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.sz.mell.-bev." sheetId="1" r:id="rId1"/>
    <sheet name="1.sz.mell.kiad." sheetId="2" r:id="rId2"/>
    <sheet name="2.1.sz.mell." sheetId="3" r:id="rId3"/>
    <sheet name="2.2.sz.mell." sheetId="4" r:id="rId4"/>
    <sheet name="3.sz.mell." sheetId="5" r:id="rId5"/>
    <sheet name="4.sz.mell." sheetId="6" r:id="rId6"/>
    <sheet name="5.sz.mell.-átadott pe." sheetId="7" r:id="rId7"/>
    <sheet name="6.sz.mell.-közvetett tám." sheetId="8" state="hidden" r:id="rId8"/>
    <sheet name="7.sz.mell.-több éves" sheetId="9" state="hidden" r:id="rId9"/>
    <sheet name="8.sz.mell." sheetId="10" state="hidden" r:id="rId10"/>
    <sheet name="6.sz.mell." sheetId="11" r:id="rId11"/>
    <sheet name="7.sz.mell." sheetId="12" state="hidden" r:id="rId12"/>
    <sheet name="7.-sz.mell." sheetId="13" r:id="rId13"/>
    <sheet name="Sheet1" sheetId="14" r:id="rId14"/>
  </sheets>
  <definedNames>
    <definedName name="_xlnm.Print_Area" localSheetId="2">'2.1.sz.mell.'!$A$1:$AT$20</definedName>
    <definedName name="_xlnm.Print_Area" localSheetId="4">'3.sz.mell.'!$A$1:$F$30</definedName>
    <definedName name="_xlnm.Print_Area" localSheetId="5">'4.sz.mell.'!$A$1:$G$35</definedName>
    <definedName name="_xlnm.Print_Area" localSheetId="6">'5.sz.mell.-átadott pe.'!$A$1:$E$25</definedName>
    <definedName name="_xlnm.Print_Area" localSheetId="10">'6.sz.mell.'!$A$1:$O$75</definedName>
  </definedNames>
  <calcPr fullCalcOnLoad="1"/>
</workbook>
</file>

<file path=xl/sharedStrings.xml><?xml version="1.0" encoding="utf-8"?>
<sst xmlns="http://schemas.openxmlformats.org/spreadsheetml/2006/main" count="785" uniqueCount="402">
  <si>
    <t>eFt</t>
  </si>
  <si>
    <t>1.</t>
  </si>
  <si>
    <t>2.</t>
  </si>
  <si>
    <t>Helyi adók</t>
  </si>
  <si>
    <t>3.</t>
  </si>
  <si>
    <t>4.</t>
  </si>
  <si>
    <t>5.</t>
  </si>
  <si>
    <t>6.</t>
  </si>
  <si>
    <t>7.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</si>
  <si>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</si>
  <si>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</si>
  <si>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</si>
  <si>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</si>
  <si>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</si>
  <si>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</si>
  <si>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</si>
  <si>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</si>
  <si>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</si>
  <si>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</si>
  <si>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</si>
  <si>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</si>
  <si>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Összesen:</t>
  </si>
  <si>
    <t xml:space="preserve">Bevételek </t>
  </si>
  <si>
    <t>Egyéb bevételek</t>
  </si>
  <si>
    <t>Bevételek összesen:</t>
  </si>
  <si>
    <t>Kiadások</t>
  </si>
  <si>
    <t>Munkaadót terhelő járulékok</t>
  </si>
  <si>
    <t>Tartalék felhasználás</t>
  </si>
  <si>
    <t>Felhalmozási kiadások</t>
  </si>
  <si>
    <t>Kiadások összesen:</t>
  </si>
  <si>
    <t>Finanszírozási műveletek</t>
  </si>
  <si>
    <t>Göngy. finansz. műveletek</t>
  </si>
  <si>
    <t>Köztemetés</t>
  </si>
  <si>
    <t>Közgyógyellátás</t>
  </si>
  <si>
    <t>átadott pénzeszközök</t>
  </si>
  <si>
    <t>Megnevezés</t>
  </si>
  <si>
    <t>Ebből</t>
  </si>
  <si>
    <t>Közvilágítás</t>
  </si>
  <si>
    <t>Családsegítés</t>
  </si>
  <si>
    <t>Összesen</t>
  </si>
  <si>
    <t>Kiadás</t>
  </si>
  <si>
    <t>Összes kiadás</t>
  </si>
  <si>
    <t>Dologi kiadás</t>
  </si>
  <si>
    <t>Tartalék</t>
  </si>
  <si>
    <t>Személyi
 juttatás</t>
  </si>
  <si>
    <t>M e g n e v e z é s</t>
  </si>
  <si>
    <t>Hitelek összesen</t>
  </si>
  <si>
    <t>Európai Uniós támogatással megvalósuló beruházások</t>
  </si>
  <si>
    <t>Beruházás                megnevezése</t>
  </si>
  <si>
    <t>UNIÓS   támogatás</t>
  </si>
  <si>
    <t>Támogatás típusa</t>
  </si>
  <si>
    <t>Saját forrás hitel/BM önerőalap</t>
  </si>
  <si>
    <t>Egyéb kötelezettség összesen</t>
  </si>
  <si>
    <t>Lét-     szám keret</t>
  </si>
  <si>
    <t>Háziorvosi ügyeleti ellátás</t>
  </si>
  <si>
    <t>Kötelezettségek</t>
  </si>
  <si>
    <t xml:space="preserve">          felhalmozási célú hiány összege        </t>
  </si>
  <si>
    <t>Óvodáztatási támogatás</t>
  </si>
  <si>
    <t>Szociális étkeztetés</t>
  </si>
  <si>
    <t>S.sz.</t>
  </si>
  <si>
    <t>Tartalékok</t>
  </si>
  <si>
    <t>Államháztartáson belülre</t>
  </si>
  <si>
    <t>Gyermekjóléti szolgálat</t>
  </si>
  <si>
    <t>Ö S S Z E S E N</t>
  </si>
  <si>
    <t>e Ft-ban</t>
  </si>
  <si>
    <t>Bevétel</t>
  </si>
  <si>
    <t>Összes bevétel</t>
  </si>
  <si>
    <t>Működési bevétel</t>
  </si>
  <si>
    <t>Állami támogatás</t>
  </si>
  <si>
    <t>Kölcsön visszatérülés</t>
  </si>
  <si>
    <t>A MŰKÖDÉSI CÉLÚ BEVÉTELEK 
ÉS KIADÁSOK MÉRLEGE</t>
  </si>
  <si>
    <t>Működési célú előző évi pénzmaradvány igénybevétele</t>
  </si>
  <si>
    <t>Személyi juttatások</t>
  </si>
  <si>
    <t>8.</t>
  </si>
  <si>
    <t>Működési célú bevételek összesen</t>
  </si>
  <si>
    <t>Működési célú kiadások összesen</t>
  </si>
  <si>
    <t>Össz.     Költség          e Ft</t>
  </si>
  <si>
    <t>Kötelezettségek összesen</t>
  </si>
  <si>
    <t>Közhatalmi bevételek (1+2+3)</t>
  </si>
  <si>
    <t>ebből -helyi adók</t>
  </si>
  <si>
    <t xml:space="preserve">         -átengedett központi adók</t>
  </si>
  <si>
    <t>Felhalmozási bevételek (1+2+3)</t>
  </si>
  <si>
    <t xml:space="preserve">          - egyéb felhalmozási bevételek</t>
  </si>
  <si>
    <t>TÁRGYÉVI BEVÉTELEK</t>
  </si>
  <si>
    <t xml:space="preserve">Felújítások </t>
  </si>
  <si>
    <t>Egyéb felhalmozási kiadás</t>
  </si>
  <si>
    <t xml:space="preserve">         -fejlesztési célú hitel visszafizetés</t>
  </si>
  <si>
    <t>Összes létszám (1+2)</t>
  </si>
  <si>
    <t>Engedélyezett létszám (közfoglalkoztatottak nélkül)</t>
  </si>
  <si>
    <t>Közfoglalkoztatottak száma</t>
  </si>
  <si>
    <t>Ellátottak térítési díjának, kártérítésének méltányossági alapon történő elengedése</t>
  </si>
  <si>
    <t>Lakosság részére lakásépítéshez, felújításhoz nyújtott kölcsönök elengedése</t>
  </si>
  <si>
    <t>Helyi adóból, gépjárműadóból biztosított kedvezmény, mentesség</t>
  </si>
  <si>
    <t>Helyiségek, eszközök hasznosításából származó bevételtből nyújtott kedvezmény, mentesség</t>
  </si>
  <si>
    <t>Egyéb nyújtott kedvezmény vagy kölcsön elengedése</t>
  </si>
  <si>
    <t xml:space="preserve">          Iparűzési adóból nyújtott kedvezmény, mentesség</t>
  </si>
  <si>
    <t xml:space="preserve">          Gépjármű adóból nyújtott kedvezmény, mentesség</t>
  </si>
  <si>
    <t xml:space="preserve"> ebből: Magánszemélyek kommunális adójából nyújtott kedvezmény, mentesség</t>
  </si>
  <si>
    <t xml:space="preserve">           Késedelmi pótlékból nyújtott kedvezmény, mentesség</t>
  </si>
  <si>
    <t>Sorsz.</t>
  </si>
  <si>
    <t xml:space="preserve">        önként vállalt feladat</t>
  </si>
  <si>
    <t xml:space="preserve">       állami (államigazgatási feladat)</t>
  </si>
  <si>
    <t>2.oldal</t>
  </si>
  <si>
    <t>Dologi kiadások</t>
  </si>
  <si>
    <t>Ellátás megnevezése</t>
  </si>
  <si>
    <t>Összeg</t>
  </si>
  <si>
    <t>Rendszeres szoc.pénzbeli ell.:</t>
  </si>
  <si>
    <t>Lakásfenntartási támogatás (Normatív)</t>
  </si>
  <si>
    <t>Ápolási díj (tartós beteg)méltányossági</t>
  </si>
  <si>
    <t>Aktív korúak ellátása:</t>
  </si>
  <si>
    <t>Foglalkoztatást helyettesítő támogatás</t>
  </si>
  <si>
    <t>Eseti pénzbeli ellátások</t>
  </si>
  <si>
    <t>Eseti pénzbeli gyermekvédelmi ell.</t>
  </si>
  <si>
    <t>Gyermekvédelmi kedvezmény</t>
  </si>
  <si>
    <t>Nyári gyermekétkeztetés</t>
  </si>
  <si>
    <t>Mindösszesen:</t>
  </si>
  <si>
    <t>Támogatási jogcím</t>
  </si>
  <si>
    <t>Helyi Önkormányzatok müködésének általános támogatása</t>
  </si>
  <si>
    <t xml:space="preserve">Településüzemeltetéshez kapcsolódó feladellátás támogatása </t>
  </si>
  <si>
    <t>Zöldterület gazdálkodással kapcsolatos feladatok ellátása</t>
  </si>
  <si>
    <t>Közvilágítás fenntartásának támogatása</t>
  </si>
  <si>
    <t>Köztemető fenntartással kapcsolatos  feladatok támogatása</t>
  </si>
  <si>
    <t>Közutak fenntartásának támogatása</t>
  </si>
  <si>
    <t xml:space="preserve"> Egyéb kötelező önkormányzati feladatok támogatása</t>
  </si>
  <si>
    <t>Szociális és gyermekjóléti feladatok támogatása hozzájárulás</t>
  </si>
  <si>
    <t>Pénzbeli szociális juttatások</t>
  </si>
  <si>
    <t>Egyes jövedelempótló támogatások kiegészítése</t>
  </si>
  <si>
    <t>Szociális hozzájárulás összesen</t>
  </si>
  <si>
    <t>Kulturális feladatok támogatása</t>
  </si>
  <si>
    <t>Könyvtári és a közművelődési feladatok támogatása</t>
  </si>
  <si>
    <t>Központi költségvetésből származó források összesen</t>
  </si>
  <si>
    <t>Köztemető fenntart., üzemeltetése</t>
  </si>
  <si>
    <t>Átengedett központi adók</t>
  </si>
  <si>
    <t>Az Összes költséghez</t>
  </si>
  <si>
    <t>Zics Község Önkormányzata</t>
  </si>
  <si>
    <t>Zics Község Önkormányzatának összesített bevételei és kiadásai</t>
  </si>
  <si>
    <t>Felhalmozási és tőke jellegű bevételek és kiadások</t>
  </si>
  <si>
    <t xml:space="preserve">2. </t>
  </si>
  <si>
    <t>Felhalmozási célú kiadások összesen</t>
  </si>
  <si>
    <t>Felhalmozási célú bevételek összesen</t>
  </si>
  <si>
    <t>Önkormányzati segély pénzben</t>
  </si>
  <si>
    <t>Rendkívüli élethelyzetre tekintettel</t>
  </si>
  <si>
    <t>Eltemetés költségeihez nyújtott</t>
  </si>
  <si>
    <t>Kamatmentes kölcsönként nyújtott</t>
  </si>
  <si>
    <t>Önkormányzati segély természetben</t>
  </si>
  <si>
    <t>Önkormányzati segély összesen</t>
  </si>
  <si>
    <t>Kormányzati funkciók megnevezése</t>
  </si>
  <si>
    <t>011130</t>
  </si>
  <si>
    <t>Önkormányzatok és önk. hiv. jogalkotó és ált. gazd.tev.</t>
  </si>
  <si>
    <t>066020</t>
  </si>
  <si>
    <t>041233</t>
  </si>
  <si>
    <t>Hosszabb időtartamú közfoglalkoztatás</t>
  </si>
  <si>
    <t>082091</t>
  </si>
  <si>
    <t>Közművelődés - közösségi és társadalmi részvétel fejlesztése</t>
  </si>
  <si>
    <t>013320</t>
  </si>
  <si>
    <t>900020</t>
  </si>
  <si>
    <t>Önkormányzatok funkcóra nem sor. bev. Áhk-ről</t>
  </si>
  <si>
    <t>018010</t>
  </si>
  <si>
    <t>072111</t>
  </si>
  <si>
    <t>Háziorvosi alapellátás</t>
  </si>
  <si>
    <t>107055</t>
  </si>
  <si>
    <t>107060</t>
  </si>
  <si>
    <t>Egyéb szociális pénzbeli és természetbeni ellátások, szolgáltatások</t>
  </si>
  <si>
    <t xml:space="preserve">Önkormányzatok és önk. hiv. jogalkotó és ált. gazd. tev. </t>
  </si>
  <si>
    <t>045160</t>
  </si>
  <si>
    <t>Közutak, hidak, alagutak üzemeltetése, fenntartása</t>
  </si>
  <si>
    <t>051030</t>
  </si>
  <si>
    <t>Települési hulladék begyűjtése, szállítása</t>
  </si>
  <si>
    <t>063020</t>
  </si>
  <si>
    <t>Víztermelés, kezelés, ellátás</t>
  </si>
  <si>
    <t>Város- és községgazdálkodási m.n. s. szolgáltatások</t>
  </si>
  <si>
    <t>064010</t>
  </si>
  <si>
    <t>082044</t>
  </si>
  <si>
    <t>Könyvtári szolgáltatások</t>
  </si>
  <si>
    <t>072210</t>
  </si>
  <si>
    <t>Járóbeteg szolgáltatás</t>
  </si>
  <si>
    <t>072112</t>
  </si>
  <si>
    <t>104042</t>
  </si>
  <si>
    <t>Falugondnoki, tanyagondnoki szolgáltatás</t>
  </si>
  <si>
    <t>107051</t>
  </si>
  <si>
    <t>106020</t>
  </si>
  <si>
    <t>Lakásfenntartással, lakhatással öf. ellátások</t>
  </si>
  <si>
    <t>105010</t>
  </si>
  <si>
    <t>Munkanélküli aktív korúak ellátása</t>
  </si>
  <si>
    <t>104051</t>
  </si>
  <si>
    <t>Gyermekvédelmi pénzbeli és természetbeni ellátások</t>
  </si>
  <si>
    <t>Önk. és többcélú térségi társ. elszámolásai</t>
  </si>
  <si>
    <t>Munkaadókat terhelő járulékok és szoc. hozzájár. adó</t>
  </si>
  <si>
    <t>Ellátottak pénzbeli juttatásai</t>
  </si>
  <si>
    <t>107054</t>
  </si>
  <si>
    <t>101150</t>
  </si>
  <si>
    <t>Betegséggel kapcsolatos pénzbeli ellátások, támogatások</t>
  </si>
  <si>
    <t>103010</t>
  </si>
  <si>
    <t>Elhunyt személyek hátramaradottainak p.beli ell.</t>
  </si>
  <si>
    <t>Somogy M.-i Munka- és Tűzvédelmi Társulás</t>
  </si>
  <si>
    <t>2016.</t>
  </si>
  <si>
    <t>Kormányzati funkció megnevezése</t>
  </si>
  <si>
    <t>Zics Község Önkormányzatának kötelezettségei</t>
  </si>
  <si>
    <t>,</t>
  </si>
  <si>
    <t>Egyéb közhatalmi bevétel</t>
  </si>
  <si>
    <t>Háziorvosi alapellátás (Dr. Pap Imre)</t>
  </si>
  <si>
    <t xml:space="preserve">Működési bevételek </t>
  </si>
  <si>
    <t>Önkormányzatok működési támogatásai</t>
  </si>
  <si>
    <t>Munkaadókat terhelő járulékok és szociális hozzájárulási adó</t>
  </si>
  <si>
    <t>Egyéb működési célú támogatás</t>
  </si>
  <si>
    <t>Egyéb felhalmozási célú támogatások</t>
  </si>
  <si>
    <t>Működési bevételek</t>
  </si>
  <si>
    <t>Falugondnoki szolgáltatás</t>
  </si>
  <si>
    <t>Önkormányzat működési támogatásai</t>
  </si>
  <si>
    <t xml:space="preserve">         -működési központosított előirányzatok</t>
  </si>
  <si>
    <t xml:space="preserve">         -helyi önkorm. kiegészítő támogatásai</t>
  </si>
  <si>
    <t>Működési célú támogatások államházt belülről</t>
  </si>
  <si>
    <t xml:space="preserve">         -egyéb közhatalmi bevételek</t>
  </si>
  <si>
    <t xml:space="preserve">          -tartalék</t>
  </si>
  <si>
    <t>Beruházások</t>
  </si>
  <si>
    <t>I.1.</t>
  </si>
  <si>
    <t>I.2.</t>
  </si>
  <si>
    <t xml:space="preserve">         -helyi önk. műk. ált. fel. és ágazati fel.tám.</t>
  </si>
  <si>
    <t>I.3.</t>
  </si>
  <si>
    <t>II.1.</t>
  </si>
  <si>
    <t>Felhalmozási célú önkorm. tám.</t>
  </si>
  <si>
    <t>II.2.</t>
  </si>
  <si>
    <t>II.3.</t>
  </si>
  <si>
    <t>ebből - tárgyi eszközök, immat.javak értékesítése</t>
  </si>
  <si>
    <t xml:space="preserve">          -részesedések értékesítése</t>
  </si>
  <si>
    <t>IV.1.</t>
  </si>
  <si>
    <t xml:space="preserve">ebből-kötelező feladat </t>
  </si>
  <si>
    <t>Finanszírozási bevételek</t>
  </si>
  <si>
    <t>Munkaadókat terhelő járulékok és szoc.hozzájár.adó</t>
  </si>
  <si>
    <t xml:space="preserve">Egyéb működési célú kiadások </t>
  </si>
  <si>
    <t>I.4.</t>
  </si>
  <si>
    <t>IX.1.</t>
  </si>
  <si>
    <t>IX.2.</t>
  </si>
  <si>
    <t>Maradvány igénybevétele</t>
  </si>
  <si>
    <t>Ebből: működési célú hiány összege</t>
  </si>
  <si>
    <t>Ebből:- felhalm.célú  előző évek költségvet.pénzm. igénybe vét.</t>
  </si>
  <si>
    <t xml:space="preserve"> -céltartalék</t>
  </si>
  <si>
    <t xml:space="preserve"> ebből -általános tartalék</t>
  </si>
  <si>
    <t>KÖLTSÉGVETÉSI KIADÁSOK ÖSSZESEN (I-II.)</t>
  </si>
  <si>
    <t>Finanszírozási kiadások</t>
  </si>
  <si>
    <t>ebből -működési célü hitel visszafizetés</t>
  </si>
  <si>
    <t>Egyéb felhalmozási célú támogatás</t>
  </si>
  <si>
    <t>Államháztartáson kívülre</t>
  </si>
  <si>
    <t>I.5.</t>
  </si>
  <si>
    <t>ebből: EU-s programokhoz kapcsolódó támogatás</t>
  </si>
  <si>
    <t>Állami támogatás + Áteng. bev.+ Egyéb közhatalmi bev.</t>
  </si>
  <si>
    <t xml:space="preserve">                                 Zics Község Önkormányzata</t>
  </si>
  <si>
    <t xml:space="preserve">BEVÉTELEK ÖSSZESEN </t>
  </si>
  <si>
    <t xml:space="preserve">KIADÁSOK ÖSSZESEN </t>
  </si>
  <si>
    <t>V.1.</t>
  </si>
  <si>
    <t>V.2.</t>
  </si>
  <si>
    <t>Felhalmozási célú átvett pénzeszközök Áht-n kívül</t>
  </si>
  <si>
    <t>Egyéb működési célú támogatások Áll.házt-n belül</t>
  </si>
  <si>
    <t>Műk.c. kölcsön v.tér. és ig. bevétel Áll.házt-n belül</t>
  </si>
  <si>
    <t>Felhalmozási célú támogatás Áll.házt-n belül</t>
  </si>
  <si>
    <t>Egyéb felhalmozási célú tám. bev. Áll.házt-n belül</t>
  </si>
  <si>
    <t>Működési célú átvett pénzeszközök  Áht-n kívül</t>
  </si>
  <si>
    <t>Hitel, kölcsöntörlesztés</t>
  </si>
  <si>
    <t xml:space="preserve">          -egyéb működési célú támogatások Áht-n kívülre</t>
  </si>
  <si>
    <t xml:space="preserve">          -műk. célú vtér.tám, kölcsön nyújtás,törl.Áht-n kívülre</t>
  </si>
  <si>
    <t xml:space="preserve">          -műkcélú vtér.tám,kölcsön nyújtás,törl.Áht-n belülre</t>
  </si>
  <si>
    <t xml:space="preserve">          -egyéb működési célú támogatások Áht-n belülre</t>
  </si>
  <si>
    <t xml:space="preserve">         -felh. célú vtér.tám, kölcsön nyújtás,törl.Áht-n kívülre</t>
  </si>
  <si>
    <t xml:space="preserve">         -egyéb felhalmozási célú támogatások Áht-n kívülre</t>
  </si>
  <si>
    <t>Hitel,kölcsönfelvétel</t>
  </si>
  <si>
    <t xml:space="preserve">          -műk.célú  előző évek költségvet. pénzm.igénybe vétele</t>
  </si>
  <si>
    <t>Többcélú Kistérségi Társulásnak átadás</t>
  </si>
  <si>
    <t>ebből:Családsegítésre átadás</t>
  </si>
  <si>
    <t>Tabi Fúvószenekarnak támogatás</t>
  </si>
  <si>
    <t>Dél-Balatoni Vízitársulatnak támogatás</t>
  </si>
  <si>
    <t>KEK-nek (járóbetegre)</t>
  </si>
  <si>
    <t xml:space="preserve">         Gyermekjóléti szolgálatra átadás</t>
  </si>
  <si>
    <t xml:space="preserve">         Háziorvosi ügyeleti ellátásra átadás</t>
  </si>
  <si>
    <t>Délny.- Balatoni Hulladékgazd. Társulásnak támogatás</t>
  </si>
  <si>
    <t>Egyéb műk. c. kiadások</t>
  </si>
  <si>
    <t>Felújítások</t>
  </si>
  <si>
    <t xml:space="preserve">Felhalmozási célú pénzmaradvány </t>
  </si>
  <si>
    <t>Egyéb felhalmozási célú támogatás bevétele</t>
  </si>
  <si>
    <t>Közhatalmi bevételek</t>
  </si>
  <si>
    <t>Működési célú kölcsön és kölcsönök visszatérülése Államházt.belülről</t>
  </si>
  <si>
    <t>Működési célú kölcsön és kölcsönök visszatérülése Államházt.kívülről</t>
  </si>
  <si>
    <t>Egyéb működési célú támogatások Államháztartáson belülről</t>
  </si>
  <si>
    <t>Működési célú átvett pénzeszközök Államházt.kívülről</t>
  </si>
  <si>
    <t>Egyéb működési célú támogatások Államháztartáson belülre</t>
  </si>
  <si>
    <t>Egyéb működési célú támogatások Államházt.kívülre</t>
  </si>
  <si>
    <t>Műk.c. v.tér. tám., kölcsön v.tér. Áll.házt.kívül</t>
  </si>
  <si>
    <t>Egyéb működési célú átvett pénzeszközök Áll.házt.kívül</t>
  </si>
  <si>
    <t>Működési célú kölcsönök nyújtása és törlesztése Államházt.kívülre</t>
  </si>
  <si>
    <t xml:space="preserve">Felhalmozási költségvetés kiadásai </t>
  </si>
  <si>
    <t xml:space="preserve">Müködési költségvetés  kiadásai </t>
  </si>
  <si>
    <t xml:space="preserve">         -egyéb felhalm.c.támogatások Áht-n belülre</t>
  </si>
  <si>
    <t>Fejezeti és általános tartalékok elszámolása</t>
  </si>
  <si>
    <t>2015.eredeti előirányzat</t>
  </si>
  <si>
    <t>2013.év tény</t>
  </si>
  <si>
    <t>2014.év várható</t>
  </si>
  <si>
    <t>Zics Község Önkormányzata 2015. évi bevételeinek előirányzata kormányzati funkciónként</t>
  </si>
  <si>
    <t>Zics Község Önkormányzat 2015. évi kiadások előirányzata kormányzati funkciónként</t>
  </si>
  <si>
    <t>6.sz.melléklet a …./2015(…….).számú rendelethez</t>
  </si>
  <si>
    <t>2015. évi közvetett támogatások tervezett összege</t>
  </si>
  <si>
    <t>2017.</t>
  </si>
  <si>
    <t>8.sz.melléklet a …./2015(…….).számú rendelethez</t>
  </si>
  <si>
    <t>Ebből 2015. évi tervezett felhasználás</t>
  </si>
  <si>
    <t xml:space="preserve">                              Előrányzat felhasználási terv 2015. évre</t>
  </si>
  <si>
    <t>2015. Eredeti előirányzat</t>
  </si>
  <si>
    <t>Mutató 2015</t>
  </si>
  <si>
    <t>Fajlagos összeg 2015</t>
  </si>
  <si>
    <t>2015. évi normatív támogatás</t>
  </si>
  <si>
    <t>A 2015. évi eredeti előirányzati állami hozzájárulások jogcímenként Zicsben</t>
  </si>
  <si>
    <t xml:space="preserve">2015. évi  elszámolási kötelezettséggel működési célra </t>
  </si>
  <si>
    <t>2015.</t>
  </si>
  <si>
    <t>2017.után</t>
  </si>
  <si>
    <t xml:space="preserve">Rendszeres szociális segély </t>
  </si>
  <si>
    <t>Szociális étkezés</t>
  </si>
  <si>
    <t>Oktatási intézmény tanulóinak támogatása</t>
  </si>
  <si>
    <t>Helyi önkormányzatok működésének kiegészítő támogatása</t>
  </si>
  <si>
    <t>013350</t>
  </si>
  <si>
    <t>Önkormányzati vagyonnal való gazdálkodás</t>
  </si>
  <si>
    <t>Felújítás</t>
  </si>
  <si>
    <t>Koppányvölgyi Egyesület tagdíj</t>
  </si>
  <si>
    <t>Pályázati önerő</t>
  </si>
  <si>
    <t>2.1.</t>
  </si>
  <si>
    <t>Útfelújítás</t>
  </si>
  <si>
    <t>Központosított előirányzatok</t>
  </si>
  <si>
    <t>Nyári gyermekétkezés támogatása</t>
  </si>
  <si>
    <t>3.1.</t>
  </si>
  <si>
    <t>Délny.- Balatoni Hulladékgazdálkodási Társulásnak fc.támogatás</t>
  </si>
  <si>
    <t xml:space="preserve">Módosított előirányzat </t>
  </si>
  <si>
    <t>Eredeti előirányzat 3/2015 ( II.20)</t>
  </si>
  <si>
    <t>Finanszírozási bevétel</t>
  </si>
  <si>
    <t>041237</t>
  </si>
  <si>
    <t>Felhalmozási bevétel</t>
  </si>
  <si>
    <t>Beruházás</t>
  </si>
  <si>
    <t>Önk. Elszámolásai kp-i költségvetéssel</t>
  </si>
  <si>
    <t>IV.2.</t>
  </si>
  <si>
    <t>Állami megelőlegezés visszafizetés</t>
  </si>
  <si>
    <t>9.</t>
  </si>
  <si>
    <t>1.1.</t>
  </si>
  <si>
    <t>1.2.</t>
  </si>
  <si>
    <t>1.3.</t>
  </si>
  <si>
    <t>Opel Combo személygépkocsi vásárlása</t>
  </si>
  <si>
    <t>Generátor vásárlás Közmunka programban</t>
  </si>
  <si>
    <t>1.4.</t>
  </si>
  <si>
    <t>Tárgyi eszköz értékesítés</t>
  </si>
  <si>
    <t>Megelőlegező hitel felvétel Falugondnoki busz</t>
  </si>
  <si>
    <t>Közfoglalkoztatási mintaprogram</t>
  </si>
  <si>
    <t>Hitel felvétel ( éven belüli )</t>
  </si>
  <si>
    <t>Felhalmozási célú támogatásértékű bevétel</t>
  </si>
  <si>
    <t>Módosított előirányzat</t>
  </si>
  <si>
    <r>
      <t>BEVÉTELEK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</si>
  <si>
    <t>10/2015.(IX.18.)</t>
  </si>
  <si>
    <r>
      <t>KIADÁSOK</t>
    </r>
    <r>
      <rPr>
        <sz val="10"/>
        <rFont val="Times New Roman"/>
        <family val="1"/>
      </rPr>
      <t xml:space="preserve"> -előir.csop.ként</t>
    </r>
  </si>
  <si>
    <t>Eredeti előirányzat</t>
  </si>
  <si>
    <t>3/2015.(II.20.)</t>
  </si>
  <si>
    <t xml:space="preserve">Eredeti előirányzat </t>
  </si>
  <si>
    <t>3/2015 ( II.20)</t>
  </si>
  <si>
    <t>Módosított előirányzat 10/2015.(IX.18.)</t>
  </si>
  <si>
    <t xml:space="preserve">Zics önkormányzat által a lakosságnak juttatott támogatások, szociális, rászorultsági ellátások </t>
  </si>
  <si>
    <t>2015. Módosított előirányzat</t>
  </si>
  <si>
    <t>Lakosságí víz- és csatornadíj támogatás</t>
  </si>
  <si>
    <t>Lakossági víz és csatornadíj DRV Zrt</t>
  </si>
  <si>
    <t>1.5.</t>
  </si>
  <si>
    <t>Fóliasátor fűtésrendszer kialakítása Közmunka program</t>
  </si>
  <si>
    <t>1.6.</t>
  </si>
  <si>
    <t>Vasajtó  Közmunka program</t>
  </si>
  <si>
    <t>Tenyészállatok beszerzése</t>
  </si>
  <si>
    <t>1.7.</t>
  </si>
  <si>
    <t>Mobiltelefon, ágvágó olló vásárlása</t>
  </si>
  <si>
    <t>2.2</t>
  </si>
  <si>
    <t>Felújítás  Istáló vízrendszer Közmunka program</t>
  </si>
  <si>
    <t xml:space="preserve"> </t>
  </si>
  <si>
    <t>Opel Vivaro vásárlása</t>
  </si>
  <si>
    <t>Pelso Com Kft tagi kölcsön</t>
  </si>
  <si>
    <t xml:space="preserve">7.sz.mell.a …./2015(…….).számú rendelethez </t>
  </si>
  <si>
    <t>2015. Módosított előirányzat 10/2015.(IX.18.)</t>
  </si>
  <si>
    <t>1.8.</t>
  </si>
  <si>
    <t>1.9.</t>
  </si>
  <si>
    <t>1.10.</t>
  </si>
  <si>
    <t>1.11.</t>
  </si>
  <si>
    <t>1.12.</t>
  </si>
  <si>
    <t>1.13.</t>
  </si>
  <si>
    <t>20 db asztal</t>
  </si>
  <si>
    <t>Gáztűzhely</t>
  </si>
  <si>
    <t>Porszívó</t>
  </si>
  <si>
    <t>Kávéfőző</t>
  </si>
  <si>
    <t>Hűtő</t>
  </si>
  <si>
    <t>Nyomtató</t>
  </si>
  <si>
    <t>Nyári diákmunka</t>
  </si>
  <si>
    <t>Államháztartáson belüli megelőlegezés</t>
  </si>
  <si>
    <t>IX.3.</t>
  </si>
  <si>
    <t>10.</t>
  </si>
  <si>
    <t>17/2015. (XII.15.)</t>
  </si>
  <si>
    <t>Módosított előirányzat  17/2015.(XII.15.)</t>
  </si>
  <si>
    <t>2015. Módosított előirányzat  17/2015 (XII.15.)</t>
  </si>
  <si>
    <t>2015. évi normatív támogatás módosítás</t>
  </si>
  <si>
    <t>1.sz.melléklet a …./2016(…….).számú rendelethez</t>
  </si>
  <si>
    <t>2.1..sz.melléklet a …./2016(…….).számú rendelethez</t>
  </si>
  <si>
    <t xml:space="preserve">                         2.2.sz. melléklet a …./2016 (……) számú rendelethez</t>
  </si>
  <si>
    <t xml:space="preserve"> 3.sz.melléklet a …./2016(…….).számú rendelethez</t>
  </si>
  <si>
    <t>5.sz.melléklet a …./2016(…….).számú rendelethez</t>
  </si>
  <si>
    <t>6.sz.melléklet a …./2016(…….).számú rendelethez</t>
  </si>
  <si>
    <t xml:space="preserve">7.sz.mell.a …./2016(…….).számú rendelethez </t>
  </si>
  <si>
    <t xml:space="preserve">4.sz.mell.a …./2016(…….).számú rendelethez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</si>
</sst>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;[Red]#,##0"/>
    <numFmt numFmtId="173" formatCode="_-* #,##0.00&quot; Ft&quot;_-;\-* #,##0.00&quot; Ft&quot;_-;_-* \-??&quot; Ft&quot;_-;_-@_-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mmm\ d/"/>
    <numFmt numFmtId="179" formatCode="[$-40E]yyyy\.\ mmmm\ d\."/>
    <numFmt numFmtId="180" formatCode="&quot;H-&quot;0000"/>
    <numFmt numFmtId="181" formatCode="_-* #,##0.0\ _F_t_-;\-* #,##0.0\ _F_t_-;_-* &quot;-&quot;??\ _F_t_-;_-@_-"/>
    <numFmt numFmtId="182" formatCode="_-* #,##0\ _F_t_-;\-* #,##0\ _F_t_-;_-* &quot;-&quot;??\ _F_t_-;_-@_-"/>
    <numFmt numFmtId="183" formatCode="m\.\ d\.;@"/>
    <numFmt numFmtId="184" formatCode="[$€-2]\ #\ ##,000_);[Red]\([$€-2]\ #\ 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20"/>
      <name val="Times New Roman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u val="single"/>
      <sz val="7.5"/>
      <color indexed="12"/>
      <name val="Arial CE"/>
      <family val="2"/>
    </font>
    <font>
      <u val="single"/>
      <sz val="7.5"/>
      <color indexed="20"/>
      <name val="Arial CE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8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3" fontId="19" fillId="0" borderId="10" xfId="70" applyNumberFormat="1" applyFont="1" applyBorder="1">
      <alignment/>
      <protection/>
    </xf>
    <xf numFmtId="0" fontId="23" fillId="0" borderId="0" xfId="58" applyFont="1" applyAlignment="1">
      <alignment horizontal="center" vertical="center" wrapText="1"/>
      <protection/>
    </xf>
    <xf numFmtId="0" fontId="24" fillId="0" borderId="0" xfId="58" applyFont="1" applyAlignment="1">
      <alignment horizontal="right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0" fillId="0" borderId="0" xfId="68" applyFont="1" applyBorder="1" applyAlignment="1">
      <alignment horizontal="center" wrapText="1"/>
      <protection/>
    </xf>
    <xf numFmtId="0" fontId="29" fillId="0" borderId="0" xfId="68" applyFont="1">
      <alignment/>
      <protection/>
    </xf>
    <xf numFmtId="0" fontId="18" fillId="0" borderId="0" xfId="69">
      <alignment/>
      <protection/>
    </xf>
    <xf numFmtId="0" fontId="20" fillId="0" borderId="0" xfId="69" applyFont="1" applyBorder="1" applyAlignment="1">
      <alignment horizontal="center" vertical="center" wrapText="1"/>
      <protection/>
    </xf>
    <xf numFmtId="0" fontId="29" fillId="0" borderId="0" xfId="69" applyFont="1">
      <alignment/>
      <protection/>
    </xf>
    <xf numFmtId="0" fontId="22" fillId="0" borderId="12" xfId="69" applyFont="1" applyBorder="1" applyAlignment="1">
      <alignment horizontal="center"/>
      <protection/>
    </xf>
    <xf numFmtId="0" fontId="22" fillId="0" borderId="13" xfId="69" applyFont="1" applyBorder="1" applyAlignment="1">
      <alignment horizontal="center"/>
      <protection/>
    </xf>
    <xf numFmtId="0" fontId="22" fillId="0" borderId="13" xfId="69" applyFont="1" applyFill="1" applyBorder="1" applyAlignment="1">
      <alignment horizontal="center" vertical="center"/>
      <protection/>
    </xf>
    <xf numFmtId="0" fontId="22" fillId="0" borderId="14" xfId="69" applyFont="1" applyFill="1" applyBorder="1" applyAlignment="1">
      <alignment horizontal="center" vertical="center"/>
      <protection/>
    </xf>
    <xf numFmtId="0" fontId="21" fillId="0" borderId="15" xfId="69" applyFont="1" applyFill="1" applyBorder="1" applyAlignment="1">
      <alignment horizontal="center" vertical="center"/>
      <protection/>
    </xf>
    <xf numFmtId="0" fontId="21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22" fillId="0" borderId="0" xfId="65" applyFont="1" applyAlignment="1">
      <alignment horizontal="right"/>
      <protection/>
    </xf>
    <xf numFmtId="0" fontId="26" fillId="0" borderId="0" xfId="65" applyFont="1" applyAlignment="1">
      <alignment horizontal="right"/>
      <protection/>
    </xf>
    <xf numFmtId="0" fontId="20" fillId="0" borderId="16" xfId="65" applyFont="1" applyBorder="1" applyAlignment="1">
      <alignment horizontal="center" vertical="center"/>
      <protection/>
    </xf>
    <xf numFmtId="0" fontId="20" fillId="0" borderId="17" xfId="65" applyFont="1" applyBorder="1" applyAlignment="1">
      <alignment horizontal="center" vertical="center"/>
      <protection/>
    </xf>
    <xf numFmtId="0" fontId="20" fillId="0" borderId="18" xfId="65" applyFont="1" applyBorder="1" applyAlignment="1">
      <alignment horizontal="center" vertical="center"/>
      <protection/>
    </xf>
    <xf numFmtId="0" fontId="22" fillId="0" borderId="19" xfId="65" applyFont="1" applyBorder="1" applyAlignment="1">
      <alignment horizontal="left" vertical="center"/>
      <protection/>
    </xf>
    <xf numFmtId="0" fontId="22" fillId="0" borderId="20" xfId="65" applyFont="1" applyBorder="1" applyAlignment="1">
      <alignment horizontal="left" vertical="center"/>
      <protection/>
    </xf>
    <xf numFmtId="3" fontId="22" fillId="0" borderId="20" xfId="65" applyNumberFormat="1" applyFont="1" applyBorder="1" applyAlignment="1">
      <alignment horizontal="center" vertical="center"/>
      <protection/>
    </xf>
    <xf numFmtId="3" fontId="21" fillId="0" borderId="21" xfId="65" applyNumberFormat="1" applyFont="1" applyBorder="1" applyAlignment="1">
      <alignment horizontal="center" vertical="center"/>
      <protection/>
    </xf>
    <xf numFmtId="0" fontId="22" fillId="0" borderId="11" xfId="65" applyFont="1" applyBorder="1" applyAlignment="1">
      <alignment horizontal="left" vertical="center"/>
      <protection/>
    </xf>
    <xf numFmtId="0" fontId="22" fillId="0" borderId="22" xfId="65" applyFont="1" applyBorder="1" applyAlignment="1">
      <alignment horizontal="left" vertical="center"/>
      <protection/>
    </xf>
    <xf numFmtId="3" fontId="22" fillId="0" borderId="22" xfId="65" applyNumberFormat="1" applyFont="1" applyBorder="1" applyAlignment="1">
      <alignment horizontal="center" vertical="center"/>
      <protection/>
    </xf>
    <xf numFmtId="3" fontId="21" fillId="0" borderId="13" xfId="65" applyNumberFormat="1" applyFont="1" applyBorder="1" applyAlignment="1">
      <alignment horizontal="center" vertical="center"/>
      <protection/>
    </xf>
    <xf numFmtId="0" fontId="22" fillId="0" borderId="23" xfId="65" applyFont="1" applyBorder="1" applyAlignment="1">
      <alignment horizontal="left" vertical="center"/>
      <protection/>
    </xf>
    <xf numFmtId="0" fontId="22" fillId="0" borderId="24" xfId="65" applyFont="1" applyBorder="1" applyAlignment="1">
      <alignment horizontal="left" vertical="center"/>
      <protection/>
    </xf>
    <xf numFmtId="3" fontId="22" fillId="0" borderId="24" xfId="65" applyNumberFormat="1" applyFont="1" applyBorder="1" applyAlignment="1">
      <alignment horizontal="center" vertical="center"/>
      <protection/>
    </xf>
    <xf numFmtId="3" fontId="21" fillId="0" borderId="14" xfId="65" applyNumberFormat="1" applyFont="1" applyBorder="1" applyAlignment="1">
      <alignment horizontal="center" vertical="center"/>
      <protection/>
    </xf>
    <xf numFmtId="3" fontId="21" fillId="0" borderId="25" xfId="65" applyNumberFormat="1" applyFont="1" applyBorder="1" applyAlignment="1">
      <alignment horizontal="center" vertical="center"/>
      <protection/>
    </xf>
    <xf numFmtId="3" fontId="21" fillId="0" borderId="15" xfId="65" applyNumberFormat="1" applyFont="1" applyBorder="1" applyAlignment="1">
      <alignment horizontal="center" vertical="center"/>
      <protection/>
    </xf>
    <xf numFmtId="0" fontId="18" fillId="0" borderId="0" xfId="64">
      <alignment/>
      <protection/>
    </xf>
    <xf numFmtId="0" fontId="29" fillId="0" borderId="0" xfId="64" applyFont="1">
      <alignment/>
      <protection/>
    </xf>
    <xf numFmtId="0" fontId="22" fillId="0" borderId="0" xfId="64" applyFont="1">
      <alignment/>
      <protection/>
    </xf>
    <xf numFmtId="0" fontId="22" fillId="0" borderId="0" xfId="64" applyFont="1" applyAlignment="1">
      <alignment horizontal="right"/>
      <protection/>
    </xf>
    <xf numFmtId="0" fontId="25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right" vertical="center"/>
      <protection/>
    </xf>
    <xf numFmtId="0" fontId="23" fillId="0" borderId="0" xfId="61" applyFont="1" applyAlignment="1">
      <alignment horizontal="center" vertical="center"/>
      <protection/>
    </xf>
    <xf numFmtId="0" fontId="23" fillId="0" borderId="26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3" fontId="22" fillId="0" borderId="22" xfId="61" applyNumberFormat="1" applyFont="1" applyBorder="1" applyAlignment="1">
      <alignment horizontal="center" vertical="center"/>
      <protection/>
    </xf>
    <xf numFmtId="3" fontId="21" fillId="0" borderId="13" xfId="61" applyNumberFormat="1" applyFont="1" applyBorder="1" applyAlignment="1">
      <alignment horizontal="center" vertical="center"/>
      <protection/>
    </xf>
    <xf numFmtId="3" fontId="22" fillId="0" borderId="24" xfId="61" applyNumberFormat="1" applyFont="1" applyBorder="1" applyAlignment="1">
      <alignment horizontal="center" vertical="center"/>
      <protection/>
    </xf>
    <xf numFmtId="3" fontId="21" fillId="0" borderId="14" xfId="61" applyNumberFormat="1" applyFont="1" applyBorder="1" applyAlignment="1">
      <alignment horizontal="center" vertical="center"/>
      <protection/>
    </xf>
    <xf numFmtId="0" fontId="24" fillId="0" borderId="0" xfId="71" applyFont="1">
      <alignment/>
      <protection/>
    </xf>
    <xf numFmtId="0" fontId="24" fillId="0" borderId="27" xfId="71" applyFont="1" applyBorder="1">
      <alignment/>
      <protection/>
    </xf>
    <xf numFmtId="0" fontId="24" fillId="0" borderId="23" xfId="71" applyFont="1" applyBorder="1">
      <alignment/>
      <protection/>
    </xf>
    <xf numFmtId="0" fontId="24" fillId="0" borderId="14" xfId="71" applyFont="1" applyBorder="1" applyAlignment="1">
      <alignment horizontal="center"/>
      <protection/>
    </xf>
    <xf numFmtId="0" fontId="30" fillId="0" borderId="28" xfId="71" applyFont="1" applyBorder="1">
      <alignment/>
      <protection/>
    </xf>
    <xf numFmtId="0" fontId="24" fillId="0" borderId="15" xfId="71" applyFont="1" applyBorder="1" applyAlignment="1">
      <alignment horizontal="center"/>
      <protection/>
    </xf>
    <xf numFmtId="0" fontId="24" fillId="0" borderId="19" xfId="71" applyFont="1" applyBorder="1">
      <alignment/>
      <protection/>
    </xf>
    <xf numFmtId="3" fontId="24" fillId="0" borderId="21" xfId="71" applyNumberFormat="1" applyFont="1" applyBorder="1">
      <alignment/>
      <protection/>
    </xf>
    <xf numFmtId="0" fontId="24" fillId="0" borderId="11" xfId="71" applyFont="1" applyBorder="1">
      <alignment/>
      <protection/>
    </xf>
    <xf numFmtId="3" fontId="24" fillId="0" borderId="13" xfId="71" applyNumberFormat="1" applyFont="1" applyBorder="1">
      <alignment/>
      <protection/>
    </xf>
    <xf numFmtId="0" fontId="24" fillId="0" borderId="0" xfId="71" applyFont="1" applyBorder="1">
      <alignment/>
      <protection/>
    </xf>
    <xf numFmtId="3" fontId="24" fillId="0" borderId="0" xfId="71" applyNumberFormat="1" applyFont="1" applyBorder="1">
      <alignment/>
      <protection/>
    </xf>
    <xf numFmtId="0" fontId="24" fillId="0" borderId="15" xfId="71" applyFont="1" applyBorder="1">
      <alignment/>
      <protection/>
    </xf>
    <xf numFmtId="3" fontId="24" fillId="0" borderId="21" xfId="71" applyNumberFormat="1" applyFont="1" applyFill="1" applyBorder="1">
      <alignment/>
      <protection/>
    </xf>
    <xf numFmtId="3" fontId="24" fillId="0" borderId="14" xfId="71" applyNumberFormat="1" applyFont="1" applyFill="1" applyBorder="1">
      <alignment/>
      <protection/>
    </xf>
    <xf numFmtId="0" fontId="24" fillId="0" borderId="12" xfId="71" applyFont="1" applyBorder="1" applyAlignment="1">
      <alignment horizontal="center" wrapText="1"/>
      <protection/>
    </xf>
    <xf numFmtId="0" fontId="18" fillId="0" borderId="0" xfId="63">
      <alignment/>
      <protection/>
    </xf>
    <xf numFmtId="3" fontId="31" fillId="0" borderId="0" xfId="71" applyNumberFormat="1" applyFont="1" applyBorder="1" applyAlignment="1">
      <alignment vertical="center" wrapText="1"/>
      <protection/>
    </xf>
    <xf numFmtId="3" fontId="31" fillId="0" borderId="0" xfId="71" applyNumberFormat="1" applyFont="1" applyAlignment="1">
      <alignment horizontal="center" vertical="center" wrapText="1"/>
      <protection/>
    </xf>
    <xf numFmtId="3" fontId="23" fillId="0" borderId="29" xfId="71" applyNumberFormat="1" applyFont="1" applyBorder="1" applyAlignment="1">
      <alignment horizontal="center" vertical="center"/>
      <protection/>
    </xf>
    <xf numFmtId="3" fontId="23" fillId="0" borderId="30" xfId="71" applyNumberFormat="1" applyFont="1" applyBorder="1" applyAlignment="1">
      <alignment horizontal="center" vertical="center" wrapText="1"/>
      <protection/>
    </xf>
    <xf numFmtId="3" fontId="23" fillId="0" borderId="31" xfId="71" applyNumberFormat="1" applyFont="1" applyBorder="1" applyAlignment="1">
      <alignment horizontal="center" vertical="center" wrapText="1"/>
      <protection/>
    </xf>
    <xf numFmtId="3" fontId="23" fillId="0" borderId="32" xfId="71" applyNumberFormat="1" applyFont="1" applyBorder="1">
      <alignment/>
      <protection/>
    </xf>
    <xf numFmtId="3" fontId="23" fillId="0" borderId="0" xfId="71" applyNumberFormat="1" applyFont="1" applyBorder="1" applyAlignment="1">
      <alignment/>
      <protection/>
    </xf>
    <xf numFmtId="3" fontId="23" fillId="0" borderId="33" xfId="71" applyNumberFormat="1" applyFont="1" applyBorder="1" applyAlignment="1">
      <alignment wrapText="1"/>
      <protection/>
    </xf>
    <xf numFmtId="3" fontId="24" fillId="0" borderId="11" xfId="71" applyNumberFormat="1" applyFont="1" applyBorder="1" applyAlignment="1">
      <alignment horizontal="left" indent="1"/>
      <protection/>
    </xf>
    <xf numFmtId="174" fontId="24" fillId="0" borderId="22" xfId="71" applyNumberFormat="1" applyFont="1" applyBorder="1" applyAlignment="1">
      <alignment/>
      <protection/>
    </xf>
    <xf numFmtId="3" fontId="24" fillId="0" borderId="13" xfId="71" applyNumberFormat="1" applyFont="1" applyBorder="1" applyAlignment="1">
      <alignment wrapText="1"/>
      <protection/>
    </xf>
    <xf numFmtId="3" fontId="24" fillId="0" borderId="11" xfId="71" applyNumberFormat="1" applyFont="1" applyBorder="1" applyAlignment="1">
      <alignment horizontal="left" indent="2"/>
      <protection/>
    </xf>
    <xf numFmtId="3" fontId="24" fillId="0" borderId="22" xfId="71" applyNumberFormat="1" applyFont="1" applyBorder="1" applyAlignment="1">
      <alignment/>
      <protection/>
    </xf>
    <xf numFmtId="3" fontId="23" fillId="0" borderId="16" xfId="71" applyNumberFormat="1" applyFont="1" applyBorder="1" applyAlignment="1">
      <alignment horizontal="center"/>
      <protection/>
    </xf>
    <xf numFmtId="3" fontId="24" fillId="0" borderId="34" xfId="71" applyNumberFormat="1" applyFont="1" applyBorder="1" applyAlignment="1">
      <alignment/>
      <protection/>
    </xf>
    <xf numFmtId="3" fontId="24" fillId="0" borderId="17" xfId="71" applyNumberFormat="1" applyFont="1" applyBorder="1" applyAlignment="1">
      <alignment/>
      <protection/>
    </xf>
    <xf numFmtId="3" fontId="23" fillId="0" borderId="18" xfId="71" applyNumberFormat="1" applyFont="1" applyBorder="1" applyAlignment="1">
      <alignment wrapText="1"/>
      <protection/>
    </xf>
    <xf numFmtId="3" fontId="23" fillId="0" borderId="35" xfId="71" applyNumberFormat="1" applyFont="1" applyBorder="1" applyAlignment="1">
      <alignment/>
      <protection/>
    </xf>
    <xf numFmtId="3" fontId="23" fillId="0" borderId="36" xfId="71" applyNumberFormat="1" applyFont="1" applyBorder="1" applyAlignment="1">
      <alignment/>
      <protection/>
    </xf>
    <xf numFmtId="3" fontId="24" fillId="0" borderId="0" xfId="71" applyNumberFormat="1" applyFont="1">
      <alignment/>
      <protection/>
    </xf>
    <xf numFmtId="3" fontId="23" fillId="0" borderId="0" xfId="71" applyNumberFormat="1" applyFont="1">
      <alignment/>
      <protection/>
    </xf>
    <xf numFmtId="3" fontId="0" fillId="0" borderId="0" xfId="71" applyNumberFormat="1">
      <alignment/>
      <protection/>
    </xf>
    <xf numFmtId="3" fontId="24" fillId="0" borderId="27" xfId="71" applyNumberFormat="1" applyFont="1" applyBorder="1">
      <alignment/>
      <protection/>
    </xf>
    <xf numFmtId="3" fontId="24" fillId="0" borderId="26" xfId="71" applyNumberFormat="1" applyFont="1" applyBorder="1">
      <alignment/>
      <protection/>
    </xf>
    <xf numFmtId="3" fontId="24" fillId="0" borderId="23" xfId="71" applyNumberFormat="1" applyFont="1" applyBorder="1">
      <alignment/>
      <protection/>
    </xf>
    <xf numFmtId="3" fontId="24" fillId="0" borderId="24" xfId="71" applyNumberFormat="1" applyFont="1" applyBorder="1">
      <alignment/>
      <protection/>
    </xf>
    <xf numFmtId="3" fontId="23" fillId="0" borderId="16" xfId="71" applyNumberFormat="1" applyFont="1" applyBorder="1">
      <alignment/>
      <protection/>
    </xf>
    <xf numFmtId="3" fontId="23" fillId="0" borderId="17" xfId="71" applyNumberFormat="1" applyFont="1" applyBorder="1">
      <alignment/>
      <protection/>
    </xf>
    <xf numFmtId="3" fontId="0" fillId="0" borderId="0" xfId="71" applyNumberFormat="1" applyBorder="1">
      <alignment/>
      <protection/>
    </xf>
    <xf numFmtId="3" fontId="23" fillId="0" borderId="0" xfId="71" applyNumberFormat="1" applyFont="1" applyBorder="1">
      <alignment/>
      <protection/>
    </xf>
    <xf numFmtId="3" fontId="23" fillId="0" borderId="28" xfId="71" applyNumberFormat="1" applyFont="1" applyBorder="1">
      <alignment/>
      <protection/>
    </xf>
    <xf numFmtId="3" fontId="24" fillId="0" borderId="25" xfId="71" applyNumberFormat="1" applyFont="1" applyBorder="1">
      <alignment/>
      <protection/>
    </xf>
    <xf numFmtId="3" fontId="23" fillId="0" borderId="15" xfId="71" applyNumberFormat="1" applyFont="1" applyBorder="1">
      <alignment/>
      <protection/>
    </xf>
    <xf numFmtId="3" fontId="23" fillId="0" borderId="25" xfId="71" applyNumberFormat="1" applyFont="1" applyBorder="1">
      <alignment/>
      <protection/>
    </xf>
    <xf numFmtId="0" fontId="21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22" fillId="0" borderId="0" xfId="57" applyFont="1" applyAlignment="1">
      <alignment horizontal="right" vertical="center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172" fontId="22" fillId="0" borderId="0" xfId="59" applyNumberFormat="1" applyFont="1" applyBorder="1" applyAlignment="1">
      <alignment horizontal="center" vertical="center" wrapText="1"/>
      <protection/>
    </xf>
    <xf numFmtId="172" fontId="21" fillId="0" borderId="0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4" fillId="0" borderId="16" xfId="71" applyFont="1" applyBorder="1">
      <alignment/>
      <protection/>
    </xf>
    <xf numFmtId="3" fontId="24" fillId="0" borderId="18" xfId="71" applyNumberFormat="1" applyFont="1" applyBorder="1">
      <alignment/>
      <protection/>
    </xf>
    <xf numFmtId="0" fontId="23" fillId="0" borderId="37" xfId="71" applyFont="1" applyBorder="1">
      <alignment/>
      <protection/>
    </xf>
    <xf numFmtId="3" fontId="23" fillId="0" borderId="36" xfId="71" applyNumberFormat="1" applyFont="1" applyBorder="1">
      <alignment/>
      <protection/>
    </xf>
    <xf numFmtId="0" fontId="23" fillId="0" borderId="28" xfId="71" applyFont="1" applyBorder="1">
      <alignment/>
      <protection/>
    </xf>
    <xf numFmtId="0" fontId="23" fillId="0" borderId="38" xfId="71" applyFont="1" applyBorder="1">
      <alignment/>
      <protection/>
    </xf>
    <xf numFmtId="3" fontId="23" fillId="0" borderId="39" xfId="71" applyNumberFormat="1" applyFont="1" applyBorder="1">
      <alignment/>
      <protection/>
    </xf>
    <xf numFmtId="3" fontId="24" fillId="0" borderId="40" xfId="71" applyNumberFormat="1" applyFont="1" applyBorder="1">
      <alignment/>
      <protection/>
    </xf>
    <xf numFmtId="3" fontId="24" fillId="0" borderId="41" xfId="71" applyNumberFormat="1" applyFont="1" applyBorder="1">
      <alignment/>
      <protection/>
    </xf>
    <xf numFmtId="3" fontId="23" fillId="0" borderId="41" xfId="71" applyNumberFormat="1" applyFont="1" applyBorder="1">
      <alignment/>
      <protection/>
    </xf>
    <xf numFmtId="3" fontId="23" fillId="0" borderId="27" xfId="71" applyNumberFormat="1" applyFont="1" applyBorder="1">
      <alignment/>
      <protection/>
    </xf>
    <xf numFmtId="3" fontId="23" fillId="0" borderId="26" xfId="71" applyNumberFormat="1" applyFont="1" applyBorder="1" applyAlignment="1">
      <alignment/>
      <protection/>
    </xf>
    <xf numFmtId="3" fontId="23" fillId="0" borderId="12" xfId="71" applyNumberFormat="1" applyFont="1" applyBorder="1" applyAlignment="1">
      <alignment wrapText="1"/>
      <protection/>
    </xf>
    <xf numFmtId="0" fontId="21" fillId="0" borderId="40" xfId="58" applyFont="1" applyBorder="1" applyAlignment="1">
      <alignment horizontal="center" vertical="center" wrapText="1"/>
      <protection/>
    </xf>
    <xf numFmtId="0" fontId="21" fillId="0" borderId="27" xfId="58" applyFont="1" applyBorder="1" applyAlignment="1">
      <alignment horizontal="center" vertical="center" wrapText="1"/>
      <protection/>
    </xf>
    <xf numFmtId="0" fontId="24" fillId="0" borderId="37" xfId="71" applyFont="1" applyBorder="1">
      <alignment/>
      <protection/>
    </xf>
    <xf numFmtId="3" fontId="24" fillId="0" borderId="36" xfId="71" applyNumberFormat="1" applyFont="1" applyBorder="1">
      <alignment/>
      <protection/>
    </xf>
    <xf numFmtId="3" fontId="23" fillId="0" borderId="42" xfId="71" applyNumberFormat="1" applyFont="1" applyBorder="1">
      <alignment/>
      <protection/>
    </xf>
    <xf numFmtId="0" fontId="23" fillId="0" borderId="43" xfId="61" applyFont="1" applyBorder="1" applyAlignment="1">
      <alignment horizontal="center" vertical="center"/>
      <protection/>
    </xf>
    <xf numFmtId="3" fontId="21" fillId="0" borderId="24" xfId="61" applyNumberFormat="1" applyFont="1" applyBorder="1" applyAlignment="1">
      <alignment horizontal="center" vertical="center"/>
      <protection/>
    </xf>
    <xf numFmtId="0" fontId="25" fillId="24" borderId="39" xfId="61" applyFont="1" applyFill="1" applyBorder="1" applyAlignment="1">
      <alignment horizontal="center" vertical="center"/>
      <protection/>
    </xf>
    <xf numFmtId="3" fontId="19" fillId="0" borderId="44" xfId="70" applyNumberFormat="1" applyFont="1" applyBorder="1">
      <alignment/>
      <protection/>
    </xf>
    <xf numFmtId="0" fontId="0" fillId="0" borderId="0" xfId="0" applyFill="1" applyAlignment="1">
      <alignment/>
    </xf>
    <xf numFmtId="3" fontId="19" fillId="0" borderId="10" xfId="70" applyNumberFormat="1" applyFont="1" applyFill="1" applyBorder="1">
      <alignment/>
      <protection/>
    </xf>
    <xf numFmtId="3" fontId="22" fillId="0" borderId="39" xfId="57" applyNumberFormat="1" applyFont="1" applyBorder="1" applyAlignment="1">
      <alignment horizontal="center" vertical="center"/>
      <protection/>
    </xf>
    <xf numFmtId="3" fontId="21" fillId="0" borderId="17" xfId="61" applyNumberFormat="1" applyFont="1" applyBorder="1" applyAlignment="1">
      <alignment horizontal="center" vertical="center"/>
      <protection/>
    </xf>
    <xf numFmtId="0" fontId="25" fillId="0" borderId="0" xfId="67" applyFont="1" applyFill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 wrapText="1"/>
      <protection/>
    </xf>
    <xf numFmtId="0" fontId="26" fillId="0" borderId="0" xfId="67" applyFont="1" applyFill="1" applyAlignment="1">
      <alignment horizontal="center" vertical="center"/>
      <protection/>
    </xf>
    <xf numFmtId="0" fontId="22" fillId="0" borderId="0" xfId="67" applyFont="1" applyFill="1" applyAlignment="1">
      <alignment horizontal="center" vertical="center"/>
      <protection/>
    </xf>
    <xf numFmtId="0" fontId="37" fillId="0" borderId="45" xfId="66" applyFont="1" applyFill="1" applyBorder="1" applyAlignment="1">
      <alignment horizontal="center" vertical="center" wrapText="1"/>
      <protection/>
    </xf>
    <xf numFmtId="0" fontId="23" fillId="0" borderId="22" xfId="67" applyFont="1" applyFill="1" applyBorder="1" applyAlignment="1">
      <alignment horizontal="left" vertical="center" wrapText="1"/>
      <protection/>
    </xf>
    <xf numFmtId="49" fontId="23" fillId="0" borderId="39" xfId="66" applyNumberFormat="1" applyFont="1" applyFill="1" applyBorder="1" applyAlignment="1">
      <alignment horizontal="center" vertical="center"/>
      <protection/>
    </xf>
    <xf numFmtId="0" fontId="23" fillId="0" borderId="39" xfId="66" applyFont="1" applyFill="1" applyBorder="1" applyAlignment="1">
      <alignment horizontal="left" vertical="center" wrapText="1"/>
      <protection/>
    </xf>
    <xf numFmtId="0" fontId="20" fillId="0" borderId="0" xfId="66" applyFont="1" applyFill="1" applyAlignment="1">
      <alignment horizontal="center" vertical="center"/>
      <protection/>
    </xf>
    <xf numFmtId="0" fontId="21" fillId="0" borderId="0" xfId="66" applyFont="1" applyFill="1" applyAlignment="1">
      <alignment horizontal="center" vertical="center"/>
      <protection/>
    </xf>
    <xf numFmtId="0" fontId="22" fillId="0" borderId="0" xfId="66" applyFont="1" applyFill="1" applyAlignment="1">
      <alignment horizontal="center" vertical="center"/>
      <protection/>
    </xf>
    <xf numFmtId="0" fontId="21" fillId="0" borderId="39" xfId="66" applyFont="1" applyFill="1" applyBorder="1" applyAlignment="1">
      <alignment horizontal="center" vertical="center"/>
      <protection/>
    </xf>
    <xf numFmtId="0" fontId="23" fillId="0" borderId="42" xfId="66" applyFont="1" applyFill="1" applyBorder="1" applyAlignment="1">
      <alignment horizontal="left" vertical="center" wrapText="1"/>
      <protection/>
    </xf>
    <xf numFmtId="0" fontId="23" fillId="0" borderId="46" xfId="66" applyFont="1" applyFill="1" applyBorder="1" applyAlignment="1">
      <alignment horizontal="left" vertical="center" wrapText="1"/>
      <protection/>
    </xf>
    <xf numFmtId="0" fontId="22" fillId="0" borderId="47" xfId="58" applyFont="1" applyBorder="1" applyAlignment="1">
      <alignment horizontal="left" vertical="center" wrapText="1"/>
      <protection/>
    </xf>
    <xf numFmtId="0" fontId="22" fillId="0" borderId="48" xfId="58" applyFont="1" applyBorder="1" applyAlignment="1">
      <alignment horizontal="left" vertical="center" wrapText="1"/>
      <protection/>
    </xf>
    <xf numFmtId="3" fontId="22" fillId="0" borderId="10" xfId="58" applyNumberFormat="1" applyFont="1" applyBorder="1" applyAlignment="1">
      <alignment horizontal="center" vertical="center" wrapText="1"/>
      <protection/>
    </xf>
    <xf numFmtId="3" fontId="22" fillId="0" borderId="49" xfId="58" applyNumberFormat="1" applyFont="1" applyBorder="1" applyAlignment="1">
      <alignment horizontal="center" vertical="center" wrapText="1"/>
      <protection/>
    </xf>
    <xf numFmtId="0" fontId="22" fillId="0" borderId="50" xfId="58" applyFont="1" applyBorder="1" applyAlignment="1">
      <alignment horizontal="left" vertical="center" wrapText="1"/>
      <protection/>
    </xf>
    <xf numFmtId="3" fontId="21" fillId="0" borderId="39" xfId="58" applyNumberFormat="1" applyFont="1" applyBorder="1" applyAlignment="1">
      <alignment horizontal="center" vertical="center" wrapText="1"/>
      <protection/>
    </xf>
    <xf numFmtId="0" fontId="22" fillId="0" borderId="51" xfId="58" applyFont="1" applyBorder="1" applyAlignment="1">
      <alignment horizontal="left" vertical="center" wrapText="1"/>
      <protection/>
    </xf>
    <xf numFmtId="172" fontId="22" fillId="0" borderId="52" xfId="58" applyNumberFormat="1" applyFont="1" applyBorder="1" applyAlignment="1">
      <alignment horizontal="center" vertical="center" wrapText="1"/>
      <protection/>
    </xf>
    <xf numFmtId="172" fontId="22" fillId="0" borderId="10" xfId="58" applyNumberFormat="1" applyFont="1" applyBorder="1" applyAlignment="1">
      <alignment horizontal="center" vertical="center" wrapText="1"/>
      <protection/>
    </xf>
    <xf numFmtId="172" fontId="22" fillId="0" borderId="44" xfId="58" applyNumberFormat="1" applyFont="1" applyBorder="1" applyAlignment="1">
      <alignment horizontal="center" vertical="center" wrapText="1"/>
      <protection/>
    </xf>
    <xf numFmtId="172" fontId="21" fillId="0" borderId="39" xfId="58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3" fontId="23" fillId="0" borderId="0" xfId="70" applyNumberFormat="1" applyFont="1" applyBorder="1" applyAlignment="1">
      <alignment vertical="distributed"/>
      <protection/>
    </xf>
    <xf numFmtId="3" fontId="32" fillId="0" borderId="39" xfId="70" applyNumberFormat="1" applyFont="1" applyBorder="1" applyAlignment="1">
      <alignment horizontal="center" vertical="center" wrapText="1"/>
      <protection/>
    </xf>
    <xf numFmtId="3" fontId="27" fillId="0" borderId="11" xfId="70" applyNumberFormat="1" applyFont="1" applyBorder="1">
      <alignment/>
      <protection/>
    </xf>
    <xf numFmtId="3" fontId="27" fillId="0" borderId="53" xfId="70" applyNumberFormat="1" applyFont="1" applyBorder="1">
      <alignment/>
      <protection/>
    </xf>
    <xf numFmtId="3" fontId="27" fillId="0" borderId="46" xfId="70" applyNumberFormat="1" applyFont="1" applyBorder="1" applyAlignment="1">
      <alignment horizontal="right" wrapText="1"/>
      <protection/>
    </xf>
    <xf numFmtId="0" fontId="26" fillId="0" borderId="32" xfId="0" applyFont="1" applyBorder="1" applyAlignment="1">
      <alignment/>
    </xf>
    <xf numFmtId="3" fontId="26" fillId="0" borderId="47" xfId="70" applyNumberFormat="1" applyFont="1" applyBorder="1">
      <alignment/>
      <protection/>
    </xf>
    <xf numFmtId="3" fontId="27" fillId="0" borderId="10" xfId="70" applyNumberFormat="1" applyFont="1" applyBorder="1">
      <alignment/>
      <protection/>
    </xf>
    <xf numFmtId="3" fontId="27" fillId="0" borderId="54" xfId="70" applyNumberFormat="1" applyFont="1" applyBorder="1">
      <alignment/>
      <protection/>
    </xf>
    <xf numFmtId="3" fontId="26" fillId="0" borderId="11" xfId="70" applyNumberFormat="1" applyFont="1" applyBorder="1" applyAlignment="1">
      <alignment horizontal="right"/>
      <protection/>
    </xf>
    <xf numFmtId="3" fontId="19" fillId="0" borderId="47" xfId="70" applyNumberFormat="1" applyFont="1" applyBorder="1">
      <alignment/>
      <protection/>
    </xf>
    <xf numFmtId="3" fontId="26" fillId="0" borderId="10" xfId="70" applyNumberFormat="1" applyFont="1" applyBorder="1">
      <alignment/>
      <protection/>
    </xf>
    <xf numFmtId="3" fontId="26" fillId="0" borderId="54" xfId="70" applyNumberFormat="1" applyFont="1" applyBorder="1">
      <alignment/>
      <protection/>
    </xf>
    <xf numFmtId="3" fontId="26" fillId="0" borderId="11" xfId="70" applyNumberFormat="1" applyFont="1" applyBorder="1" applyAlignment="1">
      <alignment horizontal="left"/>
      <protection/>
    </xf>
    <xf numFmtId="3" fontId="26" fillId="0" borderId="48" xfId="70" applyNumberFormat="1" applyFont="1" applyBorder="1">
      <alignment/>
      <protection/>
    </xf>
    <xf numFmtId="3" fontId="27" fillId="0" borderId="11" xfId="70" applyNumberFormat="1" applyFont="1" applyBorder="1" applyAlignment="1">
      <alignment horizontal="left"/>
      <protection/>
    </xf>
    <xf numFmtId="3" fontId="27" fillId="0" borderId="48" xfId="70" applyNumberFormat="1" applyFont="1" applyBorder="1">
      <alignment/>
      <protection/>
    </xf>
    <xf numFmtId="3" fontId="19" fillId="0" borderId="48" xfId="70" applyNumberFormat="1" applyFont="1" applyBorder="1" applyAlignment="1">
      <alignment horizontal="right"/>
      <protection/>
    </xf>
    <xf numFmtId="3" fontId="27" fillId="0" borderId="47" xfId="70" applyNumberFormat="1" applyFont="1" applyBorder="1">
      <alignment/>
      <protection/>
    </xf>
    <xf numFmtId="3" fontId="26" fillId="0" borderId="16" xfId="70" applyNumberFormat="1" applyFont="1" applyBorder="1" applyAlignment="1">
      <alignment horizontal="right"/>
      <protection/>
    </xf>
    <xf numFmtId="3" fontId="19" fillId="0" borderId="18" xfId="70" applyNumberFormat="1" applyFont="1" applyBorder="1">
      <alignment/>
      <protection/>
    </xf>
    <xf numFmtId="3" fontId="26" fillId="0" borderId="55" xfId="70" applyNumberFormat="1" applyFont="1" applyBorder="1">
      <alignment/>
      <protection/>
    </xf>
    <xf numFmtId="3" fontId="27" fillId="0" borderId="28" xfId="70" applyNumberFormat="1" applyFont="1" applyBorder="1">
      <alignment/>
      <protection/>
    </xf>
    <xf numFmtId="3" fontId="27" fillId="0" borderId="15" xfId="70" applyNumberFormat="1" applyFont="1" applyBorder="1">
      <alignment/>
      <protection/>
    </xf>
    <xf numFmtId="3" fontId="27" fillId="0" borderId="39" xfId="70" applyNumberFormat="1" applyFont="1" applyBorder="1">
      <alignment/>
      <protection/>
    </xf>
    <xf numFmtId="3" fontId="27" fillId="0" borderId="19" xfId="70" applyNumberFormat="1" applyFont="1" applyBorder="1" applyAlignment="1">
      <alignment horizontal="left"/>
      <protection/>
    </xf>
    <xf numFmtId="3" fontId="27" fillId="0" borderId="49" xfId="70" applyNumberFormat="1" applyFont="1" applyBorder="1">
      <alignment/>
      <protection/>
    </xf>
    <xf numFmtId="0" fontId="27" fillId="0" borderId="49" xfId="70" applyNumberFormat="1" applyFont="1" applyBorder="1">
      <alignment/>
      <protection/>
    </xf>
    <xf numFmtId="3" fontId="19" fillId="0" borderId="47" xfId="70" applyNumberFormat="1" applyFont="1" applyBorder="1" applyAlignment="1">
      <alignment wrapText="1"/>
      <protection/>
    </xf>
    <xf numFmtId="3" fontId="19" fillId="0" borderId="47" xfId="70" applyNumberFormat="1" applyFont="1" applyBorder="1" applyAlignment="1">
      <alignment horizontal="left" wrapText="1"/>
      <protection/>
    </xf>
    <xf numFmtId="3" fontId="23" fillId="0" borderId="56" xfId="70" applyNumberFormat="1" applyFont="1" applyBorder="1">
      <alignment/>
      <protection/>
    </xf>
    <xf numFmtId="3" fontId="23" fillId="0" borderId="39" xfId="70" applyNumberFormat="1" applyFont="1" applyBorder="1">
      <alignment/>
      <protection/>
    </xf>
    <xf numFmtId="3" fontId="27" fillId="0" borderId="27" xfId="70" applyNumberFormat="1" applyFont="1" applyBorder="1">
      <alignment/>
      <protection/>
    </xf>
    <xf numFmtId="3" fontId="26" fillId="0" borderId="26" xfId="70" applyNumberFormat="1" applyFont="1" applyBorder="1">
      <alignment/>
      <protection/>
    </xf>
    <xf numFmtId="3" fontId="26" fillId="0" borderId="12" xfId="70" applyNumberFormat="1" applyFont="1" applyBorder="1">
      <alignment/>
      <protection/>
    </xf>
    <xf numFmtId="3" fontId="26" fillId="0" borderId="52" xfId="70" applyNumberFormat="1" applyFont="1" applyBorder="1">
      <alignment/>
      <protection/>
    </xf>
    <xf numFmtId="3" fontId="26" fillId="0" borderId="22" xfId="70" applyNumberFormat="1" applyFont="1" applyBorder="1">
      <alignment/>
      <protection/>
    </xf>
    <xf numFmtId="3" fontId="26" fillId="0" borderId="13" xfId="70" applyNumberFormat="1" applyFont="1" applyBorder="1">
      <alignment/>
      <protection/>
    </xf>
    <xf numFmtId="3" fontId="27" fillId="0" borderId="16" xfId="70" applyNumberFormat="1" applyFont="1" applyBorder="1">
      <alignment/>
      <protection/>
    </xf>
    <xf numFmtId="3" fontId="26" fillId="0" borderId="17" xfId="70" applyNumberFormat="1" applyFont="1" applyBorder="1">
      <alignment/>
      <protection/>
    </xf>
    <xf numFmtId="3" fontId="26" fillId="0" borderId="18" xfId="70" applyNumberFormat="1" applyFont="1" applyBorder="1">
      <alignment/>
      <protection/>
    </xf>
    <xf numFmtId="3" fontId="26" fillId="0" borderId="57" xfId="70" applyNumberFormat="1" applyFont="1" applyBorder="1">
      <alignment/>
      <protection/>
    </xf>
    <xf numFmtId="3" fontId="27" fillId="0" borderId="19" xfId="70" applyNumberFormat="1" applyFont="1" applyBorder="1">
      <alignment/>
      <protection/>
    </xf>
    <xf numFmtId="3" fontId="26" fillId="0" borderId="51" xfId="70" applyNumberFormat="1" applyFont="1" applyBorder="1">
      <alignment/>
      <protection/>
    </xf>
    <xf numFmtId="3" fontId="26" fillId="0" borderId="58" xfId="70" applyNumberFormat="1" applyFont="1" applyBorder="1">
      <alignment/>
      <protection/>
    </xf>
    <xf numFmtId="3" fontId="26" fillId="0" borderId="59" xfId="70" applyNumberFormat="1" applyFont="1" applyBorder="1">
      <alignment/>
      <protection/>
    </xf>
    <xf numFmtId="3" fontId="26" fillId="0" borderId="60" xfId="70" applyNumberFormat="1" applyFont="1" applyBorder="1">
      <alignment/>
      <protection/>
    </xf>
    <xf numFmtId="3" fontId="23" fillId="0" borderId="61" xfId="70" applyNumberFormat="1" applyFont="1" applyBorder="1">
      <alignment/>
      <protection/>
    </xf>
    <xf numFmtId="3" fontId="23" fillId="0" borderId="52" xfId="70" applyNumberFormat="1" applyFont="1" applyBorder="1" applyAlignment="1">
      <alignment/>
      <protection/>
    </xf>
    <xf numFmtId="3" fontId="23" fillId="0" borderId="10" xfId="70" applyNumberFormat="1" applyFont="1" applyBorder="1" applyAlignment="1">
      <alignment/>
      <protection/>
    </xf>
    <xf numFmtId="3" fontId="23" fillId="0" borderId="55" xfId="70" applyNumberFormat="1" applyFont="1" applyBorder="1" applyAlignment="1">
      <alignment/>
      <protection/>
    </xf>
    <xf numFmtId="3" fontId="26" fillId="0" borderId="0" xfId="70" applyNumberFormat="1" applyFont="1">
      <alignment/>
      <protection/>
    </xf>
    <xf numFmtId="3" fontId="26" fillId="0" borderId="0" xfId="70" applyNumberFormat="1" applyFont="1" applyBorder="1" applyAlignment="1">
      <alignment horizontal="right" vertical="center"/>
      <protection/>
    </xf>
    <xf numFmtId="0" fontId="26" fillId="0" borderId="0" xfId="0" applyFont="1" applyFill="1" applyAlignment="1">
      <alignment/>
    </xf>
    <xf numFmtId="3" fontId="27" fillId="0" borderId="62" xfId="70" applyNumberFormat="1" applyFont="1" applyBorder="1">
      <alignment/>
      <protection/>
    </xf>
    <xf numFmtId="3" fontId="27" fillId="0" borderId="62" xfId="70" applyNumberFormat="1" applyFont="1" applyFill="1" applyBorder="1">
      <alignment/>
      <protection/>
    </xf>
    <xf numFmtId="3" fontId="26" fillId="0" borderId="49" xfId="70" applyNumberFormat="1" applyFont="1" applyBorder="1">
      <alignment/>
      <protection/>
    </xf>
    <xf numFmtId="3" fontId="26" fillId="0" borderId="63" xfId="70" applyNumberFormat="1" applyFont="1" applyBorder="1">
      <alignment/>
      <protection/>
    </xf>
    <xf numFmtId="3" fontId="26" fillId="0" borderId="49" xfId="70" applyNumberFormat="1" applyFont="1" applyFill="1" applyBorder="1">
      <alignment/>
      <protection/>
    </xf>
    <xf numFmtId="3" fontId="26" fillId="0" borderId="10" xfId="70" applyNumberFormat="1" applyFont="1" applyFill="1" applyBorder="1">
      <alignment/>
      <protection/>
    </xf>
    <xf numFmtId="3" fontId="26" fillId="0" borderId="60" xfId="70" applyNumberFormat="1" applyFont="1" applyFill="1" applyBorder="1">
      <alignment/>
      <protection/>
    </xf>
    <xf numFmtId="0" fontId="26" fillId="0" borderId="10" xfId="0" applyFont="1" applyBorder="1" applyAlignment="1">
      <alignment/>
    </xf>
    <xf numFmtId="3" fontId="26" fillId="0" borderId="46" xfId="70" applyNumberFormat="1" applyFont="1" applyFill="1" applyBorder="1">
      <alignment/>
      <protection/>
    </xf>
    <xf numFmtId="0" fontId="26" fillId="0" borderId="10" xfId="0" applyFont="1" applyFill="1" applyBorder="1" applyAlignment="1">
      <alignment/>
    </xf>
    <xf numFmtId="3" fontId="26" fillId="0" borderId="0" xfId="70" applyNumberFormat="1" applyFont="1" applyBorder="1">
      <alignment/>
      <protection/>
    </xf>
    <xf numFmtId="3" fontId="26" fillId="0" borderId="44" xfId="70" applyNumberFormat="1" applyFont="1" applyBorder="1">
      <alignment/>
      <protection/>
    </xf>
    <xf numFmtId="3" fontId="40" fillId="0" borderId="10" xfId="70" applyNumberFormat="1" applyFont="1" applyFill="1" applyBorder="1">
      <alignment/>
      <protection/>
    </xf>
    <xf numFmtId="3" fontId="19" fillId="0" borderId="47" xfId="70" applyNumberFormat="1" applyFont="1" applyBorder="1" applyAlignment="1">
      <alignment horizontal="center"/>
      <protection/>
    </xf>
    <xf numFmtId="3" fontId="19" fillId="0" borderId="49" xfId="70" applyNumberFormat="1" applyFont="1" applyBorder="1">
      <alignment/>
      <protection/>
    </xf>
    <xf numFmtId="0" fontId="26" fillId="0" borderId="44" xfId="0" applyFont="1" applyBorder="1" applyAlignment="1">
      <alignment/>
    </xf>
    <xf numFmtId="3" fontId="19" fillId="0" borderId="49" xfId="70" applyNumberFormat="1" applyFont="1" applyFill="1" applyBorder="1">
      <alignment/>
      <protection/>
    </xf>
    <xf numFmtId="3" fontId="19" fillId="0" borderId="55" xfId="70" applyNumberFormat="1" applyFont="1" applyBorder="1">
      <alignment/>
      <protection/>
    </xf>
    <xf numFmtId="0" fontId="26" fillId="0" borderId="55" xfId="0" applyFont="1" applyBorder="1" applyAlignment="1">
      <alignment/>
    </xf>
    <xf numFmtId="3" fontId="19" fillId="0" borderId="55" xfId="70" applyNumberFormat="1" applyFont="1" applyFill="1" applyBorder="1">
      <alignment/>
      <protection/>
    </xf>
    <xf numFmtId="3" fontId="19" fillId="0" borderId="13" xfId="70" applyNumberFormat="1" applyFont="1" applyBorder="1">
      <alignment/>
      <protection/>
    </xf>
    <xf numFmtId="3" fontId="19" fillId="0" borderId="46" xfId="70" applyNumberFormat="1" applyFont="1" applyBorder="1">
      <alignment/>
      <protection/>
    </xf>
    <xf numFmtId="3" fontId="19" fillId="0" borderId="0" xfId="70" applyNumberFormat="1" applyFont="1" applyBorder="1">
      <alignment/>
      <protection/>
    </xf>
    <xf numFmtId="3" fontId="19" fillId="0" borderId="46" xfId="70" applyNumberFormat="1" applyFont="1" applyFill="1" applyBorder="1">
      <alignment/>
      <protection/>
    </xf>
    <xf numFmtId="3" fontId="19" fillId="0" borderId="64" xfId="70" applyNumberFormat="1" applyFont="1" applyBorder="1">
      <alignment/>
      <protection/>
    </xf>
    <xf numFmtId="3" fontId="27" fillId="0" borderId="39" xfId="70" applyNumberFormat="1" applyFont="1" applyFill="1" applyBorder="1">
      <alignment/>
      <protection/>
    </xf>
    <xf numFmtId="3" fontId="27" fillId="0" borderId="49" xfId="70" applyNumberFormat="1" applyFont="1" applyBorder="1" applyAlignment="1">
      <alignment/>
      <protection/>
    </xf>
    <xf numFmtId="3" fontId="27" fillId="0" borderId="49" xfId="70" applyNumberFormat="1" applyFont="1" applyFill="1" applyBorder="1" applyAlignment="1">
      <alignment/>
      <protection/>
    </xf>
    <xf numFmtId="3" fontId="26" fillId="0" borderId="49" xfId="70" applyNumberFormat="1" applyFont="1" applyFill="1" applyBorder="1" applyAlignment="1">
      <alignment/>
      <protection/>
    </xf>
    <xf numFmtId="3" fontId="19" fillId="0" borderId="54" xfId="70" applyNumberFormat="1" applyFont="1" applyBorder="1">
      <alignment/>
      <protection/>
    </xf>
    <xf numFmtId="3" fontId="26" fillId="0" borderId="23" xfId="70" applyNumberFormat="1" applyFont="1" applyBorder="1" applyAlignment="1">
      <alignment horizontal="right"/>
      <protection/>
    </xf>
    <xf numFmtId="3" fontId="19" fillId="0" borderId="50" xfId="70" applyNumberFormat="1" applyFont="1" applyBorder="1">
      <alignment/>
      <protection/>
    </xf>
    <xf numFmtId="3" fontId="19" fillId="0" borderId="65" xfId="70" applyNumberFormat="1" applyFont="1" applyBorder="1">
      <alignment/>
      <protection/>
    </xf>
    <xf numFmtId="3" fontId="19" fillId="0" borderId="44" xfId="70" applyNumberFormat="1" applyFont="1" applyFill="1" applyBorder="1">
      <alignment/>
      <protection/>
    </xf>
    <xf numFmtId="3" fontId="27" fillId="0" borderId="23" xfId="70" applyNumberFormat="1" applyFont="1" applyBorder="1" applyAlignment="1">
      <alignment horizontal="left"/>
      <protection/>
    </xf>
    <xf numFmtId="3" fontId="26" fillId="0" borderId="59" xfId="62" applyNumberFormat="1" applyFont="1" applyBorder="1" applyAlignment="1">
      <alignment/>
      <protection/>
    </xf>
    <xf numFmtId="3" fontId="26" fillId="0" borderId="59" xfId="70" applyNumberFormat="1" applyFont="1" applyFill="1" applyBorder="1">
      <alignment/>
      <protection/>
    </xf>
    <xf numFmtId="3" fontId="26" fillId="0" borderId="33" xfId="62" applyNumberFormat="1" applyFont="1" applyBorder="1" applyAlignment="1">
      <alignment/>
      <protection/>
    </xf>
    <xf numFmtId="3" fontId="26" fillId="0" borderId="64" xfId="62" applyNumberFormat="1" applyFont="1" applyBorder="1" applyAlignment="1">
      <alignment/>
      <protection/>
    </xf>
    <xf numFmtId="3" fontId="26" fillId="0" borderId="64" xfId="70" applyNumberFormat="1" applyFont="1" applyFill="1" applyBorder="1">
      <alignment/>
      <protection/>
    </xf>
    <xf numFmtId="3" fontId="26" fillId="0" borderId="39" xfId="70" applyNumberFormat="1" applyFont="1" applyBorder="1">
      <alignment/>
      <protection/>
    </xf>
    <xf numFmtId="3" fontId="26" fillId="0" borderId="39" xfId="70" applyNumberFormat="1" applyFont="1" applyFill="1" applyBorder="1">
      <alignment/>
      <protection/>
    </xf>
    <xf numFmtId="3" fontId="26" fillId="0" borderId="52" xfId="70" applyNumberFormat="1" applyFont="1" applyFill="1" applyBorder="1">
      <alignment/>
      <protection/>
    </xf>
    <xf numFmtId="3" fontId="26" fillId="0" borderId="62" xfId="70" applyNumberFormat="1" applyFont="1" applyBorder="1">
      <alignment/>
      <protection/>
    </xf>
    <xf numFmtId="3" fontId="26" fillId="0" borderId="66" xfId="70" applyNumberFormat="1" applyFont="1" applyBorder="1">
      <alignment/>
      <protection/>
    </xf>
    <xf numFmtId="3" fontId="26" fillId="0" borderId="62" xfId="70" applyNumberFormat="1" applyFont="1" applyFill="1" applyBorder="1">
      <alignment/>
      <protection/>
    </xf>
    <xf numFmtId="3" fontId="26" fillId="0" borderId="39" xfId="70" applyNumberFormat="1" applyFont="1" applyFill="1" applyBorder="1" applyAlignment="1">
      <alignment horizontal="center" vertical="center" wrapText="1"/>
      <protection/>
    </xf>
    <xf numFmtId="3" fontId="27" fillId="0" borderId="56" xfId="70" applyNumberFormat="1" applyFont="1" applyBorder="1">
      <alignment/>
      <protection/>
    </xf>
    <xf numFmtId="3" fontId="26" fillId="0" borderId="19" xfId="70" applyNumberFormat="1" applyFont="1" applyBorder="1" applyAlignment="1">
      <alignment horizontal="left"/>
      <protection/>
    </xf>
    <xf numFmtId="3" fontId="19" fillId="0" borderId="14" xfId="70" applyNumberFormat="1" applyFont="1" applyBorder="1" applyAlignment="1">
      <alignment horizontal="center"/>
      <protection/>
    </xf>
    <xf numFmtId="3" fontId="27" fillId="0" borderId="28" xfId="70" applyNumberFormat="1" applyFont="1" applyBorder="1" applyAlignment="1">
      <alignment horizontal="left"/>
      <protection/>
    </xf>
    <xf numFmtId="3" fontId="40" fillId="0" borderId="15" xfId="70" applyNumberFormat="1" applyFont="1" applyBorder="1">
      <alignment/>
      <protection/>
    </xf>
    <xf numFmtId="3" fontId="26" fillId="0" borderId="67" xfId="70" applyNumberFormat="1" applyFont="1" applyBorder="1">
      <alignment/>
      <protection/>
    </xf>
    <xf numFmtId="3" fontId="27" fillId="0" borderId="61" xfId="70" applyNumberFormat="1" applyFont="1" applyBorder="1">
      <alignment/>
      <protection/>
    </xf>
    <xf numFmtId="3" fontId="27" fillId="0" borderId="52" xfId="70" applyNumberFormat="1" applyFont="1" applyBorder="1" applyAlignment="1">
      <alignment/>
      <protection/>
    </xf>
    <xf numFmtId="3" fontId="27" fillId="0" borderId="10" xfId="70" applyNumberFormat="1" applyFont="1" applyBorder="1" applyAlignment="1">
      <alignment/>
      <protection/>
    </xf>
    <xf numFmtId="3" fontId="27" fillId="0" borderId="55" xfId="70" applyNumberFormat="1" applyFont="1" applyBorder="1" applyAlignment="1">
      <alignment/>
      <protection/>
    </xf>
    <xf numFmtId="3" fontId="32" fillId="0" borderId="39" xfId="70" applyNumberFormat="1" applyFont="1" applyFill="1" applyBorder="1" applyAlignment="1">
      <alignment horizontal="center" vertical="center" wrapText="1"/>
      <protection/>
    </xf>
    <xf numFmtId="0" fontId="21" fillId="0" borderId="45" xfId="66" applyFont="1" applyFill="1" applyBorder="1" applyAlignment="1">
      <alignment horizontal="center" vertical="center" wrapText="1"/>
      <protection/>
    </xf>
    <xf numFmtId="0" fontId="21" fillId="0" borderId="39" xfId="66" applyFont="1" applyFill="1" applyBorder="1" applyAlignment="1">
      <alignment horizontal="center" vertical="center" wrapText="1"/>
      <protection/>
    </xf>
    <xf numFmtId="0" fontId="37" fillId="0" borderId="62" xfId="66" applyFont="1" applyFill="1" applyBorder="1" applyAlignment="1">
      <alignment horizontal="center" vertical="center" wrapText="1"/>
      <protection/>
    </xf>
    <xf numFmtId="0" fontId="21" fillId="0" borderId="62" xfId="66" applyFont="1" applyFill="1" applyBorder="1" applyAlignment="1">
      <alignment horizontal="center" vertical="center" wrapText="1"/>
      <protection/>
    </xf>
    <xf numFmtId="3" fontId="20" fillId="0" borderId="39" xfId="66" applyNumberFormat="1" applyFont="1" applyFill="1" applyBorder="1" applyAlignment="1">
      <alignment horizontal="center" vertical="center"/>
      <protection/>
    </xf>
    <xf numFmtId="3" fontId="29" fillId="0" borderId="39" xfId="66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3" fillId="0" borderId="39" xfId="67" applyFont="1" applyFill="1" applyBorder="1" applyAlignment="1">
      <alignment horizontal="center" vertical="center" wrapText="1"/>
      <protection/>
    </xf>
    <xf numFmtId="0" fontId="23" fillId="0" borderId="39" xfId="67" applyFont="1" applyFill="1" applyBorder="1" applyAlignment="1">
      <alignment horizontal="center" vertical="center"/>
      <protection/>
    </xf>
    <xf numFmtId="0" fontId="37" fillId="0" borderId="61" xfId="66" applyFont="1" applyFill="1" applyBorder="1" applyAlignment="1">
      <alignment horizontal="center" vertical="center" wrapText="1"/>
      <protection/>
    </xf>
    <xf numFmtId="49" fontId="23" fillId="0" borderId="39" xfId="67" applyNumberFormat="1" applyFont="1" applyFill="1" applyBorder="1" applyAlignment="1">
      <alignment horizontal="center" vertical="center"/>
      <protection/>
    </xf>
    <xf numFmtId="0" fontId="23" fillId="0" borderId="39" xfId="67" applyFont="1" applyFill="1" applyBorder="1" applyAlignment="1">
      <alignment horizontal="left" vertical="center" wrapText="1"/>
      <protection/>
    </xf>
    <xf numFmtId="3" fontId="25" fillId="0" borderId="39" xfId="67" applyNumberFormat="1" applyFont="1" applyFill="1" applyBorder="1" applyAlignment="1">
      <alignment horizontal="center" vertical="center" wrapText="1"/>
      <protection/>
    </xf>
    <xf numFmtId="3" fontId="34" fillId="0" borderId="39" xfId="67" applyNumberFormat="1" applyFont="1" applyFill="1" applyBorder="1" applyAlignment="1">
      <alignment horizontal="center" vertical="center"/>
      <protection/>
    </xf>
    <xf numFmtId="3" fontId="25" fillId="0" borderId="39" xfId="67" applyNumberFormat="1" applyFont="1" applyFill="1" applyBorder="1" applyAlignment="1">
      <alignment horizontal="center" vertical="center"/>
      <protection/>
    </xf>
    <xf numFmtId="0" fontId="27" fillId="0" borderId="39" xfId="67" applyFont="1" applyFill="1" applyBorder="1" applyAlignment="1">
      <alignment horizontal="center" vertical="center"/>
      <protection/>
    </xf>
    <xf numFmtId="3" fontId="25" fillId="0" borderId="61" xfId="58" applyNumberFormat="1" applyFont="1" applyBorder="1" applyAlignment="1">
      <alignment horizontal="center" vertical="center" wrapText="1"/>
      <protection/>
    </xf>
    <xf numFmtId="3" fontId="21" fillId="0" borderId="62" xfId="58" applyNumberFormat="1" applyFont="1" applyBorder="1" applyAlignment="1">
      <alignment vertical="center" wrapText="1"/>
      <protection/>
    </xf>
    <xf numFmtId="3" fontId="25" fillId="0" borderId="39" xfId="58" applyNumberFormat="1" applyFont="1" applyBorder="1" applyAlignment="1">
      <alignment horizontal="center" vertical="center" wrapText="1"/>
      <protection/>
    </xf>
    <xf numFmtId="3" fontId="23" fillId="0" borderId="62" xfId="58" applyNumberFormat="1" applyFont="1" applyBorder="1" applyAlignment="1">
      <alignment horizontal="center" vertical="center" wrapText="1"/>
      <protection/>
    </xf>
    <xf numFmtId="3" fontId="22" fillId="0" borderId="68" xfId="58" applyNumberFormat="1" applyFont="1" applyBorder="1" applyAlignment="1">
      <alignment horizontal="center" vertical="center" wrapText="1"/>
      <protection/>
    </xf>
    <xf numFmtId="3" fontId="22" fillId="0" borderId="69" xfId="58" applyNumberFormat="1" applyFont="1" applyBorder="1" applyAlignment="1">
      <alignment horizontal="center" vertical="center" wrapText="1"/>
      <protection/>
    </xf>
    <xf numFmtId="3" fontId="22" fillId="0" borderId="52" xfId="58" applyNumberFormat="1" applyFont="1" applyBorder="1" applyAlignment="1">
      <alignment horizontal="center" vertical="center" wrapText="1"/>
      <protection/>
    </xf>
    <xf numFmtId="172" fontId="22" fillId="0" borderId="70" xfId="58" applyNumberFormat="1" applyFont="1" applyBorder="1" applyAlignment="1">
      <alignment horizontal="center" vertical="center" wrapText="1"/>
      <protection/>
    </xf>
    <xf numFmtId="172" fontId="22" fillId="0" borderId="68" xfId="58" applyNumberFormat="1" applyFont="1" applyBorder="1" applyAlignment="1">
      <alignment horizontal="center" vertical="center" wrapText="1"/>
      <protection/>
    </xf>
    <xf numFmtId="172" fontId="22" fillId="0" borderId="71" xfId="58" applyNumberFormat="1" applyFont="1" applyBorder="1" applyAlignment="1">
      <alignment horizontal="center" vertical="center" wrapText="1"/>
      <protection/>
    </xf>
    <xf numFmtId="172" fontId="21" fillId="0" borderId="62" xfId="58" applyNumberFormat="1" applyFont="1" applyBorder="1" applyAlignment="1">
      <alignment horizontal="center" vertical="center" wrapText="1"/>
      <protection/>
    </xf>
    <xf numFmtId="172" fontId="22" fillId="0" borderId="55" xfId="58" applyNumberFormat="1" applyFont="1" applyBorder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6" fillId="0" borderId="0" xfId="0" applyFont="1" applyAlignment="1">
      <alignment/>
    </xf>
    <xf numFmtId="0" fontId="26" fillId="0" borderId="72" xfId="0" applyFont="1" applyBorder="1" applyAlignment="1">
      <alignment/>
    </xf>
    <xf numFmtId="3" fontId="38" fillId="0" borderId="62" xfId="57" applyNumberFormat="1" applyFont="1" applyBorder="1" applyAlignment="1">
      <alignment horizontal="center" vertical="center" wrapText="1"/>
      <protection/>
    </xf>
    <xf numFmtId="3" fontId="21" fillId="0" borderId="39" xfId="57" applyNumberFormat="1" applyFont="1" applyBorder="1" applyAlignment="1">
      <alignment horizontal="center" vertical="center" wrapText="1"/>
      <protection/>
    </xf>
    <xf numFmtId="3" fontId="21" fillId="0" borderId="42" xfId="57" applyNumberFormat="1" applyFont="1" applyBorder="1" applyAlignment="1">
      <alignment horizontal="center" vertical="center" wrapText="1"/>
      <protection/>
    </xf>
    <xf numFmtId="3" fontId="23" fillId="0" borderId="39" xfId="58" applyNumberFormat="1" applyFont="1" applyBorder="1" applyAlignment="1">
      <alignment horizontal="center" vertical="center" wrapText="1"/>
      <protection/>
    </xf>
    <xf numFmtId="3" fontId="23" fillId="0" borderId="39" xfId="57" applyNumberFormat="1" applyFont="1" applyBorder="1" applyAlignment="1">
      <alignment horizontal="center" vertical="center" wrapText="1"/>
      <protection/>
    </xf>
    <xf numFmtId="3" fontId="22" fillId="0" borderId="45" xfId="57" applyNumberFormat="1" applyFont="1" applyBorder="1" applyAlignment="1">
      <alignment horizontal="left" vertical="center"/>
      <protection/>
    </xf>
    <xf numFmtId="3" fontId="21" fillId="0" borderId="39" xfId="57" applyNumberFormat="1" applyFont="1" applyBorder="1" applyAlignment="1">
      <alignment horizontal="center" vertical="center"/>
      <protection/>
    </xf>
    <xf numFmtId="3" fontId="22" fillId="0" borderId="62" xfId="57" applyNumberFormat="1" applyFont="1" applyBorder="1" applyAlignment="1">
      <alignment horizontal="center" vertical="center"/>
      <protection/>
    </xf>
    <xf numFmtId="172" fontId="21" fillId="0" borderId="39" xfId="57" applyNumberFormat="1" applyFont="1" applyFill="1" applyBorder="1" applyAlignment="1">
      <alignment horizontal="center" vertical="center"/>
      <protection/>
    </xf>
    <xf numFmtId="0" fontId="21" fillId="0" borderId="39" xfId="57" applyFont="1" applyBorder="1" applyAlignment="1">
      <alignment horizontal="center" vertical="center"/>
      <protection/>
    </xf>
    <xf numFmtId="49" fontId="22" fillId="0" borderId="62" xfId="57" applyNumberFormat="1" applyFont="1" applyBorder="1" applyAlignment="1">
      <alignment horizontal="center" vertical="center"/>
      <protection/>
    </xf>
    <xf numFmtId="0" fontId="21" fillId="0" borderId="62" xfId="57" applyFont="1" applyBorder="1" applyAlignment="1">
      <alignment horizontal="center" vertical="center"/>
      <protection/>
    </xf>
    <xf numFmtId="49" fontId="21" fillId="0" borderId="39" xfId="57" applyNumberFormat="1" applyFont="1" applyBorder="1" applyAlignment="1">
      <alignment horizontal="center" vertical="center"/>
      <protection/>
    </xf>
    <xf numFmtId="49" fontId="21" fillId="0" borderId="62" xfId="57" applyNumberFormat="1" applyFont="1" applyBorder="1" applyAlignment="1">
      <alignment horizontal="center" vertical="center"/>
      <protection/>
    </xf>
    <xf numFmtId="0" fontId="21" fillId="0" borderId="72" xfId="57" applyFont="1" applyBorder="1" applyAlignment="1">
      <alignment horizontal="center" vertical="center"/>
      <protection/>
    </xf>
    <xf numFmtId="0" fontId="29" fillId="0" borderId="0" xfId="68" applyFont="1" applyAlignment="1">
      <alignment wrapText="1"/>
      <protection/>
    </xf>
    <xf numFmtId="3" fontId="38" fillId="0" borderId="39" xfId="58" applyNumberFormat="1" applyFont="1" applyBorder="1" applyAlignment="1">
      <alignment horizontal="center" vertical="center" wrapText="1"/>
      <protection/>
    </xf>
    <xf numFmtId="3" fontId="38" fillId="0" borderId="39" xfId="57" applyNumberFormat="1" applyFont="1" applyBorder="1" applyAlignment="1">
      <alignment horizontal="center" vertical="center" wrapText="1"/>
      <protection/>
    </xf>
    <xf numFmtId="0" fontId="21" fillId="0" borderId="38" xfId="68" applyFont="1" applyBorder="1" applyAlignment="1">
      <alignment vertical="center"/>
      <protection/>
    </xf>
    <xf numFmtId="0" fontId="21" fillId="0" borderId="69" xfId="68" applyFont="1" applyBorder="1">
      <alignment/>
      <protection/>
    </xf>
    <xf numFmtId="0" fontId="22" fillId="0" borderId="68" xfId="68" applyFont="1" applyBorder="1">
      <alignment/>
      <protection/>
    </xf>
    <xf numFmtId="0" fontId="22" fillId="0" borderId="68" xfId="68" applyFont="1" applyBorder="1" applyAlignment="1">
      <alignment/>
      <protection/>
    </xf>
    <xf numFmtId="0" fontId="22" fillId="0" borderId="32" xfId="68" applyFont="1" applyBorder="1" applyAlignment="1">
      <alignment/>
      <protection/>
    </xf>
    <xf numFmtId="0" fontId="22" fillId="0" borderId="68" xfId="68" applyFont="1" applyBorder="1" applyAlignment="1">
      <alignment horizontal="left"/>
      <protection/>
    </xf>
    <xf numFmtId="0" fontId="21" fillId="0" borderId="38" xfId="68" applyFont="1" applyBorder="1" applyAlignment="1">
      <alignment/>
      <protection/>
    </xf>
    <xf numFmtId="0" fontId="22" fillId="0" borderId="32" xfId="68" applyFont="1" applyBorder="1" applyAlignment="1">
      <alignment horizontal="left"/>
      <protection/>
    </xf>
    <xf numFmtId="0" fontId="21" fillId="0" borderId="38" xfId="68" applyFont="1" applyBorder="1">
      <alignment/>
      <protection/>
    </xf>
    <xf numFmtId="3" fontId="38" fillId="0" borderId="62" xfId="58" applyNumberFormat="1" applyFont="1" applyBorder="1" applyAlignment="1">
      <alignment horizontal="center" vertical="center" wrapText="1"/>
      <protection/>
    </xf>
    <xf numFmtId="3" fontId="25" fillId="0" borderId="39" xfId="68" applyNumberFormat="1" applyFont="1" applyBorder="1" applyAlignment="1">
      <alignment horizontal="center" vertical="center"/>
      <protection/>
    </xf>
    <xf numFmtId="3" fontId="25" fillId="0" borderId="15" xfId="68" applyNumberFormat="1" applyFont="1" applyBorder="1" applyAlignment="1">
      <alignment horizontal="center" vertical="center"/>
      <protection/>
    </xf>
    <xf numFmtId="3" fontId="25" fillId="0" borderId="31" xfId="68" applyNumberFormat="1" applyFont="1" applyBorder="1" applyAlignment="1">
      <alignment horizontal="center" vertical="center"/>
      <protection/>
    </xf>
    <xf numFmtId="3" fontId="25" fillId="0" borderId="49" xfId="68" applyNumberFormat="1" applyFont="1" applyBorder="1" applyAlignment="1">
      <alignment horizontal="center" vertical="center"/>
      <protection/>
    </xf>
    <xf numFmtId="3" fontId="25" fillId="0" borderId="48" xfId="68" applyNumberFormat="1" applyFont="1" applyBorder="1" applyAlignment="1">
      <alignment horizontal="center" vertical="center"/>
      <protection/>
    </xf>
    <xf numFmtId="3" fontId="25" fillId="0" borderId="52" xfId="68" applyNumberFormat="1" applyFont="1" applyBorder="1" applyAlignment="1">
      <alignment horizontal="center" vertical="center"/>
      <protection/>
    </xf>
    <xf numFmtId="3" fontId="34" fillId="0" borderId="10" xfId="68" applyNumberFormat="1" applyFont="1" applyBorder="1" applyAlignment="1">
      <alignment horizontal="center" vertical="center"/>
      <protection/>
    </xf>
    <xf numFmtId="3" fontId="34" fillId="0" borderId="47" xfId="68" applyNumberFormat="1" applyFont="1" applyBorder="1" applyAlignment="1">
      <alignment horizontal="center" vertical="center"/>
      <protection/>
    </xf>
    <xf numFmtId="3" fontId="34" fillId="0" borderId="46" xfId="68" applyNumberFormat="1" applyFont="1" applyBorder="1" applyAlignment="1">
      <alignment horizontal="center" vertical="center"/>
      <protection/>
    </xf>
    <xf numFmtId="3" fontId="34" fillId="0" borderId="53" xfId="68" applyNumberFormat="1" applyFont="1" applyBorder="1" applyAlignment="1">
      <alignment horizontal="center" vertical="center"/>
      <protection/>
    </xf>
    <xf numFmtId="3" fontId="25" fillId="0" borderId="39" xfId="68" applyNumberFormat="1" applyFont="1" applyBorder="1" applyAlignment="1">
      <alignment horizontal="center"/>
      <protection/>
    </xf>
    <xf numFmtId="3" fontId="25" fillId="0" borderId="15" xfId="68" applyNumberFormat="1" applyFont="1" applyBorder="1" applyAlignment="1">
      <alignment horizontal="center"/>
      <protection/>
    </xf>
    <xf numFmtId="3" fontId="25" fillId="0" borderId="73" xfId="68" applyNumberFormat="1" applyFont="1" applyBorder="1" applyAlignment="1">
      <alignment horizontal="center"/>
      <protection/>
    </xf>
    <xf numFmtId="3" fontId="25" fillId="0" borderId="36" xfId="68" applyNumberFormat="1" applyFont="1" applyBorder="1" applyAlignment="1">
      <alignment horizontal="center" vertical="center"/>
      <protection/>
    </xf>
    <xf numFmtId="0" fontId="25" fillId="0" borderId="74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  <xf numFmtId="3" fontId="21" fillId="0" borderId="22" xfId="61" applyNumberFormat="1" applyFont="1" applyBorder="1" applyAlignment="1">
      <alignment horizontal="center" vertical="center"/>
      <protection/>
    </xf>
    <xf numFmtId="3" fontId="22" fillId="0" borderId="26" xfId="61" applyNumberFormat="1" applyFont="1" applyBorder="1" applyAlignment="1">
      <alignment horizontal="center" vertical="center"/>
      <protection/>
    </xf>
    <xf numFmtId="3" fontId="21" fillId="0" borderId="12" xfId="61" applyNumberFormat="1" applyFont="1" applyBorder="1" applyAlignment="1">
      <alignment horizontal="center" vertical="center"/>
      <protection/>
    </xf>
    <xf numFmtId="3" fontId="21" fillId="0" borderId="18" xfId="61" applyNumberFormat="1" applyFont="1" applyBorder="1" applyAlignment="1">
      <alignment horizontal="center" vertical="center"/>
      <protection/>
    </xf>
    <xf numFmtId="3" fontId="21" fillId="0" borderId="26" xfId="61" applyNumberFormat="1" applyFont="1" applyBorder="1" applyAlignment="1">
      <alignment horizontal="center" vertical="center"/>
      <protection/>
    </xf>
    <xf numFmtId="0" fontId="25" fillId="0" borderId="75" xfId="61" applyFont="1" applyBorder="1" applyAlignment="1">
      <alignment horizontal="center" vertical="center"/>
      <protection/>
    </xf>
    <xf numFmtId="0" fontId="25" fillId="0" borderId="41" xfId="61" applyFont="1" applyBorder="1" applyAlignment="1">
      <alignment horizontal="center" vertical="center"/>
      <protection/>
    </xf>
    <xf numFmtId="0" fontId="25" fillId="0" borderId="73" xfId="61" applyFont="1" applyBorder="1" applyAlignment="1">
      <alignment horizontal="center" vertical="center"/>
      <protection/>
    </xf>
    <xf numFmtId="3" fontId="21" fillId="0" borderId="43" xfId="61" applyNumberFormat="1" applyFont="1" applyBorder="1" applyAlignment="1">
      <alignment horizontal="center" vertical="center"/>
      <protection/>
    </xf>
    <xf numFmtId="3" fontId="21" fillId="0" borderId="76" xfId="61" applyNumberFormat="1" applyFont="1" applyBorder="1" applyAlignment="1">
      <alignment horizontal="center" vertical="center"/>
      <protection/>
    </xf>
    <xf numFmtId="3" fontId="21" fillId="0" borderId="34" xfId="61" applyNumberFormat="1" applyFont="1" applyBorder="1" applyAlignment="1">
      <alignment horizontal="center" vertical="center"/>
      <protection/>
    </xf>
    <xf numFmtId="3" fontId="39" fillId="0" borderId="52" xfId="58" applyNumberFormat="1" applyFont="1" applyBorder="1" applyAlignment="1">
      <alignment horizontal="center" vertical="center" wrapText="1"/>
      <protection/>
    </xf>
    <xf numFmtId="3" fontId="39" fillId="0" borderId="10" xfId="57" applyNumberFormat="1" applyFont="1" applyBorder="1" applyAlignment="1">
      <alignment horizontal="center" vertical="center" wrapText="1"/>
      <protection/>
    </xf>
    <xf numFmtId="3" fontId="39" fillId="0" borderId="55" xfId="57" applyNumberFormat="1" applyFont="1" applyBorder="1" applyAlignment="1">
      <alignment horizontal="center" vertical="center" wrapText="1"/>
      <protection/>
    </xf>
    <xf numFmtId="3" fontId="22" fillId="0" borderId="43" xfId="61" applyNumberFormat="1" applyFont="1" applyBorder="1" applyAlignment="1">
      <alignment horizontal="center" vertical="center"/>
      <protection/>
    </xf>
    <xf numFmtId="3" fontId="22" fillId="0" borderId="76" xfId="61" applyNumberFormat="1" applyFont="1" applyBorder="1" applyAlignment="1">
      <alignment horizontal="center" vertical="center"/>
      <protection/>
    </xf>
    <xf numFmtId="3" fontId="22" fillId="0" borderId="74" xfId="61" applyNumberFormat="1" applyFont="1" applyBorder="1" applyAlignment="1">
      <alignment horizontal="center" vertical="center"/>
      <protection/>
    </xf>
    <xf numFmtId="3" fontId="21" fillId="0" borderId="74" xfId="61" applyNumberFormat="1" applyFont="1" applyBorder="1" applyAlignment="1">
      <alignment horizontal="center" vertical="center"/>
      <protection/>
    </xf>
    <xf numFmtId="3" fontId="39" fillId="0" borderId="44" xfId="57" applyNumberFormat="1" applyFont="1" applyBorder="1" applyAlignment="1">
      <alignment horizontal="center" vertical="center" wrapText="1"/>
      <protection/>
    </xf>
    <xf numFmtId="0" fontId="25" fillId="0" borderId="46" xfId="61" applyFont="1" applyBorder="1" applyAlignment="1">
      <alignment horizontal="center" vertical="center"/>
      <protection/>
    </xf>
    <xf numFmtId="3" fontId="24" fillId="0" borderId="48" xfId="71" applyNumberFormat="1" applyFont="1" applyBorder="1">
      <alignment/>
      <protection/>
    </xf>
    <xf numFmtId="3" fontId="24" fillId="0" borderId="47" xfId="71" applyNumberFormat="1" applyFont="1" applyBorder="1">
      <alignment/>
      <protection/>
    </xf>
    <xf numFmtId="0" fontId="24" fillId="0" borderId="31" xfId="71" applyFont="1" applyBorder="1" applyAlignment="1">
      <alignment horizontal="center"/>
      <protection/>
    </xf>
    <xf numFmtId="0" fontId="23" fillId="0" borderId="0" xfId="71" applyFont="1" applyAlignment="1">
      <alignment/>
      <protection/>
    </xf>
    <xf numFmtId="0" fontId="26" fillId="0" borderId="0" xfId="60" applyFont="1">
      <alignment/>
      <protection/>
    </xf>
    <xf numFmtId="0" fontId="26" fillId="0" borderId="0" xfId="71" applyFont="1">
      <alignment/>
      <protection/>
    </xf>
    <xf numFmtId="0" fontId="26" fillId="0" borderId="52" xfId="71" applyFont="1" applyBorder="1">
      <alignment/>
      <protection/>
    </xf>
    <xf numFmtId="0" fontId="26" fillId="0" borderId="55" xfId="71" applyFont="1" applyBorder="1">
      <alignment/>
      <protection/>
    </xf>
    <xf numFmtId="0" fontId="26" fillId="0" borderId="0" xfId="71" applyFont="1" applyBorder="1">
      <alignment/>
      <protection/>
    </xf>
    <xf numFmtId="3" fontId="24" fillId="0" borderId="48" xfId="71" applyNumberFormat="1" applyFont="1" applyFill="1" applyBorder="1">
      <alignment/>
      <protection/>
    </xf>
    <xf numFmtId="3" fontId="24" fillId="0" borderId="50" xfId="71" applyNumberFormat="1" applyFont="1" applyFill="1" applyBorder="1">
      <alignment/>
      <protection/>
    </xf>
    <xf numFmtId="0" fontId="26" fillId="0" borderId="61" xfId="71" applyFont="1" applyBorder="1">
      <alignment/>
      <protection/>
    </xf>
    <xf numFmtId="3" fontId="24" fillId="0" borderId="58" xfId="71" applyNumberFormat="1" applyFont="1" applyBorder="1">
      <alignment/>
      <protection/>
    </xf>
    <xf numFmtId="0" fontId="26" fillId="0" borderId="61" xfId="60" applyFont="1" applyBorder="1">
      <alignment/>
      <protection/>
    </xf>
    <xf numFmtId="0" fontId="26" fillId="0" borderId="52" xfId="60" applyFont="1" applyBorder="1">
      <alignment/>
      <protection/>
    </xf>
    <xf numFmtId="0" fontId="26" fillId="0" borderId="10" xfId="60" applyFont="1" applyBorder="1">
      <alignment/>
      <protection/>
    </xf>
    <xf numFmtId="0" fontId="26" fillId="0" borderId="55" xfId="60" applyFont="1" applyBorder="1">
      <alignment/>
      <protection/>
    </xf>
    <xf numFmtId="3" fontId="23" fillId="0" borderId="73" xfId="71" applyNumberFormat="1" applyFont="1" applyBorder="1">
      <alignment/>
      <protection/>
    </xf>
    <xf numFmtId="3" fontId="24" fillId="0" borderId="77" xfId="71" applyNumberFormat="1" applyFont="1" applyBorder="1">
      <alignment/>
      <protection/>
    </xf>
    <xf numFmtId="3" fontId="22" fillId="0" borderId="72" xfId="57" applyNumberFormat="1" applyFont="1" applyBorder="1" applyAlignment="1">
      <alignment horizontal="left" vertical="center"/>
      <protection/>
    </xf>
    <xf numFmtId="3" fontId="23" fillId="0" borderId="12" xfId="71" applyNumberFormat="1" applyFont="1" applyBorder="1">
      <alignment/>
      <protection/>
    </xf>
    <xf numFmtId="0" fontId="26" fillId="0" borderId="0" xfId="0" applyFont="1" applyAlignment="1">
      <alignment horizontal="center"/>
    </xf>
    <xf numFmtId="0" fontId="22" fillId="0" borderId="0" xfId="68" applyFont="1" applyAlignment="1">
      <alignment horizontal="center"/>
      <protection/>
    </xf>
    <xf numFmtId="0" fontId="26" fillId="0" borderId="39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3" fontId="25" fillId="0" borderId="62" xfId="68" applyNumberFormat="1" applyFont="1" applyBorder="1" applyAlignment="1">
      <alignment horizontal="center" vertical="center"/>
      <protection/>
    </xf>
    <xf numFmtId="3" fontId="34" fillId="0" borderId="22" xfId="68" applyNumberFormat="1" applyFont="1" applyBorder="1" applyAlignment="1">
      <alignment horizontal="center" vertical="center"/>
      <protection/>
    </xf>
    <xf numFmtId="3" fontId="34" fillId="0" borderId="52" xfId="68" applyNumberFormat="1" applyFont="1" applyBorder="1" applyAlignment="1">
      <alignment horizontal="center" vertical="center"/>
      <protection/>
    </xf>
    <xf numFmtId="3" fontId="34" fillId="0" borderId="51" xfId="68" applyNumberFormat="1" applyFont="1" applyBorder="1" applyAlignment="1">
      <alignment horizontal="center" vertical="center"/>
      <protection/>
    </xf>
    <xf numFmtId="3" fontId="34" fillId="0" borderId="11" xfId="68" applyNumberFormat="1" applyFont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/>
    </xf>
    <xf numFmtId="3" fontId="34" fillId="0" borderId="16" xfId="68" applyNumberFormat="1" applyFont="1" applyBorder="1" applyAlignment="1">
      <alignment horizontal="center" vertical="center"/>
      <protection/>
    </xf>
    <xf numFmtId="3" fontId="34" fillId="0" borderId="17" xfId="68" applyNumberFormat="1" applyFont="1" applyBorder="1" applyAlignment="1">
      <alignment horizontal="center" vertical="center"/>
      <protection/>
    </xf>
    <xf numFmtId="0" fontId="34" fillId="0" borderId="18" xfId="0" applyFont="1" applyBorder="1" applyAlignment="1">
      <alignment horizontal="center"/>
    </xf>
    <xf numFmtId="3" fontId="23" fillId="0" borderId="78" xfId="71" applyNumberFormat="1" applyFont="1" applyBorder="1">
      <alignment/>
      <protection/>
    </xf>
    <xf numFmtId="3" fontId="23" fillId="0" borderId="79" xfId="71" applyNumberFormat="1" applyFont="1" applyBorder="1">
      <alignment/>
      <protection/>
    </xf>
    <xf numFmtId="3" fontId="23" fillId="0" borderId="80" xfId="71" applyNumberFormat="1" applyFont="1" applyBorder="1">
      <alignment/>
      <protection/>
    </xf>
    <xf numFmtId="3" fontId="24" fillId="0" borderId="81" xfId="71" applyNumberFormat="1" applyFont="1" applyBorder="1">
      <alignment/>
      <protection/>
    </xf>
    <xf numFmtId="3" fontId="24" fillId="0" borderId="66" xfId="71" applyNumberFormat="1" applyFont="1" applyBorder="1">
      <alignment/>
      <protection/>
    </xf>
    <xf numFmtId="3" fontId="23" fillId="0" borderId="64" xfId="71" applyNumberFormat="1" applyFont="1" applyBorder="1">
      <alignment/>
      <protection/>
    </xf>
    <xf numFmtId="49" fontId="22" fillId="0" borderId="39" xfId="57" applyNumberFormat="1" applyFont="1" applyBorder="1" applyAlignment="1">
      <alignment horizontal="center" vertical="center"/>
      <protection/>
    </xf>
    <xf numFmtId="3" fontId="24" fillId="0" borderId="38" xfId="71" applyNumberFormat="1" applyFont="1" applyBorder="1">
      <alignment/>
      <protection/>
    </xf>
    <xf numFmtId="3" fontId="24" fillId="0" borderId="72" xfId="71" applyNumberFormat="1" applyFont="1" applyBorder="1">
      <alignment/>
      <protection/>
    </xf>
    <xf numFmtId="3" fontId="26" fillId="0" borderId="0" xfId="70" applyNumberFormat="1" applyFont="1" applyFill="1" applyBorder="1" applyAlignment="1">
      <alignment horizontal="right" shrinkToFit="1"/>
      <protection/>
    </xf>
    <xf numFmtId="0" fontId="23" fillId="0" borderId="32" xfId="67" applyFont="1" applyFill="1" applyBorder="1" applyAlignment="1">
      <alignment horizontal="center" vertical="center"/>
      <protection/>
    </xf>
    <xf numFmtId="0" fontId="23" fillId="0" borderId="38" xfId="67" applyFont="1" applyFill="1" applyBorder="1" applyAlignment="1">
      <alignment horizontal="center" vertical="center"/>
      <protection/>
    </xf>
    <xf numFmtId="0" fontId="26" fillId="0" borderId="12" xfId="71" applyFont="1" applyBorder="1" applyAlignment="1">
      <alignment horizontal="center" wrapText="1"/>
      <protection/>
    </xf>
    <xf numFmtId="3" fontId="26" fillId="0" borderId="46" xfId="70" applyNumberFormat="1" applyFont="1" applyBorder="1">
      <alignment/>
      <protection/>
    </xf>
    <xf numFmtId="3" fontId="27" fillId="0" borderId="40" xfId="70" applyNumberFormat="1" applyFont="1" applyBorder="1" applyAlignment="1">
      <alignment horizontal="left"/>
      <protection/>
    </xf>
    <xf numFmtId="3" fontId="27" fillId="0" borderId="53" xfId="70" applyNumberFormat="1" applyFont="1" applyBorder="1" applyAlignment="1">
      <alignment horizontal="left" wrapText="1"/>
      <protection/>
    </xf>
    <xf numFmtId="3" fontId="27" fillId="0" borderId="46" xfId="70" applyNumberFormat="1" applyFont="1" applyBorder="1">
      <alignment/>
      <protection/>
    </xf>
    <xf numFmtId="0" fontId="21" fillId="0" borderId="22" xfId="58" applyFont="1" applyBorder="1" applyAlignment="1">
      <alignment horizontal="center" vertical="center" wrapText="1"/>
      <protection/>
    </xf>
    <xf numFmtId="0" fontId="22" fillId="0" borderId="22" xfId="58" applyFont="1" applyBorder="1" applyAlignment="1">
      <alignment horizontal="left" vertical="center" wrapText="1"/>
      <protection/>
    </xf>
    <xf numFmtId="3" fontId="22" fillId="0" borderId="22" xfId="58" applyNumberFormat="1" applyFont="1" applyBorder="1" applyAlignment="1">
      <alignment horizontal="center" vertical="center" wrapText="1"/>
      <protection/>
    </xf>
    <xf numFmtId="0" fontId="21" fillId="0" borderId="24" xfId="58" applyFont="1" applyBorder="1" applyAlignment="1">
      <alignment horizontal="center" vertical="center" wrapText="1"/>
      <protection/>
    </xf>
    <xf numFmtId="0" fontId="22" fillId="0" borderId="24" xfId="58" applyFont="1" applyBorder="1" applyAlignment="1">
      <alignment horizontal="left" vertical="center" wrapText="1"/>
      <protection/>
    </xf>
    <xf numFmtId="3" fontId="22" fillId="0" borderId="24" xfId="58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3" fontId="23" fillId="0" borderId="22" xfId="71" applyNumberFormat="1" applyFont="1" applyBorder="1">
      <alignment/>
      <protection/>
    </xf>
    <xf numFmtId="3" fontId="24" fillId="0" borderId="22" xfId="71" applyNumberFormat="1" applyFont="1" applyBorder="1">
      <alignment/>
      <protection/>
    </xf>
    <xf numFmtId="3" fontId="27" fillId="0" borderId="10" xfId="70" applyNumberFormat="1" applyFont="1" applyFill="1" applyBorder="1">
      <alignment/>
      <protection/>
    </xf>
    <xf numFmtId="3" fontId="26" fillId="0" borderId="68" xfId="70" applyNumberFormat="1" applyFont="1" applyFill="1" applyBorder="1">
      <alignment/>
      <protection/>
    </xf>
    <xf numFmtId="3" fontId="26" fillId="0" borderId="54" xfId="70" applyNumberFormat="1" applyFont="1" applyFill="1" applyBorder="1">
      <alignment/>
      <protection/>
    </xf>
    <xf numFmtId="3" fontId="26" fillId="0" borderId="22" xfId="70" applyNumberFormat="1" applyFont="1" applyFill="1" applyBorder="1">
      <alignment/>
      <protection/>
    </xf>
    <xf numFmtId="3" fontId="24" fillId="0" borderId="24" xfId="71" applyNumberFormat="1" applyFont="1" applyFill="1" applyBorder="1">
      <alignment/>
      <protection/>
    </xf>
    <xf numFmtId="3" fontId="23" fillId="0" borderId="64" xfId="71" applyNumberFormat="1" applyFont="1" applyFill="1" applyBorder="1">
      <alignment/>
      <protection/>
    </xf>
    <xf numFmtId="3" fontId="23" fillId="0" borderId="26" xfId="71" applyNumberFormat="1" applyFont="1" applyBorder="1">
      <alignment/>
      <protection/>
    </xf>
    <xf numFmtId="3" fontId="23" fillId="0" borderId="11" xfId="71" applyNumberFormat="1" applyFont="1" applyBorder="1">
      <alignment/>
      <protection/>
    </xf>
    <xf numFmtId="3" fontId="23" fillId="0" borderId="13" xfId="71" applyNumberFormat="1" applyFont="1" applyBorder="1">
      <alignment/>
      <protection/>
    </xf>
    <xf numFmtId="3" fontId="24" fillId="0" borderId="17" xfId="71" applyNumberFormat="1" applyFont="1" applyBorder="1">
      <alignment/>
      <protection/>
    </xf>
    <xf numFmtId="3" fontId="23" fillId="0" borderId="18" xfId="71" applyNumberFormat="1" applyFont="1" applyBorder="1">
      <alignment/>
      <protection/>
    </xf>
    <xf numFmtId="3" fontId="32" fillId="0" borderId="61" xfId="70" applyNumberFormat="1" applyFont="1" applyBorder="1" applyAlignment="1">
      <alignment horizontal="center" vertical="center" wrapText="1"/>
      <protection/>
    </xf>
    <xf numFmtId="3" fontId="32" fillId="0" borderId="82" xfId="70" applyNumberFormat="1" applyFont="1" applyBorder="1" applyAlignment="1">
      <alignment horizontal="center" vertical="center" wrapText="1"/>
      <protection/>
    </xf>
    <xf numFmtId="0" fontId="32" fillId="0" borderId="22" xfId="0" applyFont="1" applyBorder="1" applyAlignment="1">
      <alignment/>
    </xf>
    <xf numFmtId="3" fontId="32" fillId="0" borderId="22" xfId="70" applyNumberFormat="1" applyFont="1" applyBorder="1" applyAlignment="1">
      <alignment horizontal="center" vertical="center" wrapText="1"/>
      <protection/>
    </xf>
    <xf numFmtId="3" fontId="23" fillId="0" borderId="31" xfId="70" applyNumberFormat="1" applyFont="1" applyBorder="1" applyAlignment="1">
      <alignment horizontal="center" vertical="center"/>
      <protection/>
    </xf>
    <xf numFmtId="3" fontId="23" fillId="0" borderId="36" xfId="70" applyNumberFormat="1" applyFont="1" applyBorder="1" applyAlignment="1">
      <alignment horizontal="center" vertical="center"/>
      <protection/>
    </xf>
    <xf numFmtId="3" fontId="32" fillId="0" borderId="61" xfId="70" applyNumberFormat="1" applyFont="1" applyBorder="1" applyAlignment="1">
      <alignment horizontal="center" vertical="center" wrapText="1"/>
      <protection/>
    </xf>
    <xf numFmtId="3" fontId="32" fillId="0" borderId="62" xfId="70" applyNumberFormat="1" applyFont="1" applyBorder="1" applyAlignment="1">
      <alignment horizontal="center" vertical="center" wrapText="1"/>
      <protection/>
    </xf>
    <xf numFmtId="3" fontId="26" fillId="0" borderId="29" xfId="70" applyNumberFormat="1" applyFont="1" applyBorder="1" applyAlignment="1">
      <alignment horizontal="center" vertical="center"/>
      <protection/>
    </xf>
    <xf numFmtId="3" fontId="26" fillId="0" borderId="37" xfId="70" applyNumberFormat="1" applyFont="1" applyBorder="1" applyAlignment="1">
      <alignment horizontal="center" vertical="center"/>
      <protection/>
    </xf>
    <xf numFmtId="3" fontId="23" fillId="0" borderId="0" xfId="70" applyNumberFormat="1" applyFont="1" applyBorder="1" applyAlignment="1">
      <alignment horizontal="center" vertical="distributed" wrapText="1"/>
      <protection/>
    </xf>
    <xf numFmtId="3" fontId="26" fillId="0" borderId="45" xfId="70" applyNumberFormat="1" applyFont="1" applyBorder="1" applyAlignment="1">
      <alignment horizontal="right" shrinkToFit="1"/>
      <protection/>
    </xf>
    <xf numFmtId="3" fontId="26" fillId="0" borderId="61" xfId="70" applyNumberFormat="1" applyFont="1" applyBorder="1" applyAlignment="1">
      <alignment horizontal="center" vertical="center" wrapText="1"/>
      <protection/>
    </xf>
    <xf numFmtId="3" fontId="26" fillId="0" borderId="62" xfId="70" applyNumberFormat="1" applyFont="1" applyBorder="1" applyAlignment="1">
      <alignment horizontal="center" vertical="center" wrapText="1"/>
      <protection/>
    </xf>
    <xf numFmtId="3" fontId="27" fillId="0" borderId="31" xfId="70" applyNumberFormat="1" applyFont="1" applyBorder="1" applyAlignment="1">
      <alignment horizontal="center" vertical="center"/>
      <protection/>
    </xf>
    <xf numFmtId="3" fontId="27" fillId="0" borderId="36" xfId="70" applyNumberFormat="1" applyFont="1" applyBorder="1" applyAlignment="1">
      <alignment horizontal="center" vertical="center"/>
      <protection/>
    </xf>
    <xf numFmtId="3" fontId="26" fillId="0" borderId="61" xfId="70" applyNumberFormat="1" applyFont="1" applyBorder="1" applyAlignment="1">
      <alignment horizontal="center" vertical="center"/>
      <protection/>
    </xf>
    <xf numFmtId="3" fontId="26" fillId="0" borderId="62" xfId="70" applyNumberFormat="1" applyFont="1" applyBorder="1" applyAlignment="1">
      <alignment horizontal="center" vertical="center"/>
      <protection/>
    </xf>
    <xf numFmtId="0" fontId="20" fillId="0" borderId="32" xfId="66" applyFont="1" applyFill="1" applyBorder="1" applyAlignment="1">
      <alignment horizontal="center" vertical="center"/>
      <protection/>
    </xf>
    <xf numFmtId="0" fontId="20" fillId="0" borderId="0" xfId="66" applyFont="1" applyFill="1" applyBorder="1" applyAlignment="1">
      <alignment horizontal="center" vertical="center"/>
      <protection/>
    </xf>
    <xf numFmtId="0" fontId="41" fillId="0" borderId="38" xfId="66" applyFont="1" applyFill="1" applyBorder="1" applyAlignment="1">
      <alignment horizontal="center" vertical="center" wrapText="1"/>
      <protection/>
    </xf>
    <xf numFmtId="0" fontId="41" fillId="0" borderId="72" xfId="66" applyFont="1" applyFill="1" applyBorder="1" applyAlignment="1">
      <alignment horizontal="center" vertical="center" wrapText="1"/>
      <protection/>
    </xf>
    <xf numFmtId="0" fontId="41" fillId="0" borderId="42" xfId="66" applyFont="1" applyFill="1" applyBorder="1" applyAlignment="1">
      <alignment horizontal="center" vertical="center" wrapText="1"/>
      <protection/>
    </xf>
    <xf numFmtId="0" fontId="41" fillId="0" borderId="78" xfId="66" applyFont="1" applyFill="1" applyBorder="1" applyAlignment="1">
      <alignment horizontal="center" vertical="center"/>
      <protection/>
    </xf>
    <xf numFmtId="0" fontId="41" fillId="0" borderId="79" xfId="66" applyFont="1" applyFill="1" applyBorder="1" applyAlignment="1">
      <alignment horizontal="center" vertical="center"/>
      <protection/>
    </xf>
    <xf numFmtId="0" fontId="41" fillId="0" borderId="80" xfId="66" applyFont="1" applyFill="1" applyBorder="1" applyAlignment="1">
      <alignment horizontal="center" vertical="center"/>
      <protection/>
    </xf>
    <xf numFmtId="0" fontId="41" fillId="0" borderId="82" xfId="66" applyFont="1" applyFill="1" applyBorder="1" applyAlignment="1">
      <alignment horizontal="center" vertical="center"/>
      <protection/>
    </xf>
    <xf numFmtId="0" fontId="41" fillId="0" borderId="45" xfId="66" applyFont="1" applyFill="1" applyBorder="1" applyAlignment="1">
      <alignment horizontal="center" vertical="center"/>
      <protection/>
    </xf>
    <xf numFmtId="0" fontId="41" fillId="0" borderId="57" xfId="66" applyFont="1" applyFill="1" applyBorder="1" applyAlignment="1">
      <alignment horizontal="center" vertical="center"/>
      <protection/>
    </xf>
    <xf numFmtId="0" fontId="23" fillId="0" borderId="38" xfId="66" applyFont="1" applyFill="1" applyBorder="1" applyAlignment="1">
      <alignment horizontal="center" vertical="center" wrapText="1"/>
      <protection/>
    </xf>
    <xf numFmtId="0" fontId="23" fillId="0" borderId="42" xfId="66" applyFont="1" applyFill="1" applyBorder="1" applyAlignment="1">
      <alignment horizontal="center" vertical="center" wrapText="1"/>
      <protection/>
    </xf>
    <xf numFmtId="0" fontId="20" fillId="0" borderId="0" xfId="66" applyFont="1" applyFill="1" applyAlignment="1">
      <alignment horizontal="center" vertical="center"/>
      <protection/>
    </xf>
    <xf numFmtId="3" fontId="26" fillId="0" borderId="0" xfId="70" applyNumberFormat="1" applyFont="1" applyFill="1" applyBorder="1" applyAlignment="1">
      <alignment horizontal="right" shrinkToFit="1"/>
      <protection/>
    </xf>
    <xf numFmtId="0" fontId="41" fillId="0" borderId="78" xfId="66" applyFont="1" applyFill="1" applyBorder="1" applyAlignment="1">
      <alignment horizontal="center" vertical="center" wrapText="1"/>
      <protection/>
    </xf>
    <xf numFmtId="0" fontId="41" fillId="0" borderId="80" xfId="66" applyFont="1" applyFill="1" applyBorder="1" applyAlignment="1">
      <alignment horizontal="center" vertical="center" wrapText="1"/>
      <protection/>
    </xf>
    <xf numFmtId="0" fontId="41" fillId="0" borderId="32" xfId="66" applyFont="1" applyFill="1" applyBorder="1" applyAlignment="1">
      <alignment horizontal="center" vertical="center" wrapText="1"/>
      <protection/>
    </xf>
    <xf numFmtId="0" fontId="41" fillId="0" borderId="33" xfId="66" applyFont="1" applyFill="1" applyBorder="1" applyAlignment="1">
      <alignment horizontal="center" vertical="center" wrapText="1"/>
      <protection/>
    </xf>
    <xf numFmtId="0" fontId="41" fillId="0" borderId="82" xfId="66" applyFont="1" applyFill="1" applyBorder="1" applyAlignment="1">
      <alignment horizontal="center" vertical="center" wrapText="1"/>
      <protection/>
    </xf>
    <xf numFmtId="0" fontId="41" fillId="0" borderId="57" xfId="66" applyFont="1" applyFill="1" applyBorder="1" applyAlignment="1">
      <alignment horizontal="center" vertical="center" wrapText="1"/>
      <protection/>
    </xf>
    <xf numFmtId="0" fontId="23" fillId="0" borderId="38" xfId="67" applyFont="1" applyFill="1" applyBorder="1" applyAlignment="1">
      <alignment horizontal="center" vertical="center" wrapText="1"/>
      <protection/>
    </xf>
    <xf numFmtId="0" fontId="23" fillId="0" borderId="72" xfId="67" applyFont="1" applyFill="1" applyBorder="1" applyAlignment="1">
      <alignment horizontal="center" vertical="center" wrapText="1"/>
      <protection/>
    </xf>
    <xf numFmtId="0" fontId="23" fillId="0" borderId="42" xfId="67" applyFont="1" applyFill="1" applyBorder="1" applyAlignment="1">
      <alignment horizontal="center" vertical="center" wrapText="1"/>
      <protection/>
    </xf>
    <xf numFmtId="0" fontId="23" fillId="0" borderId="39" xfId="67" applyFont="1" applyFill="1" applyBorder="1" applyAlignment="1">
      <alignment horizontal="center" vertical="center"/>
      <protection/>
    </xf>
    <xf numFmtId="0" fontId="23" fillId="0" borderId="12" xfId="67" applyFont="1" applyFill="1" applyBorder="1" applyAlignment="1">
      <alignment horizontal="center" vertical="center" wrapText="1"/>
      <protection/>
    </xf>
    <xf numFmtId="0" fontId="23" fillId="0" borderId="60" xfId="67" applyFont="1" applyFill="1" applyBorder="1" applyAlignment="1">
      <alignment horizontal="center" vertical="center" wrapText="1"/>
      <protection/>
    </xf>
    <xf numFmtId="0" fontId="23" fillId="0" borderId="83" xfId="6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5" fillId="0" borderId="0" xfId="67" applyFont="1" applyFill="1" applyAlignment="1">
      <alignment horizontal="center" vertical="center"/>
      <protection/>
    </xf>
    <xf numFmtId="0" fontId="23" fillId="0" borderId="61" xfId="67" applyFont="1" applyFill="1" applyBorder="1" applyAlignment="1">
      <alignment horizontal="center" vertical="center"/>
      <protection/>
    </xf>
    <xf numFmtId="0" fontId="21" fillId="0" borderId="78" xfId="67" applyFont="1" applyFill="1" applyBorder="1" applyAlignment="1">
      <alignment horizontal="center" vertical="center"/>
      <protection/>
    </xf>
    <xf numFmtId="0" fontId="21" fillId="0" borderId="79" xfId="67" applyFont="1" applyFill="1" applyBorder="1" applyAlignment="1">
      <alignment horizontal="center" vertical="center"/>
      <protection/>
    </xf>
    <xf numFmtId="0" fontId="21" fillId="0" borderId="84" xfId="67" applyFont="1" applyFill="1" applyBorder="1" applyAlignment="1">
      <alignment horizontal="center" vertical="center"/>
      <protection/>
    </xf>
    <xf numFmtId="0" fontId="21" fillId="0" borderId="32" xfId="67" applyFont="1" applyFill="1" applyBorder="1" applyAlignment="1">
      <alignment horizontal="center" vertical="center"/>
      <protection/>
    </xf>
    <xf numFmtId="0" fontId="21" fillId="0" borderId="0" xfId="67" applyFont="1" applyFill="1" applyBorder="1" applyAlignment="1">
      <alignment horizontal="center" vertical="center"/>
      <protection/>
    </xf>
    <xf numFmtId="0" fontId="21" fillId="0" borderId="33" xfId="67" applyFont="1" applyFill="1" applyBorder="1" applyAlignment="1">
      <alignment horizontal="center" vertical="center"/>
      <protection/>
    </xf>
    <xf numFmtId="0" fontId="21" fillId="0" borderId="28" xfId="58" applyFont="1" applyBorder="1" applyAlignment="1">
      <alignment horizontal="center" vertical="center" wrapText="1"/>
      <protection/>
    </xf>
    <xf numFmtId="0" fontId="21" fillId="0" borderId="56" xfId="58" applyFont="1" applyBorder="1" applyAlignment="1">
      <alignment horizontal="center" vertical="center" wrapText="1"/>
      <protection/>
    </xf>
    <xf numFmtId="0" fontId="20" fillId="0" borderId="27" xfId="58" applyFont="1" applyBorder="1" applyAlignment="1">
      <alignment horizontal="center" vertical="center" wrapText="1"/>
      <protection/>
    </xf>
    <xf numFmtId="0" fontId="20" fillId="0" borderId="16" xfId="58" applyFont="1" applyBorder="1" applyAlignment="1">
      <alignment horizontal="center" vertical="center" wrapText="1"/>
      <protection/>
    </xf>
    <xf numFmtId="0" fontId="20" fillId="0" borderId="51" xfId="58" applyFont="1" applyBorder="1" applyAlignment="1">
      <alignment horizontal="center" vertical="center" wrapText="1"/>
      <protection/>
    </xf>
    <xf numFmtId="0" fontId="20" fillId="0" borderId="58" xfId="58" applyFont="1" applyBorder="1" applyAlignment="1">
      <alignment horizontal="center" vertical="center" wrapText="1"/>
      <protection/>
    </xf>
    <xf numFmtId="0" fontId="21" fillId="0" borderId="40" xfId="58" applyFont="1" applyBorder="1" applyAlignment="1">
      <alignment horizontal="center" vertical="center" wrapText="1"/>
      <protection/>
    </xf>
    <xf numFmtId="0" fontId="21" fillId="0" borderId="41" xfId="58" applyFont="1" applyBorder="1" applyAlignment="1">
      <alignment horizontal="center" vertical="center" wrapText="1"/>
      <protection/>
    </xf>
    <xf numFmtId="0" fontId="21" fillId="0" borderId="53" xfId="58" applyFont="1" applyBorder="1" applyAlignment="1">
      <alignment horizontal="center" vertical="center" wrapText="1"/>
      <protection/>
    </xf>
    <xf numFmtId="0" fontId="20" fillId="0" borderId="0" xfId="58" applyFont="1" applyAlignment="1">
      <alignment horizontal="center" vertical="center" wrapText="1"/>
      <protection/>
    </xf>
    <xf numFmtId="0" fontId="20" fillId="0" borderId="0" xfId="58" applyFont="1" applyBorder="1" applyAlignment="1">
      <alignment horizontal="center" vertical="center" wrapText="1"/>
      <protection/>
    </xf>
    <xf numFmtId="3" fontId="24" fillId="0" borderId="0" xfId="70" applyNumberFormat="1" applyFont="1" applyBorder="1" applyAlignment="1">
      <alignment horizontal="right" shrinkToFit="1"/>
      <protection/>
    </xf>
    <xf numFmtId="3" fontId="22" fillId="0" borderId="38" xfId="57" applyNumberFormat="1" applyFont="1" applyBorder="1" applyAlignment="1">
      <alignment horizontal="left" vertical="center"/>
      <protection/>
    </xf>
    <xf numFmtId="3" fontId="22" fillId="0" borderId="42" xfId="57" applyNumberFormat="1" applyFont="1" applyBorder="1" applyAlignment="1">
      <alignment horizontal="left" vertical="center"/>
      <protection/>
    </xf>
    <xf numFmtId="3" fontId="21" fillId="0" borderId="39" xfId="57" applyNumberFormat="1" applyFont="1" applyBorder="1" applyAlignment="1">
      <alignment horizontal="left" vertical="center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0" fillId="0" borderId="39" xfId="57" applyFont="1" applyBorder="1" applyAlignment="1">
      <alignment horizontal="center" vertical="center" wrapText="1"/>
      <protection/>
    </xf>
    <xf numFmtId="3" fontId="21" fillId="0" borderId="85" xfId="57" applyNumberFormat="1" applyFont="1" applyBorder="1" applyAlignment="1">
      <alignment horizontal="left" vertical="center"/>
      <protection/>
    </xf>
    <xf numFmtId="3" fontId="21" fillId="0" borderId="56" xfId="57" applyNumberFormat="1" applyFont="1" applyBorder="1" applyAlignment="1">
      <alignment horizontal="left" vertical="center"/>
      <protection/>
    </xf>
    <xf numFmtId="0" fontId="20" fillId="0" borderId="0" xfId="57" applyFont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3" fontId="22" fillId="0" borderId="72" xfId="57" applyNumberFormat="1" applyFont="1" applyBorder="1" applyAlignment="1">
      <alignment horizontal="left" vertical="center"/>
      <protection/>
    </xf>
    <xf numFmtId="3" fontId="21" fillId="0" borderId="86" xfId="57" applyNumberFormat="1" applyFont="1" applyBorder="1" applyAlignment="1">
      <alignment horizontal="left" vertical="center"/>
      <protection/>
    </xf>
    <xf numFmtId="3" fontId="21" fillId="0" borderId="77" xfId="57" applyNumberFormat="1" applyFont="1" applyBorder="1" applyAlignment="1">
      <alignment horizontal="left" vertical="center"/>
      <protection/>
    </xf>
    <xf numFmtId="3" fontId="24" fillId="0" borderId="0" xfId="72" applyNumberFormat="1" applyFont="1" applyBorder="1" applyAlignment="1">
      <alignment horizontal="right" vertical="center"/>
      <protection/>
    </xf>
    <xf numFmtId="0" fontId="21" fillId="0" borderId="40" xfId="57" applyFont="1" applyBorder="1" applyAlignment="1">
      <alignment horizontal="center" vertical="center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53" xfId="57" applyFont="1" applyBorder="1" applyAlignment="1">
      <alignment horizontal="center" vertical="center"/>
      <protection/>
    </xf>
    <xf numFmtId="0" fontId="21" fillId="0" borderId="52" xfId="57" applyFont="1" applyBorder="1" applyAlignment="1">
      <alignment horizontal="center" vertical="center"/>
      <protection/>
    </xf>
    <xf numFmtId="0" fontId="21" fillId="0" borderId="55" xfId="57" applyFont="1" applyBorder="1" applyAlignment="1">
      <alignment horizontal="center" vertical="center"/>
      <protection/>
    </xf>
    <xf numFmtId="0" fontId="21" fillId="0" borderId="43" xfId="57" applyFont="1" applyBorder="1" applyAlignment="1">
      <alignment horizontal="center" vertical="center"/>
      <protection/>
    </xf>
    <xf numFmtId="0" fontId="21" fillId="0" borderId="51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58" xfId="57" applyFont="1" applyBorder="1" applyAlignment="1">
      <alignment horizontal="center" vertical="center"/>
      <protection/>
    </xf>
    <xf numFmtId="0" fontId="20" fillId="0" borderId="28" xfId="57" applyFont="1" applyBorder="1" applyAlignment="1">
      <alignment horizontal="center" vertical="center" wrapText="1"/>
      <protection/>
    </xf>
    <xf numFmtId="0" fontId="20" fillId="0" borderId="25" xfId="57" applyFont="1" applyBorder="1" applyAlignment="1">
      <alignment horizontal="center" vertical="center" wrapText="1"/>
      <protection/>
    </xf>
    <xf numFmtId="0" fontId="20" fillId="0" borderId="56" xfId="57" applyFont="1" applyBorder="1" applyAlignment="1">
      <alignment horizontal="center" vertical="center" wrapText="1"/>
      <protection/>
    </xf>
    <xf numFmtId="3" fontId="22" fillId="0" borderId="45" xfId="57" applyNumberFormat="1" applyFont="1" applyBorder="1" applyAlignment="1">
      <alignment horizontal="left" vertical="center"/>
      <protection/>
    </xf>
    <xf numFmtId="0" fontId="20" fillId="0" borderId="0" xfId="68" applyFont="1" applyBorder="1" applyAlignment="1">
      <alignment horizontal="center" vertical="center" wrapText="1"/>
      <protection/>
    </xf>
    <xf numFmtId="0" fontId="20" fillId="0" borderId="70" xfId="68" applyFont="1" applyBorder="1" applyAlignment="1">
      <alignment horizontal="center" vertical="center"/>
      <protection/>
    </xf>
    <xf numFmtId="0" fontId="20" fillId="0" borderId="81" xfId="68" applyFont="1" applyBorder="1" applyAlignment="1">
      <alignment horizontal="center" vertical="center"/>
      <protection/>
    </xf>
    <xf numFmtId="0" fontId="20" fillId="0" borderId="0" xfId="68" applyFont="1" applyAlignment="1">
      <alignment horizontal="center" vertical="center" wrapText="1"/>
      <protection/>
    </xf>
    <xf numFmtId="3" fontId="26" fillId="0" borderId="0" xfId="70" applyNumberFormat="1" applyFont="1" applyBorder="1" applyAlignment="1">
      <alignment horizontal="right" shrinkToFit="1"/>
      <protection/>
    </xf>
    <xf numFmtId="0" fontId="24" fillId="0" borderId="11" xfId="69" applyFont="1" applyFill="1" applyBorder="1" applyAlignment="1">
      <alignment horizontal="left" vertical="center" wrapText="1"/>
      <protection/>
    </xf>
    <xf numFmtId="0" fontId="24" fillId="0" borderId="22" xfId="69" applyFont="1" applyFill="1" applyBorder="1" applyAlignment="1">
      <alignment horizontal="left" vertical="center" wrapText="1"/>
      <protection/>
    </xf>
    <xf numFmtId="0" fontId="22" fillId="0" borderId="27" xfId="69" applyFont="1" applyBorder="1" applyAlignment="1">
      <alignment horizontal="left" vertical="center" wrapText="1"/>
      <protection/>
    </xf>
    <xf numFmtId="0" fontId="22" fillId="0" borderId="26" xfId="69" applyFont="1" applyBorder="1" applyAlignment="1">
      <alignment horizontal="left" vertical="center" wrapText="1"/>
      <protection/>
    </xf>
    <xf numFmtId="0" fontId="22" fillId="0" borderId="11" xfId="69" applyFont="1" applyBorder="1" applyAlignment="1">
      <alignment horizontal="left" vertical="center" wrapText="1"/>
      <protection/>
    </xf>
    <xf numFmtId="0" fontId="22" fillId="0" borderId="22" xfId="69" applyFont="1" applyBorder="1" applyAlignment="1">
      <alignment horizontal="left" vertical="center" wrapText="1"/>
      <protection/>
    </xf>
    <xf numFmtId="0" fontId="22" fillId="0" borderId="11" xfId="69" applyFont="1" applyFill="1" applyBorder="1" applyAlignment="1">
      <alignment horizontal="left" vertical="center" wrapText="1"/>
      <protection/>
    </xf>
    <xf numFmtId="0" fontId="22" fillId="0" borderId="22" xfId="69" applyFont="1" applyFill="1" applyBorder="1" applyAlignment="1">
      <alignment horizontal="left" vertical="center" wrapText="1"/>
      <protection/>
    </xf>
    <xf numFmtId="0" fontId="21" fillId="0" borderId="28" xfId="69" applyFont="1" applyFill="1" applyBorder="1" applyAlignment="1">
      <alignment horizontal="center" vertical="center"/>
      <protection/>
    </xf>
    <xf numFmtId="0" fontId="21" fillId="0" borderId="25" xfId="69" applyFont="1" applyFill="1" applyBorder="1" applyAlignment="1">
      <alignment horizontal="center" vertical="center"/>
      <protection/>
    </xf>
    <xf numFmtId="3" fontId="0" fillId="0" borderId="0" xfId="70" applyNumberFormat="1" applyFont="1" applyBorder="1" applyAlignment="1">
      <alignment horizontal="center" shrinkToFit="1"/>
      <protection/>
    </xf>
    <xf numFmtId="0" fontId="20" fillId="0" borderId="0" xfId="69" applyFont="1" applyAlignment="1">
      <alignment horizontal="center"/>
      <protection/>
    </xf>
    <xf numFmtId="0" fontId="22" fillId="0" borderId="0" xfId="69" applyFont="1" applyAlignment="1">
      <alignment horizontal="right"/>
      <protection/>
    </xf>
    <xf numFmtId="0" fontId="20" fillId="0" borderId="0" xfId="69" applyFont="1" applyBorder="1" applyAlignment="1">
      <alignment horizontal="center" vertical="center" wrapText="1"/>
      <protection/>
    </xf>
    <xf numFmtId="0" fontId="22" fillId="0" borderId="23" xfId="69" applyFont="1" applyFill="1" applyBorder="1" applyAlignment="1">
      <alignment horizontal="left" vertical="center" wrapText="1"/>
      <protection/>
    </xf>
    <xf numFmtId="0" fontId="22" fillId="0" borderId="24" xfId="69" applyFont="1" applyFill="1" applyBorder="1" applyAlignment="1">
      <alignment horizontal="left" vertical="center" wrapText="1"/>
      <protection/>
    </xf>
    <xf numFmtId="0" fontId="21" fillId="0" borderId="28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0" fillId="0" borderId="27" xfId="65" applyFont="1" applyBorder="1" applyAlignment="1">
      <alignment horizontal="center" vertical="center"/>
      <protection/>
    </xf>
    <xf numFmtId="0" fontId="20" fillId="0" borderId="26" xfId="65" applyFont="1" applyBorder="1" applyAlignment="1">
      <alignment horizontal="center" vertical="center"/>
      <protection/>
    </xf>
    <xf numFmtId="0" fontId="20" fillId="0" borderId="12" xfId="65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/>
    </xf>
    <xf numFmtId="3" fontId="0" fillId="0" borderId="0" xfId="70" applyNumberFormat="1" applyBorder="1" applyAlignment="1">
      <alignment horizontal="center" shrinkToFit="1"/>
      <protection/>
    </xf>
    <xf numFmtId="0" fontId="21" fillId="0" borderId="28" xfId="65" applyFont="1" applyBorder="1" applyAlignment="1">
      <alignment horizontal="left" vertical="center"/>
      <protection/>
    </xf>
    <xf numFmtId="0" fontId="21" fillId="0" borderId="25" xfId="65" applyFont="1" applyBorder="1" applyAlignment="1">
      <alignment horizontal="left" vertical="center"/>
      <protection/>
    </xf>
    <xf numFmtId="0" fontId="21" fillId="0" borderId="38" xfId="65" applyFont="1" applyBorder="1" applyAlignment="1">
      <alignment horizontal="center" vertical="center"/>
      <protection/>
    </xf>
    <xf numFmtId="0" fontId="21" fillId="0" borderId="85" xfId="65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21" fillId="0" borderId="17" xfId="64" applyFont="1" applyBorder="1" applyAlignment="1">
      <alignment horizontal="center" vertical="center" wrapText="1"/>
      <protection/>
    </xf>
    <xf numFmtId="3" fontId="21" fillId="0" borderId="17" xfId="64" applyNumberFormat="1" applyFont="1" applyBorder="1" applyAlignment="1">
      <alignment horizontal="center" vertical="center"/>
      <protection/>
    </xf>
    <xf numFmtId="3" fontId="22" fillId="0" borderId="22" xfId="64" applyNumberFormat="1" applyFont="1" applyBorder="1" applyAlignment="1">
      <alignment horizontal="center" vertical="center"/>
      <protection/>
    </xf>
    <xf numFmtId="3" fontId="21" fillId="0" borderId="18" xfId="64" applyNumberFormat="1" applyFont="1" applyBorder="1" applyAlignment="1">
      <alignment horizontal="center" vertical="center"/>
      <protection/>
    </xf>
    <xf numFmtId="174" fontId="22" fillId="0" borderId="22" xfId="64" applyNumberFormat="1" applyFont="1" applyBorder="1" applyAlignment="1">
      <alignment horizontal="center" vertical="center" wrapText="1"/>
      <protection/>
    </xf>
    <xf numFmtId="174" fontId="22" fillId="0" borderId="13" xfId="64" applyNumberFormat="1" applyFont="1" applyBorder="1" applyAlignment="1">
      <alignment horizontal="center" vertical="center" wrapText="1"/>
      <protection/>
    </xf>
    <xf numFmtId="0" fontId="21" fillId="0" borderId="27" xfId="64" applyFont="1" applyBorder="1" applyAlignment="1">
      <alignment horizontal="center" vertical="center" wrapText="1"/>
      <protection/>
    </xf>
    <xf numFmtId="0" fontId="21" fillId="0" borderId="26" xfId="64" applyFont="1" applyBorder="1" applyAlignment="1">
      <alignment horizontal="center" vertical="center" wrapText="1"/>
      <protection/>
    </xf>
    <xf numFmtId="0" fontId="21" fillId="0" borderId="11" xfId="64" applyFont="1" applyBorder="1" applyAlignment="1">
      <alignment horizontal="center" vertical="center" wrapText="1"/>
      <protection/>
    </xf>
    <xf numFmtId="0" fontId="21" fillId="0" borderId="22" xfId="64" applyFont="1" applyBorder="1" applyAlignment="1">
      <alignment horizontal="center" vertical="center" wrapText="1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0" borderId="12" xfId="64" applyFont="1" applyBorder="1" applyAlignment="1">
      <alignment horizontal="center" vertical="center"/>
      <protection/>
    </xf>
    <xf numFmtId="174" fontId="22" fillId="0" borderId="22" xfId="64" applyNumberFormat="1" applyFont="1" applyBorder="1" applyAlignment="1">
      <alignment horizontal="center" vertical="center"/>
      <protection/>
    </xf>
    <xf numFmtId="3" fontId="22" fillId="0" borderId="20" xfId="64" applyNumberFormat="1" applyFont="1" applyBorder="1" applyAlignment="1">
      <alignment horizontal="center" vertical="center"/>
      <protection/>
    </xf>
    <xf numFmtId="174" fontId="22" fillId="0" borderId="13" xfId="64" applyNumberFormat="1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 wrapText="1"/>
      <protection/>
    </xf>
    <xf numFmtId="0" fontId="22" fillId="0" borderId="22" xfId="64" applyFont="1" applyBorder="1" applyAlignment="1">
      <alignment horizontal="center" vertical="center" wrapText="1"/>
      <protection/>
    </xf>
    <xf numFmtId="173" fontId="21" fillId="0" borderId="22" xfId="76" applyFont="1" applyFill="1" applyBorder="1" applyAlignment="1" applyProtection="1">
      <alignment horizontal="center" vertical="center" wrapText="1"/>
      <protection/>
    </xf>
    <xf numFmtId="173" fontId="21" fillId="0" borderId="17" xfId="76" applyFont="1" applyFill="1" applyBorder="1" applyAlignment="1" applyProtection="1">
      <alignment horizontal="center" vertical="center" wrapText="1"/>
      <protection/>
    </xf>
    <xf numFmtId="0" fontId="21" fillId="0" borderId="13" xfId="64" applyFont="1" applyBorder="1" applyAlignment="1">
      <alignment horizontal="center" vertical="center" wrapText="1"/>
      <protection/>
    </xf>
    <xf numFmtId="0" fontId="21" fillId="0" borderId="18" xfId="64" applyFont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174" fontId="22" fillId="0" borderId="20" xfId="64" applyNumberFormat="1" applyFont="1" applyBorder="1" applyAlignment="1">
      <alignment horizontal="center" vertical="center"/>
      <protection/>
    </xf>
    <xf numFmtId="174" fontId="22" fillId="0" borderId="20" xfId="64" applyNumberFormat="1" applyFont="1" applyBorder="1" applyAlignment="1">
      <alignment horizontal="center" vertical="center" wrapText="1"/>
      <protection/>
    </xf>
    <xf numFmtId="174" fontId="22" fillId="0" borderId="21" xfId="64" applyNumberFormat="1" applyFont="1" applyBorder="1" applyAlignment="1">
      <alignment horizontal="center" vertical="center" wrapText="1"/>
      <protection/>
    </xf>
    <xf numFmtId="0" fontId="22" fillId="0" borderId="19" xfId="64" applyFont="1" applyBorder="1" applyAlignment="1">
      <alignment horizontal="center" vertical="center" wrapText="1"/>
      <protection/>
    </xf>
    <xf numFmtId="0" fontId="22" fillId="0" borderId="20" xfId="64" applyFont="1" applyBorder="1" applyAlignment="1">
      <alignment horizontal="center" vertical="center" wrapText="1"/>
      <protection/>
    </xf>
    <xf numFmtId="0" fontId="20" fillId="0" borderId="0" xfId="64" applyFont="1" applyBorder="1" applyAlignment="1">
      <alignment horizontal="center"/>
      <protection/>
    </xf>
    <xf numFmtId="3" fontId="0" fillId="0" borderId="0" xfId="70" applyNumberFormat="1" applyFont="1" applyBorder="1" applyAlignment="1">
      <alignment horizontal="center" shrinkToFit="1"/>
      <protection/>
    </xf>
    <xf numFmtId="0" fontId="21" fillId="0" borderId="61" xfId="61" applyFont="1" applyBorder="1" applyAlignment="1">
      <alignment horizontal="center" vertical="center"/>
      <protection/>
    </xf>
    <xf numFmtId="0" fontId="21" fillId="0" borderId="46" xfId="61" applyFont="1" applyBorder="1" applyAlignment="1">
      <alignment horizontal="center" vertical="center"/>
      <protection/>
    </xf>
    <xf numFmtId="0" fontId="21" fillId="0" borderId="62" xfId="61" applyFont="1" applyBorder="1" applyAlignment="1">
      <alignment horizontal="center" vertical="center"/>
      <protection/>
    </xf>
    <xf numFmtId="0" fontId="21" fillId="0" borderId="61" xfId="61" applyFont="1" applyFill="1" applyBorder="1" applyAlignment="1">
      <alignment horizontal="center" vertical="center" wrapText="1"/>
      <protection/>
    </xf>
    <xf numFmtId="0" fontId="21" fillId="0" borderId="46" xfId="61" applyFont="1" applyFill="1" applyBorder="1" applyAlignment="1">
      <alignment horizontal="center" vertical="center" wrapText="1"/>
      <protection/>
    </xf>
    <xf numFmtId="0" fontId="21" fillId="0" borderId="62" xfId="61" applyFont="1" applyFill="1" applyBorder="1" applyAlignment="1">
      <alignment horizontal="center" vertical="center" wrapText="1"/>
      <protection/>
    </xf>
    <xf numFmtId="0" fontId="21" fillId="0" borderId="61" xfId="61" applyFont="1" applyFill="1" applyBorder="1" applyAlignment="1">
      <alignment horizontal="center" vertical="center"/>
      <protection/>
    </xf>
    <xf numFmtId="0" fontId="21" fillId="0" borderId="46" xfId="61" applyFont="1" applyFill="1" applyBorder="1" applyAlignment="1">
      <alignment horizontal="center" vertical="center"/>
      <protection/>
    </xf>
    <xf numFmtId="0" fontId="21" fillId="0" borderId="62" xfId="61" applyFont="1" applyFill="1" applyBorder="1" applyAlignment="1">
      <alignment horizontal="center" vertical="center"/>
      <protection/>
    </xf>
    <xf numFmtId="0" fontId="21" fillId="0" borderId="61" xfId="61" applyFont="1" applyBorder="1" applyAlignment="1">
      <alignment horizontal="center" vertical="center" wrapText="1"/>
      <protection/>
    </xf>
    <xf numFmtId="0" fontId="21" fillId="0" borderId="46" xfId="61" applyFont="1" applyBorder="1" applyAlignment="1">
      <alignment horizontal="center" vertical="center" wrapText="1"/>
      <protection/>
    </xf>
    <xf numFmtId="0" fontId="21" fillId="0" borderId="62" xfId="61" applyFont="1" applyBorder="1" applyAlignment="1">
      <alignment horizontal="center" vertical="center" wrapText="1"/>
      <protection/>
    </xf>
    <xf numFmtId="3" fontId="0" fillId="0" borderId="0" xfId="70" applyNumberFormat="1" applyFont="1" applyBorder="1" applyAlignment="1">
      <alignment horizontal="center" shrinkToFit="1"/>
      <protection/>
    </xf>
    <xf numFmtId="0" fontId="0" fillId="0" borderId="0" xfId="0" applyAlignment="1">
      <alignment horizontal="center"/>
    </xf>
    <xf numFmtId="0" fontId="20" fillId="0" borderId="0" xfId="61" applyFont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5" fillId="24" borderId="78" xfId="61" applyFont="1" applyFill="1" applyBorder="1" applyAlignment="1">
      <alignment horizontal="center" vertical="center"/>
      <protection/>
    </xf>
    <xf numFmtId="0" fontId="25" fillId="24" borderId="82" xfId="61" applyFont="1" applyFill="1" applyBorder="1" applyAlignment="1">
      <alignment horizontal="center" vertical="center"/>
      <protection/>
    </xf>
    <xf numFmtId="0" fontId="23" fillId="0" borderId="0" xfId="71" applyFont="1" applyAlignment="1">
      <alignment horizontal="center" vertical="center" wrapText="1"/>
      <protection/>
    </xf>
    <xf numFmtId="0" fontId="26" fillId="0" borderId="0" xfId="71" applyFont="1" applyAlignment="1">
      <alignment horizontal="right"/>
      <protection/>
    </xf>
    <xf numFmtId="3" fontId="31" fillId="0" borderId="0" xfId="71" applyNumberFormat="1" applyFont="1" applyBorder="1" applyAlignment="1">
      <alignment horizontal="center" vertical="center" wrapText="1"/>
      <protection/>
    </xf>
    <xf numFmtId="3" fontId="23" fillId="0" borderId="82" xfId="71" applyNumberFormat="1" applyFont="1" applyBorder="1" applyAlignment="1">
      <alignment horizontal="left"/>
      <protection/>
    </xf>
    <xf numFmtId="3" fontId="23" fillId="0" borderId="86" xfId="71" applyNumberFormat="1" applyFont="1" applyBorder="1" applyAlignment="1">
      <alignment horizontal="left"/>
      <protection/>
    </xf>
    <xf numFmtId="3" fontId="23" fillId="0" borderId="38" xfId="71" applyNumberFormat="1" applyFont="1" applyBorder="1" applyAlignment="1">
      <alignment horizontal="left"/>
      <protection/>
    </xf>
    <xf numFmtId="3" fontId="23" fillId="0" borderId="72" xfId="71" applyNumberFormat="1" applyFont="1" applyBorder="1" applyAlignment="1">
      <alignment horizontal="left"/>
      <protection/>
    </xf>
    <xf numFmtId="3" fontId="23" fillId="0" borderId="42" xfId="71" applyNumberFormat="1" applyFont="1" applyBorder="1" applyAlignment="1">
      <alignment horizontal="left"/>
      <protection/>
    </xf>
    <xf numFmtId="3" fontId="26" fillId="0" borderId="45" xfId="71" applyNumberFormat="1" applyFont="1" applyBorder="1" applyAlignment="1">
      <alignment horizontal="right" vertical="center"/>
      <protection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4.sz.mell." xfId="57"/>
    <cellStyle name="Normál_Munka10" xfId="58"/>
    <cellStyle name="Normál_Munka11" xfId="59"/>
    <cellStyle name="Normál_Munka12" xfId="60"/>
    <cellStyle name="Normál_Munka13" xfId="61"/>
    <cellStyle name="Normál_Munka2" xfId="62"/>
    <cellStyle name="Normál_Munka3" xfId="63"/>
    <cellStyle name="Normál_Munka4" xfId="64"/>
    <cellStyle name="Normál_Munka5" xfId="65"/>
    <cellStyle name="Normál_Munka6" xfId="66"/>
    <cellStyle name="Normál_Munka7" xfId="67"/>
    <cellStyle name="Normál_Munka8" xfId="68"/>
    <cellStyle name="Normál_Munka9" xfId="69"/>
    <cellStyle name="Normál_Munkafüzet1" xfId="70"/>
    <cellStyle name="Normál_Pü-2013 költségv." xfId="71"/>
    <cellStyle name="Normál_Pü-2013 költségv._4.sz.mell." xfId="72"/>
    <cellStyle name="Összesen" xfId="73"/>
    <cellStyle name="Currency" xfId="74"/>
    <cellStyle name="Currency [0]" xfId="75"/>
    <cellStyle name="Pénznem_Munka4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6.421875" style="160" bestFit="1" customWidth="1"/>
    <col min="2" max="2" width="48.421875" style="160" customWidth="1"/>
    <col min="3" max="7" width="12.140625" style="160" customWidth="1"/>
    <col min="8" max="14" width="9.140625" style="160" customWidth="1"/>
    <col min="15" max="15" width="8.8515625" style="160" customWidth="1"/>
    <col min="16" max="16384" width="9.140625" style="160" customWidth="1"/>
  </cols>
  <sheetData>
    <row r="1" spans="1:7" ht="37.5" customHeight="1">
      <c r="A1" s="456" t="s">
        <v>135</v>
      </c>
      <c r="B1" s="456"/>
      <c r="C1" s="456"/>
      <c r="D1" s="456"/>
      <c r="E1" s="456"/>
      <c r="F1" s="456"/>
      <c r="G1" s="456"/>
    </row>
    <row r="2" spans="1:8" ht="34.5" customHeight="1" thickBot="1">
      <c r="A2" s="161"/>
      <c r="B2" s="457" t="s">
        <v>394</v>
      </c>
      <c r="C2" s="457"/>
      <c r="D2" s="457"/>
      <c r="E2" s="457"/>
      <c r="F2" s="457"/>
      <c r="G2" s="457"/>
      <c r="H2" s="457"/>
    </row>
    <row r="3" spans="1:8" ht="23.25" thickBot="1">
      <c r="A3" s="454" t="s">
        <v>99</v>
      </c>
      <c r="B3" s="450" t="s">
        <v>348</v>
      </c>
      <c r="C3" s="452" t="s">
        <v>292</v>
      </c>
      <c r="D3" s="452" t="s">
        <v>293</v>
      </c>
      <c r="E3" s="452" t="s">
        <v>294</v>
      </c>
      <c r="F3" s="162" t="s">
        <v>347</v>
      </c>
      <c r="G3" s="446" t="s">
        <v>347</v>
      </c>
      <c r="H3" s="446" t="s">
        <v>347</v>
      </c>
    </row>
    <row r="4" spans="1:8" ht="15.75" customHeight="1" thickBot="1">
      <c r="A4" s="455"/>
      <c r="B4" s="451"/>
      <c r="C4" s="453"/>
      <c r="D4" s="453"/>
      <c r="E4" s="453"/>
      <c r="F4" s="447" t="s">
        <v>349</v>
      </c>
      <c r="G4" s="448" t="s">
        <v>390</v>
      </c>
      <c r="H4" s="449"/>
    </row>
    <row r="5" spans="1:8" ht="16.5" customHeight="1">
      <c r="A5" s="203" t="s">
        <v>9</v>
      </c>
      <c r="B5" s="164" t="s">
        <v>211</v>
      </c>
      <c r="C5" s="165">
        <f aca="true" t="shared" si="0" ref="C5:H5">C6+C10+C11</f>
        <v>78487</v>
      </c>
      <c r="D5" s="165">
        <f t="shared" si="0"/>
        <v>59732</v>
      </c>
      <c r="E5" s="165">
        <f t="shared" si="0"/>
        <v>71422</v>
      </c>
      <c r="F5" s="165">
        <f t="shared" si="0"/>
        <v>59093</v>
      </c>
      <c r="G5" s="165">
        <f t="shared" si="0"/>
        <v>67466</v>
      </c>
      <c r="H5" s="165">
        <f t="shared" si="0"/>
        <v>64978</v>
      </c>
    </row>
    <row r="6" spans="1:8" ht="16.5" customHeight="1">
      <c r="A6" s="166" t="s">
        <v>215</v>
      </c>
      <c r="B6" s="167" t="s">
        <v>208</v>
      </c>
      <c r="C6" s="168">
        <f aca="true" t="shared" si="1" ref="C6:H6">SUM(C7:C9)</f>
        <v>21473</v>
      </c>
      <c r="D6" s="169">
        <f t="shared" si="1"/>
        <v>29053</v>
      </c>
      <c r="E6" s="168">
        <f t="shared" si="1"/>
        <v>23438</v>
      </c>
      <c r="F6" s="168">
        <f t="shared" si="1"/>
        <v>21526</v>
      </c>
      <c r="G6" s="435">
        <f t="shared" si="1"/>
        <v>21750</v>
      </c>
      <c r="H6" s="435">
        <f t="shared" si="1"/>
        <v>22227</v>
      </c>
    </row>
    <row r="7" spans="1:8" ht="16.5" customHeight="1">
      <c r="A7" s="170" t="s">
        <v>1</v>
      </c>
      <c r="B7" s="171" t="s">
        <v>217</v>
      </c>
      <c r="C7" s="172">
        <v>18470</v>
      </c>
      <c r="D7" s="173">
        <v>18080</v>
      </c>
      <c r="E7" s="172">
        <v>22194</v>
      </c>
      <c r="F7" s="172">
        <v>18470</v>
      </c>
      <c r="G7" s="172">
        <v>18470</v>
      </c>
      <c r="H7" s="172">
        <v>22227</v>
      </c>
    </row>
    <row r="8" spans="1:8" ht="16.5" customHeight="1">
      <c r="A8" s="170" t="s">
        <v>2</v>
      </c>
      <c r="B8" s="171" t="s">
        <v>209</v>
      </c>
      <c r="C8" s="172">
        <v>600</v>
      </c>
      <c r="D8" s="173">
        <v>8607</v>
      </c>
      <c r="E8" s="172">
        <v>734</v>
      </c>
      <c r="F8" s="172">
        <v>653</v>
      </c>
      <c r="G8" s="172">
        <v>660</v>
      </c>
      <c r="H8" s="172"/>
    </row>
    <row r="9" spans="1:8" ht="16.5" customHeight="1">
      <c r="A9" s="170" t="s">
        <v>4</v>
      </c>
      <c r="B9" s="171" t="s">
        <v>210</v>
      </c>
      <c r="C9" s="172">
        <v>2403</v>
      </c>
      <c r="D9" s="173">
        <v>2366</v>
      </c>
      <c r="E9" s="172">
        <v>510</v>
      </c>
      <c r="F9" s="172">
        <v>2403</v>
      </c>
      <c r="G9" s="172">
        <v>2620</v>
      </c>
      <c r="H9" s="172"/>
    </row>
    <row r="10" spans="1:8" ht="16.5" customHeight="1">
      <c r="A10" s="174" t="s">
        <v>216</v>
      </c>
      <c r="B10" s="175" t="s">
        <v>252</v>
      </c>
      <c r="C10" s="172">
        <v>57014</v>
      </c>
      <c r="D10" s="173">
        <v>30679</v>
      </c>
      <c r="E10" s="172">
        <v>46924</v>
      </c>
      <c r="F10" s="172">
        <v>37567</v>
      </c>
      <c r="G10" s="220">
        <v>45716</v>
      </c>
      <c r="H10" s="220">
        <v>42751</v>
      </c>
    </row>
    <row r="11" spans="1:8" ht="16.5" customHeight="1">
      <c r="A11" s="174" t="s">
        <v>218</v>
      </c>
      <c r="B11" s="175" t="s">
        <v>253</v>
      </c>
      <c r="C11" s="172"/>
      <c r="D11" s="173"/>
      <c r="E11" s="172">
        <v>1060</v>
      </c>
      <c r="F11" s="172"/>
      <c r="G11" s="172"/>
      <c r="H11" s="172"/>
    </row>
    <row r="12" spans="1:8" ht="16.5" customHeight="1">
      <c r="A12" s="176" t="s">
        <v>10</v>
      </c>
      <c r="B12" s="177" t="s">
        <v>254</v>
      </c>
      <c r="C12" s="168">
        <f aca="true" t="shared" si="2" ref="C12:H12">SUM(C13:C14)</f>
        <v>0</v>
      </c>
      <c r="D12" s="168">
        <f t="shared" si="2"/>
        <v>23023</v>
      </c>
      <c r="E12" s="168">
        <f t="shared" si="2"/>
        <v>0</v>
      </c>
      <c r="F12" s="168">
        <f t="shared" si="2"/>
        <v>7990</v>
      </c>
      <c r="G12" s="435">
        <f t="shared" si="2"/>
        <v>7990</v>
      </c>
      <c r="H12" s="435">
        <f t="shared" si="2"/>
        <v>7990</v>
      </c>
    </row>
    <row r="13" spans="1:8" ht="16.5" customHeight="1">
      <c r="A13" s="174" t="s">
        <v>219</v>
      </c>
      <c r="B13" s="175" t="s">
        <v>220</v>
      </c>
      <c r="C13" s="172"/>
      <c r="D13" s="173">
        <v>23023</v>
      </c>
      <c r="E13" s="172"/>
      <c r="F13" s="172"/>
      <c r="G13" s="172"/>
      <c r="H13" s="172"/>
    </row>
    <row r="14" spans="1:8" ht="16.5" customHeight="1">
      <c r="A14" s="174" t="s">
        <v>221</v>
      </c>
      <c r="B14" s="175" t="s">
        <v>255</v>
      </c>
      <c r="C14" s="172"/>
      <c r="D14" s="173"/>
      <c r="E14" s="172"/>
      <c r="F14" s="172">
        <v>7990</v>
      </c>
      <c r="G14" s="172">
        <v>7990</v>
      </c>
      <c r="H14" s="172">
        <v>7990</v>
      </c>
    </row>
    <row r="15" spans="1:8" ht="16.5" customHeight="1">
      <c r="A15" s="174"/>
      <c r="B15" s="178" t="s">
        <v>244</v>
      </c>
      <c r="C15" s="172"/>
      <c r="D15" s="173"/>
      <c r="E15" s="172"/>
      <c r="F15" s="172">
        <v>7990</v>
      </c>
      <c r="G15" s="172">
        <v>7990</v>
      </c>
      <c r="H15" s="172">
        <v>7990</v>
      </c>
    </row>
    <row r="16" spans="1:8" ht="16.5" customHeight="1">
      <c r="A16" s="163" t="s">
        <v>11</v>
      </c>
      <c r="B16" s="179" t="s">
        <v>78</v>
      </c>
      <c r="C16" s="168">
        <f aca="true" t="shared" si="3" ref="C16:H16">SUM(C17:C19)</f>
        <v>2130</v>
      </c>
      <c r="D16" s="168">
        <f t="shared" si="3"/>
        <v>3106</v>
      </c>
      <c r="E16" s="168">
        <f t="shared" si="3"/>
        <v>3139</v>
      </c>
      <c r="F16" s="168">
        <f t="shared" si="3"/>
        <v>2130</v>
      </c>
      <c r="G16" s="435">
        <f t="shared" si="3"/>
        <v>2500</v>
      </c>
      <c r="H16" s="435">
        <f t="shared" si="3"/>
        <v>3550</v>
      </c>
    </row>
    <row r="17" spans="1:8" ht="16.5" customHeight="1">
      <c r="A17" s="170" t="s">
        <v>1</v>
      </c>
      <c r="B17" s="171" t="s">
        <v>79</v>
      </c>
      <c r="C17" s="172">
        <v>1650</v>
      </c>
      <c r="D17" s="173">
        <v>1921</v>
      </c>
      <c r="E17" s="172">
        <v>1990</v>
      </c>
      <c r="F17" s="172">
        <v>1650</v>
      </c>
      <c r="G17" s="172">
        <v>1850</v>
      </c>
      <c r="H17" s="172">
        <v>2550</v>
      </c>
    </row>
    <row r="18" spans="1:8" ht="16.5" customHeight="1">
      <c r="A18" s="170" t="s">
        <v>2</v>
      </c>
      <c r="B18" s="171" t="s">
        <v>80</v>
      </c>
      <c r="C18" s="172">
        <v>450</v>
      </c>
      <c r="D18" s="173">
        <v>776</v>
      </c>
      <c r="E18" s="172">
        <v>942</v>
      </c>
      <c r="F18" s="172">
        <v>450</v>
      </c>
      <c r="G18" s="172">
        <v>500</v>
      </c>
      <c r="H18" s="172">
        <v>600</v>
      </c>
    </row>
    <row r="19" spans="1:8" ht="16.5" customHeight="1">
      <c r="A19" s="170" t="s">
        <v>4</v>
      </c>
      <c r="B19" s="171" t="s">
        <v>212</v>
      </c>
      <c r="C19" s="172">
        <v>30</v>
      </c>
      <c r="D19" s="173">
        <v>409</v>
      </c>
      <c r="E19" s="172">
        <v>207</v>
      </c>
      <c r="F19" s="172">
        <v>30</v>
      </c>
      <c r="G19" s="172">
        <v>150</v>
      </c>
      <c r="H19" s="172">
        <v>400</v>
      </c>
    </row>
    <row r="20" spans="1:8" ht="16.5" customHeight="1">
      <c r="A20" s="163" t="s">
        <v>12</v>
      </c>
      <c r="B20" s="179" t="s">
        <v>206</v>
      </c>
      <c r="C20" s="168">
        <v>4183</v>
      </c>
      <c r="D20" s="169">
        <v>6064</v>
      </c>
      <c r="E20" s="168">
        <v>7341</v>
      </c>
      <c r="F20" s="168">
        <v>6183</v>
      </c>
      <c r="G20" s="435">
        <v>5330</v>
      </c>
      <c r="H20" s="435">
        <v>5330</v>
      </c>
    </row>
    <row r="21" spans="1:8" ht="16.5" customHeight="1">
      <c r="A21" s="163" t="s">
        <v>13</v>
      </c>
      <c r="B21" s="179" t="s">
        <v>256</v>
      </c>
      <c r="C21" s="168">
        <f aca="true" t="shared" si="4" ref="C21:H21">SUM(C22:C23)</f>
        <v>720</v>
      </c>
      <c r="D21" s="168">
        <f t="shared" si="4"/>
        <v>0</v>
      </c>
      <c r="E21" s="168">
        <f t="shared" si="4"/>
        <v>303</v>
      </c>
      <c r="F21" s="168">
        <f t="shared" si="4"/>
        <v>720</v>
      </c>
      <c r="G21" s="168">
        <f t="shared" si="4"/>
        <v>0</v>
      </c>
      <c r="H21" s="168">
        <f t="shared" si="4"/>
        <v>0</v>
      </c>
    </row>
    <row r="22" spans="1:8" ht="16.5" customHeight="1">
      <c r="A22" s="174" t="s">
        <v>249</v>
      </c>
      <c r="B22" s="171" t="s">
        <v>285</v>
      </c>
      <c r="C22" s="172">
        <v>720</v>
      </c>
      <c r="D22" s="173"/>
      <c r="E22" s="172"/>
      <c r="F22" s="172">
        <v>720</v>
      </c>
      <c r="G22" s="172">
        <v>0</v>
      </c>
      <c r="H22" s="172">
        <v>0</v>
      </c>
    </row>
    <row r="23" spans="1:8" ht="16.5" customHeight="1">
      <c r="A23" s="174" t="s">
        <v>250</v>
      </c>
      <c r="B23" s="171" t="s">
        <v>286</v>
      </c>
      <c r="C23" s="172"/>
      <c r="D23" s="173"/>
      <c r="E23" s="172">
        <v>303</v>
      </c>
      <c r="F23" s="172"/>
      <c r="G23" s="172"/>
      <c r="H23" s="172"/>
    </row>
    <row r="24" spans="1:8" ht="16.5" customHeight="1">
      <c r="A24" s="176" t="s">
        <v>14</v>
      </c>
      <c r="B24" s="179" t="s">
        <v>251</v>
      </c>
      <c r="C24" s="168">
        <v>0</v>
      </c>
      <c r="D24" s="168">
        <v>0</v>
      </c>
      <c r="E24" s="168">
        <v>0</v>
      </c>
      <c r="F24" s="168">
        <v>0</v>
      </c>
      <c r="G24" s="168"/>
      <c r="H24" s="168"/>
    </row>
    <row r="25" spans="1:8" ht="16.5" customHeight="1">
      <c r="A25" s="163" t="s">
        <v>15</v>
      </c>
      <c r="B25" s="179" t="s">
        <v>81</v>
      </c>
      <c r="C25" s="168">
        <f aca="true" t="shared" si="5" ref="C25:H25">SUM(C26:C28)</f>
        <v>0</v>
      </c>
      <c r="D25" s="168">
        <f t="shared" si="5"/>
        <v>0</v>
      </c>
      <c r="E25" s="168">
        <f t="shared" si="5"/>
        <v>0</v>
      </c>
      <c r="F25" s="168">
        <f t="shared" si="5"/>
        <v>2300</v>
      </c>
      <c r="G25" s="435">
        <f t="shared" si="5"/>
        <v>2300</v>
      </c>
      <c r="H25" s="435">
        <f t="shared" si="5"/>
        <v>2300</v>
      </c>
    </row>
    <row r="26" spans="1:8" ht="16.5" customHeight="1">
      <c r="A26" s="170" t="s">
        <v>1</v>
      </c>
      <c r="B26" s="171" t="s">
        <v>223</v>
      </c>
      <c r="C26" s="172"/>
      <c r="D26" s="173"/>
      <c r="E26" s="172"/>
      <c r="F26" s="172">
        <v>2300</v>
      </c>
      <c r="G26" s="172">
        <v>2300</v>
      </c>
      <c r="H26" s="172">
        <v>2300</v>
      </c>
    </row>
    <row r="27" spans="1:8" ht="16.5" customHeight="1">
      <c r="A27" s="170" t="s">
        <v>2</v>
      </c>
      <c r="B27" s="171" t="s">
        <v>224</v>
      </c>
      <c r="C27" s="172"/>
      <c r="D27" s="173"/>
      <c r="E27" s="172"/>
      <c r="F27" s="172"/>
      <c r="G27" s="172"/>
      <c r="H27" s="172"/>
    </row>
    <row r="28" spans="1:8" ht="16.5" customHeight="1" thickBot="1">
      <c r="A28" s="180" t="s">
        <v>4</v>
      </c>
      <c r="B28" s="181" t="s">
        <v>82</v>
      </c>
      <c r="C28" s="182"/>
      <c r="D28" s="173"/>
      <c r="E28" s="172"/>
      <c r="F28" s="182"/>
      <c r="G28" s="182"/>
      <c r="H28" s="182"/>
    </row>
    <row r="29" spans="1:8" ht="16.5" customHeight="1" thickBot="1">
      <c r="A29" s="183" t="s">
        <v>16</v>
      </c>
      <c r="B29" s="184" t="s">
        <v>83</v>
      </c>
      <c r="C29" s="185">
        <f aca="true" t="shared" si="6" ref="C29:H29">C5+C12+C16+C20+C21+C24+C25</f>
        <v>85520</v>
      </c>
      <c r="D29" s="185">
        <f t="shared" si="6"/>
        <v>91925</v>
      </c>
      <c r="E29" s="185">
        <f t="shared" si="6"/>
        <v>82205</v>
      </c>
      <c r="F29" s="185">
        <f t="shared" si="6"/>
        <v>78416</v>
      </c>
      <c r="G29" s="185">
        <f t="shared" si="6"/>
        <v>85586</v>
      </c>
      <c r="H29" s="185">
        <f t="shared" si="6"/>
        <v>84148</v>
      </c>
    </row>
    <row r="30" spans="1:8" ht="16.5" customHeight="1">
      <c r="A30" s="186" t="s">
        <v>17</v>
      </c>
      <c r="B30" s="177" t="s">
        <v>227</v>
      </c>
      <c r="C30" s="187">
        <f>C31+C34</f>
        <v>838</v>
      </c>
      <c r="D30" s="187">
        <f>SUM(D31+D34)</f>
        <v>10000</v>
      </c>
      <c r="E30" s="187">
        <f>E31+E34</f>
        <v>0</v>
      </c>
      <c r="F30" s="187">
        <f>F31+F34</f>
        <v>12190</v>
      </c>
      <c r="G30" s="187">
        <f>G31+G34</f>
        <v>10091</v>
      </c>
      <c r="H30" s="187">
        <f>H31+H34+H37</f>
        <v>10930</v>
      </c>
    </row>
    <row r="31" spans="1:8" ht="16.5" customHeight="1">
      <c r="A31" s="186" t="s">
        <v>231</v>
      </c>
      <c r="B31" s="177" t="s">
        <v>264</v>
      </c>
      <c r="C31" s="187">
        <f>SUM(C32:C33)</f>
        <v>0</v>
      </c>
      <c r="D31" s="188">
        <f>SUM(D32:D33)</f>
        <v>0</v>
      </c>
      <c r="E31" s="187">
        <f>SUM(E32:E33)</f>
        <v>0</v>
      </c>
      <c r="F31" s="187">
        <v>7990</v>
      </c>
      <c r="G31" s="187">
        <v>7990</v>
      </c>
      <c r="H31" s="187">
        <v>7990</v>
      </c>
    </row>
    <row r="32" spans="1:8" ht="16.5" customHeight="1">
      <c r="A32" s="186"/>
      <c r="B32" s="171" t="s">
        <v>234</v>
      </c>
      <c r="C32" s="187"/>
      <c r="D32" s="169"/>
      <c r="E32" s="168"/>
      <c r="F32" s="187"/>
      <c r="G32" s="187"/>
      <c r="H32" s="187"/>
    </row>
    <row r="33" spans="1:8" ht="16.5" customHeight="1">
      <c r="A33" s="186"/>
      <c r="B33" s="171" t="s">
        <v>56</v>
      </c>
      <c r="C33" s="187"/>
      <c r="D33" s="173"/>
      <c r="E33" s="168"/>
      <c r="F33" s="187"/>
      <c r="G33" s="187"/>
      <c r="H33" s="187"/>
    </row>
    <row r="34" spans="1:8" ht="16.5" customHeight="1">
      <c r="A34" s="186" t="s">
        <v>232</v>
      </c>
      <c r="B34" s="177" t="s">
        <v>233</v>
      </c>
      <c r="C34" s="187">
        <f>SUM(C35:C36)</f>
        <v>838</v>
      </c>
      <c r="D34" s="187">
        <f>SUM(D35:D36)</f>
        <v>10000</v>
      </c>
      <c r="E34" s="187">
        <f>SUM(E35:E36)</f>
        <v>0</v>
      </c>
      <c r="F34" s="187">
        <v>4200</v>
      </c>
      <c r="G34" s="187">
        <v>2101</v>
      </c>
      <c r="H34" s="187">
        <v>2101</v>
      </c>
    </row>
    <row r="35" spans="1:8" ht="24" customHeight="1">
      <c r="A35" s="170" t="s">
        <v>1</v>
      </c>
      <c r="B35" s="189" t="s">
        <v>235</v>
      </c>
      <c r="C35" s="172">
        <v>800</v>
      </c>
      <c r="D35" s="173">
        <v>566</v>
      </c>
      <c r="E35" s="172"/>
      <c r="F35" s="172">
        <v>800</v>
      </c>
      <c r="G35" s="172">
        <v>0</v>
      </c>
      <c r="H35" s="172">
        <v>0</v>
      </c>
    </row>
    <row r="36" spans="1:8" ht="16.5" customHeight="1">
      <c r="A36" s="170" t="s">
        <v>2</v>
      </c>
      <c r="B36" s="190" t="s">
        <v>265</v>
      </c>
      <c r="C36" s="172">
        <v>38</v>
      </c>
      <c r="D36" s="173">
        <v>9434</v>
      </c>
      <c r="E36" s="172"/>
      <c r="F36" s="172">
        <v>38</v>
      </c>
      <c r="G36" s="172">
        <v>2101</v>
      </c>
      <c r="H36" s="172">
        <v>2101</v>
      </c>
    </row>
    <row r="37" spans="1:8" ht="16.5" customHeight="1" thickBot="1">
      <c r="A37" s="420" t="s">
        <v>388</v>
      </c>
      <c r="B37" s="421" t="s">
        <v>387</v>
      </c>
      <c r="C37" s="419">
        <v>0</v>
      </c>
      <c r="D37" s="225"/>
      <c r="E37" s="419"/>
      <c r="F37" s="419">
        <v>0</v>
      </c>
      <c r="G37" s="419">
        <v>0</v>
      </c>
      <c r="H37" s="422">
        <v>839</v>
      </c>
    </row>
    <row r="38" spans="1:8" ht="16.5" customHeight="1" thickBot="1">
      <c r="A38" s="183" t="s">
        <v>18</v>
      </c>
      <c r="B38" s="191" t="s">
        <v>247</v>
      </c>
      <c r="C38" s="192">
        <f aca="true" t="shared" si="7" ref="C38:H38">C29+C30</f>
        <v>86358</v>
      </c>
      <c r="D38" s="208">
        <f t="shared" si="7"/>
        <v>101925</v>
      </c>
      <c r="E38" s="192">
        <f t="shared" si="7"/>
        <v>82205</v>
      </c>
      <c r="F38" s="192">
        <f t="shared" si="7"/>
        <v>90606</v>
      </c>
      <c r="G38" s="192">
        <f t="shared" si="7"/>
        <v>95677</v>
      </c>
      <c r="H38" s="192">
        <f t="shared" si="7"/>
        <v>95078</v>
      </c>
    </row>
    <row r="39" spans="1:8" ht="16.5" customHeight="1">
      <c r="A39" s="193"/>
      <c r="B39" s="194" t="s">
        <v>226</v>
      </c>
      <c r="C39" s="204">
        <v>73538</v>
      </c>
      <c r="D39" s="209"/>
      <c r="E39" s="206">
        <v>69476</v>
      </c>
      <c r="F39" s="195">
        <v>77155</v>
      </c>
      <c r="G39" s="195">
        <v>81474</v>
      </c>
      <c r="H39" s="195">
        <v>81474</v>
      </c>
    </row>
    <row r="40" spans="1:8" ht="16.5" customHeight="1">
      <c r="A40" s="163"/>
      <c r="B40" s="197" t="s">
        <v>100</v>
      </c>
      <c r="C40" s="167">
        <v>4370</v>
      </c>
      <c r="D40" s="210"/>
      <c r="E40" s="207">
        <v>3188</v>
      </c>
      <c r="F40" s="198">
        <v>4585</v>
      </c>
      <c r="G40" s="198">
        <v>4842</v>
      </c>
      <c r="H40" s="198">
        <v>4842</v>
      </c>
    </row>
    <row r="41" spans="1:8" ht="16.5" customHeight="1" thickBot="1">
      <c r="A41" s="199"/>
      <c r="B41" s="200" t="s">
        <v>101</v>
      </c>
      <c r="C41" s="205">
        <v>8450</v>
      </c>
      <c r="D41" s="211"/>
      <c r="E41" s="202">
        <v>9541</v>
      </c>
      <c r="F41" s="201">
        <v>8866</v>
      </c>
      <c r="G41" s="201">
        <v>9361</v>
      </c>
      <c r="H41" s="201">
        <v>9361</v>
      </c>
    </row>
  </sheetData>
  <sheetProtection/>
  <mergeCells count="7">
    <mergeCell ref="B3:B4"/>
    <mergeCell ref="C3:C4"/>
    <mergeCell ref="D3:D4"/>
    <mergeCell ref="E3:E4"/>
    <mergeCell ref="A3:A4"/>
    <mergeCell ref="A1:G1"/>
    <mergeCell ref="B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F16" sqref="F16:G16"/>
    </sheetView>
  </sheetViews>
  <sheetFormatPr defaultColWidth="9.140625" defaultRowHeight="12.75"/>
  <cols>
    <col min="5" max="5" width="7.28125" style="0" customWidth="1"/>
  </cols>
  <sheetData>
    <row r="1" spans="1:13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5.5">
      <c r="A3" s="595" t="s">
        <v>134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</row>
    <row r="4" spans="1:13" ht="25.5">
      <c r="A4" s="601" t="s">
        <v>47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</row>
    <row r="5" spans="1:13" ht="26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5" ht="18.75">
      <c r="A10" s="38"/>
      <c r="B10" s="38"/>
      <c r="C10" s="38"/>
      <c r="D10" s="38"/>
      <c r="E10" s="38"/>
      <c r="F10" s="38"/>
      <c r="G10" s="602" t="s">
        <v>300</v>
      </c>
      <c r="H10" s="567"/>
      <c r="I10" s="567"/>
      <c r="J10" s="567"/>
      <c r="K10" s="567"/>
      <c r="L10" s="567"/>
      <c r="M10" s="567"/>
      <c r="N10" s="567"/>
      <c r="O10" s="567"/>
    </row>
    <row r="11" spans="1:13" ht="18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 t="s">
        <v>0</v>
      </c>
    </row>
    <row r="12" spans="1:13" ht="19.5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8.75">
      <c r="A13" s="580" t="s">
        <v>48</v>
      </c>
      <c r="B13" s="581"/>
      <c r="C13" s="581"/>
      <c r="D13" s="581" t="s">
        <v>76</v>
      </c>
      <c r="E13" s="581"/>
      <c r="F13" s="581" t="s">
        <v>301</v>
      </c>
      <c r="G13" s="581"/>
      <c r="H13" s="584" t="s">
        <v>133</v>
      </c>
      <c r="I13" s="584"/>
      <c r="J13" s="584"/>
      <c r="K13" s="584"/>
      <c r="L13" s="584"/>
      <c r="M13" s="585"/>
    </row>
    <row r="14" spans="1:13" ht="12.75">
      <c r="A14" s="582"/>
      <c r="B14" s="583"/>
      <c r="C14" s="583"/>
      <c r="D14" s="583"/>
      <c r="E14" s="583"/>
      <c r="F14" s="583"/>
      <c r="G14" s="583"/>
      <c r="H14" s="583" t="s">
        <v>49</v>
      </c>
      <c r="I14" s="583"/>
      <c r="J14" s="591" t="s">
        <v>50</v>
      </c>
      <c r="K14" s="591"/>
      <c r="L14" s="583" t="s">
        <v>51</v>
      </c>
      <c r="M14" s="593"/>
    </row>
    <row r="15" spans="1:13" ht="51.75" customHeight="1" thickBot="1">
      <c r="A15" s="573"/>
      <c r="B15" s="574"/>
      <c r="C15" s="574"/>
      <c r="D15" s="574"/>
      <c r="E15" s="574"/>
      <c r="F15" s="574"/>
      <c r="G15" s="574"/>
      <c r="H15" s="574"/>
      <c r="I15" s="574"/>
      <c r="J15" s="592"/>
      <c r="K15" s="592"/>
      <c r="L15" s="574"/>
      <c r="M15" s="594"/>
    </row>
    <row r="16" spans="1:13" ht="18.75">
      <c r="A16" s="599"/>
      <c r="B16" s="600"/>
      <c r="C16" s="600"/>
      <c r="D16" s="587"/>
      <c r="E16" s="587"/>
      <c r="F16" s="587"/>
      <c r="G16" s="587"/>
      <c r="H16" s="587"/>
      <c r="I16" s="587"/>
      <c r="J16" s="596"/>
      <c r="K16" s="596"/>
      <c r="L16" s="597"/>
      <c r="M16" s="598"/>
    </row>
    <row r="17" spans="1:13" ht="18.75">
      <c r="A17" s="589"/>
      <c r="B17" s="590"/>
      <c r="C17" s="590"/>
      <c r="D17" s="576"/>
      <c r="E17" s="576"/>
      <c r="F17" s="576"/>
      <c r="G17" s="576"/>
      <c r="H17" s="576"/>
      <c r="I17" s="576"/>
      <c r="J17" s="586"/>
      <c r="K17" s="586"/>
      <c r="L17" s="578"/>
      <c r="M17" s="579"/>
    </row>
    <row r="18" spans="1:13" ht="18.75">
      <c r="A18" s="589"/>
      <c r="B18" s="590"/>
      <c r="C18" s="590"/>
      <c r="D18" s="576"/>
      <c r="E18" s="576"/>
      <c r="F18" s="576"/>
      <c r="G18" s="576"/>
      <c r="H18" s="576"/>
      <c r="I18" s="576"/>
      <c r="J18" s="586"/>
      <c r="K18" s="586"/>
      <c r="L18" s="586"/>
      <c r="M18" s="588"/>
    </row>
    <row r="19" spans="1:13" ht="19.5" thickBot="1">
      <c r="A19" s="573" t="s">
        <v>39</v>
      </c>
      <c r="B19" s="574"/>
      <c r="C19" s="574"/>
      <c r="D19" s="575">
        <v>0</v>
      </c>
      <c r="E19" s="575"/>
      <c r="F19" s="575">
        <v>0</v>
      </c>
      <c r="G19" s="575"/>
      <c r="H19" s="575">
        <v>0</v>
      </c>
      <c r="I19" s="575"/>
      <c r="J19" s="575">
        <v>0</v>
      </c>
      <c r="K19" s="575"/>
      <c r="L19" s="575">
        <v>0</v>
      </c>
      <c r="M19" s="577"/>
    </row>
  </sheetData>
  <sheetProtection/>
  <mergeCells count="34">
    <mergeCell ref="A3:M3"/>
    <mergeCell ref="J16:K16"/>
    <mergeCell ref="L16:M16"/>
    <mergeCell ref="A16:C16"/>
    <mergeCell ref="A4:M4"/>
    <mergeCell ref="J17:K17"/>
    <mergeCell ref="G10:O10"/>
    <mergeCell ref="L18:M18"/>
    <mergeCell ref="A18:C18"/>
    <mergeCell ref="F18:G18"/>
    <mergeCell ref="J14:K15"/>
    <mergeCell ref="L14:M15"/>
    <mergeCell ref="F17:G17"/>
    <mergeCell ref="H17:I17"/>
    <mergeCell ref="D16:E16"/>
    <mergeCell ref="A17:C17"/>
    <mergeCell ref="D17:E17"/>
    <mergeCell ref="L19:M19"/>
    <mergeCell ref="L17:M17"/>
    <mergeCell ref="A13:C15"/>
    <mergeCell ref="H13:M13"/>
    <mergeCell ref="H14:I15"/>
    <mergeCell ref="D13:E15"/>
    <mergeCell ref="F13:G15"/>
    <mergeCell ref="J18:K18"/>
    <mergeCell ref="F16:G16"/>
    <mergeCell ref="H16:I16"/>
    <mergeCell ref="A19:C19"/>
    <mergeCell ref="D19:E19"/>
    <mergeCell ref="F19:G19"/>
    <mergeCell ref="H19:I19"/>
    <mergeCell ref="J19:K19"/>
    <mergeCell ref="D18:E18"/>
    <mergeCell ref="H18:I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="60" zoomScaleNormal="80" zoomScalePageLayoutView="0" workbookViewId="0" topLeftCell="A1">
      <selection activeCell="A2" sqref="A2:O2"/>
    </sheetView>
  </sheetViews>
  <sheetFormatPr defaultColWidth="9.140625" defaultRowHeight="12.75"/>
  <cols>
    <col min="1" max="1" width="67.00390625" style="0" customWidth="1"/>
    <col min="2" max="2" width="19.421875" style="0" customWidth="1"/>
    <col min="3" max="3" width="9.7109375" style="0" bestFit="1" customWidth="1"/>
    <col min="4" max="5" width="9.421875" style="0" bestFit="1" customWidth="1"/>
    <col min="6" max="6" width="10.00390625" style="0" bestFit="1" customWidth="1"/>
    <col min="7" max="10" width="9.421875" style="0" bestFit="1" customWidth="1"/>
    <col min="11" max="11" width="11.28125" style="0" customWidth="1"/>
    <col min="12" max="14" width="9.421875" style="0" bestFit="1" customWidth="1"/>
    <col min="15" max="15" width="12.57421875" style="0" customWidth="1"/>
  </cols>
  <sheetData>
    <row r="1" spans="1:15" ht="25.5">
      <c r="A1" s="617" t="s">
        <v>246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</row>
    <row r="2" spans="1:15" ht="25.5">
      <c r="A2" s="618" t="s">
        <v>302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3" spans="1:17" ht="20.25">
      <c r="A3" s="40"/>
      <c r="B3" s="40"/>
      <c r="C3" s="40"/>
      <c r="D3" s="40"/>
      <c r="E3" s="40"/>
      <c r="F3" s="40"/>
      <c r="G3" s="40"/>
      <c r="H3" s="40"/>
      <c r="I3" s="615" t="s">
        <v>399</v>
      </c>
      <c r="J3" s="616"/>
      <c r="K3" s="616"/>
      <c r="L3" s="616"/>
      <c r="M3" s="616"/>
      <c r="N3" s="616"/>
      <c r="O3" s="616"/>
      <c r="P3" s="616"/>
      <c r="Q3" s="616"/>
    </row>
    <row r="4" spans="1:15" ht="16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 t="s">
        <v>0</v>
      </c>
    </row>
    <row r="5" spans="1:15" ht="18.75">
      <c r="A5" s="619" t="s">
        <v>22</v>
      </c>
      <c r="B5" s="127"/>
      <c r="C5" s="43" t="s">
        <v>9</v>
      </c>
      <c r="D5" s="43" t="s">
        <v>10</v>
      </c>
      <c r="E5" s="43" t="s">
        <v>11</v>
      </c>
      <c r="F5" s="43" t="s">
        <v>12</v>
      </c>
      <c r="G5" s="43" t="s">
        <v>13</v>
      </c>
      <c r="H5" s="43" t="s">
        <v>14</v>
      </c>
      <c r="I5" s="43" t="s">
        <v>15</v>
      </c>
      <c r="J5" s="43" t="s">
        <v>16</v>
      </c>
      <c r="K5" s="43" t="s">
        <v>17</v>
      </c>
      <c r="L5" s="43" t="s">
        <v>18</v>
      </c>
      <c r="M5" s="43" t="s">
        <v>19</v>
      </c>
      <c r="N5" s="43" t="s">
        <v>20</v>
      </c>
      <c r="O5" s="44" t="s">
        <v>21</v>
      </c>
    </row>
    <row r="6" spans="1:15" ht="21" thickBot="1">
      <c r="A6" s="620"/>
      <c r="B6" s="347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</row>
    <row r="7" spans="1:15" ht="23.25" customHeight="1">
      <c r="A7" s="603" t="s">
        <v>206</v>
      </c>
      <c r="B7" s="361" t="s">
        <v>327</v>
      </c>
      <c r="C7" s="364">
        <v>200</v>
      </c>
      <c r="D7" s="351">
        <v>233</v>
      </c>
      <c r="E7" s="351">
        <v>350</v>
      </c>
      <c r="F7" s="351">
        <v>360</v>
      </c>
      <c r="G7" s="351">
        <v>400</v>
      </c>
      <c r="H7" s="351">
        <v>410</v>
      </c>
      <c r="I7" s="351">
        <v>400</v>
      </c>
      <c r="J7" s="351">
        <v>450</v>
      </c>
      <c r="K7" s="351">
        <v>400</v>
      </c>
      <c r="L7" s="351">
        <v>380</v>
      </c>
      <c r="M7" s="351">
        <v>300</v>
      </c>
      <c r="N7" s="351">
        <v>300</v>
      </c>
      <c r="O7" s="352">
        <f aca="true" t="shared" si="0" ref="O7:O25">SUM(C7:N7)</f>
        <v>4183</v>
      </c>
    </row>
    <row r="8" spans="1:15" ht="21">
      <c r="A8" s="604"/>
      <c r="B8" s="362" t="s">
        <v>355</v>
      </c>
      <c r="C8" s="365">
        <v>365</v>
      </c>
      <c r="D8" s="45">
        <v>400</v>
      </c>
      <c r="E8" s="45">
        <v>515</v>
      </c>
      <c r="F8" s="45">
        <v>525</v>
      </c>
      <c r="G8" s="45">
        <v>565</v>
      </c>
      <c r="H8" s="45">
        <v>575</v>
      </c>
      <c r="I8" s="45">
        <v>565</v>
      </c>
      <c r="J8" s="45">
        <v>615</v>
      </c>
      <c r="K8" s="45">
        <v>565</v>
      </c>
      <c r="L8" s="45">
        <v>545</v>
      </c>
      <c r="M8" s="45">
        <v>465</v>
      </c>
      <c r="N8" s="45">
        <v>483</v>
      </c>
      <c r="O8" s="46">
        <f t="shared" si="0"/>
        <v>6183</v>
      </c>
    </row>
    <row r="9" spans="1:15" ht="21">
      <c r="A9" s="604"/>
      <c r="B9" s="368" t="s">
        <v>391</v>
      </c>
      <c r="C9" s="366">
        <v>365</v>
      </c>
      <c r="D9" s="47">
        <v>400</v>
      </c>
      <c r="E9" s="47">
        <v>415</v>
      </c>
      <c r="F9" s="47">
        <v>425</v>
      </c>
      <c r="G9" s="47">
        <v>465</v>
      </c>
      <c r="H9" s="47">
        <v>475</v>
      </c>
      <c r="I9" s="47">
        <v>465</v>
      </c>
      <c r="J9" s="47">
        <v>515</v>
      </c>
      <c r="K9" s="47">
        <v>465</v>
      </c>
      <c r="L9" s="47">
        <v>445</v>
      </c>
      <c r="M9" s="47">
        <v>415</v>
      </c>
      <c r="N9" s="47">
        <v>480</v>
      </c>
      <c r="O9" s="48">
        <f t="shared" si="0"/>
        <v>5330</v>
      </c>
    </row>
    <row r="10" spans="1:15" ht="19.5" thickBot="1">
      <c r="A10" s="605"/>
      <c r="B10" s="368" t="s">
        <v>347</v>
      </c>
      <c r="C10" s="366">
        <v>365</v>
      </c>
      <c r="D10" s="47">
        <v>400</v>
      </c>
      <c r="E10" s="47">
        <v>415</v>
      </c>
      <c r="F10" s="47">
        <v>425</v>
      </c>
      <c r="G10" s="47">
        <v>465</v>
      </c>
      <c r="H10" s="47">
        <v>475</v>
      </c>
      <c r="I10" s="47">
        <v>465</v>
      </c>
      <c r="J10" s="47">
        <v>515</v>
      </c>
      <c r="K10" s="47">
        <v>465</v>
      </c>
      <c r="L10" s="47">
        <v>445</v>
      </c>
      <c r="M10" s="47">
        <v>415</v>
      </c>
      <c r="N10" s="47">
        <v>480</v>
      </c>
      <c r="O10" s="48">
        <f>SUM(C10:N10)</f>
        <v>5330</v>
      </c>
    </row>
    <row r="11" spans="1:15" ht="23.25" customHeight="1">
      <c r="A11" s="609" t="s">
        <v>3</v>
      </c>
      <c r="B11" s="361" t="s">
        <v>327</v>
      </c>
      <c r="C11" s="364">
        <v>80</v>
      </c>
      <c r="D11" s="351">
        <v>180</v>
      </c>
      <c r="E11" s="351">
        <v>200</v>
      </c>
      <c r="F11" s="351">
        <v>150</v>
      </c>
      <c r="G11" s="351">
        <v>100</v>
      </c>
      <c r="H11" s="351">
        <v>70</v>
      </c>
      <c r="I11" s="351">
        <v>100</v>
      </c>
      <c r="J11" s="351">
        <v>200</v>
      </c>
      <c r="K11" s="351">
        <v>240</v>
      </c>
      <c r="L11" s="351">
        <v>140</v>
      </c>
      <c r="M11" s="351">
        <v>100</v>
      </c>
      <c r="N11" s="351">
        <v>90</v>
      </c>
      <c r="O11" s="352">
        <f t="shared" si="0"/>
        <v>1650</v>
      </c>
    </row>
    <row r="12" spans="1:15" ht="23.25" customHeight="1">
      <c r="A12" s="610"/>
      <c r="B12" s="362" t="s">
        <v>355</v>
      </c>
      <c r="C12" s="365">
        <v>80</v>
      </c>
      <c r="D12" s="45">
        <v>180</v>
      </c>
      <c r="E12" s="45">
        <v>200</v>
      </c>
      <c r="F12" s="45">
        <v>150</v>
      </c>
      <c r="G12" s="45">
        <v>100</v>
      </c>
      <c r="H12" s="45">
        <v>70</v>
      </c>
      <c r="I12" s="45">
        <v>100</v>
      </c>
      <c r="J12" s="45">
        <v>200</v>
      </c>
      <c r="K12" s="45">
        <v>240</v>
      </c>
      <c r="L12" s="45">
        <v>140</v>
      </c>
      <c r="M12" s="45">
        <v>100</v>
      </c>
      <c r="N12" s="45">
        <v>90</v>
      </c>
      <c r="O12" s="46">
        <f t="shared" si="0"/>
        <v>1650</v>
      </c>
    </row>
    <row r="13" spans="1:15" ht="21">
      <c r="A13" s="610"/>
      <c r="B13" s="368" t="s">
        <v>391</v>
      </c>
      <c r="C13" s="366">
        <v>80</v>
      </c>
      <c r="D13" s="47">
        <v>180</v>
      </c>
      <c r="E13" s="47">
        <v>250</v>
      </c>
      <c r="F13" s="47">
        <v>200</v>
      </c>
      <c r="G13" s="47">
        <v>100</v>
      </c>
      <c r="H13" s="47">
        <v>70</v>
      </c>
      <c r="I13" s="47">
        <v>100</v>
      </c>
      <c r="J13" s="47">
        <v>200</v>
      </c>
      <c r="K13" s="47">
        <v>290</v>
      </c>
      <c r="L13" s="47">
        <v>190</v>
      </c>
      <c r="M13" s="47">
        <v>100</v>
      </c>
      <c r="N13" s="47">
        <v>90</v>
      </c>
      <c r="O13" s="48">
        <f t="shared" si="0"/>
        <v>1850</v>
      </c>
    </row>
    <row r="14" spans="1:15" ht="19.5" thickBot="1">
      <c r="A14" s="611"/>
      <c r="B14" s="368" t="s">
        <v>347</v>
      </c>
      <c r="C14" s="366">
        <v>80</v>
      </c>
      <c r="D14" s="47">
        <v>300</v>
      </c>
      <c r="E14" s="47">
        <v>350</v>
      </c>
      <c r="F14" s="47">
        <v>250</v>
      </c>
      <c r="G14" s="47">
        <v>250</v>
      </c>
      <c r="H14" s="47">
        <v>200</v>
      </c>
      <c r="I14" s="47">
        <v>150</v>
      </c>
      <c r="J14" s="47">
        <v>250</v>
      </c>
      <c r="K14" s="47">
        <v>290</v>
      </c>
      <c r="L14" s="47">
        <v>190</v>
      </c>
      <c r="M14" s="47">
        <v>150</v>
      </c>
      <c r="N14" s="47">
        <v>90</v>
      </c>
      <c r="O14" s="48">
        <f>SUM(C14:N14)</f>
        <v>2550</v>
      </c>
    </row>
    <row r="15" spans="1:15" ht="23.25" customHeight="1">
      <c r="A15" s="609" t="s">
        <v>204</v>
      </c>
      <c r="B15" s="361" t="s">
        <v>327</v>
      </c>
      <c r="C15" s="364">
        <v>1200</v>
      </c>
      <c r="D15" s="351">
        <v>3200</v>
      </c>
      <c r="E15" s="351">
        <v>4700</v>
      </c>
      <c r="F15" s="351">
        <v>5000</v>
      </c>
      <c r="G15" s="351">
        <v>6500</v>
      </c>
      <c r="H15" s="351">
        <v>5700</v>
      </c>
      <c r="I15" s="351">
        <v>6000</v>
      </c>
      <c r="J15" s="351">
        <v>6200</v>
      </c>
      <c r="K15" s="351">
        <v>5200</v>
      </c>
      <c r="L15" s="351">
        <v>5200</v>
      </c>
      <c r="M15" s="351">
        <v>5000</v>
      </c>
      <c r="N15" s="351">
        <v>3114</v>
      </c>
      <c r="O15" s="352">
        <f t="shared" si="0"/>
        <v>57014</v>
      </c>
    </row>
    <row r="16" spans="1:15" ht="23.25" customHeight="1">
      <c r="A16" s="610"/>
      <c r="B16" s="362" t="s">
        <v>355</v>
      </c>
      <c r="C16" s="365">
        <v>1200</v>
      </c>
      <c r="D16" s="45">
        <v>2200</v>
      </c>
      <c r="E16" s="45">
        <v>3700</v>
      </c>
      <c r="F16" s="45">
        <v>4000</v>
      </c>
      <c r="G16" s="45">
        <v>4500</v>
      </c>
      <c r="H16" s="45">
        <v>4700</v>
      </c>
      <c r="I16" s="45">
        <v>4500</v>
      </c>
      <c r="J16" s="45">
        <v>5200</v>
      </c>
      <c r="K16" s="45">
        <v>2100</v>
      </c>
      <c r="L16" s="45">
        <v>2000</v>
      </c>
      <c r="M16" s="45">
        <v>1500</v>
      </c>
      <c r="N16" s="45">
        <v>1967</v>
      </c>
      <c r="O16" s="46">
        <f t="shared" si="0"/>
        <v>37567</v>
      </c>
    </row>
    <row r="17" spans="1:15" ht="21">
      <c r="A17" s="610"/>
      <c r="B17" s="368" t="s">
        <v>391</v>
      </c>
      <c r="C17" s="366">
        <v>1200</v>
      </c>
      <c r="D17" s="47">
        <v>2200</v>
      </c>
      <c r="E17" s="47">
        <v>3700</v>
      </c>
      <c r="F17" s="47">
        <v>4000</v>
      </c>
      <c r="G17" s="47">
        <v>4500</v>
      </c>
      <c r="H17" s="47">
        <v>4700</v>
      </c>
      <c r="I17" s="47">
        <v>4500</v>
      </c>
      <c r="J17" s="47">
        <v>5200</v>
      </c>
      <c r="K17" s="47">
        <v>2100</v>
      </c>
      <c r="L17" s="47">
        <v>4715</v>
      </c>
      <c r="M17" s="47">
        <v>4215</v>
      </c>
      <c r="N17" s="47">
        <v>4686</v>
      </c>
      <c r="O17" s="48">
        <f t="shared" si="0"/>
        <v>45716</v>
      </c>
    </row>
    <row r="18" spans="1:15" ht="19.5" thickBot="1">
      <c r="A18" s="611"/>
      <c r="B18" s="368" t="s">
        <v>347</v>
      </c>
      <c r="C18" s="366">
        <v>1200</v>
      </c>
      <c r="D18" s="47">
        <v>2000</v>
      </c>
      <c r="E18" s="47">
        <v>2500</v>
      </c>
      <c r="F18" s="47">
        <v>4000</v>
      </c>
      <c r="G18" s="47">
        <v>4500</v>
      </c>
      <c r="H18" s="47">
        <v>4500</v>
      </c>
      <c r="I18" s="47">
        <v>4500</v>
      </c>
      <c r="J18" s="47">
        <v>5200</v>
      </c>
      <c r="K18" s="47">
        <v>2100</v>
      </c>
      <c r="L18" s="47">
        <v>4715</v>
      </c>
      <c r="M18" s="47">
        <v>4215</v>
      </c>
      <c r="N18" s="47">
        <v>3321</v>
      </c>
      <c r="O18" s="48">
        <f>SUM(C18:N18)</f>
        <v>42751</v>
      </c>
    </row>
    <row r="19" spans="1:15" ht="23.25" customHeight="1">
      <c r="A19" s="606" t="s">
        <v>245</v>
      </c>
      <c r="B19" s="361" t="s">
        <v>327</v>
      </c>
      <c r="C19" s="364">
        <v>1015</v>
      </c>
      <c r="D19" s="351">
        <v>1515</v>
      </c>
      <c r="E19" s="351">
        <v>1815</v>
      </c>
      <c r="F19" s="351">
        <v>2115</v>
      </c>
      <c r="G19" s="351">
        <v>2115</v>
      </c>
      <c r="H19" s="351">
        <v>2215</v>
      </c>
      <c r="I19" s="351">
        <v>1986</v>
      </c>
      <c r="J19" s="351">
        <v>2115</v>
      </c>
      <c r="K19" s="351">
        <v>2115</v>
      </c>
      <c r="L19" s="351">
        <v>2115</v>
      </c>
      <c r="M19" s="351">
        <v>1715</v>
      </c>
      <c r="N19" s="351">
        <v>1837</v>
      </c>
      <c r="O19" s="352">
        <f t="shared" si="0"/>
        <v>22673</v>
      </c>
    </row>
    <row r="20" spans="1:15" ht="23.25" customHeight="1">
      <c r="A20" s="607"/>
      <c r="B20" s="362" t="s">
        <v>355</v>
      </c>
      <c r="C20" s="365">
        <v>1015</v>
      </c>
      <c r="D20" s="45">
        <v>1515</v>
      </c>
      <c r="E20" s="45">
        <v>1815</v>
      </c>
      <c r="F20" s="45">
        <v>2115</v>
      </c>
      <c r="G20" s="45">
        <v>2115</v>
      </c>
      <c r="H20" s="45">
        <v>2215</v>
      </c>
      <c r="I20" s="45">
        <v>1950</v>
      </c>
      <c r="J20" s="45">
        <v>2115</v>
      </c>
      <c r="K20" s="45">
        <v>2115</v>
      </c>
      <c r="L20" s="45">
        <v>12405</v>
      </c>
      <c r="M20" s="45">
        <v>1715</v>
      </c>
      <c r="N20" s="45">
        <v>1926</v>
      </c>
      <c r="O20" s="46">
        <f t="shared" si="0"/>
        <v>33016</v>
      </c>
    </row>
    <row r="21" spans="1:15" ht="21">
      <c r="A21" s="607"/>
      <c r="B21" s="368" t="s">
        <v>391</v>
      </c>
      <c r="C21" s="366">
        <v>1015</v>
      </c>
      <c r="D21" s="47">
        <v>1515</v>
      </c>
      <c r="E21" s="47">
        <v>1815</v>
      </c>
      <c r="F21" s="47">
        <v>1615</v>
      </c>
      <c r="G21" s="47">
        <v>1615</v>
      </c>
      <c r="H21" s="47">
        <v>1715</v>
      </c>
      <c r="I21" s="47">
        <v>1950</v>
      </c>
      <c r="J21" s="47">
        <v>1615</v>
      </c>
      <c r="K21" s="47">
        <v>1615</v>
      </c>
      <c r="L21" s="47">
        <v>12405</v>
      </c>
      <c r="M21" s="47">
        <v>1715</v>
      </c>
      <c r="N21" s="47">
        <v>1800</v>
      </c>
      <c r="O21" s="48">
        <f t="shared" si="0"/>
        <v>30390</v>
      </c>
    </row>
    <row r="22" spans="1:15" ht="19.5" thickBot="1">
      <c r="A22" s="608"/>
      <c r="B22" s="368" t="s">
        <v>347</v>
      </c>
      <c r="C22" s="366">
        <v>1915</v>
      </c>
      <c r="D22" s="47">
        <v>1950</v>
      </c>
      <c r="E22" s="47">
        <v>2000</v>
      </c>
      <c r="F22" s="47">
        <v>1850</v>
      </c>
      <c r="G22" s="47">
        <v>2100</v>
      </c>
      <c r="H22" s="47">
        <v>1950</v>
      </c>
      <c r="I22" s="47">
        <v>1950</v>
      </c>
      <c r="J22" s="47">
        <v>1950</v>
      </c>
      <c r="K22" s="47">
        <v>1950</v>
      </c>
      <c r="L22" s="47">
        <v>1822</v>
      </c>
      <c r="M22" s="47">
        <v>1915</v>
      </c>
      <c r="N22" s="47">
        <v>1875</v>
      </c>
      <c r="O22" s="48">
        <f>SUM(C22:N22)</f>
        <v>23227</v>
      </c>
    </row>
    <row r="23" spans="1:15" ht="23.25" customHeight="1">
      <c r="A23" s="609" t="s">
        <v>23</v>
      </c>
      <c r="B23" s="361" t="s">
        <v>327</v>
      </c>
      <c r="C23" s="364">
        <v>838</v>
      </c>
      <c r="D23" s="351">
        <v>0</v>
      </c>
      <c r="E23" s="351">
        <v>0</v>
      </c>
      <c r="F23" s="351">
        <v>0</v>
      </c>
      <c r="G23" s="351">
        <v>0</v>
      </c>
      <c r="H23" s="351">
        <v>0</v>
      </c>
      <c r="I23" s="351">
        <v>0</v>
      </c>
      <c r="J23" s="351">
        <v>0</v>
      </c>
      <c r="K23" s="351">
        <v>0</v>
      </c>
      <c r="L23" s="351">
        <v>0</v>
      </c>
      <c r="M23" s="351">
        <v>0</v>
      </c>
      <c r="N23" s="351">
        <v>0</v>
      </c>
      <c r="O23" s="352">
        <f t="shared" si="0"/>
        <v>838</v>
      </c>
    </row>
    <row r="24" spans="1:15" ht="23.25" customHeight="1">
      <c r="A24" s="610"/>
      <c r="B24" s="362" t="s">
        <v>355</v>
      </c>
      <c r="C24" s="365">
        <v>4200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7990</v>
      </c>
      <c r="M24" s="45">
        <v>0</v>
      </c>
      <c r="N24" s="45">
        <v>0</v>
      </c>
      <c r="O24" s="46">
        <f t="shared" si="0"/>
        <v>12190</v>
      </c>
    </row>
    <row r="25" spans="1:15" ht="21">
      <c r="A25" s="610"/>
      <c r="B25" s="368" t="s">
        <v>391</v>
      </c>
      <c r="C25" s="366">
        <v>2101</v>
      </c>
      <c r="D25" s="47"/>
      <c r="E25" s="47"/>
      <c r="F25" s="47"/>
      <c r="G25" s="47"/>
      <c r="H25" s="47"/>
      <c r="I25" s="47"/>
      <c r="J25" s="47"/>
      <c r="K25" s="47"/>
      <c r="L25" s="47">
        <v>10290</v>
      </c>
      <c r="M25" s="47"/>
      <c r="N25" s="47"/>
      <c r="O25" s="48">
        <f t="shared" si="0"/>
        <v>12391</v>
      </c>
    </row>
    <row r="26" spans="1:15" ht="19.5" thickBot="1">
      <c r="A26" s="611"/>
      <c r="B26" s="368" t="s">
        <v>347</v>
      </c>
      <c r="C26" s="366">
        <v>2101</v>
      </c>
      <c r="D26" s="47"/>
      <c r="E26" s="47"/>
      <c r="F26" s="47"/>
      <c r="G26" s="47"/>
      <c r="H26" s="47"/>
      <c r="I26" s="47"/>
      <c r="J26" s="47"/>
      <c r="K26" s="47">
        <v>7990</v>
      </c>
      <c r="L26" s="47">
        <v>7990</v>
      </c>
      <c r="M26" s="47">
        <v>2300</v>
      </c>
      <c r="N26" s="47">
        <v>839</v>
      </c>
      <c r="O26" s="48">
        <f>SUM(C26:N26)</f>
        <v>21220</v>
      </c>
    </row>
    <row r="27" spans="1:15" ht="23.25" customHeight="1">
      <c r="A27" s="612" t="s">
        <v>24</v>
      </c>
      <c r="B27" s="361" t="s">
        <v>327</v>
      </c>
      <c r="C27" s="358">
        <f>C7+C11+C15+C19+C23</f>
        <v>3333</v>
      </c>
      <c r="D27" s="354">
        <f aca="true" t="shared" si="1" ref="D27:N27">D7+D11+D15+D19+D23</f>
        <v>5128</v>
      </c>
      <c r="E27" s="354">
        <f t="shared" si="1"/>
        <v>7065</v>
      </c>
      <c r="F27" s="354">
        <f t="shared" si="1"/>
        <v>7625</v>
      </c>
      <c r="G27" s="354">
        <f t="shared" si="1"/>
        <v>9115</v>
      </c>
      <c r="H27" s="354">
        <f t="shared" si="1"/>
        <v>8395</v>
      </c>
      <c r="I27" s="354">
        <f t="shared" si="1"/>
        <v>8486</v>
      </c>
      <c r="J27" s="354">
        <f t="shared" si="1"/>
        <v>8965</v>
      </c>
      <c r="K27" s="354">
        <f t="shared" si="1"/>
        <v>7955</v>
      </c>
      <c r="L27" s="354">
        <f t="shared" si="1"/>
        <v>7835</v>
      </c>
      <c r="M27" s="354">
        <f t="shared" si="1"/>
        <v>7115</v>
      </c>
      <c r="N27" s="354">
        <f t="shared" si="1"/>
        <v>5341</v>
      </c>
      <c r="O27" s="352">
        <f>O7+O11+O15+O19+O23</f>
        <v>86358</v>
      </c>
    </row>
    <row r="28" spans="1:15" ht="23.25" customHeight="1">
      <c r="A28" s="613"/>
      <c r="B28" s="362" t="s">
        <v>355</v>
      </c>
      <c r="C28" s="359">
        <f>C8+C12+C16+C20+C24</f>
        <v>6860</v>
      </c>
      <c r="D28" s="350">
        <f aca="true" t="shared" si="2" ref="D28:N28">D8+D12+D16+D20+D24</f>
        <v>4295</v>
      </c>
      <c r="E28" s="350">
        <f t="shared" si="2"/>
        <v>6230</v>
      </c>
      <c r="F28" s="350">
        <f t="shared" si="2"/>
        <v>6790</v>
      </c>
      <c r="G28" s="350">
        <f t="shared" si="2"/>
        <v>7280</v>
      </c>
      <c r="H28" s="350">
        <f t="shared" si="2"/>
        <v>7560</v>
      </c>
      <c r="I28" s="350">
        <f t="shared" si="2"/>
        <v>7115</v>
      </c>
      <c r="J28" s="350">
        <f t="shared" si="2"/>
        <v>8130</v>
      </c>
      <c r="K28" s="350">
        <f t="shared" si="2"/>
        <v>5020</v>
      </c>
      <c r="L28" s="350">
        <f t="shared" si="2"/>
        <v>23080</v>
      </c>
      <c r="M28" s="350">
        <f t="shared" si="2"/>
        <v>3780</v>
      </c>
      <c r="N28" s="350">
        <f t="shared" si="2"/>
        <v>4466</v>
      </c>
      <c r="O28" s="46">
        <f>O8+O12+O16+O20+O24</f>
        <v>90606</v>
      </c>
    </row>
    <row r="29" spans="1:15" ht="21.75" thickBot="1">
      <c r="A29" s="613"/>
      <c r="B29" s="368" t="s">
        <v>391</v>
      </c>
      <c r="C29" s="360">
        <f>C9+C13+C17+C21+C25</f>
        <v>4761</v>
      </c>
      <c r="D29" s="134">
        <f aca="true" t="shared" si="3" ref="D29:O30">D9+D13+D17+D21+D25</f>
        <v>4295</v>
      </c>
      <c r="E29" s="134">
        <f t="shared" si="3"/>
        <v>6180</v>
      </c>
      <c r="F29" s="134">
        <f t="shared" si="3"/>
        <v>6240</v>
      </c>
      <c r="G29" s="134">
        <f t="shared" si="3"/>
        <v>6680</v>
      </c>
      <c r="H29" s="134">
        <f t="shared" si="3"/>
        <v>6960</v>
      </c>
      <c r="I29" s="134">
        <f t="shared" si="3"/>
        <v>7015</v>
      </c>
      <c r="J29" s="134">
        <f t="shared" si="3"/>
        <v>7530</v>
      </c>
      <c r="K29" s="134">
        <f t="shared" si="3"/>
        <v>4470</v>
      </c>
      <c r="L29" s="134">
        <f t="shared" si="3"/>
        <v>28045</v>
      </c>
      <c r="M29" s="134">
        <f t="shared" si="3"/>
        <v>6445</v>
      </c>
      <c r="N29" s="134">
        <f t="shared" si="3"/>
        <v>7056</v>
      </c>
      <c r="O29" s="353">
        <f t="shared" si="3"/>
        <v>95677</v>
      </c>
    </row>
    <row r="30" spans="1:15" ht="19.5" thickBot="1">
      <c r="A30" s="614"/>
      <c r="B30" s="363" t="s">
        <v>347</v>
      </c>
      <c r="C30" s="360">
        <f>C10+C14+C18+C22+C26</f>
        <v>5661</v>
      </c>
      <c r="D30" s="134">
        <f t="shared" si="3"/>
        <v>4650</v>
      </c>
      <c r="E30" s="134">
        <f t="shared" si="3"/>
        <v>5265</v>
      </c>
      <c r="F30" s="134">
        <f t="shared" si="3"/>
        <v>6525</v>
      </c>
      <c r="G30" s="134">
        <f t="shared" si="3"/>
        <v>7315</v>
      </c>
      <c r="H30" s="134">
        <f t="shared" si="3"/>
        <v>7125</v>
      </c>
      <c r="I30" s="134">
        <f t="shared" si="3"/>
        <v>7065</v>
      </c>
      <c r="J30" s="134">
        <f t="shared" si="3"/>
        <v>7915</v>
      </c>
      <c r="K30" s="134">
        <f t="shared" si="3"/>
        <v>12795</v>
      </c>
      <c r="L30" s="134">
        <f t="shared" si="3"/>
        <v>15162</v>
      </c>
      <c r="M30" s="134">
        <f t="shared" si="3"/>
        <v>8995</v>
      </c>
      <c r="N30" s="134">
        <f t="shared" si="3"/>
        <v>6605</v>
      </c>
      <c r="O30" s="353">
        <f t="shared" si="3"/>
        <v>95078</v>
      </c>
    </row>
    <row r="31" spans="1:15" ht="21" thickBot="1">
      <c r="A31" s="129" t="s">
        <v>25</v>
      </c>
      <c r="B31" s="369"/>
      <c r="C31" s="355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7"/>
    </row>
    <row r="32" spans="1:15" ht="23.25" customHeight="1">
      <c r="A32" s="603" t="s">
        <v>72</v>
      </c>
      <c r="B32" s="361" t="s">
        <v>327</v>
      </c>
      <c r="C32" s="364">
        <v>3100</v>
      </c>
      <c r="D32" s="351">
        <v>3100</v>
      </c>
      <c r="E32" s="351">
        <v>3100</v>
      </c>
      <c r="F32" s="351">
        <v>3100</v>
      </c>
      <c r="G32" s="351">
        <v>3100</v>
      </c>
      <c r="H32" s="351">
        <v>3110</v>
      </c>
      <c r="I32" s="351">
        <v>3110</v>
      </c>
      <c r="J32" s="351">
        <v>3110</v>
      </c>
      <c r="K32" s="351">
        <v>3110</v>
      </c>
      <c r="L32" s="351">
        <v>3110</v>
      </c>
      <c r="M32" s="351">
        <v>3100</v>
      </c>
      <c r="N32" s="351">
        <v>3104</v>
      </c>
      <c r="O32" s="352">
        <f aca="true" t="shared" si="4" ref="O32:O58">SUM(C32:N32)</f>
        <v>37254</v>
      </c>
    </row>
    <row r="33" spans="1:15" ht="23.25" customHeight="1">
      <c r="A33" s="604"/>
      <c r="B33" s="362" t="s">
        <v>355</v>
      </c>
      <c r="C33" s="365">
        <v>2775</v>
      </c>
      <c r="D33" s="45">
        <v>2775</v>
      </c>
      <c r="E33" s="45">
        <v>2775</v>
      </c>
      <c r="F33" s="45">
        <v>2775</v>
      </c>
      <c r="G33" s="45">
        <v>2775</v>
      </c>
      <c r="H33" s="45">
        <v>2775</v>
      </c>
      <c r="I33" s="45">
        <v>2775</v>
      </c>
      <c r="J33" s="45">
        <v>2775</v>
      </c>
      <c r="K33" s="45">
        <v>2775</v>
      </c>
      <c r="L33" s="45">
        <v>2775</v>
      </c>
      <c r="M33" s="45">
        <v>2775</v>
      </c>
      <c r="N33" s="45">
        <v>2793</v>
      </c>
      <c r="O33" s="46">
        <f t="shared" si="4"/>
        <v>33318</v>
      </c>
    </row>
    <row r="34" spans="1:15" ht="21">
      <c r="A34" s="604"/>
      <c r="B34" s="368" t="s">
        <v>391</v>
      </c>
      <c r="C34" s="366">
        <v>2775</v>
      </c>
      <c r="D34" s="47">
        <v>2775</v>
      </c>
      <c r="E34" s="47">
        <v>2775</v>
      </c>
      <c r="F34" s="47">
        <v>2775</v>
      </c>
      <c r="G34" s="47">
        <v>2775</v>
      </c>
      <c r="H34" s="47">
        <v>2775</v>
      </c>
      <c r="I34" s="47">
        <v>2775</v>
      </c>
      <c r="J34" s="47">
        <v>2775</v>
      </c>
      <c r="K34" s="47">
        <v>2775</v>
      </c>
      <c r="L34" s="47">
        <v>2867</v>
      </c>
      <c r="M34" s="47">
        <v>3275</v>
      </c>
      <c r="N34" s="47">
        <v>3293</v>
      </c>
      <c r="O34" s="48">
        <f t="shared" si="4"/>
        <v>34410</v>
      </c>
    </row>
    <row r="35" spans="1:15" ht="19.5" thickBot="1">
      <c r="A35" s="605"/>
      <c r="B35" s="368" t="s">
        <v>347</v>
      </c>
      <c r="C35" s="366">
        <v>2680</v>
      </c>
      <c r="D35" s="47">
        <v>2680</v>
      </c>
      <c r="E35" s="47">
        <v>2680</v>
      </c>
      <c r="F35" s="47">
        <v>2680</v>
      </c>
      <c r="G35" s="47">
        <v>2680</v>
      </c>
      <c r="H35" s="47">
        <v>2680</v>
      </c>
      <c r="I35" s="47">
        <v>2680</v>
      </c>
      <c r="J35" s="47">
        <v>2680</v>
      </c>
      <c r="K35" s="47">
        <v>2680</v>
      </c>
      <c r="L35" s="47">
        <v>2680</v>
      </c>
      <c r="M35" s="47">
        <v>2680</v>
      </c>
      <c r="N35" s="47">
        <v>2690</v>
      </c>
      <c r="O35" s="48">
        <f>SUM(C35:N35)</f>
        <v>32170</v>
      </c>
    </row>
    <row r="36" spans="1:15" ht="23.25" customHeight="1">
      <c r="A36" s="603" t="s">
        <v>26</v>
      </c>
      <c r="B36" s="361" t="s">
        <v>327</v>
      </c>
      <c r="C36" s="364">
        <v>565</v>
      </c>
      <c r="D36" s="351">
        <v>565</v>
      </c>
      <c r="E36" s="351">
        <v>565</v>
      </c>
      <c r="F36" s="351">
        <v>565</v>
      </c>
      <c r="G36" s="351">
        <v>565</v>
      </c>
      <c r="H36" s="351">
        <v>575</v>
      </c>
      <c r="I36" s="351">
        <v>575</v>
      </c>
      <c r="J36" s="351">
        <v>575</v>
      </c>
      <c r="K36" s="351">
        <v>575</v>
      </c>
      <c r="L36" s="351">
        <v>575</v>
      </c>
      <c r="M36" s="351">
        <v>565</v>
      </c>
      <c r="N36" s="351">
        <v>565</v>
      </c>
      <c r="O36" s="352">
        <f t="shared" si="4"/>
        <v>6830</v>
      </c>
    </row>
    <row r="37" spans="1:15" ht="23.25" customHeight="1">
      <c r="A37" s="604"/>
      <c r="B37" s="362" t="s">
        <v>355</v>
      </c>
      <c r="C37" s="365">
        <v>447</v>
      </c>
      <c r="D37" s="45">
        <v>447</v>
      </c>
      <c r="E37" s="45">
        <v>447</v>
      </c>
      <c r="F37" s="45">
        <v>447</v>
      </c>
      <c r="G37" s="45">
        <v>447</v>
      </c>
      <c r="H37" s="45">
        <v>447</v>
      </c>
      <c r="I37" s="45">
        <v>447</v>
      </c>
      <c r="J37" s="45">
        <v>447</v>
      </c>
      <c r="K37" s="45">
        <v>447</v>
      </c>
      <c r="L37" s="45">
        <v>447</v>
      </c>
      <c r="M37" s="45">
        <v>447</v>
      </c>
      <c r="N37" s="45">
        <v>452</v>
      </c>
      <c r="O37" s="46">
        <f t="shared" si="4"/>
        <v>5369</v>
      </c>
    </row>
    <row r="38" spans="1:15" ht="21">
      <c r="A38" s="604"/>
      <c r="B38" s="368" t="s">
        <v>391</v>
      </c>
      <c r="C38" s="366">
        <v>480</v>
      </c>
      <c r="D38" s="47">
        <v>480</v>
      </c>
      <c r="E38" s="47">
        <v>480</v>
      </c>
      <c r="F38" s="47">
        <v>480</v>
      </c>
      <c r="G38" s="47">
        <v>480</v>
      </c>
      <c r="H38" s="47">
        <v>480</v>
      </c>
      <c r="I38" s="47">
        <v>480</v>
      </c>
      <c r="J38" s="47">
        <v>480</v>
      </c>
      <c r="K38" s="47">
        <v>480</v>
      </c>
      <c r="L38" s="47">
        <v>480</v>
      </c>
      <c r="M38" s="47">
        <v>480</v>
      </c>
      <c r="N38" s="47">
        <v>498</v>
      </c>
      <c r="O38" s="48">
        <f t="shared" si="4"/>
        <v>5778</v>
      </c>
    </row>
    <row r="39" spans="1:15" ht="19.5" thickBot="1">
      <c r="A39" s="605"/>
      <c r="B39" s="368" t="s">
        <v>347</v>
      </c>
      <c r="C39" s="366">
        <v>425</v>
      </c>
      <c r="D39" s="47">
        <v>425</v>
      </c>
      <c r="E39" s="47">
        <v>425</v>
      </c>
      <c r="F39" s="47">
        <v>425</v>
      </c>
      <c r="G39" s="47">
        <v>425</v>
      </c>
      <c r="H39" s="47">
        <v>425</v>
      </c>
      <c r="I39" s="47">
        <v>425</v>
      </c>
      <c r="J39" s="47">
        <v>425</v>
      </c>
      <c r="K39" s="47">
        <v>425</v>
      </c>
      <c r="L39" s="47">
        <v>425</v>
      </c>
      <c r="M39" s="47">
        <v>425</v>
      </c>
      <c r="N39" s="47">
        <v>419</v>
      </c>
      <c r="O39" s="48">
        <f>SUM(C39:N39)</f>
        <v>5094</v>
      </c>
    </row>
    <row r="40" spans="1:15" ht="23.25" customHeight="1">
      <c r="A40" s="603" t="s">
        <v>42</v>
      </c>
      <c r="B40" s="361" t="s">
        <v>327</v>
      </c>
      <c r="C40" s="364">
        <v>2235</v>
      </c>
      <c r="D40" s="351">
        <v>2335</v>
      </c>
      <c r="E40" s="351">
        <v>2635</v>
      </c>
      <c r="F40" s="351">
        <v>2800</v>
      </c>
      <c r="G40" s="351">
        <v>2835</v>
      </c>
      <c r="H40" s="351">
        <v>2600</v>
      </c>
      <c r="I40" s="351">
        <v>2700</v>
      </c>
      <c r="J40" s="351">
        <v>2735</v>
      </c>
      <c r="K40" s="351">
        <v>2535</v>
      </c>
      <c r="L40" s="351">
        <v>2950</v>
      </c>
      <c r="M40" s="351">
        <v>2665</v>
      </c>
      <c r="N40" s="351">
        <v>2796</v>
      </c>
      <c r="O40" s="352">
        <f t="shared" si="4"/>
        <v>31821</v>
      </c>
    </row>
    <row r="41" spans="1:15" ht="23.25" customHeight="1">
      <c r="A41" s="604"/>
      <c r="B41" s="362" t="s">
        <v>355</v>
      </c>
      <c r="C41" s="365">
        <v>1630</v>
      </c>
      <c r="D41" s="45">
        <v>1630</v>
      </c>
      <c r="E41" s="45">
        <v>1630</v>
      </c>
      <c r="F41" s="45">
        <v>1630</v>
      </c>
      <c r="G41" s="45">
        <v>1630</v>
      </c>
      <c r="H41" s="45">
        <v>1630</v>
      </c>
      <c r="I41" s="45">
        <v>1630</v>
      </c>
      <c r="J41" s="45">
        <v>1630</v>
      </c>
      <c r="K41" s="45">
        <v>1630</v>
      </c>
      <c r="L41" s="45">
        <v>1630</v>
      </c>
      <c r="M41" s="45">
        <v>1630</v>
      </c>
      <c r="N41" s="45">
        <v>1629</v>
      </c>
      <c r="O41" s="46">
        <f t="shared" si="4"/>
        <v>19559</v>
      </c>
    </row>
    <row r="42" spans="1:15" ht="21">
      <c r="A42" s="604"/>
      <c r="B42" s="368" t="s">
        <v>391</v>
      </c>
      <c r="C42" s="366">
        <v>1540</v>
      </c>
      <c r="D42" s="47">
        <v>1540</v>
      </c>
      <c r="E42" s="47">
        <v>1540</v>
      </c>
      <c r="F42" s="47">
        <v>1540</v>
      </c>
      <c r="G42" s="47">
        <v>1540</v>
      </c>
      <c r="H42" s="47">
        <v>1540</v>
      </c>
      <c r="I42" s="47">
        <v>1540</v>
      </c>
      <c r="J42" s="47">
        <v>1540</v>
      </c>
      <c r="K42" s="47">
        <v>1540</v>
      </c>
      <c r="L42" s="47">
        <v>1540</v>
      </c>
      <c r="M42" s="47">
        <v>1540</v>
      </c>
      <c r="N42" s="47">
        <v>1532</v>
      </c>
      <c r="O42" s="48">
        <f t="shared" si="4"/>
        <v>18472</v>
      </c>
    </row>
    <row r="43" spans="1:15" ht="19.5" thickBot="1">
      <c r="A43" s="605"/>
      <c r="B43" s="368" t="s">
        <v>347</v>
      </c>
      <c r="C43" s="366">
        <v>1540</v>
      </c>
      <c r="D43" s="47">
        <v>1540</v>
      </c>
      <c r="E43" s="47">
        <v>1540</v>
      </c>
      <c r="F43" s="47">
        <v>1540</v>
      </c>
      <c r="G43" s="47">
        <v>1540</v>
      </c>
      <c r="H43" s="47">
        <v>1540</v>
      </c>
      <c r="I43" s="47">
        <v>1540</v>
      </c>
      <c r="J43" s="47">
        <v>1540</v>
      </c>
      <c r="K43" s="47">
        <v>1540</v>
      </c>
      <c r="L43" s="47">
        <v>1540</v>
      </c>
      <c r="M43" s="47">
        <v>1540</v>
      </c>
      <c r="N43" s="47">
        <v>1482</v>
      </c>
      <c r="O43" s="48">
        <f>SUM(C43:N43)</f>
        <v>18422</v>
      </c>
    </row>
    <row r="44" spans="1:15" ht="23.25" customHeight="1">
      <c r="A44" s="603" t="s">
        <v>188</v>
      </c>
      <c r="B44" s="361" t="s">
        <v>327</v>
      </c>
      <c r="C44" s="364">
        <v>540</v>
      </c>
      <c r="D44" s="351">
        <v>550</v>
      </c>
      <c r="E44" s="351">
        <v>550</v>
      </c>
      <c r="F44" s="351">
        <v>570</v>
      </c>
      <c r="G44" s="351">
        <v>580</v>
      </c>
      <c r="H44" s="351">
        <v>570</v>
      </c>
      <c r="I44" s="351">
        <v>560</v>
      </c>
      <c r="J44" s="351">
        <v>570</v>
      </c>
      <c r="K44" s="351">
        <v>570</v>
      </c>
      <c r="L44" s="351">
        <v>560</v>
      </c>
      <c r="M44" s="351">
        <v>560</v>
      </c>
      <c r="N44" s="351">
        <v>588</v>
      </c>
      <c r="O44" s="352">
        <f t="shared" si="4"/>
        <v>6768</v>
      </c>
    </row>
    <row r="45" spans="1:15" ht="23.25" customHeight="1">
      <c r="A45" s="604"/>
      <c r="B45" s="362" t="s">
        <v>355</v>
      </c>
      <c r="C45" s="365">
        <v>565</v>
      </c>
      <c r="D45" s="45">
        <v>565</v>
      </c>
      <c r="E45" s="45">
        <v>565</v>
      </c>
      <c r="F45" s="45">
        <v>565</v>
      </c>
      <c r="G45" s="45">
        <v>565</v>
      </c>
      <c r="H45" s="45">
        <v>565</v>
      </c>
      <c r="I45" s="45">
        <v>606</v>
      </c>
      <c r="J45" s="45">
        <v>565</v>
      </c>
      <c r="K45" s="45">
        <v>565</v>
      </c>
      <c r="L45" s="45">
        <v>565</v>
      </c>
      <c r="M45" s="45">
        <v>565</v>
      </c>
      <c r="N45" s="45">
        <v>565</v>
      </c>
      <c r="O45" s="46">
        <f t="shared" si="4"/>
        <v>6821</v>
      </c>
    </row>
    <row r="46" spans="1:15" ht="21">
      <c r="A46" s="604"/>
      <c r="B46" s="368" t="s">
        <v>391</v>
      </c>
      <c r="C46" s="366">
        <v>510</v>
      </c>
      <c r="D46" s="47">
        <v>510</v>
      </c>
      <c r="E46" s="47">
        <v>510</v>
      </c>
      <c r="F46" s="47">
        <v>510</v>
      </c>
      <c r="G46" s="47">
        <v>510</v>
      </c>
      <c r="H46" s="47">
        <v>510</v>
      </c>
      <c r="I46" s="47">
        <v>510</v>
      </c>
      <c r="J46" s="47">
        <v>510</v>
      </c>
      <c r="K46" s="47">
        <v>510</v>
      </c>
      <c r="L46" s="47">
        <v>510</v>
      </c>
      <c r="M46" s="47">
        <v>510</v>
      </c>
      <c r="N46" s="47">
        <v>556</v>
      </c>
      <c r="O46" s="48">
        <f t="shared" si="4"/>
        <v>6166</v>
      </c>
    </row>
    <row r="47" spans="1:15" ht="19.5" thickBot="1">
      <c r="A47" s="605"/>
      <c r="B47" s="368" t="s">
        <v>347</v>
      </c>
      <c r="C47" s="366">
        <v>510</v>
      </c>
      <c r="D47" s="47">
        <v>510</v>
      </c>
      <c r="E47" s="47">
        <v>510</v>
      </c>
      <c r="F47" s="47">
        <v>510</v>
      </c>
      <c r="G47" s="47">
        <v>510</v>
      </c>
      <c r="H47" s="47">
        <v>510</v>
      </c>
      <c r="I47" s="47">
        <v>510</v>
      </c>
      <c r="J47" s="47">
        <v>510</v>
      </c>
      <c r="K47" s="47">
        <v>510</v>
      </c>
      <c r="L47" s="47">
        <v>510</v>
      </c>
      <c r="M47" s="47">
        <v>510</v>
      </c>
      <c r="N47" s="47">
        <v>556</v>
      </c>
      <c r="O47" s="48">
        <f>SUM(C47:N47)</f>
        <v>6166</v>
      </c>
    </row>
    <row r="48" spans="1:15" ht="23.25" customHeight="1">
      <c r="A48" s="603" t="s">
        <v>274</v>
      </c>
      <c r="B48" s="361" t="s">
        <v>327</v>
      </c>
      <c r="C48" s="364">
        <v>170</v>
      </c>
      <c r="D48" s="351">
        <v>200</v>
      </c>
      <c r="E48" s="351">
        <v>210</v>
      </c>
      <c r="F48" s="351">
        <v>200</v>
      </c>
      <c r="G48" s="351">
        <v>220</v>
      </c>
      <c r="H48" s="351">
        <v>210</v>
      </c>
      <c r="I48" s="351">
        <v>200</v>
      </c>
      <c r="J48" s="351">
        <v>200</v>
      </c>
      <c r="K48" s="351">
        <v>210</v>
      </c>
      <c r="L48" s="351">
        <v>220</v>
      </c>
      <c r="M48" s="351">
        <v>200</v>
      </c>
      <c r="N48" s="351">
        <v>145</v>
      </c>
      <c r="O48" s="352">
        <f t="shared" si="4"/>
        <v>2385</v>
      </c>
    </row>
    <row r="49" spans="1:15" ht="23.25" customHeight="1">
      <c r="A49" s="604"/>
      <c r="B49" s="362" t="s">
        <v>355</v>
      </c>
      <c r="C49" s="365">
        <v>150</v>
      </c>
      <c r="D49" s="45">
        <v>180</v>
      </c>
      <c r="E49" s="45">
        <v>200</v>
      </c>
      <c r="F49" s="45">
        <v>190</v>
      </c>
      <c r="G49" s="45">
        <v>200</v>
      </c>
      <c r="H49" s="45">
        <v>200</v>
      </c>
      <c r="I49" s="45">
        <v>180</v>
      </c>
      <c r="J49" s="45">
        <v>180</v>
      </c>
      <c r="K49" s="45">
        <v>190</v>
      </c>
      <c r="L49" s="45">
        <v>200</v>
      </c>
      <c r="M49" s="45">
        <v>180</v>
      </c>
      <c r="N49" s="45">
        <v>144</v>
      </c>
      <c r="O49" s="46">
        <f t="shared" si="4"/>
        <v>2194</v>
      </c>
    </row>
    <row r="50" spans="1:15" ht="21">
      <c r="A50" s="604"/>
      <c r="B50" s="368" t="s">
        <v>391</v>
      </c>
      <c r="C50" s="366">
        <v>150</v>
      </c>
      <c r="D50" s="47">
        <v>180</v>
      </c>
      <c r="E50" s="47">
        <v>200</v>
      </c>
      <c r="F50" s="47">
        <v>190</v>
      </c>
      <c r="G50" s="47">
        <v>200</v>
      </c>
      <c r="H50" s="47">
        <v>200</v>
      </c>
      <c r="I50" s="47">
        <v>180</v>
      </c>
      <c r="J50" s="47">
        <v>180</v>
      </c>
      <c r="K50" s="47">
        <v>190</v>
      </c>
      <c r="L50" s="47">
        <v>200</v>
      </c>
      <c r="M50" s="47">
        <v>245</v>
      </c>
      <c r="N50" s="47">
        <v>208</v>
      </c>
      <c r="O50" s="48">
        <f t="shared" si="4"/>
        <v>2323</v>
      </c>
    </row>
    <row r="51" spans="1:15" ht="19.5" thickBot="1">
      <c r="A51" s="605"/>
      <c r="B51" s="368" t="s">
        <v>347</v>
      </c>
      <c r="C51" s="366">
        <v>190</v>
      </c>
      <c r="D51" s="47">
        <v>190</v>
      </c>
      <c r="E51" s="47">
        <v>190</v>
      </c>
      <c r="F51" s="47">
        <v>190</v>
      </c>
      <c r="G51" s="47">
        <v>190</v>
      </c>
      <c r="H51" s="47">
        <v>190</v>
      </c>
      <c r="I51" s="47">
        <v>190</v>
      </c>
      <c r="J51" s="47">
        <v>190</v>
      </c>
      <c r="K51" s="47">
        <v>190</v>
      </c>
      <c r="L51" s="47">
        <v>190</v>
      </c>
      <c r="M51" s="47">
        <v>190</v>
      </c>
      <c r="N51" s="47">
        <v>233</v>
      </c>
      <c r="O51" s="48">
        <f>SUM(C51:N51)</f>
        <v>2323</v>
      </c>
    </row>
    <row r="52" spans="1:15" ht="23.25" customHeight="1">
      <c r="A52" s="603" t="s">
        <v>27</v>
      </c>
      <c r="B52" s="361" t="s">
        <v>327</v>
      </c>
      <c r="C52" s="364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>
        <v>500</v>
      </c>
      <c r="O52" s="352">
        <f t="shared" si="4"/>
        <v>500</v>
      </c>
    </row>
    <row r="53" spans="1:15" ht="23.25" customHeight="1">
      <c r="A53" s="604"/>
      <c r="B53" s="362" t="s">
        <v>355</v>
      </c>
      <c r="C53" s="36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>
        <v>2346</v>
      </c>
      <c r="O53" s="46">
        <f t="shared" si="4"/>
        <v>2346</v>
      </c>
    </row>
    <row r="54" spans="1:15" ht="21">
      <c r="A54" s="604"/>
      <c r="B54" s="368" t="s">
        <v>391</v>
      </c>
      <c r="C54" s="36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>
        <v>0</v>
      </c>
      <c r="O54" s="48">
        <f t="shared" si="4"/>
        <v>0</v>
      </c>
    </row>
    <row r="55" spans="1:15" ht="19.5" thickBot="1">
      <c r="A55" s="605"/>
      <c r="B55" s="368" t="s">
        <v>347</v>
      </c>
      <c r="C55" s="36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>
        <v>1511</v>
      </c>
      <c r="O55" s="48">
        <f>SUM(C55:N55)</f>
        <v>1511</v>
      </c>
    </row>
    <row r="56" spans="1:15" ht="23.25" customHeight="1">
      <c r="A56" s="603" t="s">
        <v>28</v>
      </c>
      <c r="B56" s="361" t="s">
        <v>327</v>
      </c>
      <c r="C56" s="364"/>
      <c r="D56" s="351"/>
      <c r="E56" s="351"/>
      <c r="F56" s="351"/>
      <c r="G56" s="351"/>
      <c r="H56" s="351">
        <v>300</v>
      </c>
      <c r="I56" s="351">
        <v>500</v>
      </c>
      <c r="J56" s="351"/>
      <c r="K56" s="351"/>
      <c r="L56" s="351"/>
      <c r="M56" s="351"/>
      <c r="N56" s="351"/>
      <c r="O56" s="352">
        <f t="shared" si="4"/>
        <v>800</v>
      </c>
    </row>
    <row r="57" spans="1:15" ht="23.25" customHeight="1">
      <c r="A57" s="604"/>
      <c r="B57" s="362" t="s">
        <v>355</v>
      </c>
      <c r="C57" s="365"/>
      <c r="D57" s="45"/>
      <c r="E57" s="45"/>
      <c r="F57" s="45">
        <v>63</v>
      </c>
      <c r="G57" s="45">
        <v>1260</v>
      </c>
      <c r="H57" s="45">
        <v>300</v>
      </c>
      <c r="I57" s="45">
        <v>500</v>
      </c>
      <c r="J57" s="45"/>
      <c r="K57" s="45">
        <v>10124</v>
      </c>
      <c r="L57" s="45"/>
      <c r="M57" s="45"/>
      <c r="N57" s="45"/>
      <c r="O57" s="46">
        <f t="shared" si="4"/>
        <v>12247</v>
      </c>
    </row>
    <row r="58" spans="1:15" ht="21">
      <c r="A58" s="604"/>
      <c r="B58" s="368" t="s">
        <v>391</v>
      </c>
      <c r="C58" s="366"/>
      <c r="D58" s="47"/>
      <c r="E58" s="47"/>
      <c r="F58" s="47">
        <v>63</v>
      </c>
      <c r="G58" s="47">
        <v>1260</v>
      </c>
      <c r="H58" s="47">
        <v>264</v>
      </c>
      <c r="I58" s="47"/>
      <c r="J58" s="47"/>
      <c r="K58" s="47">
        <v>10924</v>
      </c>
      <c r="L58" s="47">
        <v>1435</v>
      </c>
      <c r="M58" s="47"/>
      <c r="N58" s="47">
        <v>5830</v>
      </c>
      <c r="O58" s="48">
        <f t="shared" si="4"/>
        <v>19776</v>
      </c>
    </row>
    <row r="59" spans="1:15" ht="19.5" thickBot="1">
      <c r="A59" s="605"/>
      <c r="B59" s="368" t="s">
        <v>347</v>
      </c>
      <c r="C59" s="366"/>
      <c r="D59" s="47"/>
      <c r="E59" s="47"/>
      <c r="F59" s="47">
        <v>63</v>
      </c>
      <c r="G59" s="47">
        <v>1260</v>
      </c>
      <c r="H59" s="47">
        <v>300</v>
      </c>
      <c r="I59" s="47">
        <v>500</v>
      </c>
      <c r="J59" s="47"/>
      <c r="K59" s="47">
        <v>10924</v>
      </c>
      <c r="L59" s="47">
        <v>1435</v>
      </c>
      <c r="M59" s="47"/>
      <c r="N59" s="47">
        <v>6158</v>
      </c>
      <c r="O59" s="48">
        <f>SUM(C59:N59)</f>
        <v>20640</v>
      </c>
    </row>
    <row r="60" spans="1:15" ht="23.25" customHeight="1">
      <c r="A60" s="603" t="s">
        <v>239</v>
      </c>
      <c r="B60" s="361" t="s">
        <v>327</v>
      </c>
      <c r="C60" s="364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2">
        <v>0</v>
      </c>
    </row>
    <row r="61" spans="1:15" ht="23.25" customHeight="1">
      <c r="A61" s="604"/>
      <c r="B61" s="362" t="s">
        <v>355</v>
      </c>
      <c r="C61" s="365">
        <v>762</v>
      </c>
      <c r="D61" s="45"/>
      <c r="E61" s="45"/>
      <c r="F61" s="45"/>
      <c r="G61" s="45"/>
      <c r="H61" s="45"/>
      <c r="I61" s="45"/>
      <c r="J61" s="45"/>
      <c r="K61" s="45"/>
      <c r="L61" s="45">
        <v>7990</v>
      </c>
      <c r="M61" s="45"/>
      <c r="N61" s="45"/>
      <c r="O61" s="46">
        <f>SUM(C61:N61)</f>
        <v>8752</v>
      </c>
    </row>
    <row r="62" spans="1:15" ht="21">
      <c r="A62" s="604"/>
      <c r="B62" s="368" t="s">
        <v>391</v>
      </c>
      <c r="C62" s="366">
        <v>762</v>
      </c>
      <c r="D62" s="47"/>
      <c r="E62" s="47"/>
      <c r="F62" s="47"/>
      <c r="G62" s="47"/>
      <c r="H62" s="47"/>
      <c r="I62" s="47"/>
      <c r="J62" s="47"/>
      <c r="K62" s="47"/>
      <c r="L62" s="47">
        <v>7990</v>
      </c>
      <c r="M62" s="47"/>
      <c r="N62" s="47"/>
      <c r="O62" s="48">
        <f>SUM(C62:N62)</f>
        <v>8752</v>
      </c>
    </row>
    <row r="63" spans="1:15" ht="19.5" thickBot="1">
      <c r="A63" s="605"/>
      <c r="B63" s="368" t="s">
        <v>347</v>
      </c>
      <c r="C63" s="366">
        <v>762</v>
      </c>
      <c r="D63" s="47"/>
      <c r="E63" s="47"/>
      <c r="F63" s="47"/>
      <c r="G63" s="47"/>
      <c r="H63" s="47"/>
      <c r="I63" s="47"/>
      <c r="J63" s="47"/>
      <c r="K63" s="47"/>
      <c r="L63" s="47">
        <v>7990</v>
      </c>
      <c r="M63" s="47"/>
      <c r="N63" s="47"/>
      <c r="O63" s="48">
        <f>SUM(C63:N63)</f>
        <v>8752</v>
      </c>
    </row>
    <row r="64" spans="1:15" ht="23.25" customHeight="1">
      <c r="A64" s="603" t="s">
        <v>29</v>
      </c>
      <c r="B64" s="361" t="s">
        <v>327</v>
      </c>
      <c r="C64" s="358">
        <f aca="true" t="shared" si="5" ref="C64:N64">C32+C36+C40+C44+C48+C52+C56</f>
        <v>6610</v>
      </c>
      <c r="D64" s="354">
        <f t="shared" si="5"/>
        <v>6750</v>
      </c>
      <c r="E64" s="354">
        <f t="shared" si="5"/>
        <v>7060</v>
      </c>
      <c r="F64" s="354">
        <f t="shared" si="5"/>
        <v>7235</v>
      </c>
      <c r="G64" s="354">
        <f t="shared" si="5"/>
        <v>7300</v>
      </c>
      <c r="H64" s="354">
        <f t="shared" si="5"/>
        <v>7365</v>
      </c>
      <c r="I64" s="354">
        <f t="shared" si="5"/>
        <v>7645</v>
      </c>
      <c r="J64" s="354">
        <f t="shared" si="5"/>
        <v>7190</v>
      </c>
      <c r="K64" s="354">
        <f t="shared" si="5"/>
        <v>7000</v>
      </c>
      <c r="L64" s="354">
        <f t="shared" si="5"/>
        <v>7415</v>
      </c>
      <c r="M64" s="354">
        <f t="shared" si="5"/>
        <v>7090</v>
      </c>
      <c r="N64" s="354">
        <f t="shared" si="5"/>
        <v>7698</v>
      </c>
      <c r="O64" s="352">
        <f>O32+O36+O40+O44+O48+O52+O56+O60</f>
        <v>86358</v>
      </c>
    </row>
    <row r="65" spans="1:15" ht="23.25" customHeight="1">
      <c r="A65" s="604"/>
      <c r="B65" s="362" t="s">
        <v>355</v>
      </c>
      <c r="C65" s="359">
        <f aca="true" t="shared" si="6" ref="C65:N65">C33+C37+C41+C45+C49+C53+C57+C61</f>
        <v>6329</v>
      </c>
      <c r="D65" s="350">
        <f t="shared" si="6"/>
        <v>5597</v>
      </c>
      <c r="E65" s="350">
        <f t="shared" si="6"/>
        <v>5617</v>
      </c>
      <c r="F65" s="350">
        <f t="shared" si="6"/>
        <v>5670</v>
      </c>
      <c r="G65" s="350">
        <f t="shared" si="6"/>
        <v>6877</v>
      </c>
      <c r="H65" s="350">
        <f t="shared" si="6"/>
        <v>5917</v>
      </c>
      <c r="I65" s="350">
        <f t="shared" si="6"/>
        <v>6138</v>
      </c>
      <c r="J65" s="350">
        <f t="shared" si="6"/>
        <v>5597</v>
      </c>
      <c r="K65" s="350">
        <f t="shared" si="6"/>
        <v>15731</v>
      </c>
      <c r="L65" s="350">
        <f t="shared" si="6"/>
        <v>13607</v>
      </c>
      <c r="M65" s="350">
        <f t="shared" si="6"/>
        <v>5597</v>
      </c>
      <c r="N65" s="350">
        <f t="shared" si="6"/>
        <v>7929</v>
      </c>
      <c r="O65" s="46">
        <f>O33+O37+O41+O45+O49+O53+O57+O61</f>
        <v>90606</v>
      </c>
    </row>
    <row r="66" spans="1:15" ht="21">
      <c r="A66" s="604"/>
      <c r="B66" s="368" t="s">
        <v>391</v>
      </c>
      <c r="C66" s="367">
        <f aca="true" t="shared" si="7" ref="C66:N66">C34+C38+C42+C46+C50+C54+C58+C62</f>
        <v>6217</v>
      </c>
      <c r="D66" s="128">
        <f t="shared" si="7"/>
        <v>5485</v>
      </c>
      <c r="E66" s="128">
        <f t="shared" si="7"/>
        <v>5505</v>
      </c>
      <c r="F66" s="128">
        <f t="shared" si="7"/>
        <v>5558</v>
      </c>
      <c r="G66" s="128">
        <f t="shared" si="7"/>
        <v>6765</v>
      </c>
      <c r="H66" s="128">
        <f t="shared" si="7"/>
        <v>5769</v>
      </c>
      <c r="I66" s="128">
        <f t="shared" si="7"/>
        <v>5485</v>
      </c>
      <c r="J66" s="128">
        <f t="shared" si="7"/>
        <v>5485</v>
      </c>
      <c r="K66" s="128">
        <f t="shared" si="7"/>
        <v>16419</v>
      </c>
      <c r="L66" s="128">
        <f t="shared" si="7"/>
        <v>15022</v>
      </c>
      <c r="M66" s="128">
        <f t="shared" si="7"/>
        <v>6050</v>
      </c>
      <c r="N66" s="128">
        <f t="shared" si="7"/>
        <v>11917</v>
      </c>
      <c r="O66" s="48">
        <f>O34+O38+O42+O46+O50+O54+O58+O62</f>
        <v>95677</v>
      </c>
    </row>
    <row r="67" spans="1:15" ht="19.5" thickBot="1">
      <c r="A67" s="605"/>
      <c r="B67" s="368" t="s">
        <v>347</v>
      </c>
      <c r="C67" s="367">
        <f aca="true" t="shared" si="8" ref="C67:N67">C35+C39+C43+C47+C51+C55+C59+C63</f>
        <v>6107</v>
      </c>
      <c r="D67" s="128">
        <f t="shared" si="8"/>
        <v>5345</v>
      </c>
      <c r="E67" s="128">
        <f t="shared" si="8"/>
        <v>5345</v>
      </c>
      <c r="F67" s="128">
        <f t="shared" si="8"/>
        <v>5408</v>
      </c>
      <c r="G67" s="128">
        <f t="shared" si="8"/>
        <v>6605</v>
      </c>
      <c r="H67" s="128">
        <f t="shared" si="8"/>
        <v>5645</v>
      </c>
      <c r="I67" s="128">
        <f t="shared" si="8"/>
        <v>5845</v>
      </c>
      <c r="J67" s="128">
        <f t="shared" si="8"/>
        <v>5345</v>
      </c>
      <c r="K67" s="128">
        <f t="shared" si="8"/>
        <v>16269</v>
      </c>
      <c r="L67" s="128">
        <f t="shared" si="8"/>
        <v>14770</v>
      </c>
      <c r="M67" s="128">
        <f t="shared" si="8"/>
        <v>5345</v>
      </c>
      <c r="N67" s="128">
        <f t="shared" si="8"/>
        <v>13049</v>
      </c>
      <c r="O67" s="48">
        <f>O35+O39+O43+O47+O51+O55+O59+O63</f>
        <v>95078</v>
      </c>
    </row>
    <row r="68" spans="1:15" ht="23.25" customHeight="1">
      <c r="A68" s="603" t="s">
        <v>30</v>
      </c>
      <c r="B68" s="361" t="s">
        <v>327</v>
      </c>
      <c r="C68" s="358">
        <f aca="true" t="shared" si="9" ref="C68:N68">SUM(C27-C64)</f>
        <v>-3277</v>
      </c>
      <c r="D68" s="354">
        <f t="shared" si="9"/>
        <v>-1622</v>
      </c>
      <c r="E68" s="354">
        <f t="shared" si="9"/>
        <v>5</v>
      </c>
      <c r="F68" s="354">
        <f t="shared" si="9"/>
        <v>390</v>
      </c>
      <c r="G68" s="354">
        <f t="shared" si="9"/>
        <v>1815</v>
      </c>
      <c r="H68" s="354">
        <f t="shared" si="9"/>
        <v>1030</v>
      </c>
      <c r="I68" s="354">
        <f t="shared" si="9"/>
        <v>841</v>
      </c>
      <c r="J68" s="354">
        <f t="shared" si="9"/>
        <v>1775</v>
      </c>
      <c r="K68" s="354">
        <f t="shared" si="9"/>
        <v>955</v>
      </c>
      <c r="L68" s="354">
        <f t="shared" si="9"/>
        <v>420</v>
      </c>
      <c r="M68" s="354">
        <f t="shared" si="9"/>
        <v>25</v>
      </c>
      <c r="N68" s="354">
        <f t="shared" si="9"/>
        <v>-2357</v>
      </c>
      <c r="O68" s="352">
        <f>SUM(C68:N68)</f>
        <v>0</v>
      </c>
    </row>
    <row r="69" spans="1:15" ht="23.25" customHeight="1">
      <c r="A69" s="604"/>
      <c r="B69" s="362" t="s">
        <v>355</v>
      </c>
      <c r="C69" s="359">
        <f aca="true" t="shared" si="10" ref="C69:N69">SUM(C28-C65)</f>
        <v>531</v>
      </c>
      <c r="D69" s="350">
        <f t="shared" si="10"/>
        <v>-1302</v>
      </c>
      <c r="E69" s="350">
        <f t="shared" si="10"/>
        <v>613</v>
      </c>
      <c r="F69" s="350">
        <f t="shared" si="10"/>
        <v>1120</v>
      </c>
      <c r="G69" s="350">
        <f t="shared" si="10"/>
        <v>403</v>
      </c>
      <c r="H69" s="350">
        <f t="shared" si="10"/>
        <v>1643</v>
      </c>
      <c r="I69" s="350">
        <f t="shared" si="10"/>
        <v>977</v>
      </c>
      <c r="J69" s="350">
        <f t="shared" si="10"/>
        <v>2533</v>
      </c>
      <c r="K69" s="350">
        <f t="shared" si="10"/>
        <v>-10711</v>
      </c>
      <c r="L69" s="350">
        <f t="shared" si="10"/>
        <v>9473</v>
      </c>
      <c r="M69" s="350">
        <f t="shared" si="10"/>
        <v>-1817</v>
      </c>
      <c r="N69" s="350">
        <f t="shared" si="10"/>
        <v>-3463</v>
      </c>
      <c r="O69" s="46">
        <f>SUM(O28-O65)</f>
        <v>0</v>
      </c>
    </row>
    <row r="70" spans="1:15" ht="21">
      <c r="A70" s="604"/>
      <c r="B70" s="368" t="s">
        <v>391</v>
      </c>
      <c r="C70" s="367">
        <f aca="true" t="shared" si="11" ref="C70:N70">SUM(C29-C66)</f>
        <v>-1456</v>
      </c>
      <c r="D70" s="128">
        <f t="shared" si="11"/>
        <v>-1190</v>
      </c>
      <c r="E70" s="128">
        <f t="shared" si="11"/>
        <v>675</v>
      </c>
      <c r="F70" s="128">
        <f t="shared" si="11"/>
        <v>682</v>
      </c>
      <c r="G70" s="128">
        <f t="shared" si="11"/>
        <v>-85</v>
      </c>
      <c r="H70" s="128">
        <f t="shared" si="11"/>
        <v>1191</v>
      </c>
      <c r="I70" s="128">
        <f t="shared" si="11"/>
        <v>1530</v>
      </c>
      <c r="J70" s="128">
        <f t="shared" si="11"/>
        <v>2045</v>
      </c>
      <c r="K70" s="128">
        <f t="shared" si="11"/>
        <v>-11949</v>
      </c>
      <c r="L70" s="128">
        <f t="shared" si="11"/>
        <v>13023</v>
      </c>
      <c r="M70" s="128">
        <f t="shared" si="11"/>
        <v>395</v>
      </c>
      <c r="N70" s="128">
        <f t="shared" si="11"/>
        <v>-4861</v>
      </c>
      <c r="O70" s="48">
        <f>SUM(O29-O66)</f>
        <v>0</v>
      </c>
    </row>
    <row r="71" spans="1:15" ht="19.5" thickBot="1">
      <c r="A71" s="605"/>
      <c r="B71" s="368" t="s">
        <v>347</v>
      </c>
      <c r="C71" s="367">
        <f aca="true" t="shared" si="12" ref="C71:N71">SUM(C30-C67)</f>
        <v>-446</v>
      </c>
      <c r="D71" s="128">
        <f t="shared" si="12"/>
        <v>-695</v>
      </c>
      <c r="E71" s="128">
        <f t="shared" si="12"/>
        <v>-80</v>
      </c>
      <c r="F71" s="128">
        <f t="shared" si="12"/>
        <v>1117</v>
      </c>
      <c r="G71" s="128">
        <f t="shared" si="12"/>
        <v>710</v>
      </c>
      <c r="H71" s="128">
        <f t="shared" si="12"/>
        <v>1480</v>
      </c>
      <c r="I71" s="128">
        <f t="shared" si="12"/>
        <v>1220</v>
      </c>
      <c r="J71" s="128">
        <f t="shared" si="12"/>
        <v>2570</v>
      </c>
      <c r="K71" s="128">
        <f t="shared" si="12"/>
        <v>-3474</v>
      </c>
      <c r="L71" s="128">
        <f t="shared" si="12"/>
        <v>392</v>
      </c>
      <c r="M71" s="128">
        <f t="shared" si="12"/>
        <v>3650</v>
      </c>
      <c r="N71" s="128">
        <f t="shared" si="12"/>
        <v>-6444</v>
      </c>
      <c r="O71" s="48">
        <f>SUM(O30-O67)</f>
        <v>0</v>
      </c>
    </row>
    <row r="72" spans="1:15" ht="23.25" customHeight="1">
      <c r="A72" s="603" t="s">
        <v>31</v>
      </c>
      <c r="B72" s="361" t="s">
        <v>327</v>
      </c>
      <c r="C72" s="358">
        <f>C68</f>
        <v>-3277</v>
      </c>
      <c r="D72" s="354">
        <f>C72+D68</f>
        <v>-4899</v>
      </c>
      <c r="E72" s="354">
        <f>D72+E68</f>
        <v>-4894</v>
      </c>
      <c r="F72" s="354">
        <f aca="true" t="shared" si="13" ref="F72:N72">E72+F68</f>
        <v>-4504</v>
      </c>
      <c r="G72" s="354">
        <f t="shared" si="13"/>
        <v>-2689</v>
      </c>
      <c r="H72" s="354">
        <f t="shared" si="13"/>
        <v>-1659</v>
      </c>
      <c r="I72" s="354">
        <f t="shared" si="13"/>
        <v>-818</v>
      </c>
      <c r="J72" s="354">
        <f t="shared" si="13"/>
        <v>957</v>
      </c>
      <c r="K72" s="354">
        <f t="shared" si="13"/>
        <v>1912</v>
      </c>
      <c r="L72" s="354">
        <f t="shared" si="13"/>
        <v>2332</v>
      </c>
      <c r="M72" s="354">
        <f t="shared" si="13"/>
        <v>2357</v>
      </c>
      <c r="N72" s="354">
        <f t="shared" si="13"/>
        <v>0</v>
      </c>
      <c r="O72" s="352">
        <v>0</v>
      </c>
    </row>
    <row r="73" spans="1:15" ht="23.25" customHeight="1">
      <c r="A73" s="604"/>
      <c r="B73" s="362" t="s">
        <v>355</v>
      </c>
      <c r="C73" s="359">
        <f>C69</f>
        <v>531</v>
      </c>
      <c r="D73" s="350">
        <f>C73+D69</f>
        <v>-771</v>
      </c>
      <c r="E73" s="350">
        <f aca="true" t="shared" si="14" ref="E73:O73">D73+E69</f>
        <v>-158</v>
      </c>
      <c r="F73" s="350">
        <f t="shared" si="14"/>
        <v>962</v>
      </c>
      <c r="G73" s="350">
        <f t="shared" si="14"/>
        <v>1365</v>
      </c>
      <c r="H73" s="350">
        <f t="shared" si="14"/>
        <v>3008</v>
      </c>
      <c r="I73" s="350">
        <f t="shared" si="14"/>
        <v>3985</v>
      </c>
      <c r="J73" s="350">
        <f t="shared" si="14"/>
        <v>6518</v>
      </c>
      <c r="K73" s="350">
        <f t="shared" si="14"/>
        <v>-4193</v>
      </c>
      <c r="L73" s="350">
        <f t="shared" si="14"/>
        <v>5280</v>
      </c>
      <c r="M73" s="350">
        <f t="shared" si="14"/>
        <v>3463</v>
      </c>
      <c r="N73" s="350">
        <f t="shared" si="14"/>
        <v>0</v>
      </c>
      <c r="O73" s="46">
        <f t="shared" si="14"/>
        <v>0</v>
      </c>
    </row>
    <row r="74" spans="1:15" ht="21.75" thickBot="1">
      <c r="A74" s="604"/>
      <c r="B74" s="368" t="s">
        <v>391</v>
      </c>
      <c r="C74" s="360">
        <f>C70</f>
        <v>-1456</v>
      </c>
      <c r="D74" s="134">
        <f aca="true" t="shared" si="15" ref="D74:O75">D70</f>
        <v>-1190</v>
      </c>
      <c r="E74" s="134">
        <f t="shared" si="15"/>
        <v>675</v>
      </c>
      <c r="F74" s="134">
        <f t="shared" si="15"/>
        <v>682</v>
      </c>
      <c r="G74" s="134">
        <f t="shared" si="15"/>
        <v>-85</v>
      </c>
      <c r="H74" s="134">
        <f t="shared" si="15"/>
        <v>1191</v>
      </c>
      <c r="I74" s="134">
        <f t="shared" si="15"/>
        <v>1530</v>
      </c>
      <c r="J74" s="134">
        <f t="shared" si="15"/>
        <v>2045</v>
      </c>
      <c r="K74" s="134">
        <f t="shared" si="15"/>
        <v>-11949</v>
      </c>
      <c r="L74" s="134">
        <f t="shared" si="15"/>
        <v>13023</v>
      </c>
      <c r="M74" s="134">
        <f t="shared" si="15"/>
        <v>395</v>
      </c>
      <c r="N74" s="134">
        <f t="shared" si="15"/>
        <v>-4861</v>
      </c>
      <c r="O74" s="353">
        <f t="shared" si="15"/>
        <v>0</v>
      </c>
    </row>
    <row r="75" spans="1:15" ht="19.5" thickBot="1">
      <c r="A75" s="605"/>
      <c r="B75" s="363" t="s">
        <v>347</v>
      </c>
      <c r="C75" s="360">
        <f>C71</f>
        <v>-446</v>
      </c>
      <c r="D75" s="134">
        <f t="shared" si="15"/>
        <v>-695</v>
      </c>
      <c r="E75" s="134">
        <f t="shared" si="15"/>
        <v>-80</v>
      </c>
      <c r="F75" s="134">
        <f t="shared" si="15"/>
        <v>1117</v>
      </c>
      <c r="G75" s="134">
        <f t="shared" si="15"/>
        <v>710</v>
      </c>
      <c r="H75" s="134">
        <f t="shared" si="15"/>
        <v>1480</v>
      </c>
      <c r="I75" s="134">
        <f t="shared" si="15"/>
        <v>1220</v>
      </c>
      <c r="J75" s="134">
        <f t="shared" si="15"/>
        <v>2570</v>
      </c>
      <c r="K75" s="134">
        <f t="shared" si="15"/>
        <v>-3474</v>
      </c>
      <c r="L75" s="134">
        <f t="shared" si="15"/>
        <v>392</v>
      </c>
      <c r="M75" s="134">
        <f t="shared" si="15"/>
        <v>3650</v>
      </c>
      <c r="N75" s="134">
        <f t="shared" si="15"/>
        <v>-6444</v>
      </c>
      <c r="O75" s="353">
        <f t="shared" si="15"/>
        <v>0</v>
      </c>
    </row>
  </sheetData>
  <sheetProtection/>
  <mergeCells count="21">
    <mergeCell ref="A44:A47"/>
    <mergeCell ref="A27:A30"/>
    <mergeCell ref="I3:Q3"/>
    <mergeCell ref="A1:O1"/>
    <mergeCell ref="A2:O2"/>
    <mergeCell ref="A72:A75"/>
    <mergeCell ref="A68:A71"/>
    <mergeCell ref="A64:A67"/>
    <mergeCell ref="A60:A63"/>
    <mergeCell ref="A56:A59"/>
    <mergeCell ref="A5:A6"/>
    <mergeCell ref="A52:A55"/>
    <mergeCell ref="A19:A22"/>
    <mergeCell ref="A15:A18"/>
    <mergeCell ref="A11:A14"/>
    <mergeCell ref="A7:A10"/>
    <mergeCell ref="A40:A43"/>
    <mergeCell ref="A36:A39"/>
    <mergeCell ref="A32:A35"/>
    <mergeCell ref="A48:A51"/>
    <mergeCell ref="A23:A26"/>
  </mergeCells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portrait" paperSize="9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9.140625" style="160" customWidth="1"/>
    <col min="2" max="2" width="37.57421875" style="160" customWidth="1"/>
    <col min="3" max="3" width="20.00390625" style="160" customWidth="1"/>
    <col min="4" max="5" width="18.140625" style="160" customWidth="1"/>
    <col min="6" max="6" width="17.57421875" style="160" customWidth="1"/>
    <col min="7" max="16384" width="9.140625" style="160" customWidth="1"/>
  </cols>
  <sheetData>
    <row r="1" spans="1:6" ht="51" customHeight="1">
      <c r="A1" s="621" t="s">
        <v>356</v>
      </c>
      <c r="B1" s="621"/>
      <c r="C1" s="621"/>
      <c r="D1" s="621"/>
      <c r="E1" s="621"/>
      <c r="F1" s="373"/>
    </row>
    <row r="2" spans="1:6" ht="29.25" customHeight="1">
      <c r="A2" s="374"/>
      <c r="B2" s="374"/>
      <c r="C2" s="374"/>
      <c r="D2" s="374"/>
      <c r="E2" s="374"/>
      <c r="F2" s="374"/>
    </row>
    <row r="3" spans="1:6" ht="12.75">
      <c r="A3" s="375"/>
      <c r="B3" s="375"/>
      <c r="C3" s="622" t="s">
        <v>372</v>
      </c>
      <c r="D3" s="622"/>
      <c r="E3" s="622"/>
      <c r="F3" s="375"/>
    </row>
    <row r="4" spans="1:6" ht="16.5" thickBot="1">
      <c r="A4" s="375"/>
      <c r="B4" s="49"/>
      <c r="C4" s="49"/>
      <c r="D4" s="375"/>
      <c r="E4" s="375"/>
      <c r="F4" s="375"/>
    </row>
    <row r="5" spans="1:6" ht="40.5" customHeight="1">
      <c r="A5" s="375"/>
      <c r="B5" s="50" t="s">
        <v>104</v>
      </c>
      <c r="C5" s="64" t="s">
        <v>303</v>
      </c>
      <c r="D5" s="418" t="s">
        <v>373</v>
      </c>
      <c r="E5" s="418" t="s">
        <v>392</v>
      </c>
      <c r="F5" s="64" t="s">
        <v>357</v>
      </c>
    </row>
    <row r="6" spans="1:6" ht="16.5" thickBot="1">
      <c r="A6" s="375"/>
      <c r="B6" s="51"/>
      <c r="C6" s="52" t="s">
        <v>105</v>
      </c>
      <c r="D6" s="52" t="s">
        <v>105</v>
      </c>
      <c r="E6" s="52" t="s">
        <v>105</v>
      </c>
      <c r="F6" s="52" t="s">
        <v>105</v>
      </c>
    </row>
    <row r="7" spans="1:6" ht="16.5" thickBot="1">
      <c r="A7" s="375"/>
      <c r="B7" s="53" t="s">
        <v>106</v>
      </c>
      <c r="C7" s="54" t="s">
        <v>0</v>
      </c>
      <c r="D7" s="54" t="s">
        <v>0</v>
      </c>
      <c r="E7" s="372" t="s">
        <v>0</v>
      </c>
      <c r="F7" s="372" t="s">
        <v>0</v>
      </c>
    </row>
    <row r="8" spans="1:6" ht="15.75">
      <c r="A8" s="375"/>
      <c r="B8" s="55" t="s">
        <v>107</v>
      </c>
      <c r="C8" s="56">
        <v>537</v>
      </c>
      <c r="D8" s="370">
        <v>1120</v>
      </c>
      <c r="E8" s="376">
        <v>1360</v>
      </c>
      <c r="F8" s="376">
        <v>1360</v>
      </c>
    </row>
    <row r="9" spans="1:6" ht="16.5" thickBot="1">
      <c r="A9" s="375"/>
      <c r="B9" s="57" t="s">
        <v>108</v>
      </c>
      <c r="C9" s="58">
        <v>142</v>
      </c>
      <c r="D9" s="371">
        <v>142</v>
      </c>
      <c r="E9" s="377">
        <v>142</v>
      </c>
      <c r="F9" s="377">
        <v>142</v>
      </c>
    </row>
    <row r="10" spans="1:6" ht="16.5" thickBot="1">
      <c r="A10" s="375"/>
      <c r="B10" s="113" t="s">
        <v>21</v>
      </c>
      <c r="C10" s="98">
        <f>SUM(C8:C9)</f>
        <v>679</v>
      </c>
      <c r="D10" s="98">
        <f>SUM(D8:D9)</f>
        <v>1262</v>
      </c>
      <c r="E10" s="112">
        <f>SUM(E8:E9)</f>
        <v>1502</v>
      </c>
      <c r="F10" s="112">
        <f>SUM(F8:F9)</f>
        <v>1502</v>
      </c>
    </row>
    <row r="11" spans="1:6" ht="15.75">
      <c r="A11" s="375"/>
      <c r="B11" s="59"/>
      <c r="C11" s="60"/>
      <c r="D11" s="375"/>
      <c r="E11" s="375"/>
      <c r="F11" s="375"/>
    </row>
    <row r="12" spans="1:6" ht="16.5" thickBot="1">
      <c r="A12" s="375"/>
      <c r="B12" s="49"/>
      <c r="C12" s="49"/>
      <c r="D12" s="375"/>
      <c r="E12" s="375"/>
      <c r="F12" s="375"/>
    </row>
    <row r="13" spans="1:6" ht="16.5" thickBot="1">
      <c r="A13" s="375"/>
      <c r="B13" s="53" t="s">
        <v>109</v>
      </c>
      <c r="C13" s="61"/>
      <c r="D13" s="61"/>
      <c r="E13" s="381"/>
      <c r="F13" s="381"/>
    </row>
    <row r="14" spans="1:6" ht="15.75">
      <c r="A14" s="375"/>
      <c r="B14" s="55" t="s">
        <v>311</v>
      </c>
      <c r="C14" s="62">
        <v>231</v>
      </c>
      <c r="D14" s="379">
        <v>231</v>
      </c>
      <c r="E14" s="376">
        <v>154</v>
      </c>
      <c r="F14" s="376">
        <v>154</v>
      </c>
    </row>
    <row r="15" spans="1:6" ht="16.5" thickBot="1">
      <c r="A15" s="375"/>
      <c r="B15" s="51" t="s">
        <v>110</v>
      </c>
      <c r="C15" s="63">
        <v>1368</v>
      </c>
      <c r="D15" s="380">
        <v>1368</v>
      </c>
      <c r="E15" s="377">
        <v>1034</v>
      </c>
      <c r="F15" s="377">
        <v>1034</v>
      </c>
    </row>
    <row r="16" spans="1:6" ht="16.5" thickBot="1">
      <c r="A16" s="375"/>
      <c r="B16" s="113" t="s">
        <v>21</v>
      </c>
      <c r="C16" s="98">
        <f>SUM(C14:C15)</f>
        <v>1599</v>
      </c>
      <c r="D16" s="98">
        <f>SUM(D14:D15)</f>
        <v>1599</v>
      </c>
      <c r="E16" s="112">
        <f>SUM(E14:E15)</f>
        <v>1188</v>
      </c>
      <c r="F16" s="112">
        <f>SUM(F14:F15)</f>
        <v>1188</v>
      </c>
    </row>
    <row r="17" spans="1:6" ht="15.75">
      <c r="A17" s="374"/>
      <c r="B17" s="59"/>
      <c r="C17" s="60"/>
      <c r="D17" s="374"/>
      <c r="E17" s="374"/>
      <c r="F17" s="374"/>
    </row>
    <row r="18" spans="1:6" ht="16.5" thickBot="1">
      <c r="A18" s="374"/>
      <c r="B18" s="49"/>
      <c r="C18" s="49"/>
      <c r="D18" s="374"/>
      <c r="E18" s="374"/>
      <c r="F18" s="374"/>
    </row>
    <row r="19" spans="1:6" ht="16.5" thickBot="1">
      <c r="A19" s="374"/>
      <c r="B19" s="53" t="s">
        <v>111</v>
      </c>
      <c r="C19" s="61"/>
      <c r="D19" s="61"/>
      <c r="E19" s="383"/>
      <c r="F19" s="383"/>
    </row>
    <row r="20" spans="1:6" ht="15.75">
      <c r="A20" s="374"/>
      <c r="B20" s="55" t="s">
        <v>140</v>
      </c>
      <c r="C20" s="56">
        <v>1550</v>
      </c>
      <c r="D20" s="370">
        <v>967</v>
      </c>
      <c r="E20" s="384">
        <v>907</v>
      </c>
      <c r="F20" s="384">
        <v>907</v>
      </c>
    </row>
    <row r="21" spans="1:6" ht="15.75">
      <c r="A21" s="374"/>
      <c r="B21" s="57" t="s">
        <v>141</v>
      </c>
      <c r="C21" s="58">
        <v>350</v>
      </c>
      <c r="D21" s="371">
        <v>350</v>
      </c>
      <c r="E21" s="385">
        <v>350</v>
      </c>
      <c r="F21" s="385">
        <v>350</v>
      </c>
    </row>
    <row r="22" spans="1:6" ht="15.75">
      <c r="A22" s="374"/>
      <c r="B22" s="57" t="s">
        <v>142</v>
      </c>
      <c r="C22" s="58">
        <v>80</v>
      </c>
      <c r="D22" s="371">
        <v>80</v>
      </c>
      <c r="E22" s="385">
        <v>80</v>
      </c>
      <c r="F22" s="385">
        <v>80</v>
      </c>
    </row>
    <row r="23" spans="1:6" ht="15.75">
      <c r="A23" s="374"/>
      <c r="B23" s="57" t="s">
        <v>143</v>
      </c>
      <c r="C23" s="58">
        <v>400</v>
      </c>
      <c r="D23" s="371">
        <v>400</v>
      </c>
      <c r="E23" s="385">
        <v>150</v>
      </c>
      <c r="F23" s="385">
        <v>150</v>
      </c>
    </row>
    <row r="24" spans="1:6" ht="16.5" thickBot="1">
      <c r="A24" s="374"/>
      <c r="B24" s="109" t="s">
        <v>144</v>
      </c>
      <c r="C24" s="110">
        <v>100</v>
      </c>
      <c r="D24" s="382">
        <v>100</v>
      </c>
      <c r="E24" s="386">
        <v>100</v>
      </c>
      <c r="F24" s="386">
        <v>100</v>
      </c>
    </row>
    <row r="25" spans="1:6" ht="16.5" thickBot="1">
      <c r="A25" s="374"/>
      <c r="B25" s="111" t="s">
        <v>145</v>
      </c>
      <c r="C25" s="112">
        <f>SUM(C20:C24)</f>
        <v>2480</v>
      </c>
      <c r="D25" s="112">
        <f>SUM(D20:D24)</f>
        <v>1897</v>
      </c>
      <c r="E25" s="387">
        <f>SUM(E20:E24)</f>
        <v>1587</v>
      </c>
      <c r="F25" s="387">
        <f>SUM(F20:F24)</f>
        <v>1587</v>
      </c>
    </row>
    <row r="26" spans="1:6" ht="15.75">
      <c r="A26" s="374"/>
      <c r="B26" s="55" t="s">
        <v>32</v>
      </c>
      <c r="C26" s="56">
        <v>320</v>
      </c>
      <c r="D26" s="370">
        <v>320</v>
      </c>
      <c r="E26" s="384">
        <v>320</v>
      </c>
      <c r="F26" s="384">
        <v>320</v>
      </c>
    </row>
    <row r="27" spans="1:6" ht="15.75">
      <c r="A27" s="374"/>
      <c r="B27" s="57" t="s">
        <v>33</v>
      </c>
      <c r="C27" s="58">
        <v>90</v>
      </c>
      <c r="D27" s="371">
        <v>90</v>
      </c>
      <c r="E27" s="385">
        <v>90</v>
      </c>
      <c r="F27" s="385">
        <v>90</v>
      </c>
    </row>
    <row r="28" spans="1:6" ht="16.5" thickBot="1">
      <c r="A28" s="374"/>
      <c r="B28" s="57" t="s">
        <v>312</v>
      </c>
      <c r="C28" s="58">
        <v>160</v>
      </c>
      <c r="D28" s="371">
        <v>160</v>
      </c>
      <c r="E28" s="386">
        <v>61</v>
      </c>
      <c r="F28" s="386">
        <v>61</v>
      </c>
    </row>
    <row r="29" spans="1:6" ht="16.5" thickBot="1">
      <c r="A29" s="374"/>
      <c r="B29" s="113" t="s">
        <v>21</v>
      </c>
      <c r="C29" s="98">
        <f>SUM(C26:C28)</f>
        <v>570</v>
      </c>
      <c r="D29" s="98">
        <f>SUM(D26:D28)</f>
        <v>570</v>
      </c>
      <c r="E29" s="112">
        <f>SUM(E26:E28)</f>
        <v>471</v>
      </c>
      <c r="F29" s="112">
        <f>SUM(F26:F28)</f>
        <v>471</v>
      </c>
    </row>
    <row r="30" spans="1:6" ht="15.75">
      <c r="A30" s="374"/>
      <c r="B30" s="49"/>
      <c r="C30" s="49"/>
      <c r="D30" s="374"/>
      <c r="E30" s="374"/>
      <c r="F30" s="374"/>
    </row>
    <row r="31" spans="1:6" ht="16.5" thickBot="1">
      <c r="A31" s="374"/>
      <c r="B31" s="49"/>
      <c r="C31" s="49"/>
      <c r="D31" s="374"/>
      <c r="E31" s="374"/>
      <c r="F31" s="374"/>
    </row>
    <row r="32" spans="1:6" ht="16.5" thickBot="1">
      <c r="A32" s="374"/>
      <c r="B32" s="53" t="s">
        <v>112</v>
      </c>
      <c r="C32" s="61"/>
      <c r="D32" s="61"/>
      <c r="E32" s="383"/>
      <c r="F32" s="383"/>
    </row>
    <row r="33" spans="1:6" ht="15.75">
      <c r="A33" s="375"/>
      <c r="B33" s="57" t="s">
        <v>113</v>
      </c>
      <c r="C33" s="58">
        <v>580</v>
      </c>
      <c r="D33" s="371">
        <v>580</v>
      </c>
      <c r="E33" s="384">
        <v>580</v>
      </c>
      <c r="F33" s="384">
        <v>580</v>
      </c>
    </row>
    <row r="34" spans="1:6" ht="15.75">
      <c r="A34" s="378"/>
      <c r="B34" s="57" t="s">
        <v>114</v>
      </c>
      <c r="C34" s="58">
        <v>600</v>
      </c>
      <c r="D34" s="371">
        <v>653</v>
      </c>
      <c r="E34" s="385">
        <v>653</v>
      </c>
      <c r="F34" s="385">
        <v>653</v>
      </c>
    </row>
    <row r="35" spans="1:6" ht="15.75">
      <c r="A35" s="378"/>
      <c r="B35" s="57" t="s">
        <v>57</v>
      </c>
      <c r="C35" s="58">
        <v>60</v>
      </c>
      <c r="D35" s="371">
        <v>60</v>
      </c>
      <c r="E35" s="385">
        <v>0</v>
      </c>
      <c r="F35" s="385">
        <v>0</v>
      </c>
    </row>
    <row r="36" spans="1:6" ht="16.5" thickBot="1">
      <c r="A36" s="378"/>
      <c r="B36" s="124" t="s">
        <v>313</v>
      </c>
      <c r="C36" s="125">
        <v>200</v>
      </c>
      <c r="D36" s="388">
        <v>200</v>
      </c>
      <c r="E36" s="386">
        <v>185</v>
      </c>
      <c r="F36" s="386">
        <v>185</v>
      </c>
    </row>
    <row r="37" spans="1:6" ht="16.5" thickBot="1">
      <c r="A37" s="375"/>
      <c r="B37" s="111" t="s">
        <v>21</v>
      </c>
      <c r="C37" s="112">
        <f>SUM(C33:C36)</f>
        <v>1440</v>
      </c>
      <c r="D37" s="112">
        <f>SUM(D33:D36)</f>
        <v>1493</v>
      </c>
      <c r="E37" s="112">
        <f>SUM(E33:E36)</f>
        <v>1418</v>
      </c>
      <c r="F37" s="112">
        <f>SUM(F33:F36)</f>
        <v>1418</v>
      </c>
    </row>
    <row r="38" spans="1:6" ht="16.5" thickBot="1">
      <c r="A38" s="375"/>
      <c r="B38" s="49"/>
      <c r="C38" s="49"/>
      <c r="D38" s="49"/>
      <c r="E38" s="374"/>
      <c r="F38" s="374"/>
    </row>
    <row r="39" spans="1:6" ht="16.5" thickBot="1">
      <c r="A39" s="375"/>
      <c r="B39" s="114" t="s">
        <v>115</v>
      </c>
      <c r="C39" s="115">
        <f>SUM(C10+C16+C25+C29+C37)</f>
        <v>6768</v>
      </c>
      <c r="D39" s="115">
        <f>SUM(D10+D16+D25+D29+D37)</f>
        <v>6821</v>
      </c>
      <c r="E39" s="115">
        <f>SUM(E10+E16+E25+E29+E37)</f>
        <v>6166</v>
      </c>
      <c r="F39" s="115">
        <f>SUM(F10+F16+F25+F29+F37)</f>
        <v>6166</v>
      </c>
    </row>
  </sheetData>
  <sheetProtection/>
  <mergeCells count="2">
    <mergeCell ref="A1:E1"/>
    <mergeCell ref="C3:E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54.28125" style="0" customWidth="1"/>
    <col min="4" max="4" width="14.00390625" style="0" customWidth="1"/>
    <col min="5" max="5" width="16.140625" style="0" customWidth="1"/>
    <col min="6" max="7" width="19.00390625" style="0" customWidth="1"/>
  </cols>
  <sheetData>
    <row r="1" spans="1:7" ht="60.75" customHeight="1">
      <c r="A1" s="65"/>
      <c r="B1" s="65"/>
      <c r="C1" s="623" t="s">
        <v>307</v>
      </c>
      <c r="D1" s="623"/>
      <c r="E1" s="623"/>
      <c r="F1" s="623"/>
      <c r="G1" s="623"/>
    </row>
    <row r="2" spans="1:7" ht="27">
      <c r="A2" s="65"/>
      <c r="B2" s="65"/>
      <c r="C2" s="66"/>
      <c r="D2" s="66"/>
      <c r="E2" s="66"/>
      <c r="F2" s="66"/>
      <c r="G2" s="66"/>
    </row>
    <row r="3" spans="1:7" ht="27.75" thickBot="1">
      <c r="A3" s="65"/>
      <c r="B3" s="65"/>
      <c r="C3" s="67"/>
      <c r="D3" s="629" t="s">
        <v>400</v>
      </c>
      <c r="E3" s="629"/>
      <c r="F3" s="629"/>
      <c r="G3" s="629"/>
    </row>
    <row r="4" spans="1:7" ht="59.25" customHeight="1" thickBot="1">
      <c r="A4" s="65"/>
      <c r="B4" s="65"/>
      <c r="C4" s="68" t="s">
        <v>116</v>
      </c>
      <c r="D4" s="69" t="s">
        <v>304</v>
      </c>
      <c r="E4" s="69" t="s">
        <v>305</v>
      </c>
      <c r="F4" s="70" t="s">
        <v>306</v>
      </c>
      <c r="G4" s="70" t="s">
        <v>393</v>
      </c>
    </row>
    <row r="5" spans="1:7" ht="16.5" thickBot="1">
      <c r="A5" s="65"/>
      <c r="B5" s="65"/>
      <c r="C5" s="626" t="s">
        <v>117</v>
      </c>
      <c r="D5" s="627"/>
      <c r="E5" s="627"/>
      <c r="F5" s="627"/>
      <c r="G5" s="628"/>
    </row>
    <row r="6" spans="1:7" ht="15.75">
      <c r="A6" s="65"/>
      <c r="B6" s="65"/>
      <c r="C6" s="119" t="s">
        <v>118</v>
      </c>
      <c r="D6" s="120"/>
      <c r="E6" s="120"/>
      <c r="F6" s="121">
        <f>SUM(F8:F11)</f>
        <v>5613087</v>
      </c>
      <c r="G6" s="121">
        <f>SUM(G8:G11)</f>
        <v>5613087</v>
      </c>
    </row>
    <row r="7" spans="1:7" ht="15.75">
      <c r="A7" s="65"/>
      <c r="B7" s="65"/>
      <c r="C7" s="71" t="s">
        <v>36</v>
      </c>
      <c r="D7" s="72"/>
      <c r="E7" s="72"/>
      <c r="F7" s="73"/>
      <c r="G7" s="73"/>
    </row>
    <row r="8" spans="1:7" ht="15.75">
      <c r="A8" s="65"/>
      <c r="B8" s="65"/>
      <c r="C8" s="74" t="s">
        <v>119</v>
      </c>
      <c r="D8" s="75"/>
      <c r="E8" s="75"/>
      <c r="F8" s="76">
        <v>2411147</v>
      </c>
      <c r="G8" s="76">
        <v>2411147</v>
      </c>
    </row>
    <row r="9" spans="1:7" ht="15.75">
      <c r="A9" s="65"/>
      <c r="B9" s="65"/>
      <c r="C9" s="77" t="s">
        <v>120</v>
      </c>
      <c r="D9" s="78"/>
      <c r="E9" s="78"/>
      <c r="F9" s="76">
        <v>2144000</v>
      </c>
      <c r="G9" s="76">
        <v>2144000</v>
      </c>
    </row>
    <row r="10" spans="1:7" ht="15.75">
      <c r="A10" s="65"/>
      <c r="B10" s="65"/>
      <c r="C10" s="77" t="s">
        <v>121</v>
      </c>
      <c r="D10" s="78"/>
      <c r="E10" s="78"/>
      <c r="F10" s="76">
        <v>100000</v>
      </c>
      <c r="G10" s="76">
        <v>100000</v>
      </c>
    </row>
    <row r="11" spans="1:7" ht="15.75">
      <c r="A11" s="65"/>
      <c r="B11" s="65"/>
      <c r="C11" s="77" t="s">
        <v>122</v>
      </c>
      <c r="D11" s="78"/>
      <c r="E11" s="78"/>
      <c r="F11" s="76">
        <v>957940</v>
      </c>
      <c r="G11" s="76">
        <v>957940</v>
      </c>
    </row>
    <row r="12" spans="1:7" ht="16.5" thickBot="1">
      <c r="A12" s="65"/>
      <c r="B12" s="65"/>
      <c r="C12" s="79" t="s">
        <v>123</v>
      </c>
      <c r="D12" s="80"/>
      <c r="E12" s="81"/>
      <c r="F12" s="82">
        <v>4000000</v>
      </c>
      <c r="G12" s="82">
        <v>4000000</v>
      </c>
    </row>
    <row r="13" spans="1:7" ht="16.5" thickBot="1">
      <c r="A13" s="65"/>
      <c r="B13" s="65"/>
      <c r="C13" s="624" t="s">
        <v>117</v>
      </c>
      <c r="D13" s="625"/>
      <c r="E13" s="83"/>
      <c r="F13" s="84">
        <f>SUM(F6+F12)</f>
        <v>9613087</v>
      </c>
      <c r="G13" s="84">
        <f>SUM(G6+G12)</f>
        <v>9613087</v>
      </c>
    </row>
    <row r="14" spans="1:7" ht="16.5" thickBot="1">
      <c r="A14" s="65"/>
      <c r="B14" s="65"/>
      <c r="C14" s="85"/>
      <c r="D14" s="85"/>
      <c r="E14" s="85"/>
      <c r="F14" s="86"/>
      <c r="G14" s="86"/>
    </row>
    <row r="15" spans="1:7" ht="15.75">
      <c r="A15" s="65"/>
      <c r="B15" s="65"/>
      <c r="C15" s="406" t="s">
        <v>314</v>
      </c>
      <c r="D15" s="407"/>
      <c r="E15" s="407"/>
      <c r="F15" s="408">
        <v>2403272</v>
      </c>
      <c r="G15" s="408">
        <v>2403272</v>
      </c>
    </row>
    <row r="16" spans="1:7" ht="16.5" thickBot="1">
      <c r="A16" s="65"/>
      <c r="B16" s="65"/>
      <c r="C16" s="409"/>
      <c r="D16" s="410"/>
      <c r="E16" s="410"/>
      <c r="F16" s="411">
        <v>216408</v>
      </c>
      <c r="G16" s="440">
        <v>34000</v>
      </c>
    </row>
    <row r="17" spans="1:7" ht="16.5" thickBot="1">
      <c r="A17" s="65"/>
      <c r="B17" s="65"/>
      <c r="C17" s="413"/>
      <c r="D17" s="414"/>
      <c r="E17" s="414"/>
      <c r="F17" s="126">
        <f>SUM(F15:F16)</f>
        <v>2619680</v>
      </c>
      <c r="G17" s="126">
        <f>SUM(G15:G16)</f>
        <v>2437272</v>
      </c>
    </row>
    <row r="18" spans="1:7" ht="15.75">
      <c r="A18" s="65"/>
      <c r="B18" s="65"/>
      <c r="C18" s="85"/>
      <c r="D18" s="85"/>
      <c r="E18" s="85"/>
      <c r="F18" s="86"/>
      <c r="G18" s="86"/>
    </row>
    <row r="19" spans="1:7" ht="16.5" thickBot="1">
      <c r="A19" s="65"/>
      <c r="B19" s="87"/>
      <c r="C19" s="86" t="s">
        <v>124</v>
      </c>
      <c r="D19" s="85"/>
      <c r="E19" s="85"/>
      <c r="F19" s="86"/>
      <c r="G19" s="86"/>
    </row>
    <row r="20" spans="1:7" ht="15.75">
      <c r="A20" s="65"/>
      <c r="B20" s="87"/>
      <c r="C20" s="88" t="s">
        <v>125</v>
      </c>
      <c r="D20" s="89"/>
      <c r="E20" s="89"/>
      <c r="F20" s="89">
        <v>3333750</v>
      </c>
      <c r="G20" s="89">
        <v>3333750</v>
      </c>
    </row>
    <row r="21" spans="1:7" ht="15.75">
      <c r="A21" s="65"/>
      <c r="B21" s="87"/>
      <c r="C21" s="116" t="s">
        <v>207</v>
      </c>
      <c r="D21" s="117"/>
      <c r="E21" s="118"/>
      <c r="F21" s="117">
        <v>2500000</v>
      </c>
      <c r="G21" s="117">
        <v>2500000</v>
      </c>
    </row>
    <row r="22" spans="1:7" ht="15.75">
      <c r="A22" s="65"/>
      <c r="B22" s="87"/>
      <c r="C22" s="90" t="s">
        <v>126</v>
      </c>
      <c r="D22" s="91"/>
      <c r="E22" s="91"/>
      <c r="F22" s="91">
        <v>1823000</v>
      </c>
      <c r="G22" s="91">
        <v>1823000</v>
      </c>
    </row>
    <row r="23" spans="1:7" ht="15.75">
      <c r="A23" s="65"/>
      <c r="B23" s="87"/>
      <c r="C23" s="90" t="s">
        <v>126</v>
      </c>
      <c r="D23" s="91"/>
      <c r="E23" s="91"/>
      <c r="F23" s="91"/>
      <c r="G23" s="439">
        <v>463000</v>
      </c>
    </row>
    <row r="24" spans="1:7" ht="16.5" thickBot="1">
      <c r="A24" s="65"/>
      <c r="B24" s="87"/>
      <c r="C24" s="92" t="s">
        <v>127</v>
      </c>
      <c r="D24" s="93"/>
      <c r="E24" s="93"/>
      <c r="F24" s="93">
        <f>SUM(F20:F22)</f>
        <v>7656750</v>
      </c>
      <c r="G24" s="93">
        <f>SUM(G20:G23)</f>
        <v>8119750</v>
      </c>
    </row>
    <row r="25" spans="1:7" ht="15.75">
      <c r="A25" s="65"/>
      <c r="B25" s="87"/>
      <c r="C25" s="85"/>
      <c r="D25" s="85"/>
      <c r="E25" s="85"/>
      <c r="F25" s="86"/>
      <c r="G25" s="86"/>
    </row>
    <row r="26" spans="1:7" ht="15.75">
      <c r="A26" s="65"/>
      <c r="B26" s="94"/>
      <c r="C26" s="60"/>
      <c r="D26" s="60"/>
      <c r="E26" s="60"/>
      <c r="F26" s="95"/>
      <c r="G26" s="95"/>
    </row>
    <row r="27" spans="1:7" ht="16.5" thickBot="1">
      <c r="A27" s="65"/>
      <c r="B27" s="94"/>
      <c r="C27" s="95" t="s">
        <v>128</v>
      </c>
      <c r="D27" s="60"/>
      <c r="E27" s="60"/>
      <c r="F27" s="60"/>
      <c r="G27" s="60"/>
    </row>
    <row r="28" spans="1:7" ht="16.5" thickBot="1">
      <c r="A28" s="65"/>
      <c r="B28" s="94"/>
      <c r="C28" s="96" t="s">
        <v>129</v>
      </c>
      <c r="D28" s="97"/>
      <c r="E28" s="97"/>
      <c r="F28" s="98">
        <v>1200000</v>
      </c>
      <c r="G28" s="98">
        <v>1200000</v>
      </c>
    </row>
    <row r="29" spans="1:7" ht="15.75">
      <c r="A29" s="65"/>
      <c r="B29" s="94"/>
      <c r="C29" s="95"/>
      <c r="D29" s="60"/>
      <c r="E29" s="60"/>
      <c r="F29" s="95"/>
      <c r="G29" s="95"/>
    </row>
    <row r="30" spans="1:7" ht="16.5" thickBot="1">
      <c r="A30" s="65"/>
      <c r="B30" s="94"/>
      <c r="C30" s="95" t="s">
        <v>322</v>
      </c>
      <c r="D30" s="60"/>
      <c r="E30" s="60"/>
      <c r="F30" s="95"/>
      <c r="G30" s="95"/>
    </row>
    <row r="31" spans="1:7" ht="15.75">
      <c r="A31" s="65"/>
      <c r="B31" s="94"/>
      <c r="C31" s="119" t="s">
        <v>323</v>
      </c>
      <c r="D31" s="89"/>
      <c r="E31" s="89"/>
      <c r="F31" s="441">
        <v>652960</v>
      </c>
      <c r="G31" s="390">
        <v>652960</v>
      </c>
    </row>
    <row r="32" spans="1:7" ht="15.75">
      <c r="A32" s="65"/>
      <c r="B32" s="94"/>
      <c r="C32" s="442" t="s">
        <v>358</v>
      </c>
      <c r="D32" s="434"/>
      <c r="E32" s="434"/>
      <c r="F32" s="433">
        <v>7600</v>
      </c>
      <c r="G32" s="443">
        <v>7600</v>
      </c>
    </row>
    <row r="33" spans="1:7" ht="16.5" thickBot="1">
      <c r="A33" s="65"/>
      <c r="B33" s="94"/>
      <c r="C33" s="92" t="s">
        <v>386</v>
      </c>
      <c r="D33" s="444"/>
      <c r="E33" s="444"/>
      <c r="F33" s="93">
        <v>0</v>
      </c>
      <c r="G33" s="445">
        <v>196350</v>
      </c>
    </row>
    <row r="34" spans="1:7" ht="16.5" thickBot="1">
      <c r="A34" s="65"/>
      <c r="B34" s="94"/>
      <c r="C34" s="95"/>
      <c r="D34" s="60"/>
      <c r="E34" s="60"/>
      <c r="F34" s="60"/>
      <c r="G34" s="60"/>
    </row>
    <row r="35" spans="1:7" ht="16.5" thickBot="1">
      <c r="A35" s="65"/>
      <c r="B35" s="94"/>
      <c r="C35" s="96" t="s">
        <v>130</v>
      </c>
      <c r="D35" s="99"/>
      <c r="E35" s="99"/>
      <c r="F35" s="98">
        <f>SUM(F31+F32+F28+F24+F15+F13+F16)</f>
        <v>21750077</v>
      </c>
      <c r="G35" s="98">
        <f>SUM(G31+G32+G28+G24+G15+G13+G16+G33)</f>
        <v>22227019</v>
      </c>
    </row>
  </sheetData>
  <sheetProtection/>
  <mergeCells count="4">
    <mergeCell ref="C1:G1"/>
    <mergeCell ref="C13:D13"/>
    <mergeCell ref="C5:G5"/>
    <mergeCell ref="D3:G3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N38" sqref="N38:O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6.421875" style="160" bestFit="1" customWidth="1"/>
    <col min="2" max="2" width="50.8515625" style="160" customWidth="1"/>
    <col min="3" max="5" width="12.28125" style="160" customWidth="1"/>
    <col min="6" max="6" width="12.28125" style="214" customWidth="1"/>
    <col min="7" max="7" width="12.28125" style="160" customWidth="1"/>
    <col min="8" max="8" width="11.140625" style="160" customWidth="1"/>
    <col min="9" max="16384" width="9.140625" style="160" customWidth="1"/>
  </cols>
  <sheetData>
    <row r="1" spans="1:7" ht="32.25" customHeight="1" thickBot="1">
      <c r="A1" s="212"/>
      <c r="B1" s="212"/>
      <c r="C1" s="212"/>
      <c r="D1" s="212"/>
      <c r="E1" s="213"/>
      <c r="G1" s="213" t="s">
        <v>102</v>
      </c>
    </row>
    <row r="2" spans="1:8" ht="26.25" thickBot="1">
      <c r="A2" s="454" t="s">
        <v>99</v>
      </c>
      <c r="B2" s="460" t="s">
        <v>350</v>
      </c>
      <c r="C2" s="458" t="s">
        <v>292</v>
      </c>
      <c r="D2" s="462" t="s">
        <v>293</v>
      </c>
      <c r="E2" s="458" t="s">
        <v>294</v>
      </c>
      <c r="F2" s="261" t="s">
        <v>347</v>
      </c>
      <c r="G2" s="261" t="s">
        <v>347</v>
      </c>
      <c r="H2" s="261" t="s">
        <v>347</v>
      </c>
    </row>
    <row r="3" spans="1:8" ht="16.5" customHeight="1" thickBot="1">
      <c r="A3" s="455"/>
      <c r="B3" s="461"/>
      <c r="C3" s="459"/>
      <c r="D3" s="463"/>
      <c r="E3" s="459"/>
      <c r="F3" s="272" t="s">
        <v>349</v>
      </c>
      <c r="G3" s="429" t="s">
        <v>390</v>
      </c>
      <c r="H3" s="261"/>
    </row>
    <row r="4" spans="1:8" ht="16.5" customHeight="1" thickBot="1">
      <c r="A4" s="183" t="s">
        <v>9</v>
      </c>
      <c r="B4" s="184" t="s">
        <v>289</v>
      </c>
      <c r="C4" s="215">
        <f aca="true" t="shared" si="0" ref="C4:H4">SUM(C5:C9)</f>
        <v>85558</v>
      </c>
      <c r="D4" s="215">
        <f t="shared" si="0"/>
        <v>75668</v>
      </c>
      <c r="E4" s="215">
        <f t="shared" si="0"/>
        <v>71215</v>
      </c>
      <c r="F4" s="216">
        <f t="shared" si="0"/>
        <v>69607</v>
      </c>
      <c r="G4" s="216">
        <f t="shared" si="0"/>
        <v>67149</v>
      </c>
      <c r="H4" s="216">
        <f t="shared" si="0"/>
        <v>65686</v>
      </c>
    </row>
    <row r="5" spans="1:8" ht="16.5" customHeight="1">
      <c r="A5" s="263" t="s">
        <v>215</v>
      </c>
      <c r="B5" s="175" t="s">
        <v>72</v>
      </c>
      <c r="C5" s="217">
        <v>37254</v>
      </c>
      <c r="D5" s="218">
        <v>28426</v>
      </c>
      <c r="E5" s="217">
        <v>34988</v>
      </c>
      <c r="F5" s="219">
        <v>33318</v>
      </c>
      <c r="G5" s="219">
        <v>34410</v>
      </c>
      <c r="H5" s="219">
        <v>32170</v>
      </c>
    </row>
    <row r="6" spans="1:8" ht="16.5" customHeight="1">
      <c r="A6" s="174" t="s">
        <v>216</v>
      </c>
      <c r="B6" s="167" t="s">
        <v>228</v>
      </c>
      <c r="C6" s="172">
        <v>6830</v>
      </c>
      <c r="D6" s="173">
        <v>4455</v>
      </c>
      <c r="E6" s="172">
        <v>5684</v>
      </c>
      <c r="F6" s="220">
        <v>5369</v>
      </c>
      <c r="G6" s="220">
        <v>5778</v>
      </c>
      <c r="H6" s="220">
        <v>5094</v>
      </c>
    </row>
    <row r="7" spans="1:8" ht="16.5" customHeight="1">
      <c r="A7" s="174" t="s">
        <v>218</v>
      </c>
      <c r="B7" s="167" t="s">
        <v>103</v>
      </c>
      <c r="C7" s="172">
        <v>31821</v>
      </c>
      <c r="D7" s="172">
        <v>18675</v>
      </c>
      <c r="E7" s="207">
        <v>15821</v>
      </c>
      <c r="F7" s="220">
        <v>19559</v>
      </c>
      <c r="G7" s="220">
        <v>18422</v>
      </c>
      <c r="H7" s="220">
        <v>18422</v>
      </c>
    </row>
    <row r="8" spans="1:8" ht="16.5" customHeight="1">
      <c r="A8" s="174" t="s">
        <v>230</v>
      </c>
      <c r="B8" s="198" t="s">
        <v>188</v>
      </c>
      <c r="C8" s="207">
        <v>6768</v>
      </c>
      <c r="D8" s="172">
        <v>11384</v>
      </c>
      <c r="E8" s="207">
        <v>8086</v>
      </c>
      <c r="F8" s="221">
        <v>6821</v>
      </c>
      <c r="G8" s="221">
        <v>6166</v>
      </c>
      <c r="H8" s="221">
        <v>6166</v>
      </c>
    </row>
    <row r="9" spans="1:8" ht="16.5" customHeight="1">
      <c r="A9" s="174" t="s">
        <v>243</v>
      </c>
      <c r="B9" s="198" t="s">
        <v>229</v>
      </c>
      <c r="C9" s="1">
        <f aca="true" t="shared" si="1" ref="C9:H9">SUM(C10:C14)</f>
        <v>2885</v>
      </c>
      <c r="D9" s="1">
        <f t="shared" si="1"/>
        <v>12728</v>
      </c>
      <c r="E9" s="1">
        <f t="shared" si="1"/>
        <v>6636</v>
      </c>
      <c r="F9" s="132">
        <f t="shared" si="1"/>
        <v>4540</v>
      </c>
      <c r="G9" s="132">
        <f t="shared" si="1"/>
        <v>2373</v>
      </c>
      <c r="H9" s="132">
        <f t="shared" si="1"/>
        <v>3834</v>
      </c>
    </row>
    <row r="10" spans="1:8" ht="16.5" customHeight="1">
      <c r="A10" s="170" t="s">
        <v>1</v>
      </c>
      <c r="B10" s="171" t="s">
        <v>260</v>
      </c>
      <c r="C10" s="222"/>
      <c r="D10" s="223">
        <v>12528</v>
      </c>
      <c r="E10" s="1">
        <v>1271</v>
      </c>
      <c r="F10" s="224"/>
      <c r="G10" s="224"/>
      <c r="H10" s="224"/>
    </row>
    <row r="11" spans="1:8" ht="16.5" customHeight="1">
      <c r="A11" s="170" t="s">
        <v>2</v>
      </c>
      <c r="B11" s="171" t="s">
        <v>261</v>
      </c>
      <c r="C11" s="172">
        <v>1253</v>
      </c>
      <c r="D11" s="173"/>
      <c r="E11" s="172">
        <v>3308</v>
      </c>
      <c r="F11" s="220">
        <v>1065</v>
      </c>
      <c r="G11" s="220">
        <v>1065</v>
      </c>
      <c r="H11" s="220">
        <v>1186</v>
      </c>
    </row>
    <row r="12" spans="1:8" ht="16.5" customHeight="1">
      <c r="A12" s="170" t="s">
        <v>4</v>
      </c>
      <c r="B12" s="171" t="s">
        <v>259</v>
      </c>
      <c r="C12" s="172"/>
      <c r="D12" s="172">
        <v>200</v>
      </c>
      <c r="E12" s="130"/>
      <c r="F12" s="220"/>
      <c r="G12" s="220"/>
      <c r="H12" s="220"/>
    </row>
    <row r="13" spans="1:8" ht="16.5" customHeight="1">
      <c r="A13" s="170" t="s">
        <v>5</v>
      </c>
      <c r="B13" s="171" t="s">
        <v>258</v>
      </c>
      <c r="C13" s="172">
        <v>1132</v>
      </c>
      <c r="D13" s="225"/>
      <c r="E13" s="226">
        <v>2057</v>
      </c>
      <c r="F13" s="220">
        <v>1129</v>
      </c>
      <c r="G13" s="220">
        <v>1258</v>
      </c>
      <c r="H13" s="220">
        <v>1137</v>
      </c>
    </row>
    <row r="14" spans="1:8" ht="16.5" customHeight="1">
      <c r="A14" s="170" t="s">
        <v>6</v>
      </c>
      <c r="B14" s="171" t="s">
        <v>213</v>
      </c>
      <c r="C14" s="1">
        <f>SUM(C15:C16)</f>
        <v>500</v>
      </c>
      <c r="D14" s="222"/>
      <c r="E14" s="130"/>
      <c r="F14" s="227">
        <f>SUM(F15:F16)</f>
        <v>2346</v>
      </c>
      <c r="G14" s="227">
        <f>SUM(G15:G16)</f>
        <v>50</v>
      </c>
      <c r="H14" s="227">
        <f>SUM(H15:H16)</f>
        <v>1511</v>
      </c>
    </row>
    <row r="15" spans="1:8" ht="16.5" customHeight="1">
      <c r="A15" s="170"/>
      <c r="B15" s="228" t="s">
        <v>237</v>
      </c>
      <c r="C15" s="229">
        <v>450</v>
      </c>
      <c r="D15" s="230"/>
      <c r="E15" s="130"/>
      <c r="F15" s="231">
        <v>2296</v>
      </c>
      <c r="G15" s="231">
        <v>20</v>
      </c>
      <c r="H15" s="231">
        <v>1461</v>
      </c>
    </row>
    <row r="16" spans="1:8" ht="16.5" customHeight="1" thickBot="1">
      <c r="A16" s="245"/>
      <c r="B16" s="264" t="s">
        <v>236</v>
      </c>
      <c r="C16" s="232">
        <v>50</v>
      </c>
      <c r="D16" s="233"/>
      <c r="E16" s="232"/>
      <c r="F16" s="234">
        <v>50</v>
      </c>
      <c r="G16" s="234">
        <v>30</v>
      </c>
      <c r="H16" s="234">
        <v>50</v>
      </c>
    </row>
    <row r="17" spans="1:8" ht="16.5" customHeight="1" thickBot="1">
      <c r="A17" s="183" t="s">
        <v>10</v>
      </c>
      <c r="B17" s="184" t="s">
        <v>288</v>
      </c>
      <c r="C17" s="215">
        <f aca="true" t="shared" si="2" ref="C17:H17">SUM(C18:C20)</f>
        <v>800</v>
      </c>
      <c r="D17" s="215">
        <f t="shared" si="2"/>
        <v>20898</v>
      </c>
      <c r="E17" s="215">
        <f t="shared" si="2"/>
        <v>13020</v>
      </c>
      <c r="F17" s="216">
        <f t="shared" si="2"/>
        <v>12247</v>
      </c>
      <c r="G17" s="216">
        <f t="shared" si="2"/>
        <v>19776</v>
      </c>
      <c r="H17" s="216">
        <f t="shared" si="2"/>
        <v>20640</v>
      </c>
    </row>
    <row r="18" spans="1:8" ht="16.5" customHeight="1">
      <c r="A18" s="263" t="s">
        <v>219</v>
      </c>
      <c r="B18" s="175" t="s">
        <v>214</v>
      </c>
      <c r="C18" s="217"/>
      <c r="D18" s="218">
        <v>20898</v>
      </c>
      <c r="E18" s="217">
        <v>12016</v>
      </c>
      <c r="F18" s="219">
        <v>11447</v>
      </c>
      <c r="G18" s="219">
        <v>19229</v>
      </c>
      <c r="H18" s="219">
        <v>20393</v>
      </c>
    </row>
    <row r="19" spans="1:8" ht="16.5" customHeight="1">
      <c r="A19" s="174" t="s">
        <v>221</v>
      </c>
      <c r="B19" s="167" t="s">
        <v>84</v>
      </c>
      <c r="C19" s="172">
        <v>500</v>
      </c>
      <c r="D19" s="173"/>
      <c r="E19" s="172">
        <v>1004</v>
      </c>
      <c r="F19" s="436">
        <v>500</v>
      </c>
      <c r="G19" s="438">
        <v>247</v>
      </c>
      <c r="H19" s="438">
        <v>247</v>
      </c>
    </row>
    <row r="20" spans="1:8" ht="16.5" customHeight="1">
      <c r="A20" s="174" t="s">
        <v>222</v>
      </c>
      <c r="B20" s="198" t="s">
        <v>85</v>
      </c>
      <c r="C20" s="207">
        <f>SUM(C21:C23)</f>
        <v>300</v>
      </c>
      <c r="D20" s="207">
        <f>SUM(D21:D23)</f>
        <v>0</v>
      </c>
      <c r="E20" s="207">
        <f>SUM(E21:E23)</f>
        <v>0</v>
      </c>
      <c r="F20" s="437">
        <f>SUM(F21:F23)</f>
        <v>300</v>
      </c>
      <c r="G20" s="438">
        <v>300</v>
      </c>
      <c r="H20" s="438">
        <v>0</v>
      </c>
    </row>
    <row r="21" spans="1:8" ht="16.5" customHeight="1">
      <c r="A21" s="170" t="s">
        <v>1</v>
      </c>
      <c r="B21" s="235" t="s">
        <v>290</v>
      </c>
      <c r="C21" s="236"/>
      <c r="D21" s="237"/>
      <c r="E21" s="236"/>
      <c r="F21" s="238"/>
      <c r="G21" s="238"/>
      <c r="H21" s="238"/>
    </row>
    <row r="22" spans="1:8" ht="16.5" customHeight="1">
      <c r="A22" s="170" t="s">
        <v>2</v>
      </c>
      <c r="B22" s="171" t="s">
        <v>262</v>
      </c>
      <c r="C22" s="1"/>
      <c r="D22" s="1"/>
      <c r="E22" s="1"/>
      <c r="F22" s="132"/>
      <c r="G22" s="132"/>
      <c r="H22" s="132"/>
    </row>
    <row r="23" spans="1:8" ht="16.5" customHeight="1" thickBot="1">
      <c r="A23" s="245" t="s">
        <v>4</v>
      </c>
      <c r="B23" s="246" t="s">
        <v>263</v>
      </c>
      <c r="C23" s="232">
        <v>300</v>
      </c>
      <c r="D23" s="239"/>
      <c r="E23" s="232"/>
      <c r="F23" s="234">
        <v>300</v>
      </c>
      <c r="G23" s="234">
        <v>300</v>
      </c>
      <c r="H23" s="234">
        <v>0</v>
      </c>
    </row>
    <row r="24" spans="1:8" ht="16.5" customHeight="1" thickBot="1">
      <c r="A24" s="265" t="s">
        <v>11</v>
      </c>
      <c r="B24" s="266" t="s">
        <v>238</v>
      </c>
      <c r="C24" s="185">
        <f aca="true" t="shared" si="3" ref="C24:H24">C4+C17</f>
        <v>86358</v>
      </c>
      <c r="D24" s="185">
        <f t="shared" si="3"/>
        <v>96566</v>
      </c>
      <c r="E24" s="185">
        <f t="shared" si="3"/>
        <v>84235</v>
      </c>
      <c r="F24" s="240">
        <f t="shared" si="3"/>
        <v>81854</v>
      </c>
      <c r="G24" s="240">
        <f t="shared" si="3"/>
        <v>86925</v>
      </c>
      <c r="H24" s="240">
        <f t="shared" si="3"/>
        <v>86326</v>
      </c>
    </row>
    <row r="25" spans="1:8" ht="16.5" customHeight="1">
      <c r="A25" s="203" t="s">
        <v>12</v>
      </c>
      <c r="B25" s="177" t="s">
        <v>239</v>
      </c>
      <c r="C25" s="241">
        <f>C26</f>
        <v>0</v>
      </c>
      <c r="D25" s="241">
        <f>D26</f>
        <v>0</v>
      </c>
      <c r="E25" s="241">
        <f>E26</f>
        <v>0</v>
      </c>
      <c r="F25" s="242">
        <f>F26+F29</f>
        <v>8752</v>
      </c>
      <c r="G25" s="242">
        <f>G26+G29</f>
        <v>8752</v>
      </c>
      <c r="H25" s="242">
        <f>H26+H29</f>
        <v>8752</v>
      </c>
    </row>
    <row r="26" spans="1:8" ht="16.5" customHeight="1">
      <c r="A26" s="163" t="s">
        <v>225</v>
      </c>
      <c r="B26" s="179" t="s">
        <v>257</v>
      </c>
      <c r="C26" s="241">
        <f>SUM(C27:C29)</f>
        <v>0</v>
      </c>
      <c r="D26" s="241">
        <f>SUM(D27:D29)</f>
        <v>0</v>
      </c>
      <c r="E26" s="241">
        <f>SUM(E27:E29)</f>
        <v>0</v>
      </c>
      <c r="F26" s="243">
        <v>7990</v>
      </c>
      <c r="G26" s="243">
        <v>7990</v>
      </c>
      <c r="H26" s="243">
        <v>7990</v>
      </c>
    </row>
    <row r="27" spans="1:8" ht="16.5" customHeight="1">
      <c r="A27" s="170" t="s">
        <v>1</v>
      </c>
      <c r="B27" s="171" t="s">
        <v>240</v>
      </c>
      <c r="C27" s="1"/>
      <c r="D27" s="244"/>
      <c r="E27" s="1"/>
      <c r="F27" s="132"/>
      <c r="G27" s="132"/>
      <c r="H27" s="132"/>
    </row>
    <row r="28" spans="1:8" ht="16.5" customHeight="1">
      <c r="A28" s="245" t="s">
        <v>2</v>
      </c>
      <c r="B28" s="246" t="s">
        <v>86</v>
      </c>
      <c r="C28" s="130"/>
      <c r="D28" s="247"/>
      <c r="E28" s="130"/>
      <c r="F28" s="248">
        <v>7990</v>
      </c>
      <c r="G28" s="248">
        <v>7990</v>
      </c>
      <c r="H28" s="248">
        <v>7990</v>
      </c>
    </row>
    <row r="29" spans="1:8" ht="16.5" customHeight="1" thickBot="1">
      <c r="A29" s="249" t="s">
        <v>333</v>
      </c>
      <c r="B29" s="246" t="s">
        <v>334</v>
      </c>
      <c r="C29" s="130"/>
      <c r="D29" s="247"/>
      <c r="E29" s="130"/>
      <c r="F29" s="248">
        <v>762</v>
      </c>
      <c r="G29" s="248">
        <v>762</v>
      </c>
      <c r="H29" s="248">
        <v>762</v>
      </c>
    </row>
    <row r="30" spans="1:8" ht="16.5" customHeight="1" thickBot="1">
      <c r="A30" s="183" t="s">
        <v>13</v>
      </c>
      <c r="B30" s="262" t="s">
        <v>248</v>
      </c>
      <c r="C30" s="185">
        <f aca="true" t="shared" si="4" ref="C30:H30">SUM(C24:C25)</f>
        <v>86358</v>
      </c>
      <c r="D30" s="268">
        <f t="shared" si="4"/>
        <v>96566</v>
      </c>
      <c r="E30" s="185">
        <f t="shared" si="4"/>
        <v>84235</v>
      </c>
      <c r="F30" s="240">
        <f t="shared" si="4"/>
        <v>90606</v>
      </c>
      <c r="G30" s="240">
        <f t="shared" si="4"/>
        <v>95677</v>
      </c>
      <c r="H30" s="240">
        <f t="shared" si="4"/>
        <v>95078</v>
      </c>
    </row>
    <row r="31" spans="1:8" ht="16.5" customHeight="1">
      <c r="A31" s="193"/>
      <c r="B31" s="195" t="s">
        <v>226</v>
      </c>
      <c r="C31" s="267">
        <v>81210</v>
      </c>
      <c r="D31" s="269"/>
      <c r="E31" s="250">
        <v>76149</v>
      </c>
      <c r="F31" s="251">
        <v>85205</v>
      </c>
      <c r="G31" s="251">
        <v>89974</v>
      </c>
      <c r="H31" s="251">
        <v>89974</v>
      </c>
    </row>
    <row r="32" spans="1:8" ht="16.5" customHeight="1">
      <c r="A32" s="163"/>
      <c r="B32" s="198" t="s">
        <v>100</v>
      </c>
      <c r="C32" s="173">
        <v>2372</v>
      </c>
      <c r="D32" s="270"/>
      <c r="E32" s="252">
        <v>1305</v>
      </c>
      <c r="F32" s="221">
        <v>2489</v>
      </c>
      <c r="G32" s="221">
        <v>2628</v>
      </c>
      <c r="H32" s="221">
        <v>2628</v>
      </c>
    </row>
    <row r="33" spans="1:8" ht="16.5" customHeight="1" thickBot="1">
      <c r="A33" s="199"/>
      <c r="B33" s="201" t="s">
        <v>101</v>
      </c>
      <c r="C33" s="259">
        <v>2776</v>
      </c>
      <c r="D33" s="271"/>
      <c r="E33" s="253">
        <v>6781</v>
      </c>
      <c r="F33" s="254">
        <v>2912</v>
      </c>
      <c r="G33" s="254">
        <v>3075</v>
      </c>
      <c r="H33" s="254">
        <v>3075</v>
      </c>
    </row>
    <row r="34" spans="1:8" ht="16.5" customHeight="1" thickBot="1">
      <c r="A34" s="203" t="s">
        <v>14</v>
      </c>
      <c r="B34" s="177" t="s">
        <v>87</v>
      </c>
      <c r="C34" s="255">
        <f aca="true" t="shared" si="5" ref="C34:H34">SUM(C35:C36)</f>
        <v>29</v>
      </c>
      <c r="D34" s="258">
        <f t="shared" si="5"/>
        <v>25</v>
      </c>
      <c r="E34" s="255">
        <f t="shared" si="5"/>
        <v>38</v>
      </c>
      <c r="F34" s="256">
        <f t="shared" si="5"/>
        <v>29</v>
      </c>
      <c r="G34" s="256">
        <f t="shared" si="5"/>
        <v>27</v>
      </c>
      <c r="H34" s="256">
        <f t="shared" si="5"/>
        <v>27</v>
      </c>
    </row>
    <row r="35" spans="1:8" ht="16.5" customHeight="1">
      <c r="A35" s="170" t="s">
        <v>1</v>
      </c>
      <c r="B35" s="167" t="s">
        <v>88</v>
      </c>
      <c r="C35" s="196">
        <v>2</v>
      </c>
      <c r="D35" s="218">
        <v>2</v>
      </c>
      <c r="E35" s="217">
        <v>2</v>
      </c>
      <c r="F35" s="257">
        <v>2</v>
      </c>
      <c r="G35" s="257">
        <v>2</v>
      </c>
      <c r="H35" s="257">
        <v>2</v>
      </c>
    </row>
    <row r="36" spans="1:8" ht="16.5" customHeight="1" thickBot="1">
      <c r="A36" s="180" t="s">
        <v>2</v>
      </c>
      <c r="B36" s="205" t="s">
        <v>89</v>
      </c>
      <c r="C36" s="258">
        <v>27</v>
      </c>
      <c r="D36" s="259">
        <v>23</v>
      </c>
      <c r="E36" s="182">
        <v>36</v>
      </c>
      <c r="F36" s="260">
        <v>27</v>
      </c>
      <c r="G36" s="260">
        <v>25</v>
      </c>
      <c r="H36" s="260">
        <v>25</v>
      </c>
    </row>
  </sheetData>
  <sheetProtection/>
  <mergeCells count="5">
    <mergeCell ref="C2:C3"/>
    <mergeCell ref="B2:B3"/>
    <mergeCell ref="A2:A3"/>
    <mergeCell ref="D2:D3"/>
    <mergeCell ref="E2:E3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5"/>
  <sheetViews>
    <sheetView view="pageBreakPreview" zoomScale="50" zoomScaleNormal="50" zoomScaleSheetLayoutView="5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AT4"/>
    </sheetView>
  </sheetViews>
  <sheetFormatPr defaultColWidth="9.140625" defaultRowHeight="12.75"/>
  <cols>
    <col min="1" max="1" width="9.140625" style="214" customWidth="1"/>
    <col min="2" max="2" width="23.421875" style="214" customWidth="1"/>
    <col min="3" max="6" width="19.00390625" style="214" customWidth="1"/>
    <col min="7" max="43" width="20.7109375" style="214" customWidth="1"/>
    <col min="44" max="46" width="18.57421875" style="214" customWidth="1"/>
    <col min="47" max="16384" width="9.140625" style="214" customWidth="1"/>
  </cols>
  <sheetData>
    <row r="1" spans="1:43" ht="25.5">
      <c r="A1" s="477" t="s">
        <v>295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143"/>
      <c r="AO1" s="143"/>
      <c r="AP1" s="143"/>
      <c r="AQ1" s="143"/>
    </row>
    <row r="2" spans="1:46" ht="18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478" t="s">
        <v>395</v>
      </c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15"/>
    </row>
    <row r="3" spans="1:46" ht="18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N3" s="145"/>
      <c r="AO3" s="145"/>
      <c r="AP3" s="145"/>
      <c r="AQ3" s="145"/>
      <c r="AS3" s="145" t="s">
        <v>64</v>
      </c>
      <c r="AT3" s="145"/>
    </row>
    <row r="4" spans="1:46" s="280" customFormat="1" ht="31.5" customHeight="1" thickBot="1">
      <c r="A4" s="464" t="s">
        <v>65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</row>
    <row r="5" spans="1:46" s="280" customFormat="1" ht="26.25" customHeight="1" thickBot="1">
      <c r="A5" s="479" t="s">
        <v>146</v>
      </c>
      <c r="B5" s="480"/>
      <c r="C5" s="469" t="s">
        <v>66</v>
      </c>
      <c r="D5" s="470"/>
      <c r="E5" s="470"/>
      <c r="F5" s="471"/>
      <c r="G5" s="464" t="s">
        <v>36</v>
      </c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</row>
    <row r="6" spans="1:46" s="279" customFormat="1" ht="78.75" customHeight="1" thickBot="1">
      <c r="A6" s="481"/>
      <c r="B6" s="482"/>
      <c r="C6" s="472"/>
      <c r="D6" s="473"/>
      <c r="E6" s="473"/>
      <c r="F6" s="474"/>
      <c r="G6" s="466" t="s">
        <v>67</v>
      </c>
      <c r="H6" s="467"/>
      <c r="I6" s="467"/>
      <c r="J6" s="468"/>
      <c r="K6" s="466" t="s">
        <v>3</v>
      </c>
      <c r="L6" s="467"/>
      <c r="M6" s="467"/>
      <c r="N6" s="468"/>
      <c r="O6" s="466" t="s">
        <v>199</v>
      </c>
      <c r="P6" s="467"/>
      <c r="Q6" s="467"/>
      <c r="R6" s="468"/>
      <c r="S6" s="466" t="s">
        <v>132</v>
      </c>
      <c r="T6" s="467"/>
      <c r="U6" s="467"/>
      <c r="V6" s="468"/>
      <c r="W6" s="466" t="s">
        <v>204</v>
      </c>
      <c r="X6" s="467"/>
      <c r="Y6" s="467"/>
      <c r="Z6" s="468"/>
      <c r="AA6" s="466" t="s">
        <v>241</v>
      </c>
      <c r="AB6" s="467"/>
      <c r="AC6" s="467"/>
      <c r="AD6" s="468"/>
      <c r="AE6" s="466" t="s">
        <v>68</v>
      </c>
      <c r="AF6" s="467"/>
      <c r="AG6" s="467"/>
      <c r="AH6" s="468"/>
      <c r="AI6" s="466" t="s">
        <v>330</v>
      </c>
      <c r="AJ6" s="467"/>
      <c r="AK6" s="467"/>
      <c r="AL6" s="468"/>
      <c r="AM6" s="466" t="s">
        <v>69</v>
      </c>
      <c r="AN6" s="467"/>
      <c r="AO6" s="467"/>
      <c r="AP6" s="468"/>
      <c r="AQ6" s="466" t="s">
        <v>328</v>
      </c>
      <c r="AR6" s="467"/>
      <c r="AS6" s="467"/>
      <c r="AT6" s="468"/>
    </row>
    <row r="7" spans="1:46" ht="38.25" customHeight="1" thickBot="1">
      <c r="A7" s="483"/>
      <c r="B7" s="484"/>
      <c r="C7" s="273" t="s">
        <v>351</v>
      </c>
      <c r="D7" s="274" t="s">
        <v>326</v>
      </c>
      <c r="E7" s="274" t="s">
        <v>347</v>
      </c>
      <c r="F7" s="274" t="s">
        <v>347</v>
      </c>
      <c r="G7" s="273" t="s">
        <v>351</v>
      </c>
      <c r="H7" s="274" t="s">
        <v>326</v>
      </c>
      <c r="I7" s="274" t="s">
        <v>347</v>
      </c>
      <c r="J7" s="274" t="s">
        <v>347</v>
      </c>
      <c r="K7" s="273" t="s">
        <v>351</v>
      </c>
      <c r="L7" s="274" t="s">
        <v>326</v>
      </c>
      <c r="M7" s="274" t="s">
        <v>347</v>
      </c>
      <c r="N7" s="274" t="s">
        <v>347</v>
      </c>
      <c r="O7" s="273" t="s">
        <v>351</v>
      </c>
      <c r="P7" s="274" t="s">
        <v>326</v>
      </c>
      <c r="Q7" s="274" t="s">
        <v>347</v>
      </c>
      <c r="R7" s="274" t="s">
        <v>347</v>
      </c>
      <c r="S7" s="273" t="s">
        <v>351</v>
      </c>
      <c r="T7" s="274" t="s">
        <v>326</v>
      </c>
      <c r="U7" s="274" t="s">
        <v>347</v>
      </c>
      <c r="V7" s="274" t="s">
        <v>347</v>
      </c>
      <c r="W7" s="273" t="s">
        <v>351</v>
      </c>
      <c r="X7" s="274" t="s">
        <v>326</v>
      </c>
      <c r="Y7" s="274" t="s">
        <v>347</v>
      </c>
      <c r="Z7" s="274" t="s">
        <v>347</v>
      </c>
      <c r="AA7" s="273" t="s">
        <v>351</v>
      </c>
      <c r="AB7" s="274" t="s">
        <v>326</v>
      </c>
      <c r="AC7" s="274" t="s">
        <v>347</v>
      </c>
      <c r="AD7" s="274" t="s">
        <v>347</v>
      </c>
      <c r="AE7" s="273" t="s">
        <v>351</v>
      </c>
      <c r="AF7" s="276" t="s">
        <v>326</v>
      </c>
      <c r="AG7" s="276" t="s">
        <v>347</v>
      </c>
      <c r="AH7" s="276" t="s">
        <v>347</v>
      </c>
      <c r="AI7" s="273" t="s">
        <v>351</v>
      </c>
      <c r="AJ7" s="276" t="s">
        <v>326</v>
      </c>
      <c r="AK7" s="276" t="s">
        <v>347</v>
      </c>
      <c r="AL7" s="276" t="s">
        <v>347</v>
      </c>
      <c r="AM7" s="273" t="s">
        <v>351</v>
      </c>
      <c r="AN7" s="276" t="s">
        <v>326</v>
      </c>
      <c r="AO7" s="276" t="s">
        <v>347</v>
      </c>
      <c r="AP7" s="276" t="s">
        <v>347</v>
      </c>
      <c r="AQ7" s="273" t="s">
        <v>351</v>
      </c>
      <c r="AR7" s="276" t="s">
        <v>326</v>
      </c>
      <c r="AS7" s="276" t="s">
        <v>347</v>
      </c>
      <c r="AT7" s="276" t="s">
        <v>347</v>
      </c>
    </row>
    <row r="8" spans="1:46" ht="19.5" thickBot="1">
      <c r="A8" s="146"/>
      <c r="B8" s="146"/>
      <c r="C8" s="139" t="s">
        <v>352</v>
      </c>
      <c r="D8" s="275" t="s">
        <v>349</v>
      </c>
      <c r="E8" s="430" t="s">
        <v>390</v>
      </c>
      <c r="F8" s="275"/>
      <c r="G8" s="139" t="s">
        <v>352</v>
      </c>
      <c r="H8" s="275" t="s">
        <v>349</v>
      </c>
      <c r="I8" s="430" t="s">
        <v>390</v>
      </c>
      <c r="J8" s="275"/>
      <c r="K8" s="139" t="s">
        <v>352</v>
      </c>
      <c r="L8" s="275" t="s">
        <v>349</v>
      </c>
      <c r="M8" s="430" t="s">
        <v>390</v>
      </c>
      <c r="N8" s="275"/>
      <c r="O8" s="139" t="s">
        <v>352</v>
      </c>
      <c r="P8" s="275" t="s">
        <v>349</v>
      </c>
      <c r="Q8" s="430" t="s">
        <v>390</v>
      </c>
      <c r="R8" s="275"/>
      <c r="S8" s="139" t="s">
        <v>352</v>
      </c>
      <c r="T8" s="275" t="s">
        <v>349</v>
      </c>
      <c r="U8" s="430" t="s">
        <v>390</v>
      </c>
      <c r="V8" s="275"/>
      <c r="W8" s="139" t="s">
        <v>352</v>
      </c>
      <c r="X8" s="275" t="s">
        <v>349</v>
      </c>
      <c r="Y8" s="430" t="s">
        <v>390</v>
      </c>
      <c r="Z8" s="275"/>
      <c r="AA8" s="139" t="s">
        <v>352</v>
      </c>
      <c r="AB8" s="275" t="s">
        <v>349</v>
      </c>
      <c r="AC8" s="430" t="s">
        <v>390</v>
      </c>
      <c r="AD8" s="275"/>
      <c r="AE8" s="139" t="s">
        <v>352</v>
      </c>
      <c r="AF8" s="275" t="s">
        <v>349</v>
      </c>
      <c r="AG8" s="430" t="s">
        <v>390</v>
      </c>
      <c r="AH8" s="275"/>
      <c r="AI8" s="139" t="s">
        <v>352</v>
      </c>
      <c r="AJ8" s="275" t="s">
        <v>349</v>
      </c>
      <c r="AK8" s="430" t="s">
        <v>390</v>
      </c>
      <c r="AL8" s="275"/>
      <c r="AM8" s="139" t="s">
        <v>352</v>
      </c>
      <c r="AN8" s="275" t="s">
        <v>349</v>
      </c>
      <c r="AO8" s="430" t="s">
        <v>390</v>
      </c>
      <c r="AP8" s="275"/>
      <c r="AQ8" s="139" t="s">
        <v>352</v>
      </c>
      <c r="AR8" s="275" t="s">
        <v>349</v>
      </c>
      <c r="AS8" s="430" t="s">
        <v>390</v>
      </c>
      <c r="AT8" s="275"/>
    </row>
    <row r="9" spans="1:46" ht="64.5" customHeight="1" thickBot="1">
      <c r="A9" s="141" t="s">
        <v>147</v>
      </c>
      <c r="B9" s="142" t="s">
        <v>148</v>
      </c>
      <c r="C9" s="277">
        <f>G9+K9+O9+S9+W9+AA9+AE9+AI9+AM9</f>
        <v>30</v>
      </c>
      <c r="D9" s="277">
        <f aca="true" t="shared" si="0" ref="D9:E13">H9+L9+P9+T9+X9+AB9+AF9+AJ9+AR9</f>
        <v>30</v>
      </c>
      <c r="E9" s="277">
        <f t="shared" si="0"/>
        <v>150</v>
      </c>
      <c r="F9" s="277"/>
      <c r="G9" s="278"/>
      <c r="H9" s="278"/>
      <c r="I9" s="278"/>
      <c r="J9" s="278"/>
      <c r="K9" s="278"/>
      <c r="L9" s="278"/>
      <c r="M9" s="278"/>
      <c r="N9" s="278"/>
      <c r="O9" s="278">
        <v>30</v>
      </c>
      <c r="P9" s="278">
        <v>30</v>
      </c>
      <c r="Q9" s="278">
        <v>150</v>
      </c>
      <c r="R9" s="278">
        <v>0</v>
      </c>
      <c r="S9" s="278"/>
      <c r="T9" s="278"/>
      <c r="U9" s="278"/>
      <c r="V9" s="278"/>
      <c r="W9" s="278">
        <v>0</v>
      </c>
      <c r="X9" s="278">
        <v>0</v>
      </c>
      <c r="Y9" s="278">
        <v>0</v>
      </c>
      <c r="Z9" s="278">
        <v>133</v>
      </c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</row>
    <row r="10" spans="1:46" ht="64.5" customHeight="1" thickBot="1">
      <c r="A10" s="141" t="s">
        <v>315</v>
      </c>
      <c r="B10" s="142" t="s">
        <v>316</v>
      </c>
      <c r="C10" s="277">
        <f>G10+K10+O10+S10+W10+AA10+AE10+AI10+AM10</f>
        <v>100</v>
      </c>
      <c r="D10" s="277">
        <f t="shared" si="0"/>
        <v>100</v>
      </c>
      <c r="E10" s="277">
        <f t="shared" si="0"/>
        <v>300</v>
      </c>
      <c r="F10" s="277">
        <f>J10+N10+R10+V10+Z10+AD10+AH10+AL10+AT10</f>
        <v>300</v>
      </c>
      <c r="G10" s="278">
        <v>100</v>
      </c>
      <c r="H10" s="278">
        <v>100</v>
      </c>
      <c r="I10" s="278">
        <v>300</v>
      </c>
      <c r="J10" s="278">
        <v>300</v>
      </c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>
        <v>0</v>
      </c>
      <c r="AR10" s="278"/>
      <c r="AS10" s="278"/>
      <c r="AT10" s="278"/>
    </row>
    <row r="11" spans="1:46" ht="64.5" customHeight="1" thickBot="1">
      <c r="A11" s="141" t="s">
        <v>157</v>
      </c>
      <c r="B11" s="142" t="s">
        <v>186</v>
      </c>
      <c r="C11" s="277">
        <f>G11+K11+O11+S11+W11+AA11+AE11+AI11+AM11</f>
        <v>21473</v>
      </c>
      <c r="D11" s="277">
        <f t="shared" si="0"/>
        <v>25726</v>
      </c>
      <c r="E11" s="277">
        <f t="shared" si="0"/>
        <v>23851</v>
      </c>
      <c r="F11" s="277">
        <f aca="true" t="shared" si="1" ref="F11:F19">J11+N11+R11+V11+Z11+AD11+AH11+AL11+AT11</f>
        <v>25167</v>
      </c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>
        <v>21473</v>
      </c>
      <c r="AF11" s="278">
        <v>21526</v>
      </c>
      <c r="AG11" s="278">
        <v>21750</v>
      </c>
      <c r="AH11" s="278">
        <v>22227</v>
      </c>
      <c r="AI11" s="278"/>
      <c r="AJ11" s="278"/>
      <c r="AK11" s="278"/>
      <c r="AL11" s="278"/>
      <c r="AM11" s="278"/>
      <c r="AN11" s="278"/>
      <c r="AO11" s="278"/>
      <c r="AP11" s="278"/>
      <c r="AQ11" s="278">
        <v>838</v>
      </c>
      <c r="AR11" s="278">
        <v>4200</v>
      </c>
      <c r="AS11" s="278">
        <v>2101</v>
      </c>
      <c r="AT11" s="278">
        <v>2940</v>
      </c>
    </row>
    <row r="12" spans="1:46" ht="64.5" customHeight="1" thickBot="1">
      <c r="A12" s="141" t="s">
        <v>329</v>
      </c>
      <c r="B12" s="148" t="s">
        <v>344</v>
      </c>
      <c r="C12" s="277">
        <f>G12+K12+O12+S12+W12+AA12+AE12+AI12+AM12</f>
        <v>61014</v>
      </c>
      <c r="D12" s="277">
        <f t="shared" si="0"/>
        <v>39267</v>
      </c>
      <c r="E12" s="277">
        <f t="shared" si="0"/>
        <v>41935</v>
      </c>
      <c r="F12" s="277">
        <f t="shared" si="1"/>
        <v>46730</v>
      </c>
      <c r="G12" s="278">
        <v>4000</v>
      </c>
      <c r="H12" s="278">
        <v>6000</v>
      </c>
      <c r="I12" s="278">
        <v>4835</v>
      </c>
      <c r="J12" s="278">
        <v>4628</v>
      </c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>
        <v>57014</v>
      </c>
      <c r="X12" s="278">
        <v>33267</v>
      </c>
      <c r="Y12" s="278">
        <v>37100</v>
      </c>
      <c r="Z12" s="278">
        <v>42102</v>
      </c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</row>
    <row r="13" spans="1:46" ht="64.5" customHeight="1" thickBot="1">
      <c r="A13" s="141" t="s">
        <v>150</v>
      </c>
      <c r="B13" s="142" t="s">
        <v>151</v>
      </c>
      <c r="C13" s="277">
        <f>G13+K13+O13+S13+W13+AA13+AE13+AI13+AM13</f>
        <v>0</v>
      </c>
      <c r="D13" s="277">
        <f t="shared" si="0"/>
        <v>4300</v>
      </c>
      <c r="E13" s="277">
        <f t="shared" si="0"/>
        <v>8616</v>
      </c>
      <c r="F13" s="277">
        <f t="shared" si="1"/>
        <v>0</v>
      </c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>
        <v>0</v>
      </c>
      <c r="X13" s="278">
        <v>4300</v>
      </c>
      <c r="Y13" s="278">
        <v>8616</v>
      </c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</row>
    <row r="14" spans="1:46" ht="64.5" customHeight="1" thickBot="1">
      <c r="A14" s="141" t="s">
        <v>171</v>
      </c>
      <c r="B14" s="142" t="s">
        <v>37</v>
      </c>
      <c r="C14" s="277">
        <v>0</v>
      </c>
      <c r="D14" s="277">
        <v>0</v>
      </c>
      <c r="E14" s="277">
        <v>0</v>
      </c>
      <c r="F14" s="277">
        <f t="shared" si="1"/>
        <v>173</v>
      </c>
      <c r="G14" s="278">
        <v>0</v>
      </c>
      <c r="H14" s="278">
        <v>0</v>
      </c>
      <c r="I14" s="278">
        <v>0</v>
      </c>
      <c r="J14" s="278">
        <v>173</v>
      </c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</row>
    <row r="15" spans="1:46" ht="64.5" customHeight="1" thickBot="1">
      <c r="A15" s="141" t="s">
        <v>158</v>
      </c>
      <c r="B15" s="142" t="s">
        <v>159</v>
      </c>
      <c r="C15" s="277">
        <f>G15+K15+O15+S15+W15+AA15+AE15+AI15+AM15</f>
        <v>83</v>
      </c>
      <c r="D15" s="277">
        <f>H15+L15+P15+T15+X15+AB15+AF15+AJ15+AR15</f>
        <v>83</v>
      </c>
      <c r="E15" s="277">
        <f>I15+M15+Q15+U15+Y15+AC15+AG15+AK15+AS15</f>
        <v>95</v>
      </c>
      <c r="F15" s="277">
        <f t="shared" si="1"/>
        <v>129</v>
      </c>
      <c r="G15" s="278">
        <v>83</v>
      </c>
      <c r="H15" s="278">
        <v>83</v>
      </c>
      <c r="I15" s="278">
        <v>95</v>
      </c>
      <c r="J15" s="278">
        <v>129</v>
      </c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</row>
    <row r="16" spans="1:46" ht="64.5" customHeight="1" thickBot="1">
      <c r="A16" s="141" t="s">
        <v>155</v>
      </c>
      <c r="B16" s="142" t="s">
        <v>156</v>
      </c>
      <c r="C16" s="277">
        <f>G16+K16+O16+S16+W16+AA16+AE16+AI16+AM16</f>
        <v>2100</v>
      </c>
      <c r="D16" s="277">
        <f>H16+L16+P16+T16+X16+AB16+AF16+AJ16+AR16</f>
        <v>2100</v>
      </c>
      <c r="E16" s="277">
        <f>I16+M16+Q16+U16+Y16+AC16+AG16+AK16+AS16</f>
        <v>2350</v>
      </c>
      <c r="F16" s="277">
        <f t="shared" si="1"/>
        <v>3550</v>
      </c>
      <c r="G16" s="278"/>
      <c r="H16" s="278"/>
      <c r="I16" s="278"/>
      <c r="J16" s="278"/>
      <c r="K16" s="278">
        <v>1650</v>
      </c>
      <c r="L16" s="278">
        <v>1650</v>
      </c>
      <c r="M16" s="278">
        <v>1850</v>
      </c>
      <c r="N16" s="278">
        <v>2550</v>
      </c>
      <c r="O16" s="278">
        <v>0</v>
      </c>
      <c r="P16" s="278">
        <v>0</v>
      </c>
      <c r="Q16" s="278">
        <v>0</v>
      </c>
      <c r="R16" s="278">
        <v>400</v>
      </c>
      <c r="S16" s="278">
        <v>450</v>
      </c>
      <c r="T16" s="278">
        <v>450</v>
      </c>
      <c r="U16" s="278">
        <v>500</v>
      </c>
      <c r="V16" s="278">
        <v>600</v>
      </c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</row>
    <row r="17" spans="1:46" ht="64.5" customHeight="1" thickBot="1">
      <c r="A17" s="141" t="s">
        <v>184</v>
      </c>
      <c r="B17" s="285" t="s">
        <v>185</v>
      </c>
      <c r="C17" s="277"/>
      <c r="D17" s="277"/>
      <c r="E17" s="277"/>
      <c r="F17" s="277">
        <f t="shared" si="1"/>
        <v>516</v>
      </c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 t="s">
        <v>369</v>
      </c>
      <c r="V17" s="278"/>
      <c r="W17" s="278">
        <v>0</v>
      </c>
      <c r="X17" s="278">
        <v>0</v>
      </c>
      <c r="Y17" s="278">
        <v>0</v>
      </c>
      <c r="Z17" s="278">
        <v>516</v>
      </c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</row>
    <row r="18" spans="1:46" ht="64.5" customHeight="1" thickBot="1">
      <c r="A18" s="141" t="s">
        <v>160</v>
      </c>
      <c r="B18" s="140" t="s">
        <v>178</v>
      </c>
      <c r="C18" s="277">
        <f>G18+K18+O18+S18+W18+AA18+AE18+AI18+AM18</f>
        <v>0</v>
      </c>
      <c r="D18" s="277">
        <f>H18+L18+P18+T18+X18+AB18+AF18+AJ18+AR18</f>
        <v>18280</v>
      </c>
      <c r="E18" s="277">
        <f>I18+M18+Q18+U18+Y18+AC18+AG18+AK18+AS18</f>
        <v>18280</v>
      </c>
      <c r="F18" s="277">
        <f t="shared" si="1"/>
        <v>18280</v>
      </c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>
        <v>0</v>
      </c>
      <c r="AB18" s="278">
        <v>7990</v>
      </c>
      <c r="AC18" s="278">
        <v>7990</v>
      </c>
      <c r="AD18" s="278">
        <v>7990</v>
      </c>
      <c r="AE18" s="278"/>
      <c r="AF18" s="278"/>
      <c r="AG18" s="278"/>
      <c r="AH18" s="278"/>
      <c r="AI18" s="278">
        <v>0</v>
      </c>
      <c r="AJ18" s="278">
        <v>2300</v>
      </c>
      <c r="AK18" s="278">
        <v>2300</v>
      </c>
      <c r="AL18" s="278">
        <v>2300</v>
      </c>
      <c r="AM18" s="278"/>
      <c r="AN18" s="278"/>
      <c r="AO18" s="278"/>
      <c r="AP18" s="278"/>
      <c r="AQ18" s="278">
        <v>0</v>
      </c>
      <c r="AR18" s="278">
        <v>7990</v>
      </c>
      <c r="AS18" s="278">
        <v>7990</v>
      </c>
      <c r="AT18" s="278">
        <v>7990</v>
      </c>
    </row>
    <row r="19" spans="1:46" ht="64.5" customHeight="1" thickBot="1">
      <c r="A19" s="141" t="s">
        <v>161</v>
      </c>
      <c r="B19" s="147" t="s">
        <v>162</v>
      </c>
      <c r="C19" s="277">
        <f>G19+K19+O19+S19+W19+AA19+AE19+AI19+AM19</f>
        <v>720</v>
      </c>
      <c r="D19" s="277">
        <f>H19+L19+P19+T19+X19+AB19+AF19+AJ19+AR19</f>
        <v>0</v>
      </c>
      <c r="E19" s="277">
        <f>I19+M19+Q19+U19+Y19+AC19+AG19+AK19+AS19</f>
        <v>100</v>
      </c>
      <c r="F19" s="277">
        <f t="shared" si="1"/>
        <v>100</v>
      </c>
      <c r="G19" s="278">
        <v>0</v>
      </c>
      <c r="H19" s="278">
        <v>0</v>
      </c>
      <c r="I19" s="278">
        <v>100</v>
      </c>
      <c r="J19" s="278">
        <v>100</v>
      </c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>
        <v>720</v>
      </c>
      <c r="AN19" s="278">
        <v>720</v>
      </c>
      <c r="AO19" s="278">
        <v>0</v>
      </c>
      <c r="AP19" s="278">
        <v>0</v>
      </c>
      <c r="AQ19" s="278"/>
      <c r="AR19" s="278"/>
      <c r="AS19" s="278"/>
      <c r="AT19" s="278"/>
    </row>
    <row r="20" spans="1:46" ht="41.25" customHeight="1" thickBot="1">
      <c r="A20" s="475" t="s">
        <v>39</v>
      </c>
      <c r="B20" s="476"/>
      <c r="C20" s="277">
        <f>G20+K20+O20+S20+W20+AA20+AE20+AI20+AM20+AQ20</f>
        <v>86358</v>
      </c>
      <c r="D20" s="277">
        <f>H20+L20+P20+T20+X20+AB20+AF20+AJ20+AR20+AN20</f>
        <v>90606</v>
      </c>
      <c r="E20" s="277">
        <f>I20+M20+Q20+U20+Y20+AC20+AG20+AK20+AS20</f>
        <v>95677</v>
      </c>
      <c r="F20" s="277">
        <f>J20+N20+R20+V20+Z20+AD20+AH20+AL20+AT20</f>
        <v>95078</v>
      </c>
      <c r="G20" s="277">
        <f aca="true" t="shared" si="2" ref="G20:AS20">SUM(G9:G19)</f>
        <v>4183</v>
      </c>
      <c r="H20" s="277">
        <f t="shared" si="2"/>
        <v>6183</v>
      </c>
      <c r="I20" s="277">
        <f t="shared" si="2"/>
        <v>5330</v>
      </c>
      <c r="J20" s="277">
        <f>SUM(J9:J19)</f>
        <v>5330</v>
      </c>
      <c r="K20" s="277">
        <f t="shared" si="2"/>
        <v>1650</v>
      </c>
      <c r="L20" s="277">
        <f t="shared" si="2"/>
        <v>1650</v>
      </c>
      <c r="M20" s="277">
        <f t="shared" si="2"/>
        <v>1850</v>
      </c>
      <c r="N20" s="277">
        <f>SUM(N9:N19)</f>
        <v>2550</v>
      </c>
      <c r="O20" s="277">
        <f t="shared" si="2"/>
        <v>30</v>
      </c>
      <c r="P20" s="277">
        <f t="shared" si="2"/>
        <v>30</v>
      </c>
      <c r="Q20" s="277">
        <f t="shared" si="2"/>
        <v>150</v>
      </c>
      <c r="R20" s="277">
        <f>SUM(R9:R19)</f>
        <v>400</v>
      </c>
      <c r="S20" s="277">
        <f t="shared" si="2"/>
        <v>450</v>
      </c>
      <c r="T20" s="277">
        <f t="shared" si="2"/>
        <v>450</v>
      </c>
      <c r="U20" s="277">
        <f t="shared" si="2"/>
        <v>500</v>
      </c>
      <c r="V20" s="277">
        <f>SUM(V9:V19)</f>
        <v>600</v>
      </c>
      <c r="W20" s="277">
        <f t="shared" si="2"/>
        <v>57014</v>
      </c>
      <c r="X20" s="277">
        <f t="shared" si="2"/>
        <v>37567</v>
      </c>
      <c r="Y20" s="277">
        <f t="shared" si="2"/>
        <v>45716</v>
      </c>
      <c r="Z20" s="277">
        <f>SUM(Z9:Z19)</f>
        <v>42751</v>
      </c>
      <c r="AA20" s="277">
        <f t="shared" si="2"/>
        <v>0</v>
      </c>
      <c r="AB20" s="277">
        <f t="shared" si="2"/>
        <v>7990</v>
      </c>
      <c r="AC20" s="277">
        <f t="shared" si="2"/>
        <v>7990</v>
      </c>
      <c r="AD20" s="277">
        <f>SUM(AD9:AD19)</f>
        <v>7990</v>
      </c>
      <c r="AE20" s="277">
        <f t="shared" si="2"/>
        <v>21473</v>
      </c>
      <c r="AF20" s="277">
        <f t="shared" si="2"/>
        <v>21526</v>
      </c>
      <c r="AG20" s="277">
        <f t="shared" si="2"/>
        <v>21750</v>
      </c>
      <c r="AH20" s="277">
        <f>SUM(AH9:AH19)</f>
        <v>22227</v>
      </c>
      <c r="AI20" s="277">
        <f t="shared" si="2"/>
        <v>0</v>
      </c>
      <c r="AJ20" s="277">
        <f t="shared" si="2"/>
        <v>2300</v>
      </c>
      <c r="AK20" s="277">
        <f t="shared" si="2"/>
        <v>2300</v>
      </c>
      <c r="AL20" s="277">
        <f>SUM(AL9:AL19)</f>
        <v>2300</v>
      </c>
      <c r="AM20" s="277">
        <f t="shared" si="2"/>
        <v>720</v>
      </c>
      <c r="AN20" s="277">
        <f t="shared" si="2"/>
        <v>720</v>
      </c>
      <c r="AO20" s="277">
        <f t="shared" si="2"/>
        <v>0</v>
      </c>
      <c r="AP20" s="277">
        <f>SUM(AP9:AP19)</f>
        <v>0</v>
      </c>
      <c r="AQ20" s="277">
        <f t="shared" si="2"/>
        <v>838</v>
      </c>
      <c r="AR20" s="277">
        <f t="shared" si="2"/>
        <v>12190</v>
      </c>
      <c r="AS20" s="277">
        <f t="shared" si="2"/>
        <v>10091</v>
      </c>
      <c r="AT20" s="277">
        <f>SUM(AT9:AT19)</f>
        <v>10930</v>
      </c>
    </row>
    <row r="35" ht="12.75">
      <c r="M35" s="214" t="s">
        <v>369</v>
      </c>
    </row>
  </sheetData>
  <sheetProtection/>
  <mergeCells count="17">
    <mergeCell ref="C5:F6"/>
    <mergeCell ref="G6:J6"/>
    <mergeCell ref="K6:N6"/>
    <mergeCell ref="A20:B20"/>
    <mergeCell ref="A1:AM1"/>
    <mergeCell ref="AE2:AS2"/>
    <mergeCell ref="A5:B7"/>
    <mergeCell ref="AM6:AP6"/>
    <mergeCell ref="AQ6:AT6"/>
    <mergeCell ref="A4:AT4"/>
    <mergeCell ref="G5:AT5"/>
    <mergeCell ref="O6:R6"/>
    <mergeCell ref="S6:V6"/>
    <mergeCell ref="W6:Z6"/>
    <mergeCell ref="AA6:AD6"/>
    <mergeCell ref="AE6:AH6"/>
    <mergeCell ref="AI6:AL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6"/>
  <sheetViews>
    <sheetView view="pageBreakPreview" zoomScale="60" zoomScaleNormal="60" zoomScalePageLayoutView="0" workbookViewId="0" topLeftCell="A1">
      <pane xSplit="3" ySplit="9" topLeftCell="AF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P4" sqref="AP4"/>
    </sheetView>
  </sheetViews>
  <sheetFormatPr defaultColWidth="9.140625" defaultRowHeight="12.75"/>
  <cols>
    <col min="1" max="1" width="9.140625" style="131" customWidth="1"/>
    <col min="2" max="2" width="25.8515625" style="131" customWidth="1"/>
    <col min="3" max="46" width="14.8515625" style="131" customWidth="1"/>
    <col min="47" max="47" width="6.57421875" style="131" customWidth="1"/>
    <col min="48" max="16384" width="9.140625" style="131" customWidth="1"/>
  </cols>
  <sheetData>
    <row r="1" spans="1:47" ht="29.25" customHeight="1">
      <c r="A1" s="494" t="s">
        <v>296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135"/>
      <c r="AS1" s="135"/>
      <c r="AT1" s="135"/>
      <c r="AU1" s="136"/>
    </row>
    <row r="2" spans="1:47" ht="29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</row>
    <row r="3" spans="1:48" ht="18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492" t="s">
        <v>396</v>
      </c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</row>
    <row r="4" spans="1:47" ht="19.5" thickBo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8"/>
      <c r="AR4" s="138"/>
      <c r="AS4" s="138"/>
      <c r="AT4" s="138"/>
      <c r="AU4" s="138" t="s">
        <v>0</v>
      </c>
    </row>
    <row r="5" spans="1:47" ht="19.5" thickBot="1">
      <c r="A5" s="496" t="s">
        <v>40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8"/>
      <c r="AU5" s="489" t="s">
        <v>53</v>
      </c>
    </row>
    <row r="6" spans="1:47" ht="19.5" thickBot="1">
      <c r="A6" s="488" t="s">
        <v>196</v>
      </c>
      <c r="B6" s="488"/>
      <c r="C6" s="488" t="s">
        <v>41</v>
      </c>
      <c r="D6" s="488"/>
      <c r="E6" s="488"/>
      <c r="F6" s="416"/>
      <c r="G6" s="499" t="s">
        <v>36</v>
      </c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1"/>
      <c r="AU6" s="490"/>
    </row>
    <row r="7" spans="1:47" ht="68.25" customHeight="1" thickBot="1">
      <c r="A7" s="488"/>
      <c r="B7" s="488"/>
      <c r="C7" s="488"/>
      <c r="D7" s="488"/>
      <c r="E7" s="488"/>
      <c r="F7" s="417"/>
      <c r="G7" s="485" t="s">
        <v>44</v>
      </c>
      <c r="H7" s="486"/>
      <c r="I7" s="486"/>
      <c r="J7" s="487"/>
      <c r="K7" s="485" t="s">
        <v>187</v>
      </c>
      <c r="L7" s="486"/>
      <c r="M7" s="486"/>
      <c r="N7" s="487"/>
      <c r="O7" s="485" t="s">
        <v>42</v>
      </c>
      <c r="P7" s="486"/>
      <c r="Q7" s="486"/>
      <c r="R7" s="487"/>
      <c r="S7" s="485" t="s">
        <v>204</v>
      </c>
      <c r="T7" s="486"/>
      <c r="U7" s="486"/>
      <c r="V7" s="487"/>
      <c r="W7" s="485" t="s">
        <v>188</v>
      </c>
      <c r="X7" s="486"/>
      <c r="Y7" s="486"/>
      <c r="Z7" s="487"/>
      <c r="AA7" s="485" t="s">
        <v>205</v>
      </c>
      <c r="AB7" s="486"/>
      <c r="AC7" s="486"/>
      <c r="AD7" s="487"/>
      <c r="AE7" s="485" t="s">
        <v>317</v>
      </c>
      <c r="AF7" s="486"/>
      <c r="AG7" s="486"/>
      <c r="AH7" s="487"/>
      <c r="AI7" s="485" t="s">
        <v>331</v>
      </c>
      <c r="AJ7" s="486"/>
      <c r="AK7" s="486"/>
      <c r="AL7" s="487"/>
      <c r="AM7" s="485" t="s">
        <v>239</v>
      </c>
      <c r="AN7" s="486"/>
      <c r="AO7" s="486"/>
      <c r="AP7" s="487"/>
      <c r="AQ7" s="485" t="s">
        <v>43</v>
      </c>
      <c r="AR7" s="486"/>
      <c r="AS7" s="486"/>
      <c r="AT7" s="487"/>
      <c r="AU7" s="491"/>
    </row>
    <row r="8" spans="1:47" ht="38.25" customHeight="1" thickBot="1">
      <c r="A8" s="488"/>
      <c r="B8" s="488"/>
      <c r="C8" s="281" t="s">
        <v>351</v>
      </c>
      <c r="D8" s="281" t="s">
        <v>326</v>
      </c>
      <c r="E8" s="281" t="s">
        <v>347</v>
      </c>
      <c r="F8" s="281" t="s">
        <v>347</v>
      </c>
      <c r="G8" s="281" t="s">
        <v>351</v>
      </c>
      <c r="H8" s="281" t="s">
        <v>326</v>
      </c>
      <c r="I8" s="281" t="s">
        <v>347</v>
      </c>
      <c r="J8" s="281" t="s">
        <v>347</v>
      </c>
      <c r="K8" s="281" t="s">
        <v>351</v>
      </c>
      <c r="L8" s="281" t="s">
        <v>326</v>
      </c>
      <c r="M8" s="281" t="s">
        <v>347</v>
      </c>
      <c r="N8" s="281" t="s">
        <v>347</v>
      </c>
      <c r="O8" s="281" t="s">
        <v>351</v>
      </c>
      <c r="P8" s="281" t="s">
        <v>326</v>
      </c>
      <c r="Q8" s="281" t="s">
        <v>347</v>
      </c>
      <c r="R8" s="281" t="s">
        <v>347</v>
      </c>
      <c r="S8" s="281" t="s">
        <v>351</v>
      </c>
      <c r="T8" s="281" t="s">
        <v>326</v>
      </c>
      <c r="U8" s="281" t="s">
        <v>347</v>
      </c>
      <c r="V8" s="281" t="s">
        <v>347</v>
      </c>
      <c r="W8" s="281" t="s">
        <v>351</v>
      </c>
      <c r="X8" s="281" t="s">
        <v>326</v>
      </c>
      <c r="Y8" s="281" t="s">
        <v>347</v>
      </c>
      <c r="Z8" s="281" t="s">
        <v>347</v>
      </c>
      <c r="AA8" s="281" t="s">
        <v>351</v>
      </c>
      <c r="AB8" s="281" t="s">
        <v>326</v>
      </c>
      <c r="AC8" s="281" t="s">
        <v>347</v>
      </c>
      <c r="AD8" s="281" t="s">
        <v>347</v>
      </c>
      <c r="AE8" s="281" t="s">
        <v>351</v>
      </c>
      <c r="AF8" s="281" t="s">
        <v>326</v>
      </c>
      <c r="AG8" s="281" t="s">
        <v>347</v>
      </c>
      <c r="AH8" s="281" t="s">
        <v>347</v>
      </c>
      <c r="AI8" s="281" t="s">
        <v>351</v>
      </c>
      <c r="AJ8" s="281" t="s">
        <v>326</v>
      </c>
      <c r="AK8" s="281" t="s">
        <v>347</v>
      </c>
      <c r="AL8" s="281" t="s">
        <v>347</v>
      </c>
      <c r="AM8" s="281" t="s">
        <v>351</v>
      </c>
      <c r="AN8" s="281" t="s">
        <v>326</v>
      </c>
      <c r="AO8" s="281" t="s">
        <v>347</v>
      </c>
      <c r="AP8" s="281" t="s">
        <v>347</v>
      </c>
      <c r="AQ8" s="281" t="s">
        <v>351</v>
      </c>
      <c r="AR8" s="281" t="s">
        <v>326</v>
      </c>
      <c r="AS8" s="281" t="s">
        <v>347</v>
      </c>
      <c r="AT8" s="281" t="s">
        <v>347</v>
      </c>
      <c r="AU8" s="281"/>
    </row>
    <row r="9" spans="1:47" ht="20.25" customHeight="1" thickBot="1">
      <c r="A9" s="495"/>
      <c r="B9" s="495"/>
      <c r="C9" s="283" t="s">
        <v>352</v>
      </c>
      <c r="D9" s="283" t="s">
        <v>349</v>
      </c>
      <c r="E9" s="283"/>
      <c r="F9" s="283"/>
      <c r="G9" s="283" t="s">
        <v>352</v>
      </c>
      <c r="H9" s="283" t="s">
        <v>349</v>
      </c>
      <c r="I9" s="430" t="s">
        <v>390</v>
      </c>
      <c r="J9" s="283"/>
      <c r="K9" s="283" t="s">
        <v>352</v>
      </c>
      <c r="L9" s="283" t="s">
        <v>349</v>
      </c>
      <c r="M9" s="430" t="s">
        <v>390</v>
      </c>
      <c r="N9" s="283"/>
      <c r="O9" s="283" t="s">
        <v>352</v>
      </c>
      <c r="P9" s="283" t="s">
        <v>349</v>
      </c>
      <c r="Q9" s="430" t="s">
        <v>390</v>
      </c>
      <c r="R9" s="283"/>
      <c r="S9" s="283" t="s">
        <v>352</v>
      </c>
      <c r="T9" s="283" t="s">
        <v>349</v>
      </c>
      <c r="U9" s="430" t="s">
        <v>390</v>
      </c>
      <c r="V9" s="283"/>
      <c r="W9" s="283" t="s">
        <v>352</v>
      </c>
      <c r="X9" s="283" t="s">
        <v>349</v>
      </c>
      <c r="Y9" s="430" t="s">
        <v>390</v>
      </c>
      <c r="Z9" s="283"/>
      <c r="AA9" s="283" t="s">
        <v>352</v>
      </c>
      <c r="AB9" s="283" t="s">
        <v>349</v>
      </c>
      <c r="AC9" s="430" t="s">
        <v>390</v>
      </c>
      <c r="AD9" s="283"/>
      <c r="AE9" s="283" t="s">
        <v>352</v>
      </c>
      <c r="AF9" s="283" t="s">
        <v>349</v>
      </c>
      <c r="AG9" s="430" t="s">
        <v>390</v>
      </c>
      <c r="AH9" s="283"/>
      <c r="AI9" s="283" t="s">
        <v>352</v>
      </c>
      <c r="AJ9" s="283" t="s">
        <v>349</v>
      </c>
      <c r="AK9" s="430" t="s">
        <v>390</v>
      </c>
      <c r="AL9" s="283"/>
      <c r="AM9" s="283" t="s">
        <v>352</v>
      </c>
      <c r="AN9" s="283" t="s">
        <v>349</v>
      </c>
      <c r="AO9" s="430" t="s">
        <v>390</v>
      </c>
      <c r="AP9" s="283"/>
      <c r="AQ9" s="283" t="s">
        <v>352</v>
      </c>
      <c r="AR9" s="283" t="s">
        <v>349</v>
      </c>
      <c r="AS9" s="430" t="s">
        <v>390</v>
      </c>
      <c r="AT9" s="283"/>
      <c r="AU9" s="289">
        <v>8</v>
      </c>
    </row>
    <row r="10" spans="1:47" ht="51" customHeight="1" thickBot="1">
      <c r="A10" s="284" t="s">
        <v>147</v>
      </c>
      <c r="B10" s="285" t="s">
        <v>163</v>
      </c>
      <c r="C10" s="286">
        <f>G10+K10+O10+S10+W10+AA10+AE10+AQ10</f>
        <v>7891</v>
      </c>
      <c r="D10" s="286">
        <f>H10+L10+P10+T10+X10+AB10+AF10+AR10+AJ10</f>
        <v>8214</v>
      </c>
      <c r="E10" s="286">
        <f>I10+M10+Q10+U10+Y10+AC10+AG10+AS10+AK10</f>
        <v>8109</v>
      </c>
      <c r="F10" s="286">
        <f>J10+N10+R10+V10+Z10+AD10+AH10+AT10+AL10</f>
        <v>8109</v>
      </c>
      <c r="G10" s="287">
        <v>3380</v>
      </c>
      <c r="H10" s="287">
        <v>3380</v>
      </c>
      <c r="I10" s="287">
        <v>3596</v>
      </c>
      <c r="J10" s="287">
        <v>3596</v>
      </c>
      <c r="K10" s="287">
        <v>933</v>
      </c>
      <c r="L10" s="287">
        <v>933</v>
      </c>
      <c r="M10" s="287">
        <v>1250</v>
      </c>
      <c r="N10" s="287">
        <v>1250</v>
      </c>
      <c r="O10" s="287">
        <v>3520</v>
      </c>
      <c r="P10" s="287">
        <v>3889</v>
      </c>
      <c r="Q10" s="287">
        <v>3200</v>
      </c>
      <c r="R10" s="287">
        <v>3200</v>
      </c>
      <c r="S10" s="287">
        <v>58</v>
      </c>
      <c r="T10" s="287">
        <v>0</v>
      </c>
      <c r="U10" s="287">
        <v>51</v>
      </c>
      <c r="V10" s="287">
        <v>51</v>
      </c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>
        <v>0</v>
      </c>
      <c r="AJ10" s="287">
        <v>12</v>
      </c>
      <c r="AK10" s="287">
        <v>12</v>
      </c>
      <c r="AL10" s="287">
        <v>12</v>
      </c>
      <c r="AM10" s="287"/>
      <c r="AN10" s="287"/>
      <c r="AO10" s="287"/>
      <c r="AP10" s="287"/>
      <c r="AQ10" s="287"/>
      <c r="AR10" s="287"/>
      <c r="AS10" s="287"/>
      <c r="AT10" s="287"/>
      <c r="AU10" s="287">
        <v>1</v>
      </c>
    </row>
    <row r="11" spans="1:47" ht="39" customHeight="1" thickBot="1">
      <c r="A11" s="284" t="s">
        <v>154</v>
      </c>
      <c r="B11" s="285" t="s">
        <v>131</v>
      </c>
      <c r="C11" s="286">
        <f aca="true" t="shared" si="0" ref="C11:C35">G11+K11+O11+S11+W11+AA11+AE11+AQ11</f>
        <v>9</v>
      </c>
      <c r="D11" s="286">
        <f>H11+L11+P11+T11+X11+AB11+AF11+AR11+AJ11</f>
        <v>9</v>
      </c>
      <c r="E11" s="286">
        <f aca="true" t="shared" si="1" ref="E11:F35">I11+M11+Q11+U11+Y11+AC11+AG11+AS11+AK11</f>
        <v>15</v>
      </c>
      <c r="F11" s="286">
        <f t="shared" si="1"/>
        <v>15</v>
      </c>
      <c r="G11" s="287"/>
      <c r="H11" s="287"/>
      <c r="I11" s="287"/>
      <c r="J11" s="287"/>
      <c r="K11" s="287"/>
      <c r="L11" s="287"/>
      <c r="M11" s="287"/>
      <c r="N11" s="287"/>
      <c r="O11" s="287">
        <v>9</v>
      </c>
      <c r="P11" s="287">
        <v>9</v>
      </c>
      <c r="Q11" s="287">
        <v>15</v>
      </c>
      <c r="R11" s="287">
        <v>15</v>
      </c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</row>
    <row r="12" spans="1:47" ht="40.5" customHeight="1" thickBot="1">
      <c r="A12" s="284" t="s">
        <v>329</v>
      </c>
      <c r="B12" s="285" t="s">
        <v>344</v>
      </c>
      <c r="C12" s="286">
        <f t="shared" si="0"/>
        <v>60037</v>
      </c>
      <c r="D12" s="286">
        <f>H12+L12+P12+T12+X12+AB12+AF12+AR12+AJ12</f>
        <v>39055</v>
      </c>
      <c r="E12" s="286">
        <f t="shared" si="1"/>
        <v>43289</v>
      </c>
      <c r="F12" s="286">
        <f t="shared" si="1"/>
        <v>40846</v>
      </c>
      <c r="G12" s="287">
        <v>30908</v>
      </c>
      <c r="H12" s="287">
        <v>22973</v>
      </c>
      <c r="I12" s="287">
        <v>21006</v>
      </c>
      <c r="J12" s="287">
        <v>18766</v>
      </c>
      <c r="K12" s="287">
        <v>4146</v>
      </c>
      <c r="L12" s="287">
        <v>3074</v>
      </c>
      <c r="M12" s="287">
        <v>2900</v>
      </c>
      <c r="N12" s="287">
        <v>2200</v>
      </c>
      <c r="O12" s="287">
        <v>24983</v>
      </c>
      <c r="P12" s="287">
        <v>11450</v>
      </c>
      <c r="Q12" s="287">
        <v>10060</v>
      </c>
      <c r="R12" s="287">
        <v>9987</v>
      </c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>
        <v>0</v>
      </c>
      <c r="AF12" s="287">
        <v>247</v>
      </c>
      <c r="AG12" s="287">
        <v>247</v>
      </c>
      <c r="AH12" s="287">
        <v>247</v>
      </c>
      <c r="AI12" s="287">
        <v>0</v>
      </c>
      <c r="AJ12" s="287">
        <v>1311</v>
      </c>
      <c r="AK12" s="287">
        <v>9076</v>
      </c>
      <c r="AL12" s="287">
        <v>9646</v>
      </c>
      <c r="AM12" s="287"/>
      <c r="AN12" s="287"/>
      <c r="AO12" s="287"/>
      <c r="AP12" s="287"/>
      <c r="AQ12" s="287"/>
      <c r="AR12" s="287"/>
      <c r="AS12" s="287"/>
      <c r="AT12" s="287"/>
      <c r="AU12" s="287">
        <v>27</v>
      </c>
    </row>
    <row r="13" spans="1:47" ht="40.5" customHeight="1" thickBot="1">
      <c r="A13" s="284" t="s">
        <v>150</v>
      </c>
      <c r="B13" s="285" t="s">
        <v>151</v>
      </c>
      <c r="C13" s="286">
        <f t="shared" si="0"/>
        <v>0</v>
      </c>
      <c r="D13" s="286">
        <f>H13+L13+P13+T13+X13+AB13+AF13+AR13+AJ13+AN13</f>
        <v>4512</v>
      </c>
      <c r="E13" s="286">
        <f t="shared" si="1"/>
        <v>8633</v>
      </c>
      <c r="F13" s="286">
        <f t="shared" si="1"/>
        <v>8636</v>
      </c>
      <c r="G13" s="287">
        <v>0</v>
      </c>
      <c r="H13" s="287">
        <v>3999</v>
      </c>
      <c r="I13" s="287">
        <v>7347</v>
      </c>
      <c r="J13" s="287">
        <v>7347</v>
      </c>
      <c r="K13" s="287">
        <v>0</v>
      </c>
      <c r="L13" s="287">
        <v>513</v>
      </c>
      <c r="M13" s="287">
        <v>991</v>
      </c>
      <c r="N13" s="287">
        <v>1007</v>
      </c>
      <c r="O13" s="287">
        <v>0</v>
      </c>
      <c r="P13" s="287">
        <v>0</v>
      </c>
      <c r="Q13" s="287">
        <v>295</v>
      </c>
      <c r="R13" s="287">
        <v>282</v>
      </c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</row>
    <row r="14" spans="1:47" ht="40.5" customHeight="1" thickBot="1">
      <c r="A14" s="141" t="s">
        <v>157</v>
      </c>
      <c r="B14" s="142" t="s">
        <v>332</v>
      </c>
      <c r="C14" s="286">
        <f t="shared" si="0"/>
        <v>0</v>
      </c>
      <c r="D14" s="286">
        <f>H14+L14+P14+T14+X14+AB14+AF14+AR14+AJ14+AN14</f>
        <v>762</v>
      </c>
      <c r="E14" s="286">
        <f>I14+M14+Q14+U14+Y14+AC14+AG14+AK14+AO14+AS14</f>
        <v>762</v>
      </c>
      <c r="F14" s="286">
        <f>J14+N14+R14+V14+Z14+AD14+AH14+AL14+AP14+AT14</f>
        <v>762</v>
      </c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>
        <v>0</v>
      </c>
      <c r="AN14" s="287">
        <v>762</v>
      </c>
      <c r="AO14" s="287">
        <v>762</v>
      </c>
      <c r="AP14" s="287">
        <v>762</v>
      </c>
      <c r="AQ14" s="287"/>
      <c r="AR14" s="287"/>
      <c r="AS14" s="287"/>
      <c r="AT14" s="287"/>
      <c r="AU14" s="287"/>
    </row>
    <row r="15" spans="1:47" ht="32.25" customHeight="1" thickBot="1">
      <c r="A15" s="284" t="s">
        <v>164</v>
      </c>
      <c r="B15" s="285" t="s">
        <v>165</v>
      </c>
      <c r="C15" s="286">
        <f t="shared" si="0"/>
        <v>500</v>
      </c>
      <c r="D15" s="286">
        <f aca="true" t="shared" si="2" ref="D15:D35">H15+L15+P15+T15+X15+AB15+AF15+AR15</f>
        <v>253</v>
      </c>
      <c r="E15" s="286">
        <f t="shared" si="1"/>
        <v>0</v>
      </c>
      <c r="F15" s="286">
        <f t="shared" si="1"/>
        <v>0</v>
      </c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>
        <v>500</v>
      </c>
      <c r="AF15" s="287">
        <v>253</v>
      </c>
      <c r="AG15" s="287">
        <v>0</v>
      </c>
      <c r="AH15" s="287">
        <v>0</v>
      </c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</row>
    <row r="16" spans="1:47" ht="40.5" customHeight="1" thickBot="1">
      <c r="A16" s="284" t="s">
        <v>166</v>
      </c>
      <c r="B16" s="285" t="s">
        <v>167</v>
      </c>
      <c r="C16" s="286">
        <f t="shared" si="0"/>
        <v>465</v>
      </c>
      <c r="D16" s="286">
        <f>H16+L16+P16+T16+X16+AB16+AF16+AR16+AJ16+AN16</f>
        <v>421</v>
      </c>
      <c r="E16" s="286">
        <f t="shared" si="1"/>
        <v>491</v>
      </c>
      <c r="F16" s="286">
        <f t="shared" si="1"/>
        <v>191</v>
      </c>
      <c r="G16" s="287"/>
      <c r="H16" s="287"/>
      <c r="I16" s="287"/>
      <c r="J16" s="287"/>
      <c r="K16" s="287"/>
      <c r="L16" s="287"/>
      <c r="M16" s="287"/>
      <c r="N16" s="287"/>
      <c r="O16" s="287">
        <v>70</v>
      </c>
      <c r="P16" s="287">
        <v>70</v>
      </c>
      <c r="Q16" s="287">
        <v>70</v>
      </c>
      <c r="R16" s="287">
        <v>70</v>
      </c>
      <c r="S16" s="287">
        <v>95</v>
      </c>
      <c r="T16" s="287">
        <v>51</v>
      </c>
      <c r="U16" s="287">
        <v>121</v>
      </c>
      <c r="V16" s="287">
        <v>121</v>
      </c>
      <c r="W16" s="287"/>
      <c r="X16" s="287"/>
      <c r="Y16" s="287"/>
      <c r="Z16" s="287"/>
      <c r="AA16" s="287">
        <v>300</v>
      </c>
      <c r="AB16" s="287">
        <v>300</v>
      </c>
      <c r="AC16" s="287">
        <v>300</v>
      </c>
      <c r="AD16" s="287">
        <v>0</v>
      </c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</row>
    <row r="17" spans="1:47" ht="33.75" customHeight="1" thickBot="1">
      <c r="A17" s="284" t="s">
        <v>168</v>
      </c>
      <c r="B17" s="285" t="s">
        <v>169</v>
      </c>
      <c r="C17" s="286">
        <f t="shared" si="0"/>
        <v>134</v>
      </c>
      <c r="D17" s="286">
        <f t="shared" si="2"/>
        <v>0</v>
      </c>
      <c r="E17" s="286">
        <f t="shared" si="1"/>
        <v>8</v>
      </c>
      <c r="F17" s="286">
        <f t="shared" si="1"/>
        <v>8</v>
      </c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>
        <v>134</v>
      </c>
      <c r="T17" s="287">
        <v>0</v>
      </c>
      <c r="U17" s="287">
        <v>8</v>
      </c>
      <c r="V17" s="287">
        <v>8</v>
      </c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</row>
    <row r="18" spans="1:47" ht="27" customHeight="1" thickBot="1">
      <c r="A18" s="284" t="s">
        <v>171</v>
      </c>
      <c r="B18" s="285" t="s">
        <v>37</v>
      </c>
      <c r="C18" s="286">
        <f t="shared" si="0"/>
        <v>902</v>
      </c>
      <c r="D18" s="286">
        <f>H18+L18+P18+T18+X18+AB18+AF18+AR18+AJ18+AN18</f>
        <v>902</v>
      </c>
      <c r="E18" s="286">
        <f t="shared" si="1"/>
        <v>902</v>
      </c>
      <c r="F18" s="286">
        <f t="shared" si="1"/>
        <v>795</v>
      </c>
      <c r="G18" s="287"/>
      <c r="H18" s="287"/>
      <c r="I18" s="287"/>
      <c r="J18" s="287"/>
      <c r="K18" s="287">
        <v>902</v>
      </c>
      <c r="L18" s="287">
        <v>0</v>
      </c>
      <c r="M18" s="287">
        <v>0</v>
      </c>
      <c r="N18" s="287">
        <v>0</v>
      </c>
      <c r="O18" s="287">
        <v>0</v>
      </c>
      <c r="P18" s="287">
        <v>902</v>
      </c>
      <c r="Q18" s="287">
        <v>902</v>
      </c>
      <c r="R18" s="287">
        <v>795</v>
      </c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</row>
    <row r="19" spans="1:47" ht="51.75" customHeight="1" thickBot="1">
      <c r="A19" s="284" t="s">
        <v>149</v>
      </c>
      <c r="B19" s="285" t="s">
        <v>170</v>
      </c>
      <c r="C19" s="286">
        <f t="shared" si="0"/>
        <v>1942</v>
      </c>
      <c r="D19" s="286">
        <f t="shared" si="2"/>
        <v>1939</v>
      </c>
      <c r="E19" s="286">
        <f t="shared" si="1"/>
        <v>1438</v>
      </c>
      <c r="F19" s="286">
        <f t="shared" si="1"/>
        <v>1561</v>
      </c>
      <c r="G19" s="287"/>
      <c r="H19" s="287"/>
      <c r="I19" s="287"/>
      <c r="J19" s="287"/>
      <c r="K19" s="287"/>
      <c r="L19" s="287"/>
      <c r="M19" s="287"/>
      <c r="N19" s="287"/>
      <c r="O19" s="287">
        <v>1936</v>
      </c>
      <c r="P19" s="287">
        <v>1936</v>
      </c>
      <c r="Q19" s="287">
        <v>1427</v>
      </c>
      <c r="R19" s="287">
        <v>1550</v>
      </c>
      <c r="S19" s="287">
        <v>6</v>
      </c>
      <c r="T19" s="287">
        <v>3</v>
      </c>
      <c r="U19" s="287">
        <v>3</v>
      </c>
      <c r="V19" s="287">
        <v>3</v>
      </c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>
        <v>0</v>
      </c>
      <c r="AJ19" s="287">
        <v>0</v>
      </c>
      <c r="AK19" s="287">
        <v>8</v>
      </c>
      <c r="AL19" s="287">
        <v>8</v>
      </c>
      <c r="AM19" s="287"/>
      <c r="AN19" s="287"/>
      <c r="AO19" s="287"/>
      <c r="AP19" s="287"/>
      <c r="AQ19" s="287"/>
      <c r="AR19" s="287"/>
      <c r="AS19" s="287"/>
      <c r="AT19" s="287"/>
      <c r="AU19" s="287"/>
    </row>
    <row r="20" spans="1:47" ht="31.5" customHeight="1" thickBot="1">
      <c r="A20" s="284" t="s">
        <v>158</v>
      </c>
      <c r="B20" s="285" t="s">
        <v>159</v>
      </c>
      <c r="C20" s="286">
        <f t="shared" si="0"/>
        <v>979</v>
      </c>
      <c r="D20" s="286">
        <f>H20+L20+P20+T20+X20+AB20+AF20+AR20</f>
        <v>979</v>
      </c>
      <c r="E20" s="286">
        <f t="shared" si="1"/>
        <v>1026</v>
      </c>
      <c r="F20" s="286">
        <f t="shared" si="1"/>
        <v>1039</v>
      </c>
      <c r="G20" s="287"/>
      <c r="H20" s="287"/>
      <c r="I20" s="287"/>
      <c r="J20" s="287"/>
      <c r="K20" s="287"/>
      <c r="L20" s="287"/>
      <c r="M20" s="287"/>
      <c r="N20" s="287"/>
      <c r="O20" s="287">
        <v>118</v>
      </c>
      <c r="P20" s="287">
        <v>118</v>
      </c>
      <c r="Q20" s="287">
        <v>165</v>
      </c>
      <c r="R20" s="287">
        <v>178</v>
      </c>
      <c r="S20" s="287">
        <v>861</v>
      </c>
      <c r="T20" s="287">
        <v>861</v>
      </c>
      <c r="U20" s="287">
        <v>861</v>
      </c>
      <c r="V20" s="287">
        <v>861</v>
      </c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</row>
    <row r="21" spans="1:47" ht="32.25" customHeight="1" thickBot="1">
      <c r="A21" s="284" t="s">
        <v>176</v>
      </c>
      <c r="B21" s="285" t="s">
        <v>54</v>
      </c>
      <c r="C21" s="286">
        <f t="shared" si="0"/>
        <v>646</v>
      </c>
      <c r="D21" s="286">
        <f t="shared" si="2"/>
        <v>646</v>
      </c>
      <c r="E21" s="286">
        <f t="shared" si="1"/>
        <v>646</v>
      </c>
      <c r="F21" s="286">
        <f t="shared" si="1"/>
        <v>646</v>
      </c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>
        <v>646</v>
      </c>
      <c r="T21" s="287">
        <v>646</v>
      </c>
      <c r="U21" s="287">
        <v>646</v>
      </c>
      <c r="V21" s="287">
        <v>646</v>
      </c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</row>
    <row r="22" spans="1:47" ht="30" customHeight="1" thickBot="1">
      <c r="A22" s="284" t="s">
        <v>174</v>
      </c>
      <c r="B22" s="285" t="s">
        <v>175</v>
      </c>
      <c r="C22" s="286">
        <f t="shared" si="0"/>
        <v>265</v>
      </c>
      <c r="D22" s="286">
        <f>H22+L22+P22+T22+X22+AB22+AF22+AR22</f>
        <v>265</v>
      </c>
      <c r="E22" s="286">
        <f t="shared" si="1"/>
        <v>265</v>
      </c>
      <c r="F22" s="286">
        <f t="shared" si="1"/>
        <v>265</v>
      </c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>
        <v>265</v>
      </c>
      <c r="T22" s="287">
        <v>265</v>
      </c>
      <c r="U22" s="287">
        <v>265</v>
      </c>
      <c r="V22" s="287">
        <v>265</v>
      </c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</row>
    <row r="23" spans="1:47" ht="27.75" customHeight="1" thickBot="1">
      <c r="A23" s="284" t="s">
        <v>172</v>
      </c>
      <c r="B23" s="285" t="s">
        <v>173</v>
      </c>
      <c r="C23" s="286">
        <f t="shared" si="0"/>
        <v>416</v>
      </c>
      <c r="D23" s="286">
        <f>H23+L23+P23+T23+X23+AB23+AF23+AR23</f>
        <v>416</v>
      </c>
      <c r="E23" s="286">
        <f t="shared" si="1"/>
        <v>330</v>
      </c>
      <c r="F23" s="286">
        <f t="shared" si="1"/>
        <v>360</v>
      </c>
      <c r="G23" s="287">
        <v>252</v>
      </c>
      <c r="H23" s="287">
        <v>252</v>
      </c>
      <c r="I23" s="287">
        <v>25</v>
      </c>
      <c r="J23" s="287">
        <v>25</v>
      </c>
      <c r="K23" s="287">
        <v>61</v>
      </c>
      <c r="L23" s="287">
        <v>61</v>
      </c>
      <c r="M23" s="287">
        <v>5</v>
      </c>
      <c r="N23" s="287">
        <v>5</v>
      </c>
      <c r="O23" s="287">
        <v>103</v>
      </c>
      <c r="P23" s="287">
        <v>103</v>
      </c>
      <c r="Q23" s="287">
        <v>300</v>
      </c>
      <c r="R23" s="287">
        <v>330</v>
      </c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</row>
    <row r="24" spans="1:47" ht="49.5" customHeight="1" thickBot="1">
      <c r="A24" s="284" t="s">
        <v>152</v>
      </c>
      <c r="B24" s="285" t="s">
        <v>153</v>
      </c>
      <c r="C24" s="286">
        <f t="shared" si="0"/>
        <v>784</v>
      </c>
      <c r="D24" s="286">
        <f t="shared" si="2"/>
        <v>784</v>
      </c>
      <c r="E24" s="286">
        <f t="shared" si="1"/>
        <v>870</v>
      </c>
      <c r="F24" s="286">
        <f t="shared" si="1"/>
        <v>1434</v>
      </c>
      <c r="G24" s="287">
        <v>578</v>
      </c>
      <c r="H24" s="287">
        <v>578</v>
      </c>
      <c r="I24" s="287">
        <v>300</v>
      </c>
      <c r="J24" s="287">
        <v>300</v>
      </c>
      <c r="K24" s="287">
        <v>206</v>
      </c>
      <c r="L24" s="287">
        <v>206</v>
      </c>
      <c r="M24" s="287">
        <v>50</v>
      </c>
      <c r="N24" s="287">
        <v>50</v>
      </c>
      <c r="O24" s="287">
        <v>0</v>
      </c>
      <c r="P24" s="287">
        <v>0</v>
      </c>
      <c r="Q24" s="287">
        <v>520</v>
      </c>
      <c r="R24" s="287">
        <v>490</v>
      </c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>
        <v>594</v>
      </c>
      <c r="AM24" s="287"/>
      <c r="AN24" s="287"/>
      <c r="AO24" s="287"/>
      <c r="AP24" s="287"/>
      <c r="AQ24" s="287"/>
      <c r="AR24" s="287"/>
      <c r="AS24" s="287"/>
      <c r="AT24" s="287"/>
      <c r="AU24" s="287"/>
    </row>
    <row r="25" spans="1:47" ht="46.5" customHeight="1" thickBot="1">
      <c r="A25" s="284" t="s">
        <v>190</v>
      </c>
      <c r="B25" s="285" t="s">
        <v>191</v>
      </c>
      <c r="C25" s="286">
        <f t="shared" si="0"/>
        <v>90</v>
      </c>
      <c r="D25" s="286">
        <f t="shared" si="2"/>
        <v>90</v>
      </c>
      <c r="E25" s="286">
        <f t="shared" si="1"/>
        <v>142</v>
      </c>
      <c r="F25" s="286">
        <f t="shared" si="1"/>
        <v>142</v>
      </c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>
        <v>90</v>
      </c>
      <c r="X25" s="287">
        <v>90</v>
      </c>
      <c r="Y25" s="287">
        <v>142</v>
      </c>
      <c r="Z25" s="287">
        <v>142</v>
      </c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</row>
    <row r="26" spans="1:47" ht="49.5" customHeight="1" thickBot="1">
      <c r="A26" s="284" t="s">
        <v>192</v>
      </c>
      <c r="B26" s="285" t="s">
        <v>193</v>
      </c>
      <c r="C26" s="286">
        <f t="shared" si="0"/>
        <v>80</v>
      </c>
      <c r="D26" s="286">
        <f t="shared" si="2"/>
        <v>80</v>
      </c>
      <c r="E26" s="286">
        <f t="shared" si="1"/>
        <v>80</v>
      </c>
      <c r="F26" s="286">
        <f t="shared" si="1"/>
        <v>80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>
        <v>80</v>
      </c>
      <c r="X26" s="287">
        <v>80</v>
      </c>
      <c r="Y26" s="287">
        <v>80</v>
      </c>
      <c r="Z26" s="287">
        <v>80</v>
      </c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</row>
    <row r="27" spans="1:47" ht="28.5" customHeight="1" thickBot="1">
      <c r="A27" s="284" t="s">
        <v>177</v>
      </c>
      <c r="B27" s="285" t="s">
        <v>62</v>
      </c>
      <c r="C27" s="286">
        <f t="shared" si="0"/>
        <v>160</v>
      </c>
      <c r="D27" s="286">
        <f t="shared" si="2"/>
        <v>184</v>
      </c>
      <c r="E27" s="286">
        <f t="shared" si="1"/>
        <v>184</v>
      </c>
      <c r="F27" s="286">
        <f t="shared" si="1"/>
        <v>184</v>
      </c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>
        <v>160</v>
      </c>
      <c r="T27" s="287">
        <v>184</v>
      </c>
      <c r="U27" s="287">
        <v>184</v>
      </c>
      <c r="V27" s="287">
        <v>184</v>
      </c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</row>
    <row r="28" spans="1:47" ht="31.5" customHeight="1" thickBot="1">
      <c r="A28" s="284" t="s">
        <v>182</v>
      </c>
      <c r="B28" s="285" t="s">
        <v>183</v>
      </c>
      <c r="C28" s="286">
        <f t="shared" si="0"/>
        <v>1599</v>
      </c>
      <c r="D28" s="286">
        <f t="shared" si="2"/>
        <v>1599</v>
      </c>
      <c r="E28" s="286">
        <f t="shared" si="1"/>
        <v>1034</v>
      </c>
      <c r="F28" s="286">
        <f t="shared" si="1"/>
        <v>1188</v>
      </c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>
        <v>1599</v>
      </c>
      <c r="X28" s="287">
        <v>1599</v>
      </c>
      <c r="Y28" s="287">
        <v>1034</v>
      </c>
      <c r="Z28" s="287">
        <v>1188</v>
      </c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</row>
    <row r="29" spans="1:47" ht="34.5" customHeight="1" thickBot="1">
      <c r="A29" s="284" t="s">
        <v>180</v>
      </c>
      <c r="B29" s="285" t="s">
        <v>181</v>
      </c>
      <c r="C29" s="286">
        <f t="shared" si="0"/>
        <v>537</v>
      </c>
      <c r="D29" s="286">
        <f t="shared" si="2"/>
        <v>1120</v>
      </c>
      <c r="E29" s="286">
        <f t="shared" si="1"/>
        <v>1780</v>
      </c>
      <c r="F29" s="286">
        <f>J29+N29+R29+V29+Z29+AD29+AH29+AT29+AL29</f>
        <v>1810</v>
      </c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>
        <v>537</v>
      </c>
      <c r="X29" s="287">
        <v>1120</v>
      </c>
      <c r="Y29" s="287">
        <v>1780</v>
      </c>
      <c r="Z29" s="287">
        <v>1810</v>
      </c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</row>
    <row r="30" spans="1:47" ht="28.5" customHeight="1" thickBot="1">
      <c r="A30" s="284" t="s">
        <v>179</v>
      </c>
      <c r="B30" s="285" t="s">
        <v>58</v>
      </c>
      <c r="C30" s="286">
        <f t="shared" si="0"/>
        <v>160</v>
      </c>
      <c r="D30" s="286">
        <f t="shared" si="2"/>
        <v>160</v>
      </c>
      <c r="E30" s="286">
        <f t="shared" si="1"/>
        <v>61</v>
      </c>
      <c r="F30" s="286">
        <f t="shared" si="1"/>
        <v>31</v>
      </c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>
        <v>160</v>
      </c>
      <c r="X30" s="287">
        <v>160</v>
      </c>
      <c r="Y30" s="287">
        <v>61</v>
      </c>
      <c r="Z30" s="287">
        <v>31</v>
      </c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</row>
    <row r="31" spans="1:47" ht="28.5" customHeight="1" thickBot="1">
      <c r="A31" s="284" t="s">
        <v>189</v>
      </c>
      <c r="B31" s="285" t="s">
        <v>38</v>
      </c>
      <c r="C31" s="286">
        <f t="shared" si="0"/>
        <v>160</v>
      </c>
      <c r="D31" s="286">
        <f t="shared" si="2"/>
        <v>184</v>
      </c>
      <c r="E31" s="286">
        <f t="shared" si="1"/>
        <v>184</v>
      </c>
      <c r="F31" s="286">
        <f t="shared" si="1"/>
        <v>184</v>
      </c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>
        <v>160</v>
      </c>
      <c r="T31" s="287">
        <v>184</v>
      </c>
      <c r="U31" s="287">
        <v>184</v>
      </c>
      <c r="V31" s="287">
        <v>184</v>
      </c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</row>
    <row r="32" spans="1:47" ht="47.25" customHeight="1" thickBot="1">
      <c r="A32" s="284" t="s">
        <v>160</v>
      </c>
      <c r="B32" s="285" t="s">
        <v>178</v>
      </c>
      <c r="C32" s="286">
        <f t="shared" si="0"/>
        <v>3800</v>
      </c>
      <c r="D32" s="286">
        <f>H32+L32+P32+T32+X32+AB32+AF32+AR32+AJ32+AN32</f>
        <v>21914</v>
      </c>
      <c r="E32" s="286">
        <f>I32+M32+Q32+U32+Y32+AC32+AG32+AS32+AK32+AO32</f>
        <v>22309</v>
      </c>
      <c r="F32" s="286">
        <f>J32+N32+R32+V32+Z32+AD32+AH32+AT32+AL32+AP32</f>
        <v>22366</v>
      </c>
      <c r="G32" s="287">
        <v>2136</v>
      </c>
      <c r="H32" s="287">
        <v>2136</v>
      </c>
      <c r="I32" s="287">
        <v>2136</v>
      </c>
      <c r="J32" s="287">
        <v>2136</v>
      </c>
      <c r="K32" s="287">
        <v>582</v>
      </c>
      <c r="L32" s="287">
        <v>582</v>
      </c>
      <c r="M32" s="287">
        <v>582</v>
      </c>
      <c r="N32" s="287">
        <v>582</v>
      </c>
      <c r="O32" s="287">
        <v>1082</v>
      </c>
      <c r="P32" s="287">
        <v>1082</v>
      </c>
      <c r="Q32" s="287">
        <v>1468</v>
      </c>
      <c r="R32" s="287">
        <v>1525</v>
      </c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>
        <v>0</v>
      </c>
      <c r="AJ32" s="287">
        <v>10124</v>
      </c>
      <c r="AK32" s="287">
        <v>10133</v>
      </c>
      <c r="AL32" s="287">
        <v>10133</v>
      </c>
      <c r="AM32" s="287">
        <v>0</v>
      </c>
      <c r="AN32" s="287">
        <v>7990</v>
      </c>
      <c r="AO32" s="287">
        <v>7990</v>
      </c>
      <c r="AP32" s="287">
        <v>7990</v>
      </c>
      <c r="AQ32" s="287"/>
      <c r="AR32" s="287">
        <v>0</v>
      </c>
      <c r="AS32" s="287"/>
      <c r="AT32" s="287"/>
      <c r="AU32" s="287">
        <v>1</v>
      </c>
    </row>
    <row r="33" spans="1:47" ht="47.25" customHeight="1" thickBot="1">
      <c r="A33" s="284" t="s">
        <v>184</v>
      </c>
      <c r="B33" s="285" t="s">
        <v>185</v>
      </c>
      <c r="C33" s="286">
        <f t="shared" si="0"/>
        <v>1440</v>
      </c>
      <c r="D33" s="286">
        <f t="shared" si="2"/>
        <v>1493</v>
      </c>
      <c r="E33" s="286">
        <f t="shared" si="1"/>
        <v>1418</v>
      </c>
      <c r="F33" s="286">
        <f t="shared" si="1"/>
        <v>1418</v>
      </c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>
        <v>1440</v>
      </c>
      <c r="X33" s="287">
        <v>1493</v>
      </c>
      <c r="Y33" s="287">
        <v>1418</v>
      </c>
      <c r="Z33" s="287">
        <v>1418</v>
      </c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</row>
    <row r="34" spans="1:47" ht="52.5" customHeight="1" thickBot="1">
      <c r="A34" s="282">
        <v>107060</v>
      </c>
      <c r="B34" s="285" t="s">
        <v>162</v>
      </c>
      <c r="C34" s="286">
        <f t="shared" si="0"/>
        <v>2862</v>
      </c>
      <c r="D34" s="286">
        <f t="shared" si="2"/>
        <v>2279</v>
      </c>
      <c r="E34" s="286">
        <f t="shared" si="1"/>
        <v>1651</v>
      </c>
      <c r="F34" s="286">
        <f t="shared" si="1"/>
        <v>1497</v>
      </c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>
        <v>2862</v>
      </c>
      <c r="X34" s="287">
        <v>2279</v>
      </c>
      <c r="Y34" s="287">
        <v>1651</v>
      </c>
      <c r="Z34" s="287">
        <v>1497</v>
      </c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</row>
    <row r="35" spans="1:47" ht="52.5" customHeight="1" thickBot="1">
      <c r="A35" s="282">
        <v>900070</v>
      </c>
      <c r="B35" s="285" t="s">
        <v>291</v>
      </c>
      <c r="C35" s="286">
        <f t="shared" si="0"/>
        <v>500</v>
      </c>
      <c r="D35" s="286">
        <f t="shared" si="2"/>
        <v>2346</v>
      </c>
      <c r="E35" s="286">
        <f t="shared" si="1"/>
        <v>50</v>
      </c>
      <c r="F35" s="286">
        <f t="shared" si="1"/>
        <v>1511</v>
      </c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>
        <v>500</v>
      </c>
      <c r="AR35" s="287">
        <v>2346</v>
      </c>
      <c r="AS35" s="287">
        <v>50</v>
      </c>
      <c r="AT35" s="287">
        <v>1511</v>
      </c>
      <c r="AU35" s="287"/>
    </row>
    <row r="36" spans="1:47" ht="44.25" customHeight="1" thickBot="1">
      <c r="A36" s="282"/>
      <c r="B36" s="282" t="s">
        <v>39</v>
      </c>
      <c r="C36" s="286">
        <f>SUM(C10:C35)</f>
        <v>86358</v>
      </c>
      <c r="D36" s="286">
        <f>H36+L36+P36+T36+X36+AB36+AF36+AJ36+AN36+AR36</f>
        <v>90606</v>
      </c>
      <c r="E36" s="286">
        <f>I36+M36+Q36+U36+Y36+AC36+AG36+AS36+AK36+AO36</f>
        <v>95677</v>
      </c>
      <c r="F36" s="286">
        <f>J36+N36+R36+V36+Z36+AD36+AH36+AT36+AL36+AP36</f>
        <v>95078</v>
      </c>
      <c r="G36" s="288">
        <f>SUM(G10:G34)</f>
        <v>37254</v>
      </c>
      <c r="H36" s="288">
        <f>SUM(H10:H35)</f>
        <v>33318</v>
      </c>
      <c r="I36" s="288">
        <f>SUM(I10:I35)</f>
        <v>34410</v>
      </c>
      <c r="J36" s="288">
        <f>SUM(J10:J35)</f>
        <v>32170</v>
      </c>
      <c r="K36" s="288">
        <f>SUM(K10:K34)</f>
        <v>6830</v>
      </c>
      <c r="L36" s="288">
        <f>SUM(L10:L35)</f>
        <v>5369</v>
      </c>
      <c r="M36" s="288">
        <f>SUM(M10:M35)</f>
        <v>5778</v>
      </c>
      <c r="N36" s="288">
        <f>SUM(N10:N35)</f>
        <v>5094</v>
      </c>
      <c r="O36" s="288">
        <f>SUM(O10:O34)</f>
        <v>31821</v>
      </c>
      <c r="P36" s="288">
        <f>SUM(P10:P35)</f>
        <v>19559</v>
      </c>
      <c r="Q36" s="288">
        <f>SUM(Q10:Q35)</f>
        <v>18422</v>
      </c>
      <c r="R36" s="288">
        <f>SUM(R10:R35)</f>
        <v>18422</v>
      </c>
      <c r="S36" s="288">
        <f>SUM(S10:S34)</f>
        <v>2385</v>
      </c>
      <c r="T36" s="288">
        <f>SUM(T10:T35)</f>
        <v>2194</v>
      </c>
      <c r="U36" s="288">
        <f>SUM(U10:U35)</f>
        <v>2323</v>
      </c>
      <c r="V36" s="288">
        <f>SUM(V10:V35)</f>
        <v>2323</v>
      </c>
      <c r="W36" s="288">
        <f>SUM(W10:W34)</f>
        <v>6768</v>
      </c>
      <c r="X36" s="288">
        <f>SUM(X10:X35)</f>
        <v>6821</v>
      </c>
      <c r="Y36" s="288">
        <f>SUM(Y10:Y35)</f>
        <v>6166</v>
      </c>
      <c r="Z36" s="288">
        <f>SUM(Z10:Z35)</f>
        <v>6166</v>
      </c>
      <c r="AA36" s="288">
        <f>SUM(AA10:AA34)</f>
        <v>300</v>
      </c>
      <c r="AB36" s="288">
        <f>SUM(AB10:AB35)</f>
        <v>300</v>
      </c>
      <c r="AC36" s="288">
        <f>SUM(AC10:AC35)</f>
        <v>300</v>
      </c>
      <c r="AD36" s="288">
        <f>SUM(AD10:AD35)</f>
        <v>0</v>
      </c>
      <c r="AE36" s="288">
        <f>SUM(AE10:AE34)</f>
        <v>500</v>
      </c>
      <c r="AF36" s="288">
        <f aca="true" t="shared" si="3" ref="AF36:AS36">SUM(AF10:AF35)</f>
        <v>500</v>
      </c>
      <c r="AG36" s="288">
        <f t="shared" si="3"/>
        <v>247</v>
      </c>
      <c r="AH36" s="288">
        <f>SUM(AH10:AH35)</f>
        <v>247</v>
      </c>
      <c r="AI36" s="288">
        <f t="shared" si="3"/>
        <v>0</v>
      </c>
      <c r="AJ36" s="288">
        <f t="shared" si="3"/>
        <v>11447</v>
      </c>
      <c r="AK36" s="288">
        <f t="shared" si="3"/>
        <v>19229</v>
      </c>
      <c r="AL36" s="288">
        <f>SUM(AL10:AL35)</f>
        <v>20393</v>
      </c>
      <c r="AM36" s="288">
        <f t="shared" si="3"/>
        <v>0</v>
      </c>
      <c r="AN36" s="288">
        <f t="shared" si="3"/>
        <v>8752</v>
      </c>
      <c r="AO36" s="288">
        <f t="shared" si="3"/>
        <v>8752</v>
      </c>
      <c r="AP36" s="288">
        <f>SUM(AP10:AP35)</f>
        <v>8752</v>
      </c>
      <c r="AQ36" s="288">
        <f t="shared" si="3"/>
        <v>500</v>
      </c>
      <c r="AR36" s="288">
        <f t="shared" si="3"/>
        <v>2346</v>
      </c>
      <c r="AS36" s="288">
        <f t="shared" si="3"/>
        <v>50</v>
      </c>
      <c r="AT36" s="288">
        <f>SUM(AT10:AT35)</f>
        <v>1511</v>
      </c>
      <c r="AU36" s="288">
        <f>SUM(AU10:AU34)</f>
        <v>29</v>
      </c>
    </row>
  </sheetData>
  <sheetProtection/>
  <mergeCells count="17">
    <mergeCell ref="AQ7:AT7"/>
    <mergeCell ref="AU5:AU7"/>
    <mergeCell ref="S3:AV3"/>
    <mergeCell ref="A1:AQ1"/>
    <mergeCell ref="A6:B9"/>
    <mergeCell ref="A5:AT5"/>
    <mergeCell ref="G6:AT6"/>
    <mergeCell ref="S7:V7"/>
    <mergeCell ref="W7:Z7"/>
    <mergeCell ref="AA7:AD7"/>
    <mergeCell ref="AE7:AH7"/>
    <mergeCell ref="AI7:AL7"/>
    <mergeCell ref="AM7:AP7"/>
    <mergeCell ref="C6:E7"/>
    <mergeCell ref="G7:J7"/>
    <mergeCell ref="K7:N7"/>
    <mergeCell ref="O7:R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60" zoomScalePageLayoutView="0" workbookViewId="0" topLeftCell="A1">
      <selection activeCell="B5" sqref="B5:E5"/>
    </sheetView>
  </sheetViews>
  <sheetFormatPr defaultColWidth="9.140625" defaultRowHeight="12.75"/>
  <cols>
    <col min="1" max="1" width="9.140625" style="160" customWidth="1"/>
    <col min="2" max="2" width="77.00390625" style="160" customWidth="1"/>
    <col min="3" max="3" width="17.7109375" style="160" customWidth="1"/>
    <col min="4" max="5" width="18.00390625" style="160" customWidth="1"/>
    <col min="6" max="6" width="15.57421875" style="160" customWidth="1"/>
    <col min="7" max="16384" width="9.140625" style="160" customWidth="1"/>
  </cols>
  <sheetData>
    <row r="1" spans="1:5" ht="25.5" customHeight="1">
      <c r="A1" s="511" t="s">
        <v>134</v>
      </c>
      <c r="B1" s="511"/>
      <c r="C1" s="511"/>
      <c r="D1" s="511"/>
      <c r="E1" s="511"/>
    </row>
    <row r="2" spans="1:5" ht="51" customHeight="1">
      <c r="A2" s="512" t="s">
        <v>70</v>
      </c>
      <c r="B2" s="512"/>
      <c r="C2" s="512"/>
      <c r="D2" s="512"/>
      <c r="E2" s="512"/>
    </row>
    <row r="3" spans="1:3" ht="12.75">
      <c r="A3" s="302"/>
      <c r="B3" s="302"/>
      <c r="C3" s="302"/>
    </row>
    <row r="4" spans="1:3" ht="12.75">
      <c r="A4" s="302"/>
      <c r="B4" s="302"/>
      <c r="C4" s="302"/>
    </row>
    <row r="5" spans="1:6" ht="15.75">
      <c r="A5" s="2"/>
      <c r="B5" s="513" t="s">
        <v>397</v>
      </c>
      <c r="C5" s="513"/>
      <c r="D5" s="513"/>
      <c r="E5" s="513"/>
      <c r="F5" s="303"/>
    </row>
    <row r="6" spans="1:5" ht="16.5" thickBot="1">
      <c r="A6" s="2"/>
      <c r="B6" s="2"/>
      <c r="E6" s="3" t="s">
        <v>0</v>
      </c>
    </row>
    <row r="7" spans="1:6" ht="41.25" customHeight="1" thickBot="1">
      <c r="A7" s="504" t="s">
        <v>59</v>
      </c>
      <c r="B7" s="506" t="s">
        <v>35</v>
      </c>
      <c r="C7" s="292" t="s">
        <v>353</v>
      </c>
      <c r="D7" s="292" t="s">
        <v>326</v>
      </c>
      <c r="E7" s="292" t="s">
        <v>347</v>
      </c>
      <c r="F7" s="292" t="s">
        <v>347</v>
      </c>
    </row>
    <row r="8" spans="1:6" ht="21.75" customHeight="1" thickBot="1">
      <c r="A8" s="505"/>
      <c r="B8" s="507"/>
      <c r="C8" s="291" t="s">
        <v>352</v>
      </c>
      <c r="D8" s="293" t="s">
        <v>349</v>
      </c>
      <c r="E8" s="431" t="s">
        <v>390</v>
      </c>
      <c r="F8" s="290"/>
    </row>
    <row r="9" spans="1:6" ht="30" customHeight="1">
      <c r="A9" s="123" t="s">
        <v>1</v>
      </c>
      <c r="B9" s="149" t="s">
        <v>202</v>
      </c>
      <c r="C9" s="151">
        <v>21473</v>
      </c>
      <c r="D9" s="294">
        <v>21526</v>
      </c>
      <c r="E9" s="296">
        <v>21750</v>
      </c>
      <c r="F9" s="296">
        <v>22227</v>
      </c>
    </row>
    <row r="10" spans="1:6" ht="30" customHeight="1">
      <c r="A10" s="122" t="s">
        <v>2</v>
      </c>
      <c r="B10" s="149" t="s">
        <v>279</v>
      </c>
      <c r="C10" s="151">
        <v>0</v>
      </c>
      <c r="D10" s="294">
        <v>0</v>
      </c>
      <c r="E10" s="151">
        <v>0</v>
      </c>
      <c r="F10" s="151">
        <v>0</v>
      </c>
    </row>
    <row r="11" spans="1:6" ht="30" customHeight="1">
      <c r="A11" s="4" t="s">
        <v>4</v>
      </c>
      <c r="B11" s="149" t="s">
        <v>281</v>
      </c>
      <c r="C11" s="151">
        <v>57014</v>
      </c>
      <c r="D11" s="294">
        <v>37567</v>
      </c>
      <c r="E11" s="151">
        <v>45716</v>
      </c>
      <c r="F11" s="151">
        <v>42751</v>
      </c>
    </row>
    <row r="12" spans="1:6" ht="30" customHeight="1">
      <c r="A12" s="4" t="s">
        <v>5</v>
      </c>
      <c r="B12" s="150" t="s">
        <v>278</v>
      </c>
      <c r="C12" s="152">
        <v>2130</v>
      </c>
      <c r="D12" s="295">
        <v>2130</v>
      </c>
      <c r="E12" s="151">
        <v>2500</v>
      </c>
      <c r="F12" s="151">
        <v>3550</v>
      </c>
    </row>
    <row r="13" spans="1:6" ht="30" customHeight="1">
      <c r="A13" s="4" t="s">
        <v>6</v>
      </c>
      <c r="B13" s="150" t="s">
        <v>201</v>
      </c>
      <c r="C13" s="152">
        <v>4183</v>
      </c>
      <c r="D13" s="295">
        <v>6183</v>
      </c>
      <c r="E13" s="151">
        <v>5330</v>
      </c>
      <c r="F13" s="151">
        <v>5330</v>
      </c>
    </row>
    <row r="14" spans="1:6" ht="30" customHeight="1">
      <c r="A14" s="4" t="s">
        <v>7</v>
      </c>
      <c r="B14" s="149" t="s">
        <v>280</v>
      </c>
      <c r="C14" s="151">
        <v>720</v>
      </c>
      <c r="D14" s="294">
        <v>720</v>
      </c>
      <c r="E14" s="151">
        <v>0</v>
      </c>
      <c r="F14" s="151">
        <v>0</v>
      </c>
    </row>
    <row r="15" spans="1:6" ht="30" customHeight="1">
      <c r="A15" s="4" t="s">
        <v>8</v>
      </c>
      <c r="B15" s="149" t="s">
        <v>282</v>
      </c>
      <c r="C15" s="151">
        <v>0</v>
      </c>
      <c r="D15" s="294">
        <v>0</v>
      </c>
      <c r="E15" s="151">
        <v>0</v>
      </c>
      <c r="F15" s="151">
        <v>0</v>
      </c>
    </row>
    <row r="16" spans="1:6" ht="30" customHeight="1">
      <c r="A16" s="4" t="s">
        <v>73</v>
      </c>
      <c r="B16" s="149" t="s">
        <v>71</v>
      </c>
      <c r="C16" s="151">
        <v>38</v>
      </c>
      <c r="D16" s="294">
        <v>4200</v>
      </c>
      <c r="E16" s="151">
        <v>2101</v>
      </c>
      <c r="F16" s="151">
        <v>2101</v>
      </c>
    </row>
    <row r="17" spans="1:6" ht="30" customHeight="1">
      <c r="A17" s="423" t="s">
        <v>335</v>
      </c>
      <c r="B17" s="424" t="s">
        <v>345</v>
      </c>
      <c r="C17" s="425">
        <v>0</v>
      </c>
      <c r="D17" s="425">
        <v>7990</v>
      </c>
      <c r="E17" s="425">
        <v>7990</v>
      </c>
      <c r="F17" s="425">
        <v>7990</v>
      </c>
    </row>
    <row r="18" spans="1:6" ht="30" customHeight="1" thickBot="1">
      <c r="A18" s="426" t="s">
        <v>389</v>
      </c>
      <c r="B18" s="427" t="s">
        <v>387</v>
      </c>
      <c r="C18" s="428">
        <v>0</v>
      </c>
      <c r="D18" s="428">
        <v>0</v>
      </c>
      <c r="E18" s="428">
        <v>0</v>
      </c>
      <c r="F18" s="428">
        <v>839</v>
      </c>
    </row>
    <row r="19" spans="1:6" ht="30" customHeight="1" thickBot="1">
      <c r="A19" s="502" t="s">
        <v>74</v>
      </c>
      <c r="B19" s="503"/>
      <c r="C19" s="154">
        <f>SUM(C9:C18)</f>
        <v>85558</v>
      </c>
      <c r="D19" s="154">
        <f>SUM(D9:D18)</f>
        <v>80316</v>
      </c>
      <c r="E19" s="154">
        <f>SUM(E9:E18)</f>
        <v>85387</v>
      </c>
      <c r="F19" s="154">
        <f>SUM(F9:F18)</f>
        <v>84788</v>
      </c>
    </row>
    <row r="20" spans="1:6" ht="30" customHeight="1" thickBot="1">
      <c r="A20" s="508"/>
      <c r="B20" s="509"/>
      <c r="C20" s="510"/>
      <c r="D20" s="304"/>
      <c r="F20" s="160" t="s">
        <v>198</v>
      </c>
    </row>
    <row r="21" spans="1:6" ht="30" customHeight="1">
      <c r="A21" s="123" t="s">
        <v>1</v>
      </c>
      <c r="B21" s="155" t="s">
        <v>72</v>
      </c>
      <c r="C21" s="156">
        <v>37254</v>
      </c>
      <c r="D21" s="297">
        <v>33318</v>
      </c>
      <c r="E21" s="156">
        <v>34410</v>
      </c>
      <c r="F21" s="156">
        <v>32170</v>
      </c>
    </row>
    <row r="22" spans="1:6" ht="30" customHeight="1">
      <c r="A22" s="4" t="s">
        <v>2</v>
      </c>
      <c r="B22" s="149" t="s">
        <v>203</v>
      </c>
      <c r="C22" s="157">
        <v>6830</v>
      </c>
      <c r="D22" s="298">
        <v>5369</v>
      </c>
      <c r="E22" s="157">
        <v>5778</v>
      </c>
      <c r="F22" s="157">
        <v>5094</v>
      </c>
    </row>
    <row r="23" spans="1:6" ht="30" customHeight="1">
      <c r="A23" s="4" t="s">
        <v>4</v>
      </c>
      <c r="B23" s="149" t="s">
        <v>103</v>
      </c>
      <c r="C23" s="157">
        <v>31821</v>
      </c>
      <c r="D23" s="298">
        <v>19559</v>
      </c>
      <c r="E23" s="157">
        <v>18472</v>
      </c>
      <c r="F23" s="157">
        <v>18422</v>
      </c>
    </row>
    <row r="24" spans="1:6" ht="30" customHeight="1">
      <c r="A24" s="4" t="s">
        <v>5</v>
      </c>
      <c r="B24" s="149" t="s">
        <v>188</v>
      </c>
      <c r="C24" s="157">
        <v>6768</v>
      </c>
      <c r="D24" s="298">
        <v>6821</v>
      </c>
      <c r="E24" s="157">
        <v>6166</v>
      </c>
      <c r="F24" s="157">
        <v>6166</v>
      </c>
    </row>
    <row r="25" spans="1:6" ht="30" customHeight="1">
      <c r="A25" s="4" t="s">
        <v>6</v>
      </c>
      <c r="B25" s="149" t="s">
        <v>283</v>
      </c>
      <c r="C25" s="157">
        <v>1253</v>
      </c>
      <c r="D25" s="298">
        <v>1065</v>
      </c>
      <c r="E25" s="157">
        <v>1065</v>
      </c>
      <c r="F25" s="157">
        <v>1065</v>
      </c>
    </row>
    <row r="26" spans="1:6" ht="30" customHeight="1">
      <c r="A26" s="4" t="s">
        <v>7</v>
      </c>
      <c r="B26" s="149" t="s">
        <v>284</v>
      </c>
      <c r="C26" s="157">
        <v>1132</v>
      </c>
      <c r="D26" s="298">
        <v>1129</v>
      </c>
      <c r="E26" s="157">
        <v>1258</v>
      </c>
      <c r="F26" s="157">
        <v>1258</v>
      </c>
    </row>
    <row r="27" spans="1:6" ht="30" customHeight="1">
      <c r="A27" s="4" t="s">
        <v>8</v>
      </c>
      <c r="B27" s="149" t="s">
        <v>287</v>
      </c>
      <c r="C27" s="157">
        <v>0</v>
      </c>
      <c r="D27" s="298">
        <v>0</v>
      </c>
      <c r="E27" s="157">
        <v>0</v>
      </c>
      <c r="F27" s="157">
        <v>0</v>
      </c>
    </row>
    <row r="28" spans="1:6" ht="30" customHeight="1">
      <c r="A28" s="4" t="s">
        <v>73</v>
      </c>
      <c r="B28" s="149" t="s">
        <v>60</v>
      </c>
      <c r="C28" s="157">
        <v>500</v>
      </c>
      <c r="D28" s="298">
        <v>2346</v>
      </c>
      <c r="E28" s="157">
        <v>50</v>
      </c>
      <c r="F28" s="157">
        <v>1511</v>
      </c>
    </row>
    <row r="29" spans="1:6" ht="30" customHeight="1" thickBot="1">
      <c r="A29" s="122" t="s">
        <v>335</v>
      </c>
      <c r="B29" s="153" t="s">
        <v>239</v>
      </c>
      <c r="C29" s="158">
        <v>0</v>
      </c>
      <c r="D29" s="299">
        <v>8752</v>
      </c>
      <c r="E29" s="301">
        <v>8752</v>
      </c>
      <c r="F29" s="301">
        <v>8752</v>
      </c>
    </row>
    <row r="30" spans="1:6" ht="30" customHeight="1" thickBot="1">
      <c r="A30" s="502" t="s">
        <v>75</v>
      </c>
      <c r="B30" s="503"/>
      <c r="C30" s="159">
        <f>SUM(C21:C29)</f>
        <v>85558</v>
      </c>
      <c r="D30" s="159">
        <f>SUM(D21:D29)</f>
        <v>78359</v>
      </c>
      <c r="E30" s="300">
        <f>SUM(E21:E29)</f>
        <v>75951</v>
      </c>
      <c r="F30" s="300">
        <f>SUM(F21:F29)</f>
        <v>74438</v>
      </c>
    </row>
  </sheetData>
  <sheetProtection/>
  <mergeCells count="8">
    <mergeCell ref="A30:B30"/>
    <mergeCell ref="A7:A8"/>
    <mergeCell ref="B7:B8"/>
    <mergeCell ref="A20:C20"/>
    <mergeCell ref="A1:E1"/>
    <mergeCell ref="A2:E2"/>
    <mergeCell ref="B5:E5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57421875" style="0" bestFit="1" customWidth="1"/>
    <col min="2" max="2" width="48.57421875" style="0" customWidth="1"/>
    <col min="3" max="3" width="21.7109375" style="0" customWidth="1"/>
    <col min="4" max="6" width="17.421875" style="0" customWidth="1"/>
    <col min="7" max="7" width="14.8515625" style="0" customWidth="1"/>
  </cols>
  <sheetData>
    <row r="1" spans="1:6" ht="57" customHeight="1">
      <c r="A1" s="521" t="s">
        <v>134</v>
      </c>
      <c r="B1" s="521"/>
      <c r="C1" s="521"/>
      <c r="D1" s="521"/>
      <c r="E1" s="521"/>
      <c r="F1" s="521"/>
    </row>
    <row r="2" spans="1:6" ht="25.5">
      <c r="A2" s="522" t="s">
        <v>136</v>
      </c>
      <c r="B2" s="522"/>
      <c r="C2" s="522"/>
      <c r="D2" s="522"/>
      <c r="E2" s="522"/>
      <c r="F2" s="522"/>
    </row>
    <row r="3" spans="1:6" ht="18.75">
      <c r="A3" s="100"/>
      <c r="B3" s="100"/>
      <c r="C3" s="100"/>
      <c r="D3" s="101"/>
      <c r="E3" s="100"/>
      <c r="F3" s="100"/>
    </row>
    <row r="4" spans="1:7" ht="18.75">
      <c r="A4" s="102"/>
      <c r="B4" s="526" t="s">
        <v>401</v>
      </c>
      <c r="C4" s="526"/>
      <c r="D4" s="526"/>
      <c r="E4" s="526"/>
      <c r="F4" s="526"/>
      <c r="G4" s="526"/>
    </row>
    <row r="5" spans="1:6" ht="19.5" thickBot="1">
      <c r="A5" s="102"/>
      <c r="B5" s="102"/>
      <c r="C5" s="102"/>
      <c r="E5" s="100"/>
      <c r="F5" s="103" t="s">
        <v>0</v>
      </c>
    </row>
    <row r="6" spans="1:7" ht="42" customHeight="1" thickBot="1">
      <c r="A6" s="530" t="s">
        <v>59</v>
      </c>
      <c r="B6" s="532" t="s">
        <v>35</v>
      </c>
      <c r="C6" s="533"/>
      <c r="D6" s="154" t="s">
        <v>353</v>
      </c>
      <c r="E6" s="306" t="s">
        <v>326</v>
      </c>
      <c r="F6" s="307" t="s">
        <v>347</v>
      </c>
      <c r="G6" s="307" t="s">
        <v>347</v>
      </c>
    </row>
    <row r="7" spans="1:7" ht="20.25" customHeight="1" thickBot="1">
      <c r="A7" s="531"/>
      <c r="B7" s="534"/>
      <c r="C7" s="535"/>
      <c r="D7" s="308" t="s">
        <v>352</v>
      </c>
      <c r="E7" s="309" t="s">
        <v>349</v>
      </c>
      <c r="F7" s="432" t="s">
        <v>390</v>
      </c>
      <c r="G7" s="307"/>
    </row>
    <row r="8" spans="1:7" ht="30" customHeight="1" thickBot="1">
      <c r="A8" s="314" t="s">
        <v>1</v>
      </c>
      <c r="B8" s="519" t="s">
        <v>214</v>
      </c>
      <c r="C8" s="520"/>
      <c r="D8" s="311">
        <f>D9+D10+D11+D12</f>
        <v>0</v>
      </c>
      <c r="E8" s="311">
        <f>E9+E10+E11+E12</f>
        <v>11447</v>
      </c>
      <c r="F8" s="311">
        <f>F9+F10+F11+F12+F13+F14+F15</f>
        <v>19229</v>
      </c>
      <c r="G8" s="311">
        <f>G9+G10+G11+G12+G13+G14+G15+G16+G17+G18+G19+G20+G21</f>
        <v>20393</v>
      </c>
    </row>
    <row r="9" spans="1:7" ht="30" customHeight="1" thickBot="1">
      <c r="A9" s="315" t="s">
        <v>336</v>
      </c>
      <c r="B9" s="523" t="s">
        <v>339</v>
      </c>
      <c r="C9" s="523"/>
      <c r="D9" s="311">
        <v>0</v>
      </c>
      <c r="E9" s="133">
        <v>1260</v>
      </c>
      <c r="F9" s="133">
        <v>1260</v>
      </c>
      <c r="G9" s="133">
        <v>1260</v>
      </c>
    </row>
    <row r="10" spans="1:7" ht="30" customHeight="1" thickBot="1">
      <c r="A10" s="315" t="s">
        <v>337</v>
      </c>
      <c r="B10" s="523" t="s">
        <v>340</v>
      </c>
      <c r="C10" s="523"/>
      <c r="D10" s="311">
        <v>0</v>
      </c>
      <c r="E10" s="133">
        <v>51</v>
      </c>
      <c r="F10" s="133">
        <v>51</v>
      </c>
      <c r="G10" s="133">
        <v>51</v>
      </c>
    </row>
    <row r="11" spans="1:7" ht="30" customHeight="1" thickBot="1">
      <c r="A11" s="315" t="s">
        <v>338</v>
      </c>
      <c r="B11" s="523" t="s">
        <v>366</v>
      </c>
      <c r="C11" s="523"/>
      <c r="D11" s="311">
        <v>0</v>
      </c>
      <c r="E11" s="133">
        <v>12</v>
      </c>
      <c r="F11" s="133">
        <v>20</v>
      </c>
      <c r="G11" s="133">
        <v>20</v>
      </c>
    </row>
    <row r="12" spans="1:7" ht="30" customHeight="1" thickBot="1">
      <c r="A12" s="315" t="s">
        <v>341</v>
      </c>
      <c r="B12" s="523" t="s">
        <v>370</v>
      </c>
      <c r="C12" s="523"/>
      <c r="D12" s="311">
        <v>0</v>
      </c>
      <c r="E12" s="133">
        <v>10124</v>
      </c>
      <c r="F12" s="133">
        <v>10133</v>
      </c>
      <c r="G12" s="133">
        <v>10133</v>
      </c>
    </row>
    <row r="13" spans="1:7" ht="30" customHeight="1" thickBot="1">
      <c r="A13" s="315" t="s">
        <v>360</v>
      </c>
      <c r="B13" s="310" t="s">
        <v>364</v>
      </c>
      <c r="C13" s="310"/>
      <c r="D13" s="311">
        <v>0</v>
      </c>
      <c r="E13" s="133">
        <v>0</v>
      </c>
      <c r="F13" s="133">
        <v>2235</v>
      </c>
      <c r="G13" s="133">
        <v>2235</v>
      </c>
    </row>
    <row r="14" spans="1:7" ht="30" customHeight="1" thickBot="1">
      <c r="A14" s="315" t="s">
        <v>362</v>
      </c>
      <c r="B14" s="310" t="s">
        <v>361</v>
      </c>
      <c r="C14" s="310"/>
      <c r="D14" s="311">
        <v>0</v>
      </c>
      <c r="E14" s="133">
        <v>0</v>
      </c>
      <c r="F14" s="133">
        <v>5500</v>
      </c>
      <c r="G14" s="133">
        <v>6070</v>
      </c>
    </row>
    <row r="15" spans="1:7" ht="30" customHeight="1" thickBot="1">
      <c r="A15" s="315" t="s">
        <v>365</v>
      </c>
      <c r="B15" s="310" t="s">
        <v>363</v>
      </c>
      <c r="C15" s="310"/>
      <c r="D15" s="311">
        <v>0</v>
      </c>
      <c r="E15" s="133">
        <v>0</v>
      </c>
      <c r="F15" s="133">
        <v>30</v>
      </c>
      <c r="G15" s="133">
        <v>30</v>
      </c>
    </row>
    <row r="16" spans="1:7" ht="30" customHeight="1" thickBot="1">
      <c r="A16" s="315" t="s">
        <v>374</v>
      </c>
      <c r="B16" s="514" t="s">
        <v>380</v>
      </c>
      <c r="C16" s="515"/>
      <c r="D16" s="311">
        <v>0</v>
      </c>
      <c r="E16" s="133">
        <v>0</v>
      </c>
      <c r="F16" s="133">
        <v>0</v>
      </c>
      <c r="G16" s="133">
        <v>392</v>
      </c>
    </row>
    <row r="17" spans="1:7" ht="30" customHeight="1" thickBot="1">
      <c r="A17" s="315" t="s">
        <v>375</v>
      </c>
      <c r="B17" s="514" t="s">
        <v>381</v>
      </c>
      <c r="C17" s="515"/>
      <c r="D17" s="311">
        <v>0</v>
      </c>
      <c r="E17" s="133">
        <v>0</v>
      </c>
      <c r="F17" s="133">
        <v>0</v>
      </c>
      <c r="G17" s="133">
        <v>51</v>
      </c>
    </row>
    <row r="18" spans="1:7" ht="30" customHeight="1" thickBot="1">
      <c r="A18" s="315" t="s">
        <v>376</v>
      </c>
      <c r="B18" s="514" t="s">
        <v>382</v>
      </c>
      <c r="C18" s="515"/>
      <c r="D18" s="311">
        <v>0</v>
      </c>
      <c r="E18" s="133">
        <v>0</v>
      </c>
      <c r="F18" s="133">
        <v>0</v>
      </c>
      <c r="G18" s="133">
        <v>30</v>
      </c>
    </row>
    <row r="19" spans="1:7" ht="30" customHeight="1" thickBot="1">
      <c r="A19" s="315" t="s">
        <v>377</v>
      </c>
      <c r="B19" s="514" t="s">
        <v>383</v>
      </c>
      <c r="C19" s="515"/>
      <c r="D19" s="311">
        <v>0</v>
      </c>
      <c r="E19" s="133">
        <v>0</v>
      </c>
      <c r="F19" s="133">
        <v>0</v>
      </c>
      <c r="G19" s="133">
        <v>10</v>
      </c>
    </row>
    <row r="20" spans="1:7" ht="30" customHeight="1" thickBot="1">
      <c r="A20" s="315" t="s">
        <v>378</v>
      </c>
      <c r="B20" s="514" t="s">
        <v>384</v>
      </c>
      <c r="C20" s="515"/>
      <c r="D20" s="311">
        <v>0</v>
      </c>
      <c r="E20" s="133">
        <v>0</v>
      </c>
      <c r="F20" s="133">
        <v>0</v>
      </c>
      <c r="G20" s="133">
        <v>99</v>
      </c>
    </row>
    <row r="21" spans="1:7" ht="30" customHeight="1" thickBot="1">
      <c r="A21" s="315" t="s">
        <v>379</v>
      </c>
      <c r="B21" s="514" t="s">
        <v>385</v>
      </c>
      <c r="C21" s="515"/>
      <c r="D21" s="311">
        <v>0</v>
      </c>
      <c r="E21" s="133">
        <v>0</v>
      </c>
      <c r="F21" s="133">
        <v>0</v>
      </c>
      <c r="G21" s="133">
        <v>12</v>
      </c>
    </row>
    <row r="22" spans="1:7" ht="30" customHeight="1" thickBot="1">
      <c r="A22" s="316" t="s">
        <v>137</v>
      </c>
      <c r="B22" s="524" t="s">
        <v>275</v>
      </c>
      <c r="C22" s="525"/>
      <c r="D22" s="311">
        <f>D23</f>
        <v>500</v>
      </c>
      <c r="E22" s="311">
        <f>E23</f>
        <v>500</v>
      </c>
      <c r="F22" s="311">
        <f>F23+F24</f>
        <v>247</v>
      </c>
      <c r="G22" s="311">
        <f>G23+G24</f>
        <v>247</v>
      </c>
    </row>
    <row r="23" spans="1:7" ht="30" customHeight="1" thickBot="1">
      <c r="A23" s="315" t="s">
        <v>320</v>
      </c>
      <c r="B23" s="523" t="s">
        <v>321</v>
      </c>
      <c r="C23" s="523"/>
      <c r="D23" s="133">
        <v>500</v>
      </c>
      <c r="E23" s="133">
        <v>500</v>
      </c>
      <c r="F23" s="133">
        <v>0</v>
      </c>
      <c r="G23" s="133">
        <v>0</v>
      </c>
    </row>
    <row r="24" spans="1:7" ht="30" customHeight="1" thickBot="1">
      <c r="A24" s="412" t="s">
        <v>367</v>
      </c>
      <c r="B24" s="389" t="s">
        <v>368</v>
      </c>
      <c r="C24" s="389"/>
      <c r="D24" s="133">
        <v>0</v>
      </c>
      <c r="E24" s="133">
        <v>247</v>
      </c>
      <c r="F24" s="133">
        <v>247</v>
      </c>
      <c r="G24" s="133">
        <v>247</v>
      </c>
    </row>
    <row r="25" spans="1:7" ht="30" customHeight="1" thickBot="1">
      <c r="A25" s="317" t="s">
        <v>4</v>
      </c>
      <c r="B25" s="519" t="s">
        <v>205</v>
      </c>
      <c r="C25" s="520"/>
      <c r="D25" s="311">
        <f>SUM(D26)</f>
        <v>300</v>
      </c>
      <c r="E25" s="311">
        <f>SUM(E26)</f>
        <v>300</v>
      </c>
      <c r="F25" s="311">
        <f>SUM(F26)</f>
        <v>300</v>
      </c>
      <c r="G25" s="311">
        <f>SUM(G26)</f>
        <v>0</v>
      </c>
    </row>
    <row r="26" spans="1:7" ht="30" customHeight="1" thickBot="1">
      <c r="A26" s="318" t="s">
        <v>324</v>
      </c>
      <c r="B26" s="539" t="s">
        <v>325</v>
      </c>
      <c r="C26" s="539"/>
      <c r="D26" s="312">
        <v>300</v>
      </c>
      <c r="E26" s="312">
        <v>300</v>
      </c>
      <c r="F26" s="133">
        <v>300</v>
      </c>
      <c r="G26" s="133">
        <v>0</v>
      </c>
    </row>
    <row r="27" spans="1:7" ht="30" customHeight="1" thickBot="1">
      <c r="A27" s="536" t="s">
        <v>138</v>
      </c>
      <c r="B27" s="537"/>
      <c r="C27" s="538"/>
      <c r="D27" s="313">
        <f>SUM(D22+D25)</f>
        <v>800</v>
      </c>
      <c r="E27" s="313">
        <f>SUM(E8+E22+E25)</f>
        <v>12247</v>
      </c>
      <c r="F27" s="313">
        <f>SUM(F8+F22+F25)</f>
        <v>19776</v>
      </c>
      <c r="G27" s="313">
        <f>SUM(G8+G22+G25)</f>
        <v>20640</v>
      </c>
    </row>
    <row r="28" spans="1:6" ht="30" customHeight="1" thickBot="1">
      <c r="A28" s="527"/>
      <c r="B28" s="528"/>
      <c r="C28" s="528"/>
      <c r="D28" s="529"/>
      <c r="E28" s="319"/>
      <c r="F28" s="100"/>
    </row>
    <row r="29" spans="1:7" ht="30" customHeight="1" thickBot="1">
      <c r="A29" s="314" t="s">
        <v>1</v>
      </c>
      <c r="B29" s="516" t="s">
        <v>346</v>
      </c>
      <c r="C29" s="516"/>
      <c r="D29" s="311">
        <v>0</v>
      </c>
      <c r="E29" s="311">
        <v>7990</v>
      </c>
      <c r="F29" s="311">
        <v>7990</v>
      </c>
      <c r="G29" s="311">
        <v>7990</v>
      </c>
    </row>
    <row r="30" spans="1:7" ht="30" customHeight="1" thickBot="1">
      <c r="A30" s="314" t="s">
        <v>2</v>
      </c>
      <c r="B30" s="516" t="s">
        <v>277</v>
      </c>
      <c r="C30" s="516"/>
      <c r="D30" s="311">
        <v>0</v>
      </c>
      <c r="E30" s="311">
        <v>0</v>
      </c>
      <c r="F30" s="311">
        <v>0</v>
      </c>
      <c r="G30" s="311">
        <v>0</v>
      </c>
    </row>
    <row r="31" spans="1:7" ht="30" customHeight="1" thickBot="1">
      <c r="A31" s="314" t="s">
        <v>4</v>
      </c>
      <c r="B31" s="516" t="s">
        <v>342</v>
      </c>
      <c r="C31" s="516"/>
      <c r="D31" s="311">
        <v>0</v>
      </c>
      <c r="E31" s="311">
        <v>2300</v>
      </c>
      <c r="F31" s="311">
        <v>2300</v>
      </c>
      <c r="G31" s="311">
        <v>2300</v>
      </c>
    </row>
    <row r="32" spans="1:7" ht="30" customHeight="1" thickBot="1">
      <c r="A32" s="314" t="s">
        <v>5</v>
      </c>
      <c r="B32" s="516" t="s">
        <v>276</v>
      </c>
      <c r="C32" s="516"/>
      <c r="D32" s="311">
        <v>800</v>
      </c>
      <c r="E32" s="311">
        <v>0</v>
      </c>
      <c r="F32" s="311">
        <v>0</v>
      </c>
      <c r="G32" s="311">
        <v>0</v>
      </c>
    </row>
    <row r="33" spans="1:7" ht="30" customHeight="1" thickBot="1">
      <c r="A33" s="518" t="s">
        <v>139</v>
      </c>
      <c r="B33" s="518"/>
      <c r="C33" s="518"/>
      <c r="D33" s="311">
        <f>SUM(D30:D32)</f>
        <v>800</v>
      </c>
      <c r="E33" s="311">
        <f>SUM(E29:E32)</f>
        <v>10290</v>
      </c>
      <c r="F33" s="311">
        <f>SUM(F29:F32)</f>
        <v>10290</v>
      </c>
      <c r="G33" s="311">
        <f>SUM(G29:G32)</f>
        <v>10290</v>
      </c>
    </row>
    <row r="34" spans="1:3" ht="30" customHeight="1">
      <c r="A34" s="104"/>
      <c r="B34" s="105"/>
      <c r="C34" s="106"/>
    </row>
    <row r="35" spans="1:3" ht="35.25" customHeight="1">
      <c r="A35" s="104"/>
      <c r="B35" s="105"/>
      <c r="C35" s="106"/>
    </row>
    <row r="36" spans="1:3" ht="30" customHeight="1">
      <c r="A36" s="104"/>
      <c r="B36" s="105"/>
      <c r="C36" s="106"/>
    </row>
    <row r="37" spans="1:3" ht="30" customHeight="1">
      <c r="A37" s="104"/>
      <c r="B37" s="105"/>
      <c r="C37" s="106"/>
    </row>
    <row r="38" spans="1:3" ht="30" customHeight="1">
      <c r="A38" s="104"/>
      <c r="B38" s="105"/>
      <c r="C38" s="106"/>
    </row>
    <row r="39" spans="1:3" ht="30" customHeight="1">
      <c r="A39" s="517"/>
      <c r="B39" s="517"/>
      <c r="C39" s="107"/>
    </row>
    <row r="40" spans="1:3" ht="12.75">
      <c r="A40" s="108"/>
      <c r="B40" s="108"/>
      <c r="C40" s="108"/>
    </row>
  </sheetData>
  <sheetProtection/>
  <mergeCells count="28">
    <mergeCell ref="B4:G4"/>
    <mergeCell ref="B11:C11"/>
    <mergeCell ref="B12:C12"/>
    <mergeCell ref="B30:C30"/>
    <mergeCell ref="A28:D28"/>
    <mergeCell ref="A6:A7"/>
    <mergeCell ref="B6:C7"/>
    <mergeCell ref="A27:C27"/>
    <mergeCell ref="B26:C26"/>
    <mergeCell ref="B18:C18"/>
    <mergeCell ref="B19:C19"/>
    <mergeCell ref="A1:F1"/>
    <mergeCell ref="A2:F2"/>
    <mergeCell ref="B23:C23"/>
    <mergeCell ref="B9:C9"/>
    <mergeCell ref="B10:C10"/>
    <mergeCell ref="B8:C8"/>
    <mergeCell ref="B22:C22"/>
    <mergeCell ref="B16:C16"/>
    <mergeCell ref="B17:C17"/>
    <mergeCell ref="B20:C20"/>
    <mergeCell ref="B21:C21"/>
    <mergeCell ref="B31:C31"/>
    <mergeCell ref="A39:B39"/>
    <mergeCell ref="B32:C32"/>
    <mergeCell ref="A33:C33"/>
    <mergeCell ref="B25:C25"/>
    <mergeCell ref="B29:C29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A5" sqref="A5:E5"/>
    </sheetView>
  </sheetViews>
  <sheetFormatPr defaultColWidth="9.140625" defaultRowHeight="12.75"/>
  <cols>
    <col min="1" max="1" width="59.28125" style="160" customWidth="1"/>
    <col min="2" max="3" width="17.140625" style="160" customWidth="1"/>
    <col min="4" max="4" width="17.140625" style="391" customWidth="1"/>
    <col min="5" max="5" width="14.00390625" style="160" customWidth="1"/>
    <col min="6" max="16384" width="9.140625" style="160" customWidth="1"/>
  </cols>
  <sheetData>
    <row r="1" spans="1:4" ht="33" customHeight="1">
      <c r="A1" s="543" t="s">
        <v>134</v>
      </c>
      <c r="B1" s="543"/>
      <c r="C1" s="543"/>
      <c r="D1" s="543"/>
    </row>
    <row r="2" spans="1:4" ht="33" customHeight="1">
      <c r="A2" s="540" t="s">
        <v>308</v>
      </c>
      <c r="B2" s="540"/>
      <c r="C2" s="540"/>
      <c r="D2" s="540"/>
    </row>
    <row r="3" spans="1:4" ht="33" customHeight="1">
      <c r="A3" s="540" t="s">
        <v>34</v>
      </c>
      <c r="B3" s="540"/>
      <c r="C3" s="540"/>
      <c r="D3" s="540"/>
    </row>
    <row r="4" spans="1:2" ht="26.25">
      <c r="A4" s="5"/>
      <c r="B4" s="320"/>
    </row>
    <row r="5" spans="1:5" ht="12.75">
      <c r="A5" s="544" t="s">
        <v>398</v>
      </c>
      <c r="B5" s="544"/>
      <c r="C5" s="544"/>
      <c r="D5" s="544"/>
      <c r="E5" s="544"/>
    </row>
    <row r="6" spans="1:4" ht="27" thickBot="1">
      <c r="A6" s="6"/>
      <c r="D6" s="392" t="s">
        <v>0</v>
      </c>
    </row>
    <row r="7" spans="1:5" ht="32.25" customHeight="1" thickBot="1">
      <c r="A7" s="541" t="s">
        <v>35</v>
      </c>
      <c r="B7" s="321" t="s">
        <v>353</v>
      </c>
      <c r="C7" s="322" t="s">
        <v>326</v>
      </c>
      <c r="D7" s="322" t="s">
        <v>326</v>
      </c>
      <c r="E7" s="322" t="s">
        <v>326</v>
      </c>
    </row>
    <row r="8" spans="1:5" ht="32.25" customHeight="1" thickBot="1">
      <c r="A8" s="542"/>
      <c r="B8" s="332" t="s">
        <v>354</v>
      </c>
      <c r="C8" s="305" t="s">
        <v>349</v>
      </c>
      <c r="D8" s="432" t="s">
        <v>390</v>
      </c>
      <c r="E8" s="393"/>
    </row>
    <row r="9" spans="1:5" ht="32.25" customHeight="1" thickBot="1">
      <c r="A9" s="323" t="s">
        <v>61</v>
      </c>
      <c r="B9" s="333">
        <f>SUM(B10+B14+B15+B16+B17)</f>
        <v>1253</v>
      </c>
      <c r="C9" s="334">
        <f>SUM(C10+C14+C15+C16+C17)</f>
        <v>1065</v>
      </c>
      <c r="D9" s="335">
        <f>SUM(D10+D14+D15+D16+D17)</f>
        <v>1065</v>
      </c>
      <c r="E9" s="335">
        <f>SUM(E10+E14+E15+E16+E17)</f>
        <v>1186</v>
      </c>
    </row>
    <row r="10" spans="1:5" ht="32.25" customHeight="1">
      <c r="A10" s="324" t="s">
        <v>266</v>
      </c>
      <c r="B10" s="336">
        <f>SUM(B11:B13)</f>
        <v>966</v>
      </c>
      <c r="C10" s="337">
        <f>SUM(C11:C13)</f>
        <v>1014</v>
      </c>
      <c r="D10" s="338">
        <f>SUM(D11:D13)</f>
        <v>1014</v>
      </c>
      <c r="E10" s="338">
        <f>SUM(E11:E13)</f>
        <v>1014</v>
      </c>
    </row>
    <row r="11" spans="1:5" ht="32.25" customHeight="1">
      <c r="A11" s="325" t="s">
        <v>267</v>
      </c>
      <c r="B11" s="339">
        <v>160</v>
      </c>
      <c r="C11" s="340">
        <v>184</v>
      </c>
      <c r="D11" s="394">
        <v>184</v>
      </c>
      <c r="E11" s="394">
        <v>184</v>
      </c>
    </row>
    <row r="12" spans="1:5" ht="32.25" customHeight="1">
      <c r="A12" s="326" t="s">
        <v>271</v>
      </c>
      <c r="B12" s="339">
        <v>160</v>
      </c>
      <c r="C12" s="340">
        <v>184</v>
      </c>
      <c r="D12" s="394">
        <v>184</v>
      </c>
      <c r="E12" s="394">
        <v>184</v>
      </c>
    </row>
    <row r="13" spans="1:5" ht="32.25" customHeight="1">
      <c r="A13" s="326" t="s">
        <v>272</v>
      </c>
      <c r="B13" s="339">
        <v>646</v>
      </c>
      <c r="C13" s="340">
        <v>646</v>
      </c>
      <c r="D13" s="394">
        <v>646</v>
      </c>
      <c r="E13" s="394">
        <v>646</v>
      </c>
    </row>
    <row r="14" spans="1:5" ht="32.25" customHeight="1">
      <c r="A14" s="327" t="s">
        <v>319</v>
      </c>
      <c r="B14" s="341">
        <v>51</v>
      </c>
      <c r="C14" s="342">
        <v>51</v>
      </c>
      <c r="D14" s="394">
        <v>51</v>
      </c>
      <c r="E14" s="394">
        <v>51</v>
      </c>
    </row>
    <row r="15" spans="1:5" ht="32.25" customHeight="1">
      <c r="A15" s="328" t="s">
        <v>194</v>
      </c>
      <c r="B15" s="339">
        <v>58</v>
      </c>
      <c r="C15" s="340">
        <v>0</v>
      </c>
      <c r="D15" s="394">
        <v>0</v>
      </c>
      <c r="E15" s="394">
        <v>0</v>
      </c>
    </row>
    <row r="16" spans="1:5" ht="32.25" customHeight="1">
      <c r="A16" s="326" t="s">
        <v>273</v>
      </c>
      <c r="B16" s="339">
        <v>44</v>
      </c>
      <c r="C16" s="340">
        <v>0</v>
      </c>
      <c r="D16" s="394">
        <v>0</v>
      </c>
      <c r="E16" s="394">
        <v>121</v>
      </c>
    </row>
    <row r="17" spans="1:5" ht="32.25" customHeight="1" thickBot="1">
      <c r="A17" s="328" t="s">
        <v>269</v>
      </c>
      <c r="B17" s="339">
        <v>134</v>
      </c>
      <c r="C17" s="340">
        <v>0</v>
      </c>
      <c r="D17" s="395">
        <v>0</v>
      </c>
      <c r="E17" s="395">
        <v>0</v>
      </c>
    </row>
    <row r="18" spans="1:5" ht="32.25" customHeight="1" thickBot="1">
      <c r="A18" s="329" t="s">
        <v>242</v>
      </c>
      <c r="B18" s="343">
        <f>SUM(B19:B22)</f>
        <v>1132</v>
      </c>
      <c r="C18" s="344">
        <f>SUM(C19:C22)</f>
        <v>1129</v>
      </c>
      <c r="D18" s="345">
        <f>SUM(D19:D24)</f>
        <v>1258</v>
      </c>
      <c r="E18" s="345">
        <f>SUM(E19:E24)</f>
        <v>1137</v>
      </c>
    </row>
    <row r="19" spans="1:5" ht="32.25" customHeight="1">
      <c r="A19" s="328" t="s">
        <v>270</v>
      </c>
      <c r="B19" s="399">
        <v>265</v>
      </c>
      <c r="C19" s="400">
        <v>265</v>
      </c>
      <c r="D19" s="396">
        <v>265</v>
      </c>
      <c r="E19" s="396">
        <v>265</v>
      </c>
    </row>
    <row r="20" spans="1:5" ht="32.25" customHeight="1">
      <c r="A20" s="327" t="s">
        <v>200</v>
      </c>
      <c r="B20" s="341">
        <v>861</v>
      </c>
      <c r="C20" s="342">
        <v>861</v>
      </c>
      <c r="D20" s="394">
        <v>861</v>
      </c>
      <c r="E20" s="394">
        <v>861</v>
      </c>
    </row>
    <row r="21" spans="1:5" ht="32.25" customHeight="1">
      <c r="A21" s="328" t="s">
        <v>318</v>
      </c>
      <c r="B21" s="339">
        <v>3</v>
      </c>
      <c r="C21" s="340">
        <v>0</v>
      </c>
      <c r="D21" s="394">
        <v>0</v>
      </c>
      <c r="E21" s="394">
        <v>0</v>
      </c>
    </row>
    <row r="22" spans="1:5" ht="32.25" customHeight="1">
      <c r="A22" s="330" t="s">
        <v>268</v>
      </c>
      <c r="B22" s="401">
        <v>3</v>
      </c>
      <c r="C22" s="398">
        <v>3</v>
      </c>
      <c r="D22" s="402">
        <v>3</v>
      </c>
      <c r="E22" s="402">
        <v>3</v>
      </c>
    </row>
    <row r="23" spans="1:5" ht="32.25" customHeight="1">
      <c r="A23" s="330" t="s">
        <v>371</v>
      </c>
      <c r="B23" s="401">
        <v>0</v>
      </c>
      <c r="C23" s="398">
        <v>0</v>
      </c>
      <c r="D23" s="402">
        <v>121</v>
      </c>
      <c r="E23" s="402">
        <v>0</v>
      </c>
    </row>
    <row r="24" spans="1:5" ht="32.25" customHeight="1" thickBot="1">
      <c r="A24" s="330" t="s">
        <v>359</v>
      </c>
      <c r="B24" s="403">
        <v>0</v>
      </c>
      <c r="C24" s="404">
        <v>0</v>
      </c>
      <c r="D24" s="405">
        <v>8</v>
      </c>
      <c r="E24" s="405">
        <v>8</v>
      </c>
    </row>
    <row r="25" spans="1:5" ht="32.25" customHeight="1" thickBot="1">
      <c r="A25" s="331" t="s">
        <v>63</v>
      </c>
      <c r="B25" s="397">
        <f>SUM(B9+B18)</f>
        <v>2385</v>
      </c>
      <c r="C25" s="346">
        <f>SUM(C9+C18)</f>
        <v>2194</v>
      </c>
      <c r="D25" s="346">
        <f>SUM(D9+D18)</f>
        <v>2323</v>
      </c>
      <c r="E25" s="346">
        <f>SUM(E9+E18)</f>
        <v>2323</v>
      </c>
    </row>
  </sheetData>
  <sheetProtection/>
  <mergeCells count="5">
    <mergeCell ref="A3:D3"/>
    <mergeCell ref="A7:A8"/>
    <mergeCell ref="A1:D1"/>
    <mergeCell ref="A2:D2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10" sqref="K10"/>
    </sheetView>
  </sheetViews>
  <sheetFormatPr defaultColWidth="9.140625" defaultRowHeight="12.75"/>
  <cols>
    <col min="8" max="8" width="13.00390625" style="0" bestFit="1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25.5">
      <c r="A2" s="556" t="s">
        <v>134</v>
      </c>
      <c r="B2" s="556"/>
      <c r="C2" s="556"/>
      <c r="D2" s="556"/>
      <c r="E2" s="556"/>
      <c r="F2" s="556"/>
      <c r="G2" s="556"/>
      <c r="H2" s="556"/>
    </row>
    <row r="3" spans="1:8" ht="12.75">
      <c r="A3" s="558" t="s">
        <v>298</v>
      </c>
      <c r="B3" s="558"/>
      <c r="C3" s="558"/>
      <c r="D3" s="558"/>
      <c r="E3" s="558"/>
      <c r="F3" s="558"/>
      <c r="G3" s="558"/>
      <c r="H3" s="558"/>
    </row>
    <row r="4" spans="1:8" ht="12.75">
      <c r="A4" s="558"/>
      <c r="B4" s="558"/>
      <c r="C4" s="558"/>
      <c r="D4" s="558"/>
      <c r="E4" s="558"/>
      <c r="F4" s="558"/>
      <c r="G4" s="558"/>
      <c r="H4" s="558"/>
    </row>
    <row r="5" spans="1:8" ht="25.5">
      <c r="A5" s="8"/>
      <c r="B5" s="8"/>
      <c r="C5" s="8"/>
      <c r="D5" s="8"/>
      <c r="E5" s="8"/>
      <c r="F5" s="8"/>
      <c r="G5" s="8"/>
      <c r="H5" s="8"/>
    </row>
    <row r="6" spans="1:9" ht="26.25">
      <c r="A6" s="9"/>
      <c r="B6" s="9"/>
      <c r="C6" s="555" t="s">
        <v>297</v>
      </c>
      <c r="D6" s="555"/>
      <c r="E6" s="555"/>
      <c r="F6" s="555"/>
      <c r="G6" s="555"/>
      <c r="H6" s="555"/>
      <c r="I6" s="555"/>
    </row>
    <row r="7" spans="1:8" ht="27" thickBot="1">
      <c r="A7" s="9"/>
      <c r="B7" s="9"/>
      <c r="C7" s="9"/>
      <c r="D7" s="9"/>
      <c r="E7" s="9"/>
      <c r="F7" s="9"/>
      <c r="G7" s="557" t="s">
        <v>0</v>
      </c>
      <c r="H7" s="557"/>
    </row>
    <row r="8" spans="1:8" ht="40.5" customHeight="1">
      <c r="A8" s="547" t="s">
        <v>90</v>
      </c>
      <c r="B8" s="548"/>
      <c r="C8" s="548"/>
      <c r="D8" s="548"/>
      <c r="E8" s="548"/>
      <c r="F8" s="548"/>
      <c r="G8" s="548"/>
      <c r="H8" s="10"/>
    </row>
    <row r="9" spans="1:8" ht="45" customHeight="1">
      <c r="A9" s="549" t="s">
        <v>91</v>
      </c>
      <c r="B9" s="550"/>
      <c r="C9" s="550"/>
      <c r="D9" s="550"/>
      <c r="E9" s="550"/>
      <c r="F9" s="550"/>
      <c r="G9" s="550"/>
      <c r="H9" s="11"/>
    </row>
    <row r="10" spans="1:8" ht="44.25" customHeight="1">
      <c r="A10" s="549" t="s">
        <v>92</v>
      </c>
      <c r="B10" s="550"/>
      <c r="C10" s="550"/>
      <c r="D10" s="550"/>
      <c r="E10" s="550"/>
      <c r="F10" s="550"/>
      <c r="G10" s="550"/>
      <c r="H10" s="11">
        <f>SUM(H11:H14)</f>
        <v>110</v>
      </c>
    </row>
    <row r="11" spans="1:8" ht="38.25" customHeight="1">
      <c r="A11" s="545" t="s">
        <v>97</v>
      </c>
      <c r="B11" s="546"/>
      <c r="C11" s="546"/>
      <c r="D11" s="546"/>
      <c r="E11" s="546"/>
      <c r="F11" s="546"/>
      <c r="G11" s="546"/>
      <c r="H11" s="12">
        <v>30</v>
      </c>
    </row>
    <row r="12" spans="1:8" ht="25.5" customHeight="1">
      <c r="A12" s="545" t="s">
        <v>98</v>
      </c>
      <c r="B12" s="546"/>
      <c r="C12" s="546"/>
      <c r="D12" s="546"/>
      <c r="E12" s="546"/>
      <c r="F12" s="546"/>
      <c r="G12" s="546"/>
      <c r="H12" s="12">
        <v>50</v>
      </c>
    </row>
    <row r="13" spans="1:8" ht="24" customHeight="1">
      <c r="A13" s="545" t="s">
        <v>95</v>
      </c>
      <c r="B13" s="546"/>
      <c r="C13" s="546"/>
      <c r="D13" s="546"/>
      <c r="E13" s="546"/>
      <c r="F13" s="546"/>
      <c r="G13" s="546"/>
      <c r="H13" s="12"/>
    </row>
    <row r="14" spans="1:8" ht="21" customHeight="1">
      <c r="A14" s="545" t="s">
        <v>96</v>
      </c>
      <c r="B14" s="546"/>
      <c r="C14" s="546"/>
      <c r="D14" s="546"/>
      <c r="E14" s="546"/>
      <c r="F14" s="546"/>
      <c r="G14" s="546"/>
      <c r="H14" s="12">
        <v>30</v>
      </c>
    </row>
    <row r="15" spans="1:8" ht="41.25" customHeight="1">
      <c r="A15" s="551" t="s">
        <v>93</v>
      </c>
      <c r="B15" s="552"/>
      <c r="C15" s="552"/>
      <c r="D15" s="552"/>
      <c r="E15" s="552"/>
      <c r="F15" s="552"/>
      <c r="G15" s="552"/>
      <c r="H15" s="12"/>
    </row>
    <row r="16" spans="1:8" ht="30" customHeight="1" thickBot="1">
      <c r="A16" s="559" t="s">
        <v>94</v>
      </c>
      <c r="B16" s="560"/>
      <c r="C16" s="560"/>
      <c r="D16" s="560"/>
      <c r="E16" s="560"/>
      <c r="F16" s="560"/>
      <c r="G16" s="560"/>
      <c r="H16" s="13"/>
    </row>
    <row r="17" spans="1:8" ht="30" customHeight="1" thickBot="1">
      <c r="A17" s="553" t="s">
        <v>63</v>
      </c>
      <c r="B17" s="554"/>
      <c r="C17" s="554"/>
      <c r="D17" s="554"/>
      <c r="E17" s="554"/>
      <c r="F17" s="554"/>
      <c r="G17" s="554"/>
      <c r="H17" s="14">
        <f>SUM(H10)</f>
        <v>110</v>
      </c>
    </row>
  </sheetData>
  <sheetProtection/>
  <mergeCells count="14">
    <mergeCell ref="A17:G17"/>
    <mergeCell ref="C6:I6"/>
    <mergeCell ref="A2:H2"/>
    <mergeCell ref="G7:H7"/>
    <mergeCell ref="A3:H4"/>
    <mergeCell ref="A13:G13"/>
    <mergeCell ref="A16:G16"/>
    <mergeCell ref="A11:G11"/>
    <mergeCell ref="A12:G12"/>
    <mergeCell ref="A14:G14"/>
    <mergeCell ref="A8:G8"/>
    <mergeCell ref="A9:G9"/>
    <mergeCell ref="A10:G10"/>
    <mergeCell ref="A15:G15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5">
      <selection activeCell="K8" sqref="K8"/>
    </sheetView>
  </sheetViews>
  <sheetFormatPr defaultColWidth="9.140625" defaultRowHeight="12.75"/>
  <cols>
    <col min="2" max="2" width="33.00390625" style="0" customWidth="1"/>
    <col min="3" max="3" width="13.00390625" style="0" customWidth="1"/>
    <col min="4" max="4" width="12.421875" style="0" customWidth="1"/>
    <col min="5" max="5" width="13.00390625" style="0" customWidth="1"/>
    <col min="6" max="6" width="18.421875" style="0" customWidth="1"/>
    <col min="7" max="7" width="17.140625" style="0" customWidth="1"/>
  </cols>
  <sheetData>
    <row r="1" spans="1:5" ht="40.5" customHeight="1">
      <c r="A1" s="566" t="s">
        <v>197</v>
      </c>
      <c r="B1" s="567"/>
      <c r="C1" s="567"/>
      <c r="D1" s="567"/>
      <c r="E1" s="567"/>
    </row>
    <row r="2" spans="1:8" ht="18.75">
      <c r="A2" s="15"/>
      <c r="B2" s="16"/>
      <c r="C2" s="16"/>
      <c r="D2" s="16"/>
      <c r="E2" s="16"/>
      <c r="F2" s="555" t="s">
        <v>297</v>
      </c>
      <c r="G2" s="568"/>
      <c r="H2" s="568"/>
    </row>
    <row r="3" spans="1:7" ht="19.5" thickBot="1">
      <c r="A3" s="15"/>
      <c r="B3" s="16"/>
      <c r="C3" s="16"/>
      <c r="D3" s="16"/>
      <c r="E3" s="16"/>
      <c r="F3" s="18"/>
      <c r="G3" s="17" t="s">
        <v>0</v>
      </c>
    </row>
    <row r="4" spans="1:7" ht="25.5">
      <c r="A4" s="563" t="s">
        <v>55</v>
      </c>
      <c r="B4" s="564"/>
      <c r="C4" s="564"/>
      <c r="D4" s="564"/>
      <c r="E4" s="564"/>
      <c r="F4" s="564"/>
      <c r="G4" s="565"/>
    </row>
    <row r="5" spans="1:7" ht="26.25" thickBot="1">
      <c r="A5" s="19" t="s">
        <v>59</v>
      </c>
      <c r="B5" s="20" t="s">
        <v>45</v>
      </c>
      <c r="C5" s="20" t="s">
        <v>309</v>
      </c>
      <c r="D5" s="20" t="s">
        <v>195</v>
      </c>
      <c r="E5" s="20" t="s">
        <v>299</v>
      </c>
      <c r="F5" s="20" t="s">
        <v>310</v>
      </c>
      <c r="G5" s="21" t="s">
        <v>39</v>
      </c>
    </row>
    <row r="6" spans="1:7" ht="24.75" customHeight="1">
      <c r="A6" s="22" t="s">
        <v>1</v>
      </c>
      <c r="B6" s="23" t="s">
        <v>343</v>
      </c>
      <c r="C6" s="24">
        <v>7990</v>
      </c>
      <c r="D6" s="24"/>
      <c r="E6" s="24"/>
      <c r="F6" s="24"/>
      <c r="G6" s="25">
        <v>7990</v>
      </c>
    </row>
    <row r="7" spans="1:7" ht="24.75" customHeight="1">
      <c r="A7" s="26" t="s">
        <v>2</v>
      </c>
      <c r="B7" s="27"/>
      <c r="C7" s="28"/>
      <c r="D7" s="28"/>
      <c r="E7" s="28"/>
      <c r="F7" s="28"/>
      <c r="G7" s="29">
        <v>0</v>
      </c>
    </row>
    <row r="8" spans="1:7" ht="24.75" customHeight="1">
      <c r="A8" s="26" t="s">
        <v>4</v>
      </c>
      <c r="B8" s="27"/>
      <c r="C8" s="28"/>
      <c r="D8" s="28"/>
      <c r="E8" s="28"/>
      <c r="F8" s="28"/>
      <c r="G8" s="29">
        <v>0</v>
      </c>
    </row>
    <row r="9" spans="1:7" ht="24.75" customHeight="1">
      <c r="A9" s="26" t="s">
        <v>5</v>
      </c>
      <c r="B9" s="27"/>
      <c r="C9" s="28"/>
      <c r="D9" s="28"/>
      <c r="E9" s="28"/>
      <c r="F9" s="28"/>
      <c r="G9" s="29">
        <v>0</v>
      </c>
    </row>
    <row r="10" spans="1:7" ht="24.75" customHeight="1">
      <c r="A10" s="26" t="s">
        <v>6</v>
      </c>
      <c r="B10" s="27"/>
      <c r="C10" s="28"/>
      <c r="D10" s="28"/>
      <c r="E10" s="28"/>
      <c r="F10" s="28"/>
      <c r="G10" s="29">
        <v>0</v>
      </c>
    </row>
    <row r="11" spans="1:7" ht="24.75" customHeight="1" thickBot="1">
      <c r="A11" s="30" t="s">
        <v>7</v>
      </c>
      <c r="B11" s="31"/>
      <c r="C11" s="32"/>
      <c r="D11" s="32"/>
      <c r="E11" s="32"/>
      <c r="F11" s="32"/>
      <c r="G11" s="33">
        <v>0</v>
      </c>
    </row>
    <row r="12" spans="1:7" ht="24.75" customHeight="1" thickBot="1">
      <c r="A12" s="569" t="s">
        <v>46</v>
      </c>
      <c r="B12" s="570"/>
      <c r="C12" s="34">
        <v>7990</v>
      </c>
      <c r="D12" s="34">
        <v>0</v>
      </c>
      <c r="E12" s="34">
        <v>0</v>
      </c>
      <c r="F12" s="34">
        <v>0</v>
      </c>
      <c r="G12" s="35">
        <v>7990</v>
      </c>
    </row>
    <row r="13" spans="1:7" ht="24.75" customHeight="1">
      <c r="A13" s="22" t="s">
        <v>1</v>
      </c>
      <c r="B13" s="23"/>
      <c r="C13" s="24"/>
      <c r="D13" s="24"/>
      <c r="E13" s="24"/>
      <c r="F13" s="24"/>
      <c r="G13" s="25">
        <v>0</v>
      </c>
    </row>
    <row r="14" spans="1:7" ht="24.75" customHeight="1" thickBot="1">
      <c r="A14" s="30" t="s">
        <v>2</v>
      </c>
      <c r="B14" s="31"/>
      <c r="C14" s="32"/>
      <c r="D14" s="32"/>
      <c r="E14" s="32"/>
      <c r="F14" s="32"/>
      <c r="G14" s="33">
        <v>0</v>
      </c>
    </row>
    <row r="15" spans="1:7" ht="24.75" customHeight="1" thickBot="1">
      <c r="A15" s="571" t="s">
        <v>52</v>
      </c>
      <c r="B15" s="572"/>
      <c r="C15" s="34">
        <v>0</v>
      </c>
      <c r="D15" s="34">
        <v>0</v>
      </c>
      <c r="E15" s="34">
        <v>0</v>
      </c>
      <c r="F15" s="34">
        <v>0</v>
      </c>
      <c r="G15" s="35">
        <v>0</v>
      </c>
    </row>
    <row r="16" spans="1:7" ht="24.75" customHeight="1" thickBot="1">
      <c r="A16" s="561" t="s">
        <v>77</v>
      </c>
      <c r="B16" s="562"/>
      <c r="C16" s="34">
        <v>0</v>
      </c>
      <c r="D16" s="34">
        <v>0</v>
      </c>
      <c r="E16" s="34">
        <v>0</v>
      </c>
      <c r="F16" s="34">
        <v>0</v>
      </c>
      <c r="G16" s="35">
        <v>0</v>
      </c>
    </row>
  </sheetData>
  <sheetProtection/>
  <mergeCells count="6">
    <mergeCell ref="A16:B16"/>
    <mergeCell ref="A4:G4"/>
    <mergeCell ref="A1:E1"/>
    <mergeCell ref="F2:H2"/>
    <mergeCell ref="A12:B12"/>
    <mergeCell ref="A15:B15"/>
  </mergeCells>
  <printOptions/>
  <pageMargins left="0.75" right="0.75" top="1" bottom="1" header="0.5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Barczáné</dc:creator>
  <cp:keywords/>
  <dc:description/>
  <cp:lastModifiedBy>pu3</cp:lastModifiedBy>
  <cp:lastPrinted>2016-02-04T11:10:29Z</cp:lastPrinted>
  <dcterms:created xsi:type="dcterms:W3CDTF">2014-01-07T09:36:49Z</dcterms:created>
  <dcterms:modified xsi:type="dcterms:W3CDTF">2016-02-04T13:20:57Z</dcterms:modified>
  <cp:category/>
  <cp:version/>
  <cp:contentType/>
  <cp:contentStatus/>
</cp:coreProperties>
</file>