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23" firstSheet="7" activeTab="8"/>
  </bookViews>
  <sheets>
    <sheet name="1.melléklet" sheetId="1" r:id="rId1"/>
    <sheet name="1a.melléklet" sheetId="2" r:id="rId2"/>
    <sheet name="2.melléklet" sheetId="3" r:id="rId3"/>
    <sheet name="2a.melléklet" sheetId="4" r:id="rId4"/>
    <sheet name="3.melléklet" sheetId="5" r:id="rId5"/>
    <sheet name="4. melléklet" sheetId="6" r:id="rId6"/>
    <sheet name="5. melléklet" sheetId="7" r:id="rId7"/>
    <sheet name="6.melléklet" sheetId="8" r:id="rId8"/>
    <sheet name="7.melléklet" sheetId="9" r:id="rId9"/>
  </sheets>
  <definedNames>
    <definedName name="Nyomtatási_Tartomány" localSheetId="6">#REF!</definedName>
    <definedName name="Nyomtatási_Tartomány">#REF!</definedName>
    <definedName name="_xlnm.Print_Area" localSheetId="0">'1.melléklet'!$A$1:$M$47</definedName>
    <definedName name="_xlnm.Print_Area" localSheetId="1">'1a.melléklet'!$A$1:$M$36</definedName>
    <definedName name="_xlnm.Print_Area" localSheetId="2">'2.melléklet'!$A$1:$L$54</definedName>
    <definedName name="_xlnm.Print_Area" localSheetId="3">'2a.melléklet'!$A$1:$R$57</definedName>
    <definedName name="_xlnm.Print_Area" localSheetId="5">'4. melléklet'!$A$1:$F$24</definedName>
    <definedName name="_xlnm.Print_Area" localSheetId="8">'7.melléklet'!$A$1:$F$50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<sst xmlns="http://schemas.openxmlformats.org/spreadsheetml/2006/main" count="407" uniqueCount="337">
  <si>
    <t>adatok ezer forintban</t>
  </si>
  <si>
    <t>M E G N  E V E Z É S</t>
  </si>
  <si>
    <t>ELŐIRÁNYZAT</t>
  </si>
  <si>
    <t xml:space="preserve">TELJESÍTÉS </t>
  </si>
  <si>
    <t>eredeti</t>
  </si>
  <si>
    <t>összege</t>
  </si>
  <si>
    <t>aránya*</t>
  </si>
  <si>
    <t>%</t>
  </si>
  <si>
    <t>Alaptevékenység bevétele</t>
  </si>
  <si>
    <t>Intézmény egyéb sajátos bevétele</t>
  </si>
  <si>
    <t>Kamat bevétel</t>
  </si>
  <si>
    <t>Befolyt ÁFA</t>
  </si>
  <si>
    <t>Kommunális adó</t>
  </si>
  <si>
    <t>Iparűzési adó</t>
  </si>
  <si>
    <t>Pótlékok, bírságok</t>
  </si>
  <si>
    <t>HELYI ADÓ</t>
  </si>
  <si>
    <t>Gépjármű adó</t>
  </si>
  <si>
    <t>ÁTENGEDETT BEVÉTELEK</t>
  </si>
  <si>
    <t>Egyes jövedelempótló támogatások</t>
  </si>
  <si>
    <t>Központosított előirányzatok</t>
  </si>
  <si>
    <t>Működőképesség megőrz.szolg.kiegészítő tám.</t>
  </si>
  <si>
    <t>ÖNKORMÁNYZATI TÁMOGATÁSOK</t>
  </si>
  <si>
    <t>Ingatlan értékesítés</t>
  </si>
  <si>
    <t xml:space="preserve"> </t>
  </si>
  <si>
    <t>Pénzmaradvány igénybevétel</t>
  </si>
  <si>
    <t>PÉNZESZKÖZ ÁTVÉTEL</t>
  </si>
  <si>
    <t>BEVÉTEL ÖSSZESEN (GFS)</t>
  </si>
  <si>
    <t>ÖSSZES B E V É T E L</t>
  </si>
  <si>
    <t>ebből felhalmozási célú</t>
  </si>
  <si>
    <t>* módosított előirányzathoz képest</t>
  </si>
  <si>
    <t>Nagyiván Község Önkormányzatának</t>
  </si>
  <si>
    <t>MEGNEVEZÉS</t>
  </si>
  <si>
    <t>JOGCÍMENKÉNT</t>
  </si>
  <si>
    <t>ÖSSZESEN</t>
  </si>
  <si>
    <t>módosított</t>
  </si>
  <si>
    <t>Intézm.műk.bev.</t>
  </si>
  <si>
    <t>Önkorm. Sajátos</t>
  </si>
  <si>
    <t>Önkorm. Kvi.tám</t>
  </si>
  <si>
    <t>Pénzeszköz átvétel.</t>
  </si>
  <si>
    <t>Kölcsön  törl.</t>
  </si>
  <si>
    <t>ebből:alap</t>
  </si>
  <si>
    <t>Működési</t>
  </si>
  <si>
    <t>Felhalm.</t>
  </si>
  <si>
    <t>Iskolai étkeztetés</t>
  </si>
  <si>
    <t>Lakóingatlanok bérbeadása</t>
  </si>
  <si>
    <t>Nem lakóingatlan bérbeadása</t>
  </si>
  <si>
    <t>Önkorm.és többc.kist.társ.igazg.tevék.</t>
  </si>
  <si>
    <t>Város és községgazdálkodás</t>
  </si>
  <si>
    <t>Közhasznú foglalkoztatás</t>
  </si>
  <si>
    <t>Köztemető fenntartása</t>
  </si>
  <si>
    <t>Egyéb étkeztetés óvoda</t>
  </si>
  <si>
    <t>Egyéb étkeztetés szoc.étkezők</t>
  </si>
  <si>
    <t>Család-és nővédelmi egészségügyi gond.</t>
  </si>
  <si>
    <t>Ifjúság egészségügyi gondozás</t>
  </si>
  <si>
    <t>Közművelődési tevékenység</t>
  </si>
  <si>
    <t>BEVÉTELEK ÖSSZESEN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</si>
  <si>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</si>
  <si>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 E G N E V E Z É S</t>
  </si>
  <si>
    <t>TELJESÍTÉS</t>
  </si>
  <si>
    <r>
      <t>arán</t>
    </r>
    <r>
      <rPr>
        <sz val="9"/>
        <rFont val="Arial"/>
        <family val="2"/>
      </rPr>
      <t>ya*</t>
    </r>
  </si>
  <si>
    <t>Rendszeres személyi juttatások</t>
  </si>
  <si>
    <t>Nem rendszeres személyi juttatások</t>
  </si>
  <si>
    <t>Részfoglalkozásúak bére</t>
  </si>
  <si>
    <t>Külső személyi juttatások</t>
  </si>
  <si>
    <t>SZEMÉLYI JUTTATÁSOK</t>
  </si>
  <si>
    <t>Szociális hozzájár adó</t>
  </si>
  <si>
    <t>ozzájárulási adó</t>
  </si>
  <si>
    <t>Egészségügyi hozzájárulás</t>
  </si>
  <si>
    <t>MUNKAADÓT TER.JÁRULÉKOK</t>
  </si>
  <si>
    <t>Élelmiszer vásárlás</t>
  </si>
  <si>
    <t>Irodaszer, nyomtatvány</t>
  </si>
  <si>
    <t>Könyv, folyóírat</t>
  </si>
  <si>
    <t>Egyéb anyag, kisértékű tárgyi eszköz besz.</t>
  </si>
  <si>
    <t>Kommunikációs szolgáltatások</t>
  </si>
  <si>
    <t>Bérleti dij (világitás korszerűsítés)</t>
  </si>
  <si>
    <t>Gázenergia szolgáltatás dija</t>
  </si>
  <si>
    <t>Villamos energia szolgáltatás díja</t>
  </si>
  <si>
    <t>Víz- és csatorna díjak</t>
  </si>
  <si>
    <t>Karbantartás, kisjavítás</t>
  </si>
  <si>
    <t>Egyéb üzemeltetési, fenntartási szolgált.</t>
  </si>
  <si>
    <t>Vásárolt termék és szolgáltatás ÁFA</t>
  </si>
  <si>
    <t>Belföldi kiküldetések, reprezentáció</t>
  </si>
  <si>
    <t>ÁFA  befizetések</t>
  </si>
  <si>
    <t>Adók, díjak, befizetések</t>
  </si>
  <si>
    <t>DOLOGI  ÉS EGYÉB FOLYÓ KIAD.</t>
  </si>
  <si>
    <t>Szociális juttatások, segélyek</t>
  </si>
  <si>
    <t>Pénzeszköz átadások</t>
  </si>
  <si>
    <t>MŰKÖDÉSI KIADÁSOK ÖSSZ.</t>
  </si>
  <si>
    <t>Részesedés vásárlás</t>
  </si>
  <si>
    <t>Egyéb felhalmozási kiadások</t>
  </si>
  <si>
    <t>FELHALMOZÁSI KIADÁSOK</t>
  </si>
  <si>
    <t>Általános tartalék</t>
  </si>
  <si>
    <t>Működési és felhalmozási kiadások</t>
  </si>
  <si>
    <t>KIADÁSOK ÖSSZESEN</t>
  </si>
  <si>
    <t>KIADÁSNEMENKÉNT</t>
  </si>
  <si>
    <t>Személyi juttatások</t>
  </si>
  <si>
    <t>Munkaad. terh.jár.</t>
  </si>
  <si>
    <t>Dologi és e.folyó k.</t>
  </si>
  <si>
    <t>Műk.pe.átadás</t>
  </si>
  <si>
    <t>Társ.szoc.pol.jutt.</t>
  </si>
  <si>
    <t>Felhalm.kiadás</t>
  </si>
  <si>
    <t>Közutak,hidak, alagutak üzemeltetése,fenntart.</t>
  </si>
  <si>
    <t>Közvilágítás</t>
  </si>
  <si>
    <t>Lakóingatlan bérbeadás</t>
  </si>
  <si>
    <t>Önkormányzati jogalkotás</t>
  </si>
  <si>
    <t>Egyéb étkeztetés</t>
  </si>
  <si>
    <t>Iskolai intézményfenntartás</t>
  </si>
  <si>
    <t>Óvodai intézményfenntartás</t>
  </si>
  <si>
    <t>Szociális intézményfenntartás</t>
  </si>
  <si>
    <t>Köztemető fenntartás</t>
  </si>
  <si>
    <t>Önkormányzatok és többc.kistérs.társ.elszámol.PH</t>
  </si>
  <si>
    <t>Zöldterület kezelés</t>
  </si>
  <si>
    <t>Háziorvosi ellátás</t>
  </si>
  <si>
    <t>Család és nővédelmi egészségügyi gondozás</t>
  </si>
  <si>
    <t>Háziorvosi ügyelet</t>
  </si>
  <si>
    <t>Aktív korúak ellátása</t>
  </si>
  <si>
    <t>Lakásfenntartási támogatás</t>
  </si>
  <si>
    <t>Ápolási díj méltányossági alapon</t>
  </si>
  <si>
    <t>Köztemetés</t>
  </si>
  <si>
    <t>Civil szervezetek működésének támogatása</t>
  </si>
  <si>
    <t>Közművelődési feladatok</t>
  </si>
  <si>
    <t>ÖSSZES KIADÁS</t>
  </si>
  <si>
    <t>M e g n e v e z é s</t>
  </si>
  <si>
    <t>Előirányzat</t>
  </si>
  <si>
    <t>Teljesítés</t>
  </si>
  <si>
    <t>Maradvány</t>
  </si>
  <si>
    <t>Gyermek és ifjúság védelem</t>
  </si>
  <si>
    <t>Ös s z e s e n</t>
  </si>
  <si>
    <t>E s z k ö z ö k</t>
  </si>
  <si>
    <t xml:space="preserve"> 1.A.) Befektetett eszközök összesen</t>
  </si>
  <si>
    <t xml:space="preserve"> 2.I.    Immateriális javak</t>
  </si>
  <si>
    <t xml:space="preserve"> 3.II.   Tárgyi eszközök</t>
  </si>
  <si>
    <t xml:space="preserve"> 4.III.  Befektetett pénzügyi eszközök</t>
  </si>
  <si>
    <t xml:space="preserve"> 6. B.) Forgóeszközök összesen</t>
  </si>
  <si>
    <t xml:space="preserve"> 7.I .    Készletek</t>
  </si>
  <si>
    <t>12. E s z k ö z ö k    ö s s z e s e n:</t>
  </si>
  <si>
    <t>F o r r á s o k</t>
  </si>
  <si>
    <t>24. F o r r á s o k    ö s s z e s e n</t>
  </si>
  <si>
    <t>előirányzat</t>
  </si>
  <si>
    <t>BEVÉTELEK</t>
  </si>
  <si>
    <t xml:space="preserve">módosított 2013.12.31. </t>
  </si>
  <si>
    <t>Egészségbiztosítási Alaptól működésre</t>
  </si>
  <si>
    <t>Kölcsön visszatérülés</t>
  </si>
  <si>
    <t>Hitel/kölcsön</t>
  </si>
  <si>
    <t>Feladatmutatóhoz kötött normatív támogatás</t>
  </si>
  <si>
    <t>Népességhez kötött normatív támogatás</t>
  </si>
  <si>
    <t>Egyéb kötött felhasználású támogatás</t>
  </si>
  <si>
    <t>1.melléklet</t>
  </si>
  <si>
    <t>INTÉZMÉNYI MŰKÖDÉSI BEVÉTEL</t>
  </si>
  <si>
    <t>1/a.melléklet</t>
  </si>
  <si>
    <t>Felujítás ÁFA-val</t>
  </si>
  <si>
    <t>Beruházás ÁFA-val</t>
  </si>
  <si>
    <t>KIADÁSOK</t>
  </si>
  <si>
    <t>Közfoglalkoztatás</t>
  </si>
  <si>
    <t>3. melléklet</t>
  </si>
  <si>
    <t>4. melléklet</t>
  </si>
  <si>
    <t>5. melléklet</t>
  </si>
  <si>
    <t>teljesítés</t>
  </si>
  <si>
    <t>%-a</t>
  </si>
  <si>
    <t>FELHALMOZÁSI  BEVÉTELEK</t>
  </si>
  <si>
    <t>Felhalmozási célra Foglalkoztatási alaptól átvett</t>
  </si>
  <si>
    <t>Kölcsöntörlesztés</t>
  </si>
  <si>
    <t>Előző évi pénzmaradványból</t>
  </si>
  <si>
    <t>FELHALMOZÁSI CÉLÚ BEVÉTELEK</t>
  </si>
  <si>
    <t>FELHALMOZÁSI  KIADÁSOK</t>
  </si>
  <si>
    <t>Felújítások általános forgalmi adóval</t>
  </si>
  <si>
    <t>Beruházás forgalmi adóval</t>
  </si>
  <si>
    <t>Felhalmozási célú pénzeszközátadás</t>
  </si>
  <si>
    <t>FELHALMOZÁSI CÉLÚ KIADÁSOK</t>
  </si>
  <si>
    <t>6. melléklet</t>
  </si>
  <si>
    <t xml:space="preserve">Nagyiván Község Önkormányzata 2014. évben teljesített költségvetési bevételei  forrásonként </t>
  </si>
  <si>
    <t>módosított 2014.12.31</t>
  </si>
  <si>
    <t xml:space="preserve"> 2014. évben teljesített  bevételei  kormányzati funkciónként és főbb bevételi jogcímenként</t>
  </si>
  <si>
    <t>2014. évben teljesített költségvetési kiadásai   feladatonként</t>
  </si>
  <si>
    <t>módosított 2014.12.31.</t>
  </si>
  <si>
    <t>Nagyiván Község Önkormányzatának
2014. évben teljesített kiadásai kormányzati funkciónként és főbb kiadásnemenként</t>
  </si>
  <si>
    <t>Nagyiván Község Önkormányzatának 2014.évi
-  önkormányzati szintű - 
felhalmozási bevételeinek és kiadásainak alakulása</t>
  </si>
  <si>
    <t>Nagyiván Község Önkormányzatának 
2014.évi egyszerűsített mérlege</t>
  </si>
  <si>
    <t>2014.</t>
  </si>
  <si>
    <t>2013.</t>
  </si>
  <si>
    <t>Termőföld bérbeadásból szárm.jöv.adó</t>
  </si>
  <si>
    <t>Helyi önkormányzatok kiegészítő támogatásai</t>
  </si>
  <si>
    <t>Központi költségvetési szervtől átvett pe.működ.</t>
  </si>
  <si>
    <t>Foglalkoztatási Alaptól működésre</t>
  </si>
  <si>
    <t>Foglalkoztatási Alaptól felhalmozásra</t>
  </si>
  <si>
    <t>Önkormányzat(ok)tól működésre</t>
  </si>
  <si>
    <t>Társulásoktól átvett pénzeszköz működésre</t>
  </si>
  <si>
    <t>Államháztartáson kívül átvett pénzeszk.műk.(pünkösd)</t>
  </si>
  <si>
    <t>Egyéb étkzetetés (előfizetéses)</t>
  </si>
  <si>
    <t>Egyéb étkeztetés iskola</t>
  </si>
  <si>
    <t>Óvodai ellátás</t>
  </si>
  <si>
    <t>Idősek,demens betegek nappali ellátása</t>
  </si>
  <si>
    <t>Önkorm.és többc.kistérségi társulások elszám.</t>
  </si>
  <si>
    <t>Egyéb szociális és pénzbeli ellátások</t>
  </si>
  <si>
    <t>Táppénz hozzájárulás</t>
  </si>
  <si>
    <t>Munkáltatót terh.személyi jöv.adó</t>
  </si>
  <si>
    <t>Egyéb munkaadót terh.járulékok</t>
  </si>
  <si>
    <t>Vásárolt élelmezés (szoc.nyári gyermekétk.)</t>
  </si>
  <si>
    <t>Egyéb elvonások, befizetések</t>
  </si>
  <si>
    <t>Önkormányzatok elszám. a központi költségvet.</t>
  </si>
  <si>
    <t>Város és községgazdálkodás.mn.s.szolgáltatás</t>
  </si>
  <si>
    <t>Önkormányzatok és többc.kistérs.társ.elsz.ÓVODA</t>
  </si>
  <si>
    <t>Önkormányzatok és többc.kistérs.társ.elsz.SZOC.INT.</t>
  </si>
  <si>
    <t>Önkormányzati segélyek</t>
  </si>
  <si>
    <t>Gyermekvédelmi pénzbeli és természetbeni ellátás</t>
  </si>
  <si>
    <t xml:space="preserve"> Nagyiván Község Önkormányzatának 
2014.évi rendszeres személyi juttatások előirányzata és teljesítése kormányzati funkciónként</t>
  </si>
  <si>
    <t>ÁH-on belüli megelőlegezések</t>
  </si>
  <si>
    <t>ÁH-on belüli megelől.</t>
  </si>
  <si>
    <t>Kommunális adóból</t>
  </si>
  <si>
    <t xml:space="preserve"> 8.II.    Értékpapírok</t>
  </si>
  <si>
    <t xml:space="preserve"> 9.C.)  Pénzeszközök</t>
  </si>
  <si>
    <t>10.D.) Követelések</t>
  </si>
  <si>
    <t>11.E.) Egyéb sajátos eszközoldali elszámolások</t>
  </si>
  <si>
    <t>12.F.) Aktív időbeli elhatárolások</t>
  </si>
  <si>
    <t>13.G.) Saját tőke összesen</t>
  </si>
  <si>
    <t>14.I.    Nemzeti vagyon induláskori értéke</t>
  </si>
  <si>
    <t>15.II.   Nemzeti vagyon változásai</t>
  </si>
  <si>
    <t>17.IV.) Felhalmozott eredmény</t>
  </si>
  <si>
    <t>18.V.   Eszközök értékhelyesbítésének forrása</t>
  </si>
  <si>
    <t>19.VI.  Mérleg szerinti eredmény</t>
  </si>
  <si>
    <t>16.III.   Egyéb eszközök induláskori értéke és változásai</t>
  </si>
  <si>
    <t>20.H.) Kötelezettségek összesen</t>
  </si>
  <si>
    <t>21.I.   Egyéb sajátos forrásoldali elszámolások</t>
  </si>
  <si>
    <t>22.J.  Kincstári számlavezetéssel kapcsolatos elszámolások</t>
  </si>
  <si>
    <t>23.K. Passzív időbeli elhatárolások</t>
  </si>
  <si>
    <t>Megnevezés</t>
  </si>
  <si>
    <t>Sor</t>
  </si>
  <si>
    <t>Összeg</t>
  </si>
  <si>
    <t>01.</t>
  </si>
  <si>
    <t>02.</t>
  </si>
  <si>
    <t>I.</t>
  </si>
  <si>
    <t>03.</t>
  </si>
  <si>
    <t>04.</t>
  </si>
  <si>
    <t>II.</t>
  </si>
  <si>
    <t>A)</t>
  </si>
  <si>
    <t>05.</t>
  </si>
  <si>
    <t>06.</t>
  </si>
  <si>
    <t>III.</t>
  </si>
  <si>
    <t>07.</t>
  </si>
  <si>
    <t>08.</t>
  </si>
  <si>
    <t>IV.</t>
  </si>
  <si>
    <t>B)</t>
  </si>
  <si>
    <t>C)</t>
  </si>
  <si>
    <t>D)</t>
  </si>
  <si>
    <t>E)</t>
  </si>
  <si>
    <t>F)</t>
  </si>
  <si>
    <t>FG)</t>
  </si>
  <si>
    <t xml:space="preserve">Alaptevékenység költségvetési bevételei       </t>
  </si>
  <si>
    <t xml:space="preserve">Alaptevékenység költségvetési kiadásai        </t>
  </si>
  <si>
    <t>Alaptevékenység költségvetési egyenlege(=01-02)</t>
  </si>
  <si>
    <t xml:space="preserve">Alaptevékenység finanszírozási bevétele       </t>
  </si>
  <si>
    <t xml:space="preserve">Alaptevékenység finanszírozási kiadásai       </t>
  </si>
  <si>
    <t>Alaptevékenység finanszírozási egyenleg(03-04)</t>
  </si>
  <si>
    <t xml:space="preserve">Alaptevékenység maradványa (=±I±II)            </t>
  </si>
  <si>
    <t>Vállalkozási tevékenység költségvetési bevétel</t>
  </si>
  <si>
    <t>Vállalkozási tevékenység költségvetési kiadása</t>
  </si>
  <si>
    <t>Vállalkozási tevékeny.költségv.egyenl.(05-06)</t>
  </si>
  <si>
    <t>Vállalkozási tevékenység finanszírozási bevétel</t>
  </si>
  <si>
    <t>Vállalkozási tevékenység finanszírozási kiadás</t>
  </si>
  <si>
    <t>Vállalkozási tevékenység finansz.egyenl.(07-08)</t>
  </si>
  <si>
    <t xml:space="preserve">Vállalkozási tevékenység maradványa (=±III±IV) </t>
  </si>
  <si>
    <t xml:space="preserve">Összes maradvány (=A+B)                        </t>
  </si>
  <si>
    <t>Alaptevékenység kötelezettségvállal.terh.marad.</t>
  </si>
  <si>
    <t xml:space="preserve">Alaptevékenység szabad maradványa (=A-D)       </t>
  </si>
  <si>
    <t>Vállalkozási tevékenys.terhelő befiz.köt.(B*0,1)</t>
  </si>
  <si>
    <t xml:space="preserve">Vállalkozási tevékenység felhaszn.maradv.(B-F) </t>
  </si>
  <si>
    <t>Nagyiván Község Önkormányzatának
2014. évi maradványkimutatása</t>
  </si>
  <si>
    <t>Nagyiván Község Önkormányzatának 
2014.évi eredménykimutatása</t>
  </si>
  <si>
    <t xml:space="preserve">     '- ebből: árfolyamnyereség</t>
  </si>
  <si>
    <t xml:space="preserve">      - ebből: árfolyamveszteség</t>
  </si>
  <si>
    <t>09.</t>
  </si>
  <si>
    <t>10.</t>
  </si>
  <si>
    <t>11.</t>
  </si>
  <si>
    <t>12.</t>
  </si>
  <si>
    <t>13.</t>
  </si>
  <si>
    <t>14.</t>
  </si>
  <si>
    <t>15.</t>
  </si>
  <si>
    <t>V.</t>
  </si>
  <si>
    <t>VI.</t>
  </si>
  <si>
    <t>VII.</t>
  </si>
  <si>
    <t>16.</t>
  </si>
  <si>
    <t>17.</t>
  </si>
  <si>
    <t>18.</t>
  </si>
  <si>
    <t>VIII.</t>
  </si>
  <si>
    <t>19.</t>
  </si>
  <si>
    <t>20.</t>
  </si>
  <si>
    <t>21.</t>
  </si>
  <si>
    <t>IX:</t>
  </si>
  <si>
    <t>22.</t>
  </si>
  <si>
    <t>23.</t>
  </si>
  <si>
    <t>X:</t>
  </si>
  <si>
    <t>XI.</t>
  </si>
  <si>
    <t>Közhatalmi eredményszemléletű bevételek</t>
  </si>
  <si>
    <t>Eszközök és szolgált.értékesít.nettó eredm.bev</t>
  </si>
  <si>
    <t>Tevékenységek egyéb nettó eredményszem.bevét.</t>
  </si>
  <si>
    <t>Tevékenység nettó eredményszem.bevétel (01..03)</t>
  </si>
  <si>
    <t>Saját termelésű készletek állományváltozása</t>
  </si>
  <si>
    <t>Saját termelésű eszközök aktivált értéke</t>
  </si>
  <si>
    <t>Aktivált saját teljesítmények értéke (=±04+05)</t>
  </si>
  <si>
    <t>Központi működési célú támogat.eredménysz.bev.</t>
  </si>
  <si>
    <t>Egyéb működési célú támogat.eredménysz.bevét.</t>
  </si>
  <si>
    <t>Különféle egyéb eredményszemléletű bevételek</t>
  </si>
  <si>
    <t>Egyéb eredményszemléletű bevételek(=06+07+08)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</si>
  <si>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</si>
  <si>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</si>
  <si>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</si>
  <si>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</si>
  <si>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 (=09+10+11+12)</t>
  </si>
  <si>
    <t>Bérköltség</t>
  </si>
  <si>
    <t>Személyi jellegű egyéb kifizetések</t>
  </si>
  <si>
    <t>Bérjárulékok</t>
  </si>
  <si>
    <t>Személyi jellegű ráfordítások (=13+14+15)</t>
  </si>
  <si>
    <t>Értékcsökkenési leírás</t>
  </si>
  <si>
    <t>Egyéb ráfordítások</t>
  </si>
  <si>
    <t>TEVÉKENYSÉGEK EREDMÉNYE (=I±II+III-IV-V-VI-VII.</t>
  </si>
  <si>
    <t xml:space="preserve"> Kapott (járó) osztalék és részesedés</t>
  </si>
  <si>
    <t xml:space="preserve"> Kapott (járó) kamatok és kamatjell.eredm.jbev.</t>
  </si>
  <si>
    <t>Pénzügyi műveletek egyéb eredményszeml.bevét.</t>
  </si>
  <si>
    <t>Pénzügyi műveletek hozamai (=16+17+18)</t>
  </si>
  <si>
    <t>Fizetendő kamatok és kamatjellegű ráfordítások</t>
  </si>
  <si>
    <t>Részesedések, értékpapír, pénzeszk.értékveszt.</t>
  </si>
  <si>
    <t>Pénzügyi műveletek egyéb ráfordításai</t>
  </si>
  <si>
    <t>Pénzügyi műveletek ráfordításai (=19+20+21)</t>
  </si>
  <si>
    <t>PÉNZÜGYI MŰVELETEK EREDMÉNYE (=VIII-IX.)</t>
  </si>
  <si>
    <t>SZOKÁSOS EREDMÉNY (=±A±B)</t>
  </si>
  <si>
    <t>Felhalmozási célú támogatások eredményszem.bev</t>
  </si>
  <si>
    <t>Különféle rendkívüli eredményszemléletű bevét.</t>
  </si>
  <si>
    <t>Rendkívüli eredményszemléletű bevételek(=22+23)</t>
  </si>
  <si>
    <t>Rendkívüli ráfordítások</t>
  </si>
  <si>
    <t>RENDKÍVÜLI EREDMÉNY(=X-XI.)</t>
  </si>
  <si>
    <t>MÉRLEGSZERINTI EREDMÉNY (=±C±D)</t>
  </si>
  <si>
    <t>módosított 2014.06.30.</t>
  </si>
  <si>
    <t>2.melléklet</t>
  </si>
  <si>
    <t>2/a. melléklet</t>
  </si>
  <si>
    <t>7. melléklet</t>
  </si>
  <si>
    <t xml:space="preserve"> 5.IV.  Koncesszióba, vagyonkezelésbe adott eszközök</t>
  </si>
  <si>
    <t>a 9/2015.(IV.29.) önkrormányzati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</si>
</sst>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"/>
    <numFmt numFmtId="166" formatCode="#,##0\ _F_t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2" fillId="0" borderId="1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4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2" xfId="0" applyNumberForma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29" xfId="0" applyBorder="1" applyAlignment="1">
      <alignment/>
    </xf>
    <xf numFmtId="0" fontId="18" fillId="0" borderId="12" xfId="0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2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6" fillId="0" borderId="14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24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24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24" borderId="12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40" xfId="0" applyNumberFormat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20" fillId="0" borderId="40" xfId="0" applyFont="1" applyBorder="1" applyAlignment="1">
      <alignment horizontal="center"/>
    </xf>
    <xf numFmtId="0" fontId="32" fillId="0" borderId="40" xfId="56" applyFont="1" applyBorder="1">
      <alignment/>
      <protection/>
    </xf>
    <xf numFmtId="0" fontId="32" fillId="0" borderId="42" xfId="56" applyFont="1" applyBorder="1">
      <alignment/>
      <protection/>
    </xf>
    <xf numFmtId="0" fontId="32" fillId="0" borderId="0" xfId="56" applyFont="1" applyBorder="1">
      <alignment/>
      <protection/>
    </xf>
    <xf numFmtId="3" fontId="32" fillId="0" borderId="33" xfId="56" applyNumberFormat="1" applyFont="1" applyBorder="1">
      <alignment/>
      <protection/>
    </xf>
    <xf numFmtId="0" fontId="32" fillId="0" borderId="21" xfId="56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32" fillId="0" borderId="43" xfId="56" applyFont="1" applyBorder="1">
      <alignment/>
      <protection/>
    </xf>
    <xf numFmtId="3" fontId="32" fillId="0" borderId="44" xfId="56" applyNumberFormat="1" applyFont="1" applyBorder="1">
      <alignment/>
      <protection/>
    </xf>
    <xf numFmtId="0" fontId="32" fillId="0" borderId="35" xfId="56" applyFont="1" applyBorder="1">
      <alignment/>
      <protection/>
    </xf>
    <xf numFmtId="0" fontId="18" fillId="0" borderId="29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3" xfId="0" applyBorder="1" applyAlignment="1">
      <alignment/>
    </xf>
    <xf numFmtId="0" fontId="20" fillId="0" borderId="44" xfId="0" applyFont="1" applyBorder="1" applyAlignment="1">
      <alignment horizontal="center"/>
    </xf>
    <xf numFmtId="0" fontId="32" fillId="0" borderId="0" xfId="57" applyFont="1" applyBorder="1">
      <alignment/>
      <protection/>
    </xf>
    <xf numFmtId="0" fontId="33" fillId="0" borderId="40" xfId="57" applyFont="1" applyBorder="1">
      <alignment/>
      <protection/>
    </xf>
    <xf numFmtId="0" fontId="32" fillId="0" borderId="35" xfId="57" applyFont="1" applyBorder="1">
      <alignment/>
      <protection/>
    </xf>
    <xf numFmtId="0" fontId="33" fillId="0" borderId="40" xfId="57" applyFont="1" applyBorder="1" applyAlignment="1">
      <alignment horizontal="center"/>
      <protection/>
    </xf>
    <xf numFmtId="3" fontId="32" fillId="0" borderId="35" xfId="57" applyNumberFormat="1" applyFont="1" applyBorder="1">
      <alignment/>
      <protection/>
    </xf>
    <xf numFmtId="0" fontId="32" fillId="0" borderId="40" xfId="57" applyFont="1" applyBorder="1">
      <alignment/>
      <protection/>
    </xf>
    <xf numFmtId="0" fontId="32" fillId="0" borderId="43" xfId="57" applyFont="1" applyBorder="1">
      <alignment/>
      <protection/>
    </xf>
    <xf numFmtId="3" fontId="32" fillId="0" borderId="40" xfId="57" applyNumberFormat="1" applyFont="1" applyBorder="1">
      <alignment/>
      <protection/>
    </xf>
    <xf numFmtId="0" fontId="32" fillId="0" borderId="46" xfId="57" applyFont="1" applyBorder="1">
      <alignment/>
      <protection/>
    </xf>
    <xf numFmtId="0" fontId="32" fillId="0" borderId="47" xfId="57" applyFont="1" applyBorder="1">
      <alignment/>
      <protection/>
    </xf>
    <xf numFmtId="3" fontId="32" fillId="0" borderId="46" xfId="57" applyNumberFormat="1" applyFont="1" applyBorder="1">
      <alignment/>
      <protection/>
    </xf>
    <xf numFmtId="0" fontId="33" fillId="0" borderId="43" xfId="57" applyFont="1" applyBorder="1">
      <alignment/>
      <protection/>
    </xf>
    <xf numFmtId="3" fontId="33" fillId="0" borderId="40" xfId="57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2" xfId="0" applyNumberFormat="1" applyFill="1" applyBorder="1" applyAlignment="1">
      <alignment horizontal="right"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21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1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 horizontal="right" vertical="center"/>
    </xf>
    <xf numFmtId="164" fontId="0" fillId="0" borderId="56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21" fillId="0" borderId="31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3" fillId="0" borderId="40" xfId="56" applyFont="1" applyBorder="1">
      <alignment/>
      <protection/>
    </xf>
    <xf numFmtId="0" fontId="33" fillId="0" borderId="43" xfId="56" applyFont="1" applyBorder="1">
      <alignment/>
      <protection/>
    </xf>
    <xf numFmtId="3" fontId="33" fillId="0" borderId="44" xfId="56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3" fontId="21" fillId="0" borderId="16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3" fontId="0" fillId="0" borderId="12" xfId="0" applyNumberFormat="1" applyFill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0" fontId="18" fillId="0" borderId="26" xfId="0" applyFont="1" applyBorder="1" applyAlignment="1">
      <alignment horizontal="left"/>
    </xf>
    <xf numFmtId="3" fontId="0" fillId="0" borderId="30" xfId="0" applyNumberFormat="1" applyFill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3" fontId="0" fillId="0" borderId="14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21" fillId="0" borderId="15" xfId="0" applyNumberFormat="1" applyFont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57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8" fillId="0" borderId="62" xfId="0" applyFont="1" applyFill="1" applyBorder="1" applyAlignment="1">
      <alignment horizontal="left"/>
    </xf>
    <xf numFmtId="0" fontId="20" fillId="0" borderId="16" xfId="0" applyFont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49" fontId="27" fillId="0" borderId="11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33" fillId="0" borderId="43" xfId="57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3.melléklet" xfId="56"/>
    <cellStyle name="Normál_7.melléklet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E2" sqref="E2:L2"/>
    </sheetView>
  </sheetViews>
  <sheetFormatPr defaultColWidth="9.140625" defaultRowHeight="12.75"/>
  <cols>
    <col min="5" max="5" width="21.00390625" style="0" customWidth="1"/>
    <col min="6" max="6" width="1.28515625" style="0" hidden="1" customWidth="1"/>
    <col min="7" max="7" width="6.421875" style="0" customWidth="1"/>
    <col min="8" max="8" width="6.7109375" style="0" customWidth="1"/>
    <col min="9" max="9" width="11.8515625" style="0" customWidth="1"/>
    <col min="10" max="10" width="11.421875" style="0" customWidth="1"/>
    <col min="12" max="12" width="11.421875" style="0" customWidth="1"/>
    <col min="13" max="13" width="5.28125" style="0" customWidth="1"/>
    <col min="14" max="15" width="5.8515625" style="0" customWidth="1"/>
  </cols>
  <sheetData>
    <row r="1" spans="5:12" ht="15">
      <c r="E1" s="285" t="s">
        <v>147</v>
      </c>
      <c r="F1" s="285"/>
      <c r="G1" s="285"/>
      <c r="H1" s="285"/>
      <c r="I1" s="285"/>
      <c r="J1" s="285"/>
      <c r="K1" s="285"/>
      <c r="L1" s="285"/>
    </row>
    <row r="2" spans="1:15" ht="15">
      <c r="A2" s="1"/>
      <c r="B2" s="1"/>
      <c r="C2" s="1"/>
      <c r="D2" s="1"/>
      <c r="E2" s="285" t="s">
        <v>336</v>
      </c>
      <c r="F2" s="285"/>
      <c r="G2" s="285"/>
      <c r="H2" s="285"/>
      <c r="I2" s="285"/>
      <c r="J2" s="285"/>
      <c r="K2" s="285"/>
      <c r="L2" s="285"/>
      <c r="M2" s="2"/>
      <c r="N2" s="2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6" ht="40.5" customHeight="1">
      <c r="A4" s="253" t="s">
        <v>170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3"/>
      <c r="N4" s="3"/>
      <c r="O4" s="3"/>
      <c r="P4" s="3"/>
    </row>
    <row r="5" spans="1:15" ht="15" customHeight="1">
      <c r="A5" s="4"/>
      <c r="B5" s="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5"/>
      <c r="O5" s="5"/>
    </row>
    <row r="6" spans="8:15" ht="12.75">
      <c r="H6" s="1"/>
      <c r="I6" s="1"/>
      <c r="J6" s="1"/>
      <c r="K6" s="255" t="s">
        <v>0</v>
      </c>
      <c r="L6" s="255"/>
      <c r="M6" s="2"/>
      <c r="N6" s="2"/>
      <c r="O6" s="1"/>
    </row>
    <row r="7" spans="1:13" ht="12.75">
      <c r="A7" s="256" t="s">
        <v>1</v>
      </c>
      <c r="B7" s="256"/>
      <c r="C7" s="256"/>
      <c r="D7" s="256"/>
      <c r="E7" s="256"/>
      <c r="F7" s="256"/>
      <c r="G7" s="246" t="s">
        <v>2</v>
      </c>
      <c r="H7" s="246"/>
      <c r="I7" s="246"/>
      <c r="J7" s="246"/>
      <c r="K7" s="246" t="s">
        <v>3</v>
      </c>
      <c r="L7" s="246"/>
      <c r="M7" s="7"/>
    </row>
    <row r="8" spans="1:13" ht="12.75">
      <c r="A8" s="256"/>
      <c r="B8" s="256"/>
      <c r="C8" s="256"/>
      <c r="D8" s="256"/>
      <c r="E8" s="256"/>
      <c r="F8" s="256"/>
      <c r="G8" s="246"/>
      <c r="H8" s="246"/>
      <c r="I8" s="246"/>
      <c r="J8" s="246"/>
      <c r="K8" s="246"/>
      <c r="L8" s="246"/>
      <c r="M8" s="7"/>
    </row>
    <row r="9" spans="1:13" ht="25.5" customHeight="1">
      <c r="A9" s="256"/>
      <c r="B9" s="256"/>
      <c r="C9" s="256"/>
      <c r="D9" s="256"/>
      <c r="E9" s="256"/>
      <c r="F9" s="256"/>
      <c r="G9" s="246" t="s">
        <v>4</v>
      </c>
      <c r="H9" s="246"/>
      <c r="I9" s="247" t="s">
        <v>331</v>
      </c>
      <c r="J9" s="247" t="s">
        <v>171</v>
      </c>
      <c r="K9" s="246" t="s">
        <v>5</v>
      </c>
      <c r="L9" s="8" t="s">
        <v>6</v>
      </c>
      <c r="M9" s="7"/>
    </row>
    <row r="10" spans="1:13" ht="12.75">
      <c r="A10" s="256"/>
      <c r="B10" s="256"/>
      <c r="C10" s="256"/>
      <c r="D10" s="256"/>
      <c r="E10" s="256"/>
      <c r="F10" s="256"/>
      <c r="G10" s="246"/>
      <c r="H10" s="246"/>
      <c r="I10" s="248"/>
      <c r="J10" s="248"/>
      <c r="K10" s="246"/>
      <c r="L10" s="9" t="s">
        <v>7</v>
      </c>
      <c r="M10" s="7"/>
    </row>
    <row r="11" spans="1:15" ht="15">
      <c r="A11" s="265" t="s">
        <v>8</v>
      </c>
      <c r="B11" s="266"/>
      <c r="C11" s="266"/>
      <c r="D11" s="266"/>
      <c r="E11" s="273"/>
      <c r="F11" s="10"/>
      <c r="G11" s="249">
        <v>5</v>
      </c>
      <c r="H11" s="249"/>
      <c r="I11" s="207">
        <v>5</v>
      </c>
      <c r="J11" s="98">
        <v>5</v>
      </c>
      <c r="K11" s="99">
        <v>0</v>
      </c>
      <c r="L11" s="219">
        <f>(K11/J11)*100</f>
        <v>0</v>
      </c>
      <c r="M11" s="11"/>
      <c r="O11" s="12"/>
    </row>
    <row r="12" spans="1:13" ht="15">
      <c r="A12" s="257" t="s">
        <v>9</v>
      </c>
      <c r="B12" s="258"/>
      <c r="C12" s="258"/>
      <c r="D12" s="258"/>
      <c r="E12" s="276"/>
      <c r="F12" s="13"/>
      <c r="G12" s="262">
        <v>19054</v>
      </c>
      <c r="H12" s="262"/>
      <c r="I12" s="100">
        <v>19054</v>
      </c>
      <c r="J12" s="205">
        <v>19857</v>
      </c>
      <c r="K12" s="101">
        <v>21041</v>
      </c>
      <c r="L12" s="220">
        <f>(K12/J12)*100</f>
        <v>105.96263282469658</v>
      </c>
      <c r="M12" s="11"/>
    </row>
    <row r="13" spans="1:14" ht="15">
      <c r="A13" s="257" t="s">
        <v>10</v>
      </c>
      <c r="B13" s="258"/>
      <c r="C13" s="258"/>
      <c r="D13" s="258"/>
      <c r="E13" s="276"/>
      <c r="F13" s="13"/>
      <c r="G13" s="263">
        <v>10</v>
      </c>
      <c r="H13" s="263"/>
      <c r="I13" s="102">
        <v>10</v>
      </c>
      <c r="J13" s="206">
        <v>10</v>
      </c>
      <c r="K13" s="103">
        <v>1</v>
      </c>
      <c r="L13" s="220">
        <f>(K13/J13)*100</f>
        <v>10</v>
      </c>
      <c r="M13" s="11"/>
      <c r="N13" s="48"/>
    </row>
    <row r="14" spans="1:13" ht="15">
      <c r="A14" s="259" t="s">
        <v>11</v>
      </c>
      <c r="B14" s="260"/>
      <c r="C14" s="260"/>
      <c r="D14" s="260"/>
      <c r="E14" s="261"/>
      <c r="F14" s="13"/>
      <c r="G14" s="264">
        <v>4846</v>
      </c>
      <c r="H14" s="264"/>
      <c r="I14" s="104">
        <v>4846</v>
      </c>
      <c r="J14" s="208">
        <v>4846</v>
      </c>
      <c r="K14" s="105">
        <v>5279</v>
      </c>
      <c r="L14" s="221">
        <f>(K14/J14)*100</f>
        <v>108.93520429219976</v>
      </c>
      <c r="M14" s="11"/>
    </row>
    <row r="15" spans="1:13" ht="15.75">
      <c r="A15" s="278" t="s">
        <v>148</v>
      </c>
      <c r="B15" s="279"/>
      <c r="C15" s="279"/>
      <c r="D15" s="279"/>
      <c r="E15" s="280"/>
      <c r="F15" s="50"/>
      <c r="G15" s="250">
        <f>SUM(G11:G14)</f>
        <v>23915</v>
      </c>
      <c r="H15" s="250"/>
      <c r="I15" s="90">
        <f>SUM(I11:I14)</f>
        <v>23915</v>
      </c>
      <c r="J15" s="90">
        <f>SUM(J11:J14)</f>
        <v>24718</v>
      </c>
      <c r="K15" s="89">
        <f>SUM(K11:K14)</f>
        <v>26321</v>
      </c>
      <c r="L15" s="222">
        <f>(K15/J15)*100</f>
        <v>106.48515252043045</v>
      </c>
      <c r="M15" s="18"/>
    </row>
    <row r="16" spans="1:13" ht="15">
      <c r="A16" s="265" t="s">
        <v>12</v>
      </c>
      <c r="B16" s="266"/>
      <c r="C16" s="266"/>
      <c r="D16" s="266"/>
      <c r="E16" s="273"/>
      <c r="F16" s="13"/>
      <c r="G16" s="249">
        <v>1800</v>
      </c>
      <c r="H16" s="249"/>
      <c r="I16" s="98">
        <v>1800</v>
      </c>
      <c r="J16" s="209">
        <v>1800</v>
      </c>
      <c r="K16" s="99">
        <v>1747</v>
      </c>
      <c r="L16" s="223">
        <f aca="true" t="shared" si="0" ref="L16:L45">(K16/J16)*100</f>
        <v>97.05555555555556</v>
      </c>
      <c r="M16" s="11"/>
    </row>
    <row r="17" spans="1:13" ht="15">
      <c r="A17" s="257" t="s">
        <v>13</v>
      </c>
      <c r="B17" s="258"/>
      <c r="C17" s="258"/>
      <c r="D17" s="258"/>
      <c r="E17" s="276"/>
      <c r="F17" s="13"/>
      <c r="G17" s="251">
        <v>16800</v>
      </c>
      <c r="H17" s="251"/>
      <c r="I17" s="210">
        <v>16800</v>
      </c>
      <c r="J17" s="107">
        <v>16800</v>
      </c>
      <c r="K17" s="108">
        <v>13752</v>
      </c>
      <c r="L17" s="224">
        <f t="shared" si="0"/>
        <v>81.85714285714286</v>
      </c>
      <c r="M17" s="11"/>
    </row>
    <row r="18" spans="1:15" ht="15">
      <c r="A18" s="259" t="s">
        <v>14</v>
      </c>
      <c r="B18" s="260"/>
      <c r="C18" s="260"/>
      <c r="D18" s="260"/>
      <c r="E18" s="261"/>
      <c r="F18" s="13"/>
      <c r="G18" s="252">
        <v>160</v>
      </c>
      <c r="H18" s="252"/>
      <c r="I18" s="109">
        <v>160</v>
      </c>
      <c r="J18" s="211">
        <v>160</v>
      </c>
      <c r="K18" s="110">
        <v>195</v>
      </c>
      <c r="L18" s="225">
        <f t="shared" si="0"/>
        <v>121.875</v>
      </c>
      <c r="M18" s="11"/>
      <c r="O18" s="12"/>
    </row>
    <row r="19" spans="1:16" ht="15.75">
      <c r="A19" s="278" t="s">
        <v>15</v>
      </c>
      <c r="B19" s="279"/>
      <c r="C19" s="279"/>
      <c r="D19" s="279"/>
      <c r="E19" s="280"/>
      <c r="F19" s="50"/>
      <c r="G19" s="250">
        <f>SUM(G16:G18)</f>
        <v>18760</v>
      </c>
      <c r="H19" s="250"/>
      <c r="I19" s="125">
        <f>SUM(I16:I18)</f>
        <v>18760</v>
      </c>
      <c r="J19" s="125">
        <f>SUM(J16:J18)</f>
        <v>18760</v>
      </c>
      <c r="K19" s="125">
        <f>SUM(K16:K18)</f>
        <v>15694</v>
      </c>
      <c r="L19" s="226">
        <f t="shared" si="0"/>
        <v>83.65671641791045</v>
      </c>
      <c r="M19" s="18"/>
      <c r="P19" s="12"/>
    </row>
    <row r="20" spans="1:15" ht="15">
      <c r="A20" s="265" t="s">
        <v>180</v>
      </c>
      <c r="B20" s="266"/>
      <c r="C20" s="266"/>
      <c r="D20" s="266"/>
      <c r="E20" s="273"/>
      <c r="F20" s="13"/>
      <c r="G20" s="251">
        <v>0</v>
      </c>
      <c r="H20" s="251"/>
      <c r="I20" s="212">
        <v>0</v>
      </c>
      <c r="J20" s="107">
        <v>0</v>
      </c>
      <c r="K20" s="108">
        <v>0</v>
      </c>
      <c r="L20" s="223">
        <v>0</v>
      </c>
      <c r="M20" s="11"/>
      <c r="O20" s="12"/>
    </row>
    <row r="21" spans="1:13" ht="15">
      <c r="A21" s="259" t="s">
        <v>16</v>
      </c>
      <c r="B21" s="260"/>
      <c r="C21" s="260"/>
      <c r="D21" s="260"/>
      <c r="E21" s="261"/>
      <c r="F21" s="13"/>
      <c r="G21" s="252">
        <v>3640</v>
      </c>
      <c r="H21" s="252"/>
      <c r="I21" s="213">
        <v>3640</v>
      </c>
      <c r="J21" s="109">
        <v>3640</v>
      </c>
      <c r="K21" s="110">
        <v>3076</v>
      </c>
      <c r="L21" s="225">
        <f t="shared" si="0"/>
        <v>84.50549450549451</v>
      </c>
      <c r="M21" s="11"/>
    </row>
    <row r="22" spans="1:13" ht="15.75">
      <c r="A22" s="24" t="s">
        <v>17</v>
      </c>
      <c r="B22" s="24"/>
      <c r="C22" s="25"/>
      <c r="D22" s="25"/>
      <c r="E22" s="25"/>
      <c r="F22" s="24"/>
      <c r="G22" s="250">
        <f>SUM(G20:G21)</f>
        <v>3640</v>
      </c>
      <c r="H22" s="250"/>
      <c r="I22" s="89">
        <f>SUM(I20:I21)</f>
        <v>3640</v>
      </c>
      <c r="J22" s="89">
        <f>SUM(J20:J21)</f>
        <v>3640</v>
      </c>
      <c r="K22" s="89">
        <f>SUM(K20:K21)</f>
        <v>3076</v>
      </c>
      <c r="L22" s="226">
        <f t="shared" si="0"/>
        <v>84.50549450549451</v>
      </c>
      <c r="M22" s="18"/>
    </row>
    <row r="23" spans="1:13" ht="15">
      <c r="A23" s="265" t="s">
        <v>145</v>
      </c>
      <c r="B23" s="266"/>
      <c r="C23" s="266"/>
      <c r="D23" s="266"/>
      <c r="E23" s="266"/>
      <c r="F23" s="12"/>
      <c r="G23" s="267">
        <v>2564</v>
      </c>
      <c r="H23" s="267"/>
      <c r="I23" s="212">
        <v>2564</v>
      </c>
      <c r="J23" s="112">
        <v>2564</v>
      </c>
      <c r="K23" s="108">
        <v>2564</v>
      </c>
      <c r="L23" s="223">
        <f t="shared" si="0"/>
        <v>100</v>
      </c>
      <c r="M23" s="11"/>
    </row>
    <row r="24" spans="1:13" ht="15">
      <c r="A24" s="257" t="s">
        <v>144</v>
      </c>
      <c r="B24" s="258"/>
      <c r="C24" s="258"/>
      <c r="D24" s="258"/>
      <c r="E24" s="258"/>
      <c r="F24" s="12"/>
      <c r="G24" s="251">
        <v>25980</v>
      </c>
      <c r="H24" s="251"/>
      <c r="I24" s="210">
        <v>25980</v>
      </c>
      <c r="J24" s="107">
        <v>25980</v>
      </c>
      <c r="K24" s="108">
        <v>25980</v>
      </c>
      <c r="L24" s="224">
        <f t="shared" si="0"/>
        <v>100</v>
      </c>
      <c r="M24" s="11"/>
    </row>
    <row r="25" spans="1:13" ht="15">
      <c r="A25" s="257" t="s">
        <v>146</v>
      </c>
      <c r="B25" s="258"/>
      <c r="C25" s="258"/>
      <c r="D25" s="258"/>
      <c r="E25" s="258"/>
      <c r="F25" s="12"/>
      <c r="G25" s="251">
        <v>0</v>
      </c>
      <c r="H25" s="251"/>
      <c r="I25" s="210">
        <v>0</v>
      </c>
      <c r="J25" s="107">
        <v>0</v>
      </c>
      <c r="K25" s="108">
        <v>0</v>
      </c>
      <c r="L25" s="224"/>
      <c r="M25" s="11"/>
    </row>
    <row r="26" spans="1:13" ht="15">
      <c r="A26" s="257" t="s">
        <v>18</v>
      </c>
      <c r="B26" s="258"/>
      <c r="C26" s="258"/>
      <c r="D26" s="258"/>
      <c r="E26" s="258"/>
      <c r="F26" s="12"/>
      <c r="G26" s="251">
        <v>20755</v>
      </c>
      <c r="H26" s="251"/>
      <c r="I26" s="210">
        <v>20955</v>
      </c>
      <c r="J26" s="107">
        <v>16944</v>
      </c>
      <c r="K26" s="108">
        <v>16944</v>
      </c>
      <c r="L26" s="224">
        <f t="shared" si="0"/>
        <v>100</v>
      </c>
      <c r="M26" s="11"/>
    </row>
    <row r="27" spans="1:13" ht="15">
      <c r="A27" s="257" t="s">
        <v>19</v>
      </c>
      <c r="B27" s="258"/>
      <c r="C27" s="258"/>
      <c r="D27" s="258"/>
      <c r="E27" s="258"/>
      <c r="F27" s="12"/>
      <c r="G27" s="251"/>
      <c r="H27" s="251"/>
      <c r="I27" s="210">
        <v>2500</v>
      </c>
      <c r="J27" s="107">
        <v>1928</v>
      </c>
      <c r="K27" s="108">
        <v>1927</v>
      </c>
      <c r="L27" s="224">
        <f t="shared" si="0"/>
        <v>99.94813278008299</v>
      </c>
      <c r="M27" s="11"/>
    </row>
    <row r="28" spans="1:13" ht="15">
      <c r="A28" s="257" t="s">
        <v>181</v>
      </c>
      <c r="B28" s="258"/>
      <c r="C28" s="258"/>
      <c r="D28" s="258"/>
      <c r="E28" s="258"/>
      <c r="F28" s="12"/>
      <c r="G28" s="274">
        <v>0</v>
      </c>
      <c r="H28" s="274"/>
      <c r="I28" s="214">
        <v>0</v>
      </c>
      <c r="J28" s="122">
        <v>5081</v>
      </c>
      <c r="K28" s="115">
        <v>5081</v>
      </c>
      <c r="L28" s="224">
        <f>(K28/J28)*100</f>
        <v>100</v>
      </c>
      <c r="M28" s="11"/>
    </row>
    <row r="29" spans="1:13" ht="15">
      <c r="A29" s="259" t="s">
        <v>20</v>
      </c>
      <c r="B29" s="260"/>
      <c r="C29" s="260"/>
      <c r="D29" s="260"/>
      <c r="E29" s="260"/>
      <c r="F29" s="12"/>
      <c r="G29" s="284">
        <v>11748</v>
      </c>
      <c r="H29" s="284"/>
      <c r="I29" s="114">
        <v>13919</v>
      </c>
      <c r="J29" s="114">
        <v>4842</v>
      </c>
      <c r="K29" s="114">
        <v>4842</v>
      </c>
      <c r="L29" s="225">
        <f t="shared" si="0"/>
        <v>100</v>
      </c>
      <c r="M29" s="11"/>
    </row>
    <row r="30" spans="1:13" ht="15.75">
      <c r="A30" s="50" t="s">
        <v>21</v>
      </c>
      <c r="B30" s="24"/>
      <c r="C30" s="25"/>
      <c r="D30" s="25"/>
      <c r="E30" s="26"/>
      <c r="F30" s="27"/>
      <c r="G30" s="250">
        <f>SUM(G23:H29)</f>
        <v>61047</v>
      </c>
      <c r="H30" s="250"/>
      <c r="I30" s="125">
        <f>SUM(I23:I29)</f>
        <v>65918</v>
      </c>
      <c r="J30" s="91">
        <f>SUM(J23:J29)</f>
        <v>57339</v>
      </c>
      <c r="K30" s="89">
        <f>SUM(K23:K29)</f>
        <v>57338</v>
      </c>
      <c r="L30" s="226">
        <f t="shared" si="0"/>
        <v>99.99825598632694</v>
      </c>
      <c r="M30" s="18"/>
    </row>
    <row r="31" spans="1:13" ht="15">
      <c r="A31" s="275" t="s">
        <v>182</v>
      </c>
      <c r="B31" s="275"/>
      <c r="C31" s="275"/>
      <c r="D31" s="275"/>
      <c r="E31" s="275"/>
      <c r="F31" s="12"/>
      <c r="G31" s="267">
        <v>0</v>
      </c>
      <c r="H31" s="267"/>
      <c r="I31" s="212">
        <v>0</v>
      </c>
      <c r="J31" s="112">
        <v>1601</v>
      </c>
      <c r="K31" s="113">
        <v>1671</v>
      </c>
      <c r="L31" s="223">
        <v>0</v>
      </c>
      <c r="M31" s="11"/>
    </row>
    <row r="32" spans="1:13" ht="15">
      <c r="A32" s="13" t="s">
        <v>141</v>
      </c>
      <c r="B32" s="13"/>
      <c r="C32" s="14"/>
      <c r="D32" s="14"/>
      <c r="E32" s="14"/>
      <c r="F32" s="12"/>
      <c r="G32" s="251">
        <v>7250</v>
      </c>
      <c r="H32" s="251"/>
      <c r="I32" s="210">
        <v>7250</v>
      </c>
      <c r="J32" s="107">
        <v>7309</v>
      </c>
      <c r="K32" s="108">
        <v>7309</v>
      </c>
      <c r="L32" s="224">
        <f t="shared" si="0"/>
        <v>100</v>
      </c>
      <c r="M32" s="11"/>
    </row>
    <row r="33" spans="1:15" ht="15">
      <c r="A33" s="13" t="s">
        <v>183</v>
      </c>
      <c r="B33" s="13"/>
      <c r="C33" s="14"/>
      <c r="D33" s="14"/>
      <c r="E33" s="14"/>
      <c r="F33" s="12"/>
      <c r="G33" s="251">
        <v>60000</v>
      </c>
      <c r="H33" s="251"/>
      <c r="I33" s="210">
        <v>60000</v>
      </c>
      <c r="J33" s="107">
        <v>71704</v>
      </c>
      <c r="K33" s="108">
        <v>71704</v>
      </c>
      <c r="L33" s="224">
        <f t="shared" si="0"/>
        <v>100</v>
      </c>
      <c r="M33" s="11"/>
      <c r="O33" t="s">
        <v>23</v>
      </c>
    </row>
    <row r="34" spans="1:13" ht="15">
      <c r="A34" s="257" t="s">
        <v>184</v>
      </c>
      <c r="B34" s="257"/>
      <c r="C34" s="257"/>
      <c r="D34" s="257"/>
      <c r="E34" s="257"/>
      <c r="F34" s="12"/>
      <c r="G34" s="274">
        <v>9205</v>
      </c>
      <c r="H34" s="274"/>
      <c r="I34" s="210">
        <v>9205</v>
      </c>
      <c r="J34" s="107">
        <v>15832</v>
      </c>
      <c r="K34" s="108">
        <v>15832</v>
      </c>
      <c r="L34" s="224">
        <v>0</v>
      </c>
      <c r="M34" s="11"/>
    </row>
    <row r="35" spans="1:13" ht="15">
      <c r="A35" s="257" t="s">
        <v>185</v>
      </c>
      <c r="B35" s="257"/>
      <c r="C35" s="257"/>
      <c r="D35" s="257"/>
      <c r="E35" s="257"/>
      <c r="F35" s="12"/>
      <c r="G35" s="274">
        <v>1800</v>
      </c>
      <c r="H35" s="274"/>
      <c r="I35" s="210">
        <v>1800</v>
      </c>
      <c r="J35" s="107">
        <v>1800</v>
      </c>
      <c r="K35" s="108">
        <v>1950</v>
      </c>
      <c r="L35" s="224">
        <f t="shared" si="0"/>
        <v>108.33333333333333</v>
      </c>
      <c r="M35" s="11"/>
    </row>
    <row r="36" spans="1:13" ht="15">
      <c r="A36" s="20" t="s">
        <v>186</v>
      </c>
      <c r="B36" s="22"/>
      <c r="C36" s="22"/>
      <c r="D36" s="22"/>
      <c r="E36" s="22"/>
      <c r="F36" s="12"/>
      <c r="G36" s="281">
        <v>0</v>
      </c>
      <c r="H36" s="282"/>
      <c r="I36" s="210">
        <v>0</v>
      </c>
      <c r="J36" s="107">
        <v>4504</v>
      </c>
      <c r="K36" s="108">
        <v>4504</v>
      </c>
      <c r="L36" s="224">
        <f t="shared" si="0"/>
        <v>100</v>
      </c>
      <c r="M36" s="11"/>
    </row>
    <row r="37" spans="1:13" ht="15">
      <c r="A37" s="257" t="s">
        <v>187</v>
      </c>
      <c r="B37" s="258"/>
      <c r="C37" s="258"/>
      <c r="D37" s="258"/>
      <c r="E37" s="258"/>
      <c r="F37" s="12"/>
      <c r="G37" s="277"/>
      <c r="H37" s="277"/>
      <c r="I37" s="210">
        <v>858</v>
      </c>
      <c r="J37" s="107">
        <v>858</v>
      </c>
      <c r="K37" s="123">
        <v>860</v>
      </c>
      <c r="L37" s="224">
        <f t="shared" si="0"/>
        <v>100.23310023310023</v>
      </c>
      <c r="M37" s="11"/>
    </row>
    <row r="38" spans="1:13" ht="15.75">
      <c r="A38" s="278" t="s">
        <v>25</v>
      </c>
      <c r="B38" s="279"/>
      <c r="C38" s="279"/>
      <c r="D38" s="279"/>
      <c r="E38" s="280"/>
      <c r="F38" s="27"/>
      <c r="G38" s="283">
        <f>SUM(G31:H37)</f>
        <v>78255</v>
      </c>
      <c r="H38" s="283"/>
      <c r="I38" s="216">
        <f>SUM(I31:I37)</f>
        <v>79113</v>
      </c>
      <c r="J38" s="215">
        <f>SUM(J31:J37)</f>
        <v>103608</v>
      </c>
      <c r="K38" s="70">
        <f>SUM(K31:K37)</f>
        <v>103830</v>
      </c>
      <c r="L38" s="226">
        <f t="shared" si="0"/>
        <v>100.21426916840399</v>
      </c>
      <c r="M38" s="18"/>
    </row>
    <row r="39" spans="1:13" ht="15">
      <c r="A39" s="268" t="s">
        <v>24</v>
      </c>
      <c r="B39" s="269"/>
      <c r="C39" s="269"/>
      <c r="D39" s="269"/>
      <c r="E39" s="270"/>
      <c r="F39" s="53"/>
      <c r="G39" s="289">
        <v>0</v>
      </c>
      <c r="H39" s="289"/>
      <c r="I39" s="217">
        <v>0</v>
      </c>
      <c r="J39" s="117">
        <v>16447</v>
      </c>
      <c r="K39" s="116">
        <v>16447</v>
      </c>
      <c r="L39" s="227">
        <f>(K39/J39)*100</f>
        <v>100</v>
      </c>
      <c r="M39" s="18"/>
    </row>
    <row r="40" spans="1:13" ht="15">
      <c r="A40" s="268" t="s">
        <v>142</v>
      </c>
      <c r="B40" s="269"/>
      <c r="C40" s="269"/>
      <c r="D40" s="269"/>
      <c r="E40" s="270"/>
      <c r="F40" s="53"/>
      <c r="G40" s="289">
        <v>52</v>
      </c>
      <c r="H40" s="289"/>
      <c r="I40" s="217">
        <v>52</v>
      </c>
      <c r="J40" s="117">
        <v>52</v>
      </c>
      <c r="K40" s="116">
        <v>37</v>
      </c>
      <c r="L40" s="227">
        <f t="shared" si="0"/>
        <v>71.15384615384616</v>
      </c>
      <c r="M40" s="18"/>
    </row>
    <row r="41" spans="1:13" ht="15.75">
      <c r="A41" s="278" t="s">
        <v>26</v>
      </c>
      <c r="B41" s="279"/>
      <c r="C41" s="279"/>
      <c r="D41" s="279"/>
      <c r="E41" s="280"/>
      <c r="F41" s="21"/>
      <c r="G41" s="250">
        <f>SUM(G40,G38,G30,G22,G19,G15)</f>
        <v>185669</v>
      </c>
      <c r="H41" s="250"/>
      <c r="I41" s="125">
        <f>SUM(I40,I38,I30,I22,I19,I15,I39)</f>
        <v>191398</v>
      </c>
      <c r="J41" s="91">
        <f>SUM(J40,J38,J30,J22,J19,J15,J39)</f>
        <v>224564</v>
      </c>
      <c r="K41" s="89">
        <f>SUM(K40,K38,K30,K22,K19,K15,K39)</f>
        <v>222743</v>
      </c>
      <c r="L41" s="226">
        <f t="shared" si="0"/>
        <v>99.18909531358544</v>
      </c>
      <c r="M41" s="18"/>
    </row>
    <row r="42" spans="1:13" ht="15">
      <c r="A42" s="268" t="s">
        <v>206</v>
      </c>
      <c r="B42" s="269"/>
      <c r="C42" s="269"/>
      <c r="D42" s="269"/>
      <c r="E42" s="270"/>
      <c r="F42" s="21"/>
      <c r="G42" s="271"/>
      <c r="H42" s="272"/>
      <c r="I42" s="125"/>
      <c r="J42" s="91"/>
      <c r="K42" s="89">
        <v>1043</v>
      </c>
      <c r="L42" s="226"/>
      <c r="M42" s="18"/>
    </row>
    <row r="43" spans="1:13" ht="15">
      <c r="A43" s="286" t="s">
        <v>143</v>
      </c>
      <c r="B43" s="287"/>
      <c r="C43" s="287"/>
      <c r="D43" s="287"/>
      <c r="E43" s="288"/>
      <c r="F43" s="21"/>
      <c r="G43" s="295">
        <v>0</v>
      </c>
      <c r="H43" s="295"/>
      <c r="I43" s="218">
        <v>0</v>
      </c>
      <c r="J43" s="92">
        <v>0</v>
      </c>
      <c r="K43" s="118">
        <v>0</v>
      </c>
      <c r="L43" s="223">
        <v>0</v>
      </c>
      <c r="M43" s="18"/>
    </row>
    <row r="44" spans="1:13" ht="34.5" customHeight="1">
      <c r="A44" s="290" t="s">
        <v>27</v>
      </c>
      <c r="B44" s="291"/>
      <c r="C44" s="291"/>
      <c r="D44" s="291"/>
      <c r="E44" s="292"/>
      <c r="F44" s="54"/>
      <c r="G44" s="293">
        <f>SUM(G41:H43)</f>
        <v>185669</v>
      </c>
      <c r="H44" s="293"/>
      <c r="I44" s="120">
        <f>SUM(I41:I43)</f>
        <v>191398</v>
      </c>
      <c r="J44" s="120">
        <f>SUM(J41:J43)</f>
        <v>224564</v>
      </c>
      <c r="K44" s="119">
        <f>SUM(K41:K43)</f>
        <v>223786</v>
      </c>
      <c r="L44" s="228">
        <f t="shared" si="0"/>
        <v>99.65355088081795</v>
      </c>
      <c r="M44" s="18"/>
    </row>
    <row r="45" spans="1:13" ht="15">
      <c r="A45" s="268" t="s">
        <v>28</v>
      </c>
      <c r="B45" s="269"/>
      <c r="C45" s="269"/>
      <c r="D45" s="269"/>
      <c r="E45" s="270"/>
      <c r="F45" s="21"/>
      <c r="G45" s="294">
        <v>9257</v>
      </c>
      <c r="H45" s="294"/>
      <c r="I45" s="94">
        <v>9257</v>
      </c>
      <c r="J45" s="94">
        <v>16767</v>
      </c>
      <c r="K45" s="93">
        <v>16767</v>
      </c>
      <c r="L45" s="229">
        <f t="shared" si="0"/>
        <v>100</v>
      </c>
      <c r="M45" s="18"/>
    </row>
    <row r="46" spans="7:11" ht="12.75">
      <c r="G46" s="121"/>
      <c r="H46" s="121"/>
      <c r="I46" s="121"/>
      <c r="J46" s="121"/>
      <c r="K46" s="121"/>
    </row>
    <row r="47" ht="12.75">
      <c r="A47" t="s">
        <v>29</v>
      </c>
    </row>
  </sheetData>
  <sheetProtection selectLockedCells="1" selectUnlockedCells="1"/>
  <mergeCells count="77">
    <mergeCell ref="A39:E39"/>
    <mergeCell ref="G39:H39"/>
    <mergeCell ref="A19:E19"/>
    <mergeCell ref="A45:E45"/>
    <mergeCell ref="A44:E44"/>
    <mergeCell ref="G44:H44"/>
    <mergeCell ref="G45:H45"/>
    <mergeCell ref="G40:H40"/>
    <mergeCell ref="G41:H41"/>
    <mergeCell ref="G43:H43"/>
    <mergeCell ref="E1:L1"/>
    <mergeCell ref="E2:L2"/>
    <mergeCell ref="A15:E15"/>
    <mergeCell ref="A43:E43"/>
    <mergeCell ref="A41:E41"/>
    <mergeCell ref="A40:E40"/>
    <mergeCell ref="A18:E18"/>
    <mergeCell ref="A12:E12"/>
    <mergeCell ref="A11:E11"/>
    <mergeCell ref="A14:E14"/>
    <mergeCell ref="G37:H37"/>
    <mergeCell ref="A38:E38"/>
    <mergeCell ref="A37:E37"/>
    <mergeCell ref="G36:H36"/>
    <mergeCell ref="G38:H38"/>
    <mergeCell ref="A29:E29"/>
    <mergeCell ref="G29:H29"/>
    <mergeCell ref="G32:H32"/>
    <mergeCell ref="G33:H33"/>
    <mergeCell ref="A34:E34"/>
    <mergeCell ref="G34:H34"/>
    <mergeCell ref="A35:E35"/>
    <mergeCell ref="G35:H35"/>
    <mergeCell ref="A42:E42"/>
    <mergeCell ref="G42:H42"/>
    <mergeCell ref="A20:E20"/>
    <mergeCell ref="G28:H28"/>
    <mergeCell ref="G30:H30"/>
    <mergeCell ref="A31:E31"/>
    <mergeCell ref="G31:H31"/>
    <mergeCell ref="A28:E28"/>
    <mergeCell ref="G25:H25"/>
    <mergeCell ref="G26:H26"/>
    <mergeCell ref="G27:H27"/>
    <mergeCell ref="A27:E27"/>
    <mergeCell ref="A26:E26"/>
    <mergeCell ref="G17:H17"/>
    <mergeCell ref="G18:H18"/>
    <mergeCell ref="A23:E23"/>
    <mergeCell ref="G22:H22"/>
    <mergeCell ref="G23:H23"/>
    <mergeCell ref="A25:E25"/>
    <mergeCell ref="A17:E17"/>
    <mergeCell ref="A24:E24"/>
    <mergeCell ref="G24:H24"/>
    <mergeCell ref="A21:E21"/>
    <mergeCell ref="G11:H11"/>
    <mergeCell ref="G12:H12"/>
    <mergeCell ref="G13:H13"/>
    <mergeCell ref="G14:H14"/>
    <mergeCell ref="A13:E13"/>
    <mergeCell ref="A16:E16"/>
    <mergeCell ref="G19:H19"/>
    <mergeCell ref="G20:H20"/>
    <mergeCell ref="G21:H21"/>
    <mergeCell ref="A4:L4"/>
    <mergeCell ref="C5:M5"/>
    <mergeCell ref="K6:L6"/>
    <mergeCell ref="A7:F10"/>
    <mergeCell ref="G7:J8"/>
    <mergeCell ref="G15:H15"/>
    <mergeCell ref="K7:L8"/>
    <mergeCell ref="G9:H10"/>
    <mergeCell ref="J9:J10"/>
    <mergeCell ref="K9:K10"/>
    <mergeCell ref="I9:I10"/>
    <mergeCell ref="G16:H16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75" zoomScaleNormal="75" zoomScaleSheetLayoutView="75" zoomScalePageLayoutView="0" workbookViewId="0" topLeftCell="A1">
      <selection activeCell="E2" sqref="E2"/>
    </sheetView>
  </sheetViews>
  <sheetFormatPr defaultColWidth="9.140625" defaultRowHeight="12.75"/>
  <cols>
    <col min="1" max="1" width="41.421875" style="0" customWidth="1"/>
    <col min="2" max="2" width="12.421875" style="0" customWidth="1"/>
    <col min="3" max="3" width="12.140625" style="0" customWidth="1"/>
    <col min="13" max="13" width="14.421875" style="0" customWidth="1"/>
    <col min="15" max="15" width="0.13671875" style="0" customWidth="1"/>
  </cols>
  <sheetData>
    <row r="1" spans="7:13" ht="20.25">
      <c r="G1" s="305" t="s">
        <v>149</v>
      </c>
      <c r="H1" s="305"/>
      <c r="I1" s="305"/>
      <c r="J1" s="305"/>
      <c r="K1" s="305"/>
      <c r="L1" s="305"/>
      <c r="M1" s="305"/>
    </row>
    <row r="2" spans="7:13" ht="20.25">
      <c r="G2" s="305" t="s">
        <v>336</v>
      </c>
      <c r="H2" s="305"/>
      <c r="I2" s="305"/>
      <c r="J2" s="305"/>
      <c r="K2" s="305"/>
      <c r="L2" s="305"/>
      <c r="M2" s="305"/>
    </row>
    <row r="3" spans="11:14" ht="12.75">
      <c r="K3" s="309"/>
      <c r="L3" s="309"/>
      <c r="M3" s="309"/>
      <c r="N3" s="309"/>
    </row>
    <row r="4" spans="1:15" ht="18">
      <c r="A4" s="310" t="s">
        <v>30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81"/>
    </row>
    <row r="5" spans="1:15" ht="29.25" customHeight="1">
      <c r="A5" s="253" t="s">
        <v>172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7" spans="10:13" ht="12.75">
      <c r="J7" s="1"/>
      <c r="K7" s="1"/>
      <c r="L7" s="1"/>
      <c r="M7" s="1" t="s">
        <v>0</v>
      </c>
    </row>
    <row r="8" spans="1:13" ht="22.5" customHeight="1">
      <c r="A8" s="311" t="s">
        <v>31</v>
      </c>
      <c r="B8" s="312" t="s">
        <v>2</v>
      </c>
      <c r="C8" s="312"/>
      <c r="D8" s="296" t="s">
        <v>139</v>
      </c>
      <c r="E8" s="296"/>
      <c r="F8" s="296"/>
      <c r="G8" s="296"/>
      <c r="H8" s="296"/>
      <c r="I8" s="296"/>
      <c r="J8" s="296"/>
      <c r="K8" s="296"/>
      <c r="L8" s="296"/>
      <c r="M8" s="296"/>
    </row>
    <row r="9" spans="1:14" ht="21.75" customHeight="1">
      <c r="A9" s="311"/>
      <c r="B9" s="312"/>
      <c r="C9" s="312"/>
      <c r="D9" s="301" t="s">
        <v>32</v>
      </c>
      <c r="E9" s="302"/>
      <c r="F9" s="302"/>
      <c r="G9" s="302"/>
      <c r="H9" s="302"/>
      <c r="I9" s="302"/>
      <c r="J9" s="302"/>
      <c r="K9" s="302"/>
      <c r="L9" s="303"/>
      <c r="M9" s="297" t="s">
        <v>3</v>
      </c>
      <c r="N9" s="28"/>
    </row>
    <row r="10" spans="1:14" ht="30" customHeight="1">
      <c r="A10" s="311"/>
      <c r="B10" s="246" t="s">
        <v>4</v>
      </c>
      <c r="C10" s="297" t="s">
        <v>140</v>
      </c>
      <c r="D10" s="299" t="s">
        <v>35</v>
      </c>
      <c r="E10" s="299"/>
      <c r="F10" s="300" t="s">
        <v>36</v>
      </c>
      <c r="G10" s="300" t="s">
        <v>37</v>
      </c>
      <c r="H10" s="246" t="s">
        <v>38</v>
      </c>
      <c r="I10" s="246"/>
      <c r="J10" s="300" t="s">
        <v>39</v>
      </c>
      <c r="K10" s="308" t="s">
        <v>24</v>
      </c>
      <c r="L10" s="304" t="s">
        <v>207</v>
      </c>
      <c r="M10" s="306"/>
      <c r="N10" s="28"/>
    </row>
    <row r="11" spans="1:14" ht="19.5" customHeight="1">
      <c r="A11" s="311"/>
      <c r="B11" s="246"/>
      <c r="C11" s="298"/>
      <c r="D11" s="29"/>
      <c r="E11" s="30" t="s">
        <v>40</v>
      </c>
      <c r="F11" s="300"/>
      <c r="G11" s="300"/>
      <c r="H11" s="30" t="s">
        <v>41</v>
      </c>
      <c r="I11" s="30" t="s">
        <v>42</v>
      </c>
      <c r="J11" s="300"/>
      <c r="K11" s="300"/>
      <c r="L11" s="298"/>
      <c r="M11" s="307"/>
      <c r="N11" s="28"/>
    </row>
    <row r="12" spans="1:14" ht="12.75">
      <c r="A12" s="21" t="s">
        <v>22</v>
      </c>
      <c r="B12" s="119">
        <v>0</v>
      </c>
      <c r="C12" s="119">
        <v>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7">
        <f aca="true" t="shared" si="0" ref="M12:M17">SUM(D12,F12,K12,G12,H12,I12,L12,J12)</f>
        <v>0</v>
      </c>
      <c r="N12" s="28"/>
    </row>
    <row r="13" spans="1:14" ht="12.75">
      <c r="A13" s="82" t="s">
        <v>188</v>
      </c>
      <c r="B13" s="119">
        <v>824</v>
      </c>
      <c r="C13" s="119">
        <v>824</v>
      </c>
      <c r="D13" s="236">
        <v>2033</v>
      </c>
      <c r="E13" s="235">
        <v>1601</v>
      </c>
      <c r="F13" s="204"/>
      <c r="G13" s="204"/>
      <c r="H13" s="204"/>
      <c r="I13" s="204"/>
      <c r="J13" s="204"/>
      <c r="K13" s="204"/>
      <c r="L13" s="204"/>
      <c r="M13" s="127">
        <f t="shared" si="0"/>
        <v>2033</v>
      </c>
      <c r="N13" s="28"/>
    </row>
    <row r="14" spans="1:14" s="160" customFormat="1" ht="12.75">
      <c r="A14" s="237" t="s">
        <v>44</v>
      </c>
      <c r="B14" s="119">
        <v>168</v>
      </c>
      <c r="C14" s="119">
        <v>168</v>
      </c>
      <c r="D14" s="204">
        <v>173</v>
      </c>
      <c r="E14" s="238">
        <v>173</v>
      </c>
      <c r="F14" s="204"/>
      <c r="G14" s="204"/>
      <c r="H14" s="204"/>
      <c r="I14" s="204"/>
      <c r="J14" s="204"/>
      <c r="K14" s="204"/>
      <c r="L14" s="204"/>
      <c r="M14" s="127">
        <f t="shared" si="0"/>
        <v>173</v>
      </c>
      <c r="N14" s="159"/>
    </row>
    <row r="15" spans="1:14" s="160" customFormat="1" ht="12.75">
      <c r="A15" s="239" t="s">
        <v>45</v>
      </c>
      <c r="B15" s="119">
        <v>190</v>
      </c>
      <c r="C15" s="119">
        <v>190</v>
      </c>
      <c r="D15" s="204">
        <v>2013</v>
      </c>
      <c r="E15" s="238">
        <v>1589</v>
      </c>
      <c r="F15" s="204"/>
      <c r="G15" s="204"/>
      <c r="H15" s="204"/>
      <c r="I15" s="204"/>
      <c r="J15" s="204"/>
      <c r="K15" s="204"/>
      <c r="L15" s="204"/>
      <c r="M15" s="127">
        <f t="shared" si="0"/>
        <v>2013</v>
      </c>
      <c r="N15" s="159"/>
    </row>
    <row r="16" spans="1:14" ht="12.75">
      <c r="A16" s="240" t="s">
        <v>102</v>
      </c>
      <c r="B16" s="119">
        <v>0</v>
      </c>
      <c r="C16" s="119">
        <v>803</v>
      </c>
      <c r="D16" s="204">
        <v>803</v>
      </c>
      <c r="E16" s="238">
        <v>803</v>
      </c>
      <c r="F16" s="204"/>
      <c r="G16" s="204"/>
      <c r="H16" s="204"/>
      <c r="I16" s="204"/>
      <c r="J16" s="204"/>
      <c r="K16" s="204"/>
      <c r="L16" s="204"/>
      <c r="M16" s="127">
        <f t="shared" si="0"/>
        <v>803</v>
      </c>
      <c r="N16" s="28"/>
    </row>
    <row r="17" spans="1:14" s="160" customFormat="1" ht="12.75">
      <c r="A17" s="82" t="s">
        <v>46</v>
      </c>
      <c r="B17" s="119">
        <v>1980</v>
      </c>
      <c r="C17" s="119">
        <v>9418</v>
      </c>
      <c r="D17" s="204">
        <v>80</v>
      </c>
      <c r="E17" s="238">
        <v>80</v>
      </c>
      <c r="F17" s="204"/>
      <c r="G17" s="204"/>
      <c r="H17" s="129"/>
      <c r="I17" s="204"/>
      <c r="J17" s="204"/>
      <c r="K17" s="204">
        <v>5854</v>
      </c>
      <c r="L17" s="204"/>
      <c r="M17" s="127">
        <f t="shared" si="0"/>
        <v>5934</v>
      </c>
      <c r="N17" s="159"/>
    </row>
    <row r="18" spans="1:14" ht="12.75">
      <c r="A18" s="82" t="s">
        <v>47</v>
      </c>
      <c r="B18" s="128">
        <v>1749</v>
      </c>
      <c r="C18" s="128">
        <v>2607</v>
      </c>
      <c r="D18" s="236">
        <v>805</v>
      </c>
      <c r="E18" s="235">
        <v>651</v>
      </c>
      <c r="F18" s="204"/>
      <c r="G18" s="204"/>
      <c r="H18" s="129">
        <v>2810</v>
      </c>
      <c r="I18" s="204"/>
      <c r="J18" s="204">
        <v>37</v>
      </c>
      <c r="K18" s="204"/>
      <c r="L18" s="204"/>
      <c r="M18" s="127">
        <f>SUM(D18,F18,K18,G18,H18,I18,L18,J18)</f>
        <v>3652</v>
      </c>
      <c r="N18" s="28"/>
    </row>
    <row r="19" spans="1:14" ht="12.75">
      <c r="A19" s="82" t="s">
        <v>153</v>
      </c>
      <c r="B19" s="119">
        <v>69205</v>
      </c>
      <c r="C19" s="119">
        <v>88451</v>
      </c>
      <c r="D19" s="236"/>
      <c r="E19" s="235"/>
      <c r="F19" s="204"/>
      <c r="G19" s="204"/>
      <c r="H19" s="204">
        <v>71704</v>
      </c>
      <c r="I19" s="204">
        <v>15832</v>
      </c>
      <c r="J19" s="204"/>
      <c r="K19" s="204">
        <v>915</v>
      </c>
      <c r="L19" s="204"/>
      <c r="M19" s="127">
        <f aca="true" t="shared" si="1" ref="M19:M31">SUM(D19,F19,K19,G19,H19,I19,L19,J19)</f>
        <v>88451</v>
      </c>
      <c r="N19" s="28"/>
    </row>
    <row r="20" spans="1:14" ht="12.75">
      <c r="A20" s="82" t="s">
        <v>49</v>
      </c>
      <c r="B20" s="119">
        <v>102</v>
      </c>
      <c r="C20" s="119">
        <v>102</v>
      </c>
      <c r="D20" s="204">
        <v>163</v>
      </c>
      <c r="E20" s="238">
        <v>52</v>
      </c>
      <c r="F20" s="204"/>
      <c r="G20" s="204"/>
      <c r="H20" s="204"/>
      <c r="I20" s="204"/>
      <c r="J20" s="204"/>
      <c r="K20" s="204"/>
      <c r="L20" s="204"/>
      <c r="M20" s="127">
        <f t="shared" si="1"/>
        <v>163</v>
      </c>
      <c r="N20" s="28"/>
    </row>
    <row r="21" spans="1:14" ht="12.75">
      <c r="A21" s="82" t="s">
        <v>189</v>
      </c>
      <c r="B21" s="119">
        <v>923</v>
      </c>
      <c r="C21" s="119">
        <v>923</v>
      </c>
      <c r="D21" s="129">
        <v>1233</v>
      </c>
      <c r="E21" s="130">
        <v>971</v>
      </c>
      <c r="F21" s="204"/>
      <c r="G21" s="204"/>
      <c r="H21" s="204"/>
      <c r="I21" s="204"/>
      <c r="J21" s="204"/>
      <c r="K21" s="204"/>
      <c r="L21" s="204"/>
      <c r="M21" s="127">
        <f t="shared" si="1"/>
        <v>1233</v>
      </c>
      <c r="N21" s="28"/>
    </row>
    <row r="22" spans="1:14" ht="12.75">
      <c r="A22" s="82" t="s">
        <v>50</v>
      </c>
      <c r="B22" s="119">
        <v>6438</v>
      </c>
      <c r="C22" s="119">
        <v>6438</v>
      </c>
      <c r="D22" s="129">
        <v>8751</v>
      </c>
      <c r="E22" s="130">
        <v>6932</v>
      </c>
      <c r="F22" s="204"/>
      <c r="G22" s="204"/>
      <c r="H22" s="204"/>
      <c r="I22" s="204"/>
      <c r="J22" s="204"/>
      <c r="K22" s="204"/>
      <c r="L22" s="204"/>
      <c r="M22" s="127">
        <f t="shared" si="1"/>
        <v>8751</v>
      </c>
      <c r="N22" s="28"/>
    </row>
    <row r="23" spans="1:14" ht="12.75">
      <c r="A23" s="82" t="s">
        <v>51</v>
      </c>
      <c r="B23" s="119">
        <v>11407</v>
      </c>
      <c r="C23" s="119">
        <v>11407</v>
      </c>
      <c r="D23" s="129">
        <v>9791</v>
      </c>
      <c r="E23" s="130">
        <v>7709</v>
      </c>
      <c r="F23" s="204"/>
      <c r="G23" s="204"/>
      <c r="H23" s="204"/>
      <c r="I23" s="204"/>
      <c r="J23" s="204"/>
      <c r="K23" s="204"/>
      <c r="L23" s="204"/>
      <c r="M23" s="127">
        <f t="shared" si="1"/>
        <v>9791</v>
      </c>
      <c r="N23" s="28"/>
    </row>
    <row r="24" spans="1:14" ht="12.75">
      <c r="A24" s="82" t="s">
        <v>190</v>
      </c>
      <c r="B24" s="119">
        <v>0</v>
      </c>
      <c r="C24" s="119">
        <v>629</v>
      </c>
      <c r="D24" s="204"/>
      <c r="E24" s="238"/>
      <c r="F24" s="204"/>
      <c r="G24" s="204"/>
      <c r="H24" s="204">
        <v>629</v>
      </c>
      <c r="I24" s="204"/>
      <c r="J24" s="204"/>
      <c r="K24" s="204">
        <v>1584</v>
      </c>
      <c r="L24" s="204"/>
      <c r="M24" s="127">
        <f t="shared" si="1"/>
        <v>2213</v>
      </c>
      <c r="N24" s="28"/>
    </row>
    <row r="25" spans="1:14" ht="12.75">
      <c r="A25" s="82" t="s">
        <v>191</v>
      </c>
      <c r="B25" s="119">
        <v>0</v>
      </c>
      <c r="C25" s="119">
        <v>3875</v>
      </c>
      <c r="D25" s="204"/>
      <c r="E25" s="238"/>
      <c r="F25" s="204"/>
      <c r="G25" s="204"/>
      <c r="H25" s="204">
        <v>3875</v>
      </c>
      <c r="I25" s="204"/>
      <c r="J25" s="204"/>
      <c r="K25" s="204"/>
      <c r="L25" s="204"/>
      <c r="M25" s="127">
        <f t="shared" si="1"/>
        <v>3875</v>
      </c>
      <c r="N25" s="28"/>
    </row>
    <row r="26" spans="1:14" s="160" customFormat="1" ht="12.75">
      <c r="A26" s="82" t="s">
        <v>192</v>
      </c>
      <c r="B26" s="119">
        <v>83447</v>
      </c>
      <c r="C26" s="119">
        <v>88506</v>
      </c>
      <c r="D26" s="204"/>
      <c r="E26" s="238"/>
      <c r="F26" s="204">
        <v>18770</v>
      </c>
      <c r="G26" s="204">
        <v>57338</v>
      </c>
      <c r="H26" s="204">
        <v>1671</v>
      </c>
      <c r="I26" s="204"/>
      <c r="J26" s="204"/>
      <c r="K26" s="204">
        <v>7166</v>
      </c>
      <c r="L26" s="204">
        <v>1043</v>
      </c>
      <c r="M26" s="127">
        <f t="shared" si="1"/>
        <v>85988</v>
      </c>
      <c r="N26" s="159"/>
    </row>
    <row r="27" spans="1:14" ht="12.75">
      <c r="A27" s="82" t="s">
        <v>193</v>
      </c>
      <c r="B27" s="119">
        <v>0</v>
      </c>
      <c r="C27" s="119">
        <v>928</v>
      </c>
      <c r="D27" s="204"/>
      <c r="E27" s="238"/>
      <c r="F27" s="204"/>
      <c r="G27" s="204"/>
      <c r="H27" s="204"/>
      <c r="I27" s="204"/>
      <c r="J27" s="204"/>
      <c r="K27" s="204">
        <v>928</v>
      </c>
      <c r="L27" s="204"/>
      <c r="M27" s="127">
        <f t="shared" si="1"/>
        <v>928</v>
      </c>
      <c r="N27" s="28"/>
    </row>
    <row r="28" spans="1:14" ht="12.75">
      <c r="A28" s="82" t="s">
        <v>112</v>
      </c>
      <c r="B28" s="119"/>
      <c r="C28" s="119"/>
      <c r="D28" s="204">
        <v>65</v>
      </c>
      <c r="E28" s="238">
        <v>61</v>
      </c>
      <c r="F28" s="204"/>
      <c r="G28" s="204"/>
      <c r="H28" s="204"/>
      <c r="I28" s="204"/>
      <c r="J28" s="204"/>
      <c r="K28" s="204"/>
      <c r="L28" s="204"/>
      <c r="M28" s="127">
        <f t="shared" si="1"/>
        <v>65</v>
      </c>
      <c r="N28" s="28"/>
    </row>
    <row r="29" spans="1:14" ht="12.75">
      <c r="A29" s="82" t="s">
        <v>113</v>
      </c>
      <c r="B29" s="119">
        <v>7150</v>
      </c>
      <c r="C29" s="119">
        <v>7209</v>
      </c>
      <c r="D29" s="204"/>
      <c r="E29" s="238"/>
      <c r="F29" s="204"/>
      <c r="G29" s="204"/>
      <c r="H29" s="204">
        <v>7209</v>
      </c>
      <c r="I29" s="204"/>
      <c r="J29" s="204"/>
      <c r="K29" s="204"/>
      <c r="L29" s="204"/>
      <c r="M29" s="127">
        <f t="shared" si="1"/>
        <v>7209</v>
      </c>
      <c r="N29" s="28"/>
    </row>
    <row r="30" spans="1:14" ht="12.75">
      <c r="A30" s="82" t="s">
        <v>53</v>
      </c>
      <c r="B30" s="119">
        <v>100</v>
      </c>
      <c r="C30" s="119">
        <v>100</v>
      </c>
      <c r="D30" s="204"/>
      <c r="E30" s="238"/>
      <c r="F30" s="204"/>
      <c r="G30" s="204"/>
      <c r="H30" s="204">
        <v>100</v>
      </c>
      <c r="I30" s="204"/>
      <c r="J30" s="204"/>
      <c r="K30" s="204"/>
      <c r="L30" s="204"/>
      <c r="M30" s="127">
        <f t="shared" si="1"/>
        <v>100</v>
      </c>
      <c r="N30" s="28"/>
    </row>
    <row r="31" spans="1:14" ht="12.75">
      <c r="A31" s="82" t="s">
        <v>54</v>
      </c>
      <c r="B31" s="119">
        <v>1986</v>
      </c>
      <c r="C31" s="119">
        <v>1986</v>
      </c>
      <c r="D31" s="204">
        <v>411</v>
      </c>
      <c r="E31" s="238">
        <v>323</v>
      </c>
      <c r="F31" s="204"/>
      <c r="G31" s="204"/>
      <c r="H31" s="204"/>
      <c r="I31" s="204"/>
      <c r="J31" s="204"/>
      <c r="K31" s="204"/>
      <c r="L31" s="204"/>
      <c r="M31" s="127">
        <f t="shared" si="1"/>
        <v>411</v>
      </c>
      <c r="N31" s="28"/>
    </row>
    <row r="32" spans="1:14" ht="12.75">
      <c r="A32" s="27" t="s">
        <v>55</v>
      </c>
      <c r="B32" s="128">
        <f>SUM(B12:B31)</f>
        <v>185669</v>
      </c>
      <c r="C32" s="128">
        <f>SUM(C12:C31)</f>
        <v>224564</v>
      </c>
      <c r="D32" s="127">
        <f>SUM(D12:D31)</f>
        <v>26321</v>
      </c>
      <c r="E32" s="127">
        <f>SUM(E12:E31)</f>
        <v>20945</v>
      </c>
      <c r="F32" s="127">
        <f>SUM(F12:F29)</f>
        <v>18770</v>
      </c>
      <c r="G32" s="127">
        <f>SUM(G12:G29)</f>
        <v>57338</v>
      </c>
      <c r="H32" s="127">
        <f>SUM(H12:H31)</f>
        <v>87998</v>
      </c>
      <c r="I32" s="127">
        <f>SUM(I12:I27)</f>
        <v>15832</v>
      </c>
      <c r="J32" s="127">
        <f>SUM(J12:J27)</f>
        <v>37</v>
      </c>
      <c r="K32" s="127">
        <f>SUM(K12:K29)</f>
        <v>16447</v>
      </c>
      <c r="L32" s="127">
        <f>SUM(L12:L29)</f>
        <v>1043</v>
      </c>
      <c r="M32" s="127">
        <f>SUM(M12:M31)</f>
        <v>223786</v>
      </c>
      <c r="N32" s="28"/>
    </row>
    <row r="33" spans="1:13" ht="12.7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</row>
    <row r="34" ht="12.75">
      <c r="A34" t="s">
        <v>29</v>
      </c>
    </row>
    <row r="35" ht="12.75">
      <c r="M35" t="s">
        <v>56</v>
      </c>
    </row>
  </sheetData>
  <sheetProtection selectLockedCells="1" selectUnlockedCells="1"/>
  <mergeCells count="19">
    <mergeCell ref="G1:M1"/>
    <mergeCell ref="G2:M2"/>
    <mergeCell ref="M9:M11"/>
    <mergeCell ref="J10:J11"/>
    <mergeCell ref="K10:K11"/>
    <mergeCell ref="K3:N3"/>
    <mergeCell ref="A4:N4"/>
    <mergeCell ref="A5:O5"/>
    <mergeCell ref="A8:A11"/>
    <mergeCell ref="B8:C9"/>
    <mergeCell ref="D8:M8"/>
    <mergeCell ref="B10:B11"/>
    <mergeCell ref="C10:C11"/>
    <mergeCell ref="D10:E10"/>
    <mergeCell ref="F10:F11"/>
    <mergeCell ref="G10:G11"/>
    <mergeCell ref="D9:L9"/>
    <mergeCell ref="L10:L11"/>
    <mergeCell ref="H10:I10"/>
  </mergeCells>
  <printOptions horizontalCentered="1"/>
  <pageMargins left="0.4724409448818898" right="0.35433070866141736" top="0.984251968503937" bottom="0.984251968503937" header="0.5118110236220472" footer="0.5118110236220472"/>
  <pageSetup horizontalDpi="300" verticalDpi="300" orientation="portrait" paperSize="9" scale="5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Normal="103" zoomScaleSheetLayoutView="100" zoomScalePageLayoutView="0" workbookViewId="0" topLeftCell="A1">
      <selection activeCell="D3" sqref="D3"/>
    </sheetView>
  </sheetViews>
  <sheetFormatPr defaultColWidth="9.140625" defaultRowHeight="12.75"/>
  <cols>
    <col min="4" max="4" width="13.421875" style="0" customWidth="1"/>
    <col min="5" max="5" width="10.7109375" style="0" customWidth="1"/>
    <col min="6" max="6" width="11.140625" style="0" customWidth="1"/>
    <col min="7" max="7" width="11.421875" style="0" customWidth="1"/>
    <col min="8" max="8" width="10.140625" style="0" customWidth="1"/>
    <col min="9" max="9" width="10.7109375" style="0" customWidth="1"/>
    <col min="10" max="11" width="0" style="0" hidden="1" customWidth="1"/>
  </cols>
  <sheetData>
    <row r="1" spans="5:9" ht="15">
      <c r="E1" s="285" t="s">
        <v>332</v>
      </c>
      <c r="F1" s="285"/>
      <c r="G1" s="285"/>
      <c r="H1" s="285"/>
      <c r="I1" s="285"/>
    </row>
    <row r="2" spans="5:9" ht="15">
      <c r="E2" s="285" t="s">
        <v>336</v>
      </c>
      <c r="F2" s="285"/>
      <c r="G2" s="285"/>
      <c r="H2" s="285"/>
      <c r="I2" s="285"/>
    </row>
    <row r="3" spans="8:10" ht="12.75">
      <c r="H3" s="309"/>
      <c r="I3" s="309"/>
      <c r="J3" s="309"/>
    </row>
    <row r="5" spans="2:9" ht="15" customHeight="1">
      <c r="B5" s="320" t="s">
        <v>30</v>
      </c>
      <c r="C5" s="320"/>
      <c r="D5" s="320"/>
      <c r="E5" s="320"/>
      <c r="F5" s="320"/>
      <c r="G5" s="320"/>
      <c r="H5" s="320"/>
      <c r="I5" s="320"/>
    </row>
    <row r="6" spans="2:18" ht="15" customHeight="1">
      <c r="B6" s="253" t="s">
        <v>173</v>
      </c>
      <c r="C6" s="253"/>
      <c r="D6" s="253"/>
      <c r="E6" s="253"/>
      <c r="F6" s="253"/>
      <c r="G6" s="253"/>
      <c r="H6" s="253"/>
      <c r="I6" s="253"/>
      <c r="J6" s="3"/>
      <c r="K6" s="3"/>
      <c r="L6" s="3"/>
      <c r="M6" s="3"/>
      <c r="N6" s="3"/>
      <c r="O6" s="3"/>
      <c r="P6" s="3"/>
      <c r="Q6" s="3"/>
      <c r="R6" s="3"/>
    </row>
    <row r="7" spans="2:17" ht="15" customHeight="1">
      <c r="B7" s="4"/>
      <c r="C7" s="4"/>
      <c r="D7" s="254"/>
      <c r="E7" s="254"/>
      <c r="F7" s="254"/>
      <c r="G7" s="4"/>
      <c r="H7" s="31"/>
      <c r="I7" s="31"/>
      <c r="J7" s="31"/>
      <c r="K7" s="31"/>
      <c r="L7" s="31"/>
      <c r="M7" s="31"/>
      <c r="N7" s="31"/>
      <c r="O7" s="31"/>
      <c r="P7" s="5"/>
      <c r="Q7" s="5"/>
    </row>
    <row r="8" spans="5:9" ht="12.75">
      <c r="E8" s="32"/>
      <c r="F8" s="314" t="s">
        <v>0</v>
      </c>
      <c r="G8" s="314"/>
      <c r="H8" s="314"/>
      <c r="I8" s="314"/>
    </row>
    <row r="9" spans="1:9" ht="12.75">
      <c r="A9" s="315" t="s">
        <v>57</v>
      </c>
      <c r="B9" s="315"/>
      <c r="C9" s="315"/>
      <c r="D9" s="315"/>
      <c r="E9" s="316" t="s">
        <v>2</v>
      </c>
      <c r="F9" s="316"/>
      <c r="G9" s="316"/>
      <c r="H9" s="246" t="s">
        <v>58</v>
      </c>
      <c r="I9" s="246"/>
    </row>
    <row r="10" spans="1:9" ht="12.75">
      <c r="A10" s="315"/>
      <c r="B10" s="315"/>
      <c r="C10" s="315"/>
      <c r="D10" s="315"/>
      <c r="E10" s="317" t="s">
        <v>4</v>
      </c>
      <c r="F10" s="246" t="s">
        <v>34</v>
      </c>
      <c r="G10" s="246"/>
      <c r="H10" s="246"/>
      <c r="I10" s="246"/>
    </row>
    <row r="11" spans="1:9" ht="12.75">
      <c r="A11" s="315"/>
      <c r="B11" s="315"/>
      <c r="C11" s="315"/>
      <c r="D11" s="315"/>
      <c r="E11" s="317"/>
      <c r="F11" s="318">
        <v>41820</v>
      </c>
      <c r="G11" s="319">
        <v>42004</v>
      </c>
      <c r="H11" s="246" t="s">
        <v>5</v>
      </c>
      <c r="I11" s="6" t="s">
        <v>59</v>
      </c>
    </row>
    <row r="12" spans="1:9" ht="12.75">
      <c r="A12" s="315"/>
      <c r="B12" s="315"/>
      <c r="C12" s="315"/>
      <c r="D12" s="315"/>
      <c r="E12" s="317"/>
      <c r="F12" s="318"/>
      <c r="G12" s="319"/>
      <c r="H12" s="246"/>
      <c r="I12" s="6" t="s">
        <v>7</v>
      </c>
    </row>
    <row r="13" spans="1:9" ht="12.75">
      <c r="A13" s="17" t="s">
        <v>60</v>
      </c>
      <c r="B13" s="11"/>
      <c r="C13" s="11"/>
      <c r="D13" s="11"/>
      <c r="E13" s="103">
        <v>58667</v>
      </c>
      <c r="F13" s="49">
        <v>59189</v>
      </c>
      <c r="G13" s="103">
        <v>74182</v>
      </c>
      <c r="H13" s="103">
        <v>71109</v>
      </c>
      <c r="I13" s="223">
        <f aca="true" t="shared" si="0" ref="I13:I22">(H13/G13)*100</f>
        <v>95.85748564341753</v>
      </c>
    </row>
    <row r="14" spans="1:9" ht="12.75">
      <c r="A14" s="17" t="s">
        <v>61</v>
      </c>
      <c r="B14" s="11"/>
      <c r="C14" s="11"/>
      <c r="D14" s="11"/>
      <c r="E14" s="103">
        <v>3459</v>
      </c>
      <c r="F14" s="49">
        <v>3459</v>
      </c>
      <c r="G14" s="103">
        <v>3459</v>
      </c>
      <c r="H14" s="103">
        <v>3337</v>
      </c>
      <c r="I14" s="224">
        <f t="shared" si="0"/>
        <v>96.4729690662041</v>
      </c>
    </row>
    <row r="15" spans="1:9" ht="12.75">
      <c r="A15" s="17" t="s">
        <v>62</v>
      </c>
      <c r="B15" s="11"/>
      <c r="C15" s="11"/>
      <c r="D15" s="11"/>
      <c r="E15" s="103">
        <v>181</v>
      </c>
      <c r="F15" s="49">
        <v>181</v>
      </c>
      <c r="G15" s="103">
        <v>181</v>
      </c>
      <c r="H15" s="103">
        <v>181</v>
      </c>
      <c r="I15" s="224">
        <f t="shared" si="0"/>
        <v>100</v>
      </c>
    </row>
    <row r="16" spans="1:9" ht="12.75">
      <c r="A16" s="17" t="s">
        <v>63</v>
      </c>
      <c r="B16" s="11"/>
      <c r="C16" s="11"/>
      <c r="D16" s="11"/>
      <c r="E16" s="103">
        <v>5013</v>
      </c>
      <c r="F16" s="49">
        <v>5013</v>
      </c>
      <c r="G16" s="103">
        <v>4856</v>
      </c>
      <c r="H16" s="103">
        <v>3822</v>
      </c>
      <c r="I16" s="225">
        <f t="shared" si="0"/>
        <v>78.70675453047777</v>
      </c>
    </row>
    <row r="17" spans="1:9" ht="15.75">
      <c r="A17" s="24" t="s">
        <v>64</v>
      </c>
      <c r="B17" s="25"/>
      <c r="C17" s="25"/>
      <c r="D17" s="26"/>
      <c r="E17" s="89">
        <f>SUM(E13:E16)</f>
        <v>67320</v>
      </c>
      <c r="F17" s="89">
        <f>SUM(F13:F16)</f>
        <v>67842</v>
      </c>
      <c r="G17" s="89">
        <f>SUM(G13:G16)</f>
        <v>82678</v>
      </c>
      <c r="H17" s="89">
        <f>SUM(H13:H16)</f>
        <v>78449</v>
      </c>
      <c r="I17" s="226">
        <f t="shared" si="0"/>
        <v>94.88497544691454</v>
      </c>
    </row>
    <row r="18" spans="1:12" ht="12.75">
      <c r="A18" s="16" t="s">
        <v>65</v>
      </c>
      <c r="B18" s="15" t="s">
        <v>66</v>
      </c>
      <c r="C18" s="15"/>
      <c r="D18" s="15"/>
      <c r="E18" s="108">
        <v>11835</v>
      </c>
      <c r="F18" s="106">
        <v>11976</v>
      </c>
      <c r="G18" s="108">
        <v>13520</v>
      </c>
      <c r="H18" s="103">
        <v>13037</v>
      </c>
      <c r="I18" s="219">
        <f t="shared" si="0"/>
        <v>96.4275147928994</v>
      </c>
      <c r="L18" s="12"/>
    </row>
    <row r="19" spans="1:9" ht="12.75">
      <c r="A19" s="16" t="s">
        <v>67</v>
      </c>
      <c r="B19" s="16"/>
      <c r="C19" s="15"/>
      <c r="D19" s="15"/>
      <c r="E19" s="108">
        <v>0</v>
      </c>
      <c r="F19" s="106">
        <v>0</v>
      </c>
      <c r="G19" s="108">
        <v>169</v>
      </c>
      <c r="H19" s="103">
        <v>168</v>
      </c>
      <c r="I19" s="220">
        <f t="shared" si="0"/>
        <v>99.40828402366864</v>
      </c>
    </row>
    <row r="20" spans="1:9" ht="12.75">
      <c r="A20" s="19" t="s">
        <v>194</v>
      </c>
      <c r="B20" s="16"/>
      <c r="C20" s="15"/>
      <c r="D20" s="131"/>
      <c r="E20" s="133">
        <v>0</v>
      </c>
      <c r="F20" s="134">
        <v>0</v>
      </c>
      <c r="G20" s="108">
        <v>36</v>
      </c>
      <c r="H20" s="103">
        <v>35</v>
      </c>
      <c r="I20" s="220">
        <f t="shared" si="0"/>
        <v>97.22222222222221</v>
      </c>
    </row>
    <row r="21" spans="1:9" ht="12.75">
      <c r="A21" s="19" t="s">
        <v>195</v>
      </c>
      <c r="B21" s="16"/>
      <c r="C21" s="15"/>
      <c r="D21" s="15"/>
      <c r="E21" s="133">
        <v>0</v>
      </c>
      <c r="F21" s="134">
        <v>0</v>
      </c>
      <c r="G21" s="108">
        <v>192</v>
      </c>
      <c r="H21" s="103">
        <v>192</v>
      </c>
      <c r="I21" s="220">
        <f t="shared" si="0"/>
        <v>100</v>
      </c>
    </row>
    <row r="22" spans="1:9" ht="12.75">
      <c r="A22" s="19" t="s">
        <v>196</v>
      </c>
      <c r="B22" s="16"/>
      <c r="C22" s="15"/>
      <c r="D22" s="132"/>
      <c r="E22" s="109">
        <v>0</v>
      </c>
      <c r="F22" s="106">
        <v>0</v>
      </c>
      <c r="G22" s="108">
        <v>17</v>
      </c>
      <c r="H22" s="103">
        <v>17</v>
      </c>
      <c r="I22" s="221">
        <f t="shared" si="0"/>
        <v>100</v>
      </c>
    </row>
    <row r="23" spans="1:9" ht="15.75">
      <c r="A23" s="50" t="s">
        <v>68</v>
      </c>
      <c r="B23" s="24"/>
      <c r="C23" s="25"/>
      <c r="D23" s="26"/>
      <c r="E23" s="89">
        <f>SUM(E18:E22)</f>
        <v>11835</v>
      </c>
      <c r="F23" s="89">
        <f>SUM(F18:F22)</f>
        <v>11976</v>
      </c>
      <c r="G23" s="89">
        <f>SUM(G18:G22)</f>
        <v>13934</v>
      </c>
      <c r="H23" s="89">
        <f>SUM(H18:H22)</f>
        <v>13449</v>
      </c>
      <c r="I23" s="222">
        <f aca="true" t="shared" si="1" ref="I23:I29">(H23/G23)*100</f>
        <v>96.5193052963973</v>
      </c>
    </row>
    <row r="24" spans="1:9" ht="12.75">
      <c r="A24" s="321" t="s">
        <v>69</v>
      </c>
      <c r="B24" s="321"/>
      <c r="C24" s="321"/>
      <c r="D24" s="321"/>
      <c r="E24" s="135">
        <v>12190</v>
      </c>
      <c r="F24" s="136">
        <v>12190</v>
      </c>
      <c r="G24" s="135">
        <v>11703</v>
      </c>
      <c r="H24" s="99">
        <v>11054</v>
      </c>
      <c r="I24" s="219">
        <f t="shared" si="1"/>
        <v>94.45441339827396</v>
      </c>
    </row>
    <row r="25" spans="1:9" ht="12.75">
      <c r="A25" s="148" t="s">
        <v>197</v>
      </c>
      <c r="B25" s="144"/>
      <c r="C25" s="145"/>
      <c r="D25" s="145"/>
      <c r="E25" s="146">
        <v>0</v>
      </c>
      <c r="F25" s="147">
        <v>1433</v>
      </c>
      <c r="G25" s="146">
        <v>0</v>
      </c>
      <c r="H25" s="103">
        <v>0</v>
      </c>
      <c r="I25" s="220"/>
    </row>
    <row r="26" spans="1:9" ht="12.75">
      <c r="A26" s="16" t="s">
        <v>70</v>
      </c>
      <c r="B26" s="16"/>
      <c r="C26" s="15"/>
      <c r="D26" s="15"/>
      <c r="E26" s="108">
        <v>100</v>
      </c>
      <c r="F26" s="106">
        <v>100</v>
      </c>
      <c r="G26" s="108">
        <v>453</v>
      </c>
      <c r="H26" s="103">
        <v>449</v>
      </c>
      <c r="I26" s="220">
        <f t="shared" si="1"/>
        <v>99.11699779249447</v>
      </c>
    </row>
    <row r="27" spans="1:9" ht="12.75">
      <c r="A27" s="16" t="s">
        <v>71</v>
      </c>
      <c r="B27" s="16"/>
      <c r="C27" s="15"/>
      <c r="D27" s="15"/>
      <c r="E27" s="108">
        <v>317</v>
      </c>
      <c r="F27" s="106">
        <v>317</v>
      </c>
      <c r="G27" s="108">
        <v>294</v>
      </c>
      <c r="H27" s="103">
        <v>293</v>
      </c>
      <c r="I27" s="220">
        <f t="shared" si="1"/>
        <v>99.65986394557824</v>
      </c>
    </row>
    <row r="28" spans="1:9" ht="12.75">
      <c r="A28" s="16" t="s">
        <v>72</v>
      </c>
      <c r="B28" s="16"/>
      <c r="C28" s="15"/>
      <c r="D28" s="15"/>
      <c r="E28" s="108">
        <v>8701</v>
      </c>
      <c r="F28" s="106">
        <v>8709</v>
      </c>
      <c r="G28" s="108">
        <v>11092</v>
      </c>
      <c r="H28" s="103">
        <v>7969</v>
      </c>
      <c r="I28" s="220">
        <f t="shared" si="1"/>
        <v>71.84457266498377</v>
      </c>
    </row>
    <row r="29" spans="1:9" ht="12.75">
      <c r="A29" s="16" t="s">
        <v>73</v>
      </c>
      <c r="B29" s="16"/>
      <c r="C29" s="15"/>
      <c r="D29" s="15"/>
      <c r="E29" s="108">
        <v>789</v>
      </c>
      <c r="F29" s="106">
        <v>789</v>
      </c>
      <c r="G29" s="108">
        <v>743</v>
      </c>
      <c r="H29" s="103">
        <v>583</v>
      </c>
      <c r="I29" s="220">
        <f t="shared" si="1"/>
        <v>78.4656796769852</v>
      </c>
    </row>
    <row r="30" spans="1:9" ht="12.75">
      <c r="A30" s="322" t="s">
        <v>74</v>
      </c>
      <c r="B30" s="322"/>
      <c r="C30" s="322"/>
      <c r="D30" s="322"/>
      <c r="E30" s="108">
        <v>356</v>
      </c>
      <c r="F30" s="106">
        <v>356</v>
      </c>
      <c r="G30" s="108">
        <v>379</v>
      </c>
      <c r="H30" s="137">
        <v>378</v>
      </c>
      <c r="I30" s="220">
        <f aca="true" t="shared" si="2" ref="I30:I46">(H30/G30)*100</f>
        <v>99.73614775725594</v>
      </c>
    </row>
    <row r="31" spans="1:9" ht="12.75">
      <c r="A31" s="16" t="s">
        <v>75</v>
      </c>
      <c r="B31" s="16"/>
      <c r="C31" s="15"/>
      <c r="D31" s="15"/>
      <c r="E31" s="108">
        <v>3457</v>
      </c>
      <c r="F31" s="106">
        <v>3457</v>
      </c>
      <c r="G31" s="108">
        <v>2484</v>
      </c>
      <c r="H31" s="103">
        <v>2111</v>
      </c>
      <c r="I31" s="220">
        <f t="shared" si="2"/>
        <v>84.98389694041867</v>
      </c>
    </row>
    <row r="32" spans="1:9" ht="12.75">
      <c r="A32" s="16" t="s">
        <v>76</v>
      </c>
      <c r="B32" s="16"/>
      <c r="C32" s="15"/>
      <c r="D32" s="15"/>
      <c r="E32" s="108">
        <v>3091</v>
      </c>
      <c r="F32" s="106">
        <v>3091</v>
      </c>
      <c r="G32" s="108">
        <v>2838</v>
      </c>
      <c r="H32" s="103">
        <v>2121</v>
      </c>
      <c r="I32" s="220">
        <f t="shared" si="2"/>
        <v>74.73572938689217</v>
      </c>
    </row>
    <row r="33" spans="1:9" ht="12.75">
      <c r="A33" s="33" t="s">
        <v>77</v>
      </c>
      <c r="B33" s="33"/>
      <c r="C33" s="11"/>
      <c r="D33" s="11"/>
      <c r="E33" s="108">
        <v>1406</v>
      </c>
      <c r="F33" s="106">
        <v>1406</v>
      </c>
      <c r="G33" s="108">
        <v>546</v>
      </c>
      <c r="H33" s="103">
        <v>203</v>
      </c>
      <c r="I33" s="220">
        <f t="shared" si="2"/>
        <v>37.17948717948718</v>
      </c>
    </row>
    <row r="34" spans="1:9" ht="12.75">
      <c r="A34" s="16" t="s">
        <v>78</v>
      </c>
      <c r="B34" s="16"/>
      <c r="C34" s="15"/>
      <c r="D34" s="15"/>
      <c r="E34" s="108">
        <v>9548</v>
      </c>
      <c r="F34" s="106">
        <v>9548</v>
      </c>
      <c r="G34" s="108">
        <v>161</v>
      </c>
      <c r="H34" s="103">
        <v>154</v>
      </c>
      <c r="I34" s="220">
        <f t="shared" si="2"/>
        <v>95.65217391304348</v>
      </c>
    </row>
    <row r="35" spans="1:11" ht="12.75">
      <c r="A35" s="16" t="s">
        <v>79</v>
      </c>
      <c r="B35" s="16"/>
      <c r="C35" s="15"/>
      <c r="D35" s="15"/>
      <c r="E35" s="108">
        <v>1538</v>
      </c>
      <c r="F35" s="106">
        <v>2294</v>
      </c>
      <c r="G35" s="108">
        <v>8391</v>
      </c>
      <c r="H35" s="103">
        <v>8181</v>
      </c>
      <c r="I35" s="220">
        <f t="shared" si="2"/>
        <v>97.49731855559529</v>
      </c>
      <c r="J35" s="313">
        <f>(H35/H37*100)</f>
        <v>58435.71428571429</v>
      </c>
      <c r="K35" s="313"/>
    </row>
    <row r="36" spans="1:15" ht="12.75">
      <c r="A36" s="16" t="s">
        <v>80</v>
      </c>
      <c r="B36" s="16"/>
      <c r="C36" s="15"/>
      <c r="D36" s="15"/>
      <c r="E36" s="108">
        <v>8751</v>
      </c>
      <c r="F36" s="106">
        <v>9232</v>
      </c>
      <c r="G36" s="108">
        <v>9266</v>
      </c>
      <c r="H36" s="103">
        <v>7837</v>
      </c>
      <c r="I36" s="220">
        <f t="shared" si="2"/>
        <v>84.57802719620116</v>
      </c>
      <c r="O36" s="12"/>
    </row>
    <row r="37" spans="1:15" ht="12.75">
      <c r="A37" s="16" t="s">
        <v>81</v>
      </c>
      <c r="B37" s="16"/>
      <c r="C37" s="15"/>
      <c r="D37" s="15"/>
      <c r="E37" s="108">
        <v>71</v>
      </c>
      <c r="F37" s="106">
        <v>71</v>
      </c>
      <c r="G37" s="108">
        <v>75</v>
      </c>
      <c r="H37" s="103">
        <v>14</v>
      </c>
      <c r="I37" s="220">
        <f t="shared" si="2"/>
        <v>18.666666666666668</v>
      </c>
      <c r="J37" s="12"/>
      <c r="L37" s="51"/>
      <c r="O37" s="12"/>
    </row>
    <row r="38" spans="1:10" ht="12.75">
      <c r="A38" s="16" t="s">
        <v>82</v>
      </c>
      <c r="B38" s="16"/>
      <c r="C38" s="15"/>
      <c r="D38" s="15"/>
      <c r="E38" s="108">
        <v>1800</v>
      </c>
      <c r="F38" s="106">
        <v>1800</v>
      </c>
      <c r="G38" s="108">
        <v>1198</v>
      </c>
      <c r="H38" s="103">
        <v>1008</v>
      </c>
      <c r="I38" s="220">
        <f t="shared" si="2"/>
        <v>84.14023372287144</v>
      </c>
      <c r="J38" s="12"/>
    </row>
    <row r="39" spans="1:9" ht="12.75">
      <c r="A39" s="16" t="s">
        <v>83</v>
      </c>
      <c r="B39" s="16"/>
      <c r="C39" s="15"/>
      <c r="D39" s="15"/>
      <c r="E39" s="108">
        <v>569</v>
      </c>
      <c r="F39" s="106">
        <v>2757</v>
      </c>
      <c r="G39" s="108">
        <v>2051</v>
      </c>
      <c r="H39" s="103">
        <v>485</v>
      </c>
      <c r="I39" s="220">
        <f t="shared" si="2"/>
        <v>23.647001462701123</v>
      </c>
    </row>
    <row r="40" spans="1:12" ht="12.75">
      <c r="A40" s="19" t="s">
        <v>198</v>
      </c>
      <c r="B40" s="149"/>
      <c r="C40" s="15"/>
      <c r="D40" s="15"/>
      <c r="E40" s="96">
        <v>0</v>
      </c>
      <c r="F40" s="110">
        <v>0</v>
      </c>
      <c r="G40" s="108">
        <v>10224</v>
      </c>
      <c r="H40" s="103">
        <v>6542</v>
      </c>
      <c r="I40" s="230">
        <f t="shared" si="2"/>
        <v>63.9866979655712</v>
      </c>
      <c r="L40" s="71"/>
    </row>
    <row r="41" spans="1:9" ht="15.75">
      <c r="A41" s="66" t="s">
        <v>84</v>
      </c>
      <c r="B41" s="67"/>
      <c r="C41" s="68"/>
      <c r="D41" s="69"/>
      <c r="E41" s="89">
        <f>SUM(E24:E40)</f>
        <v>52684</v>
      </c>
      <c r="F41" s="89">
        <f>SUM(F24:F40)</f>
        <v>57550</v>
      </c>
      <c r="G41" s="89">
        <f>SUM(G24:G40)</f>
        <v>61898</v>
      </c>
      <c r="H41" s="89">
        <f>SUM(H24:H40)</f>
        <v>49382</v>
      </c>
      <c r="I41" s="231">
        <f t="shared" si="2"/>
        <v>79.77963746809267</v>
      </c>
    </row>
    <row r="42" spans="1:10" ht="15">
      <c r="A42" s="323" t="s">
        <v>85</v>
      </c>
      <c r="B42" s="324"/>
      <c r="C42" s="324"/>
      <c r="D42" s="325"/>
      <c r="E42" s="107">
        <v>25955</v>
      </c>
      <c r="F42" s="106">
        <v>26155</v>
      </c>
      <c r="G42" s="108">
        <v>29854</v>
      </c>
      <c r="H42" s="103">
        <v>26021</v>
      </c>
      <c r="I42" s="223">
        <f t="shared" si="2"/>
        <v>87.16084946740806</v>
      </c>
      <c r="J42" s="12"/>
    </row>
    <row r="43" spans="1:9" ht="15">
      <c r="A43" s="55" t="s">
        <v>86</v>
      </c>
      <c r="B43" s="56"/>
      <c r="C43" s="57"/>
      <c r="D43" s="58"/>
      <c r="E43" s="104">
        <v>18418</v>
      </c>
      <c r="F43" s="95">
        <v>18418</v>
      </c>
      <c r="G43" s="105">
        <v>19233</v>
      </c>
      <c r="H43" s="105">
        <v>17887</v>
      </c>
      <c r="I43" s="225">
        <f t="shared" si="2"/>
        <v>93.00161181302968</v>
      </c>
    </row>
    <row r="44" spans="1:9" ht="13.5" customHeight="1">
      <c r="A44" s="62" t="s">
        <v>87</v>
      </c>
      <c r="B44" s="63"/>
      <c r="C44" s="64"/>
      <c r="D44" s="65"/>
      <c r="E44" s="138">
        <f>E17+E23+E41+E43+E42</f>
        <v>176212</v>
      </c>
      <c r="F44" s="138">
        <f>F17+F23+F41+F43+F42</f>
        <v>181941</v>
      </c>
      <c r="G44" s="138">
        <f>G17+G23+G41+G43+G42</f>
        <v>207597</v>
      </c>
      <c r="H44" s="138">
        <f>H17+H23+H41+H43+H42</f>
        <v>185188</v>
      </c>
      <c r="I44" s="232">
        <f t="shared" si="2"/>
        <v>89.20552801822762</v>
      </c>
    </row>
    <row r="45" spans="1:9" ht="12.75">
      <c r="A45" s="327" t="s">
        <v>150</v>
      </c>
      <c r="B45" s="328"/>
      <c r="C45" s="328"/>
      <c r="D45" s="328"/>
      <c r="E45" s="113">
        <v>4257</v>
      </c>
      <c r="F45" s="111">
        <v>4257</v>
      </c>
      <c r="G45" s="111">
        <v>0</v>
      </c>
      <c r="H45" s="139">
        <v>0</v>
      </c>
      <c r="I45" s="223"/>
    </row>
    <row r="46" spans="1:9" ht="12.75">
      <c r="A46" s="329" t="s">
        <v>151</v>
      </c>
      <c r="B46" s="330"/>
      <c r="C46" s="330"/>
      <c r="D46" s="330"/>
      <c r="E46" s="108">
        <v>5000</v>
      </c>
      <c r="F46" s="106">
        <v>5000</v>
      </c>
      <c r="G46" s="106">
        <v>16567</v>
      </c>
      <c r="H46" s="140">
        <v>16565</v>
      </c>
      <c r="I46" s="224">
        <f t="shared" si="2"/>
        <v>99.98792780829359</v>
      </c>
    </row>
    <row r="47" spans="1:9" ht="12.75">
      <c r="A47" s="330" t="s">
        <v>88</v>
      </c>
      <c r="B47" s="330"/>
      <c r="C47" s="330"/>
      <c r="D47" s="330"/>
      <c r="E47" s="108"/>
      <c r="F47" s="106"/>
      <c r="G47" s="106"/>
      <c r="H47" s="140"/>
      <c r="I47" s="224">
        <v>0</v>
      </c>
    </row>
    <row r="48" spans="1:9" ht="12.75">
      <c r="A48" s="331" t="s">
        <v>89</v>
      </c>
      <c r="B48" s="331"/>
      <c r="C48" s="331"/>
      <c r="D48" s="331"/>
      <c r="E48" s="110"/>
      <c r="F48" s="96"/>
      <c r="G48" s="96">
        <v>200</v>
      </c>
      <c r="H48" s="141">
        <v>200</v>
      </c>
      <c r="I48" s="225">
        <f>(H48/G48)*100</f>
        <v>100</v>
      </c>
    </row>
    <row r="49" spans="1:9" ht="15.75">
      <c r="A49" s="23" t="s">
        <v>90</v>
      </c>
      <c r="B49" s="59"/>
      <c r="C49" s="60"/>
      <c r="D49" s="61"/>
      <c r="E49" s="142">
        <f>SUM(E45:E48)</f>
        <v>9257</v>
      </c>
      <c r="F49" s="142">
        <f>SUM(F45:F48)</f>
        <v>9257</v>
      </c>
      <c r="G49" s="142">
        <f>SUM(G45:G48)</f>
        <v>16767</v>
      </c>
      <c r="H49" s="142">
        <f>SUM(H45:H48)</f>
        <v>16765</v>
      </c>
      <c r="I49" s="233">
        <f>(H49/G49)*100</f>
        <v>99.98807180771753</v>
      </c>
    </row>
    <row r="50" spans="1:9" ht="15">
      <c r="A50" s="34" t="s">
        <v>91</v>
      </c>
      <c r="B50" s="34"/>
      <c r="C50" s="35"/>
      <c r="D50" s="35"/>
      <c r="E50" s="99">
        <v>200</v>
      </c>
      <c r="F50" s="97">
        <v>200</v>
      </c>
      <c r="G50" s="103">
        <v>200</v>
      </c>
      <c r="H50" s="103">
        <v>0</v>
      </c>
      <c r="I50" s="223">
        <f>(H50/G50)*100</f>
        <v>0</v>
      </c>
    </row>
    <row r="51" spans="1:9" ht="15.75">
      <c r="A51" s="326" t="s">
        <v>92</v>
      </c>
      <c r="B51" s="326"/>
      <c r="C51" s="326"/>
      <c r="D51" s="326"/>
      <c r="E51" s="138">
        <f>SUM(E44,E49,E50)</f>
        <v>185669</v>
      </c>
      <c r="F51" s="143">
        <f>SUM(F44,F49,F50)</f>
        <v>191398</v>
      </c>
      <c r="G51" s="138">
        <f>SUM(G44,G49,G50)</f>
        <v>224564</v>
      </c>
      <c r="H51" s="138">
        <f>SUM(H44,H49,H50)</f>
        <v>201953</v>
      </c>
      <c r="I51" s="234">
        <f>(H51/G51)*100</f>
        <v>89.93115548351473</v>
      </c>
    </row>
    <row r="52" spans="1:9" ht="15.75">
      <c r="A52" s="24" t="s">
        <v>93</v>
      </c>
      <c r="B52" s="24"/>
      <c r="C52" s="24"/>
      <c r="D52" s="25"/>
      <c r="E52" s="124">
        <f>SUM(E44+E50+E49)</f>
        <v>185669</v>
      </c>
      <c r="F52" s="142">
        <f>SUM(F44+F50+F49)</f>
        <v>191398</v>
      </c>
      <c r="G52" s="124">
        <f>SUM(G44+G50+G49)</f>
        <v>224564</v>
      </c>
      <c r="H52" s="124">
        <f>SUM(H44+H50+H49)</f>
        <v>201953</v>
      </c>
      <c r="I52" s="232">
        <f>(H52/G52)*100</f>
        <v>89.93115548351473</v>
      </c>
    </row>
    <row r="54" ht="12.75">
      <c r="A54" t="s">
        <v>29</v>
      </c>
    </row>
  </sheetData>
  <sheetProtection selectLockedCells="1" selectUnlockedCells="1"/>
  <mergeCells count="24">
    <mergeCell ref="A24:D24"/>
    <mergeCell ref="A30:D30"/>
    <mergeCell ref="A42:D42"/>
    <mergeCell ref="A51:D51"/>
    <mergeCell ref="A45:D45"/>
    <mergeCell ref="A46:D46"/>
    <mergeCell ref="A47:D47"/>
    <mergeCell ref="A48:D48"/>
    <mergeCell ref="E1:I1"/>
    <mergeCell ref="E2:I2"/>
    <mergeCell ref="H3:J3"/>
    <mergeCell ref="B5:I5"/>
    <mergeCell ref="B6:I6"/>
    <mergeCell ref="D7:F7"/>
    <mergeCell ref="J35:K35"/>
    <mergeCell ref="F8:I8"/>
    <mergeCell ref="A9:D12"/>
    <mergeCell ref="E9:G9"/>
    <mergeCell ref="H9:I10"/>
    <mergeCell ref="E10:E12"/>
    <mergeCell ref="F10:G10"/>
    <mergeCell ref="F11:F12"/>
    <mergeCell ref="G11:G12"/>
    <mergeCell ref="H11:H12"/>
  </mergeCells>
  <printOptions horizontalCentered="1"/>
  <pageMargins left="0.5905511811023623" right="0.5511811023622047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4"/>
  <sheetViews>
    <sheetView view="pageBreakPreview" zoomScale="70" zoomScaleNormal="75" zoomScaleSheetLayoutView="70" zoomScalePageLayoutView="0" workbookViewId="0" topLeftCell="A1">
      <selection activeCell="B5" sqref="B5:K6"/>
    </sheetView>
  </sheetViews>
  <sheetFormatPr defaultColWidth="9.140625" defaultRowHeight="12.75"/>
  <cols>
    <col min="2" max="2" width="58.8515625" style="0" customWidth="1"/>
    <col min="3" max="3" width="11.140625" style="0" customWidth="1"/>
    <col min="4" max="4" width="14.421875" style="0" customWidth="1"/>
    <col min="5" max="5" width="10.7109375" style="0" customWidth="1"/>
    <col min="6" max="6" width="10.8515625" style="0" customWidth="1"/>
    <col min="7" max="7" width="10.57421875" style="0" customWidth="1"/>
    <col min="8" max="8" width="11.57421875" style="0" customWidth="1"/>
    <col min="9" max="9" width="9.421875" style="0" customWidth="1"/>
    <col min="10" max="10" width="9.421875" style="0" bestFit="1" customWidth="1"/>
    <col min="11" max="11" width="15.140625" style="0" customWidth="1"/>
    <col min="12" max="12" width="3.140625" style="0" customWidth="1"/>
    <col min="13" max="14" width="0" style="0" hidden="1" customWidth="1"/>
    <col min="15" max="15" width="2.7109375" style="0" customWidth="1"/>
    <col min="16" max="17" width="0" style="0" hidden="1" customWidth="1"/>
  </cols>
  <sheetData>
    <row r="1" spans="7:11" ht="18">
      <c r="G1" s="335" t="s">
        <v>333</v>
      </c>
      <c r="H1" s="335"/>
      <c r="I1" s="335"/>
      <c r="J1" s="335"/>
      <c r="K1" s="335"/>
    </row>
    <row r="2" spans="7:11" ht="18">
      <c r="G2" s="242" t="s">
        <v>336</v>
      </c>
      <c r="H2" s="242"/>
      <c r="I2" s="242"/>
      <c r="J2" s="242"/>
      <c r="K2" s="242"/>
    </row>
    <row r="3" spans="11:12" ht="12.75">
      <c r="K3" s="46"/>
      <c r="L3" s="36"/>
    </row>
    <row r="4" spans="10:12" ht="12.75">
      <c r="J4" s="1"/>
      <c r="K4" s="36"/>
      <c r="L4" s="36"/>
    </row>
    <row r="5" spans="2:11" ht="12.75" customHeight="1">
      <c r="B5" s="253" t="s">
        <v>175</v>
      </c>
      <c r="C5" s="253"/>
      <c r="D5" s="253"/>
      <c r="E5" s="253"/>
      <c r="F5" s="253"/>
      <c r="G5" s="253"/>
      <c r="H5" s="253"/>
      <c r="I5" s="253"/>
      <c r="J5" s="253"/>
      <c r="K5" s="253"/>
    </row>
    <row r="6" spans="2:11" ht="21.75" customHeight="1"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2:11" ht="21.75" customHeight="1"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2:11" ht="21.75" customHeigh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2.75">
      <c r="B9" s="2"/>
      <c r="C9" s="2"/>
      <c r="D9" s="2"/>
      <c r="E9" s="2"/>
      <c r="F9" s="2"/>
      <c r="G9" s="2"/>
      <c r="H9" s="2"/>
      <c r="I9" s="340" t="s">
        <v>0</v>
      </c>
      <c r="J9" s="340"/>
      <c r="K9" s="340"/>
    </row>
    <row r="10" spans="2:11" ht="30.75" customHeight="1">
      <c r="B10" s="315" t="s">
        <v>57</v>
      </c>
      <c r="C10" s="332" t="s">
        <v>2</v>
      </c>
      <c r="D10" s="332"/>
      <c r="E10" s="333" t="s">
        <v>152</v>
      </c>
      <c r="F10" s="333"/>
      <c r="G10" s="333"/>
      <c r="H10" s="333"/>
      <c r="I10" s="333"/>
      <c r="J10" s="333"/>
      <c r="K10" s="333"/>
    </row>
    <row r="11" spans="2:11" ht="30" customHeight="1">
      <c r="B11" s="315"/>
      <c r="C11" s="334" t="s">
        <v>4</v>
      </c>
      <c r="D11" s="336" t="s">
        <v>174</v>
      </c>
      <c r="E11" s="333" t="s">
        <v>94</v>
      </c>
      <c r="F11" s="333"/>
      <c r="G11" s="333"/>
      <c r="H11" s="333"/>
      <c r="I11" s="333"/>
      <c r="J11" s="333"/>
      <c r="K11" s="338" t="s">
        <v>33</v>
      </c>
    </row>
    <row r="12" spans="2:11" ht="39.75" customHeight="1">
      <c r="B12" s="315"/>
      <c r="C12" s="334"/>
      <c r="D12" s="337"/>
      <c r="E12" s="37" t="s">
        <v>95</v>
      </c>
      <c r="F12" s="37" t="s">
        <v>96</v>
      </c>
      <c r="G12" s="37" t="s">
        <v>97</v>
      </c>
      <c r="H12" s="37" t="s">
        <v>98</v>
      </c>
      <c r="I12" s="37" t="s">
        <v>99</v>
      </c>
      <c r="J12" s="37" t="s">
        <v>100</v>
      </c>
      <c r="K12" s="339"/>
    </row>
    <row r="13" spans="2:11" ht="19.5" customHeight="1">
      <c r="B13" s="38" t="s">
        <v>101</v>
      </c>
      <c r="C13" s="150">
        <v>1932</v>
      </c>
      <c r="D13" s="151">
        <v>1883</v>
      </c>
      <c r="E13" s="152"/>
      <c r="F13" s="152"/>
      <c r="G13" s="152">
        <v>0</v>
      </c>
      <c r="H13" s="152"/>
      <c r="I13" s="152"/>
      <c r="J13" s="152"/>
      <c r="K13" s="155">
        <f aca="true" t="shared" si="0" ref="K13:K42">SUM(E13:J13)</f>
        <v>0</v>
      </c>
    </row>
    <row r="14" spans="2:11" ht="19.5" customHeight="1">
      <c r="B14" s="38" t="s">
        <v>102</v>
      </c>
      <c r="C14" s="150">
        <v>3000</v>
      </c>
      <c r="D14" s="151">
        <v>3000</v>
      </c>
      <c r="E14" s="152"/>
      <c r="F14" s="152"/>
      <c r="G14" s="152">
        <v>2188</v>
      </c>
      <c r="H14" s="152"/>
      <c r="I14" s="152"/>
      <c r="J14" s="153"/>
      <c r="K14" s="155">
        <f t="shared" si="0"/>
        <v>2188</v>
      </c>
    </row>
    <row r="15" spans="2:11" ht="19.5" customHeight="1">
      <c r="B15" s="38" t="s">
        <v>103</v>
      </c>
      <c r="C15" s="150">
        <v>1531</v>
      </c>
      <c r="D15" s="151">
        <v>349</v>
      </c>
      <c r="E15" s="152"/>
      <c r="F15" s="152"/>
      <c r="G15" s="152">
        <v>176</v>
      </c>
      <c r="H15" s="152"/>
      <c r="I15" s="152"/>
      <c r="J15" s="153"/>
      <c r="K15" s="155">
        <f t="shared" si="0"/>
        <v>176</v>
      </c>
    </row>
    <row r="16" spans="2:11" ht="19.5" customHeight="1">
      <c r="B16" s="38" t="s">
        <v>104</v>
      </c>
      <c r="C16" s="150">
        <v>7619</v>
      </c>
      <c r="D16" s="151">
        <v>9451</v>
      </c>
      <c r="E16" s="152">
        <v>3813</v>
      </c>
      <c r="F16" s="152">
        <v>1019</v>
      </c>
      <c r="G16" s="152">
        <v>2176</v>
      </c>
      <c r="H16" s="152">
        <v>6539</v>
      </c>
      <c r="I16" s="152"/>
      <c r="J16" s="153">
        <v>274</v>
      </c>
      <c r="K16" s="155">
        <f t="shared" si="0"/>
        <v>13821</v>
      </c>
    </row>
    <row r="17" spans="2:11" ht="19.5" customHeight="1">
      <c r="B17" s="38" t="s">
        <v>199</v>
      </c>
      <c r="C17" s="150">
        <v>0</v>
      </c>
      <c r="D17" s="151">
        <v>10751</v>
      </c>
      <c r="E17" s="152"/>
      <c r="F17" s="152"/>
      <c r="G17" s="152">
        <v>5870</v>
      </c>
      <c r="H17" s="152"/>
      <c r="I17" s="152"/>
      <c r="J17" s="153"/>
      <c r="K17" s="155">
        <f t="shared" si="0"/>
        <v>5870</v>
      </c>
    </row>
    <row r="18" spans="2:11" ht="19.5" customHeight="1">
      <c r="B18" s="38" t="s">
        <v>105</v>
      </c>
      <c r="C18" s="150">
        <v>26091</v>
      </c>
      <c r="D18" s="151">
        <v>16740</v>
      </c>
      <c r="E18" s="152">
        <v>3529</v>
      </c>
      <c r="F18" s="152">
        <v>970</v>
      </c>
      <c r="G18" s="152">
        <v>10182</v>
      </c>
      <c r="H18" s="152"/>
      <c r="I18" s="152"/>
      <c r="J18" s="153">
        <v>97</v>
      </c>
      <c r="K18" s="155">
        <f t="shared" si="0"/>
        <v>14778</v>
      </c>
    </row>
    <row r="19" spans="2:11" ht="19.5" customHeight="1">
      <c r="B19" s="38" t="s">
        <v>43</v>
      </c>
      <c r="C19" s="150">
        <v>120</v>
      </c>
      <c r="D19" s="151">
        <v>8479</v>
      </c>
      <c r="E19" s="152">
        <v>1857</v>
      </c>
      <c r="F19" s="152">
        <v>511</v>
      </c>
      <c r="G19" s="154">
        <v>6722</v>
      </c>
      <c r="H19" s="152"/>
      <c r="I19" s="152"/>
      <c r="J19" s="153">
        <v>49</v>
      </c>
      <c r="K19" s="155">
        <f t="shared" si="0"/>
        <v>9139</v>
      </c>
    </row>
    <row r="20" spans="2:11" ht="19.5" customHeight="1">
      <c r="B20" s="38" t="s">
        <v>200</v>
      </c>
      <c r="C20" s="150">
        <v>13425</v>
      </c>
      <c r="D20" s="151">
        <v>16251</v>
      </c>
      <c r="E20" s="152">
        <v>5994</v>
      </c>
      <c r="F20" s="152">
        <v>1503</v>
      </c>
      <c r="G20" s="154">
        <v>11090</v>
      </c>
      <c r="H20" s="152">
        <v>126</v>
      </c>
      <c r="I20" s="152"/>
      <c r="J20" s="153">
        <v>242</v>
      </c>
      <c r="K20" s="155">
        <f t="shared" si="0"/>
        <v>18955</v>
      </c>
    </row>
    <row r="21" spans="2:11" ht="19.5" customHeight="1">
      <c r="B21" s="38" t="s">
        <v>106</v>
      </c>
      <c r="C21" s="150">
        <v>155</v>
      </c>
      <c r="D21" s="151">
        <v>155</v>
      </c>
      <c r="E21" s="152"/>
      <c r="F21" s="152"/>
      <c r="G21" s="152"/>
      <c r="H21" s="152"/>
      <c r="I21" s="152"/>
      <c r="J21" s="153"/>
      <c r="K21" s="155">
        <f t="shared" si="0"/>
        <v>0</v>
      </c>
    </row>
    <row r="22" spans="2:11" ht="19.5" customHeight="1">
      <c r="B22" s="38" t="s">
        <v>107</v>
      </c>
      <c r="C22" s="150">
        <v>1062</v>
      </c>
      <c r="D22" s="151">
        <v>1062</v>
      </c>
      <c r="E22" s="152"/>
      <c r="F22" s="152"/>
      <c r="G22" s="152"/>
      <c r="H22" s="152"/>
      <c r="I22" s="152"/>
      <c r="J22" s="153"/>
      <c r="K22" s="155">
        <f t="shared" si="0"/>
        <v>0</v>
      </c>
    </row>
    <row r="23" spans="2:11" ht="19.5" customHeight="1">
      <c r="B23" s="38" t="s">
        <v>108</v>
      </c>
      <c r="C23" s="150">
        <v>1740</v>
      </c>
      <c r="D23" s="151">
        <v>1740</v>
      </c>
      <c r="E23" s="152"/>
      <c r="F23" s="152"/>
      <c r="G23" s="152"/>
      <c r="H23" s="152"/>
      <c r="I23" s="152"/>
      <c r="J23" s="153"/>
      <c r="K23" s="155">
        <f t="shared" si="0"/>
        <v>0</v>
      </c>
    </row>
    <row r="24" spans="2:11" ht="19.5" customHeight="1">
      <c r="B24" s="38" t="s">
        <v>109</v>
      </c>
      <c r="C24" s="150">
        <v>1325</v>
      </c>
      <c r="D24" s="151">
        <v>1440</v>
      </c>
      <c r="E24" s="152">
        <v>181</v>
      </c>
      <c r="F24" s="152">
        <v>49</v>
      </c>
      <c r="G24" s="152">
        <v>102</v>
      </c>
      <c r="H24" s="152"/>
      <c r="I24" s="152"/>
      <c r="J24" s="153">
        <v>272</v>
      </c>
      <c r="K24" s="155">
        <f t="shared" si="0"/>
        <v>604</v>
      </c>
    </row>
    <row r="25" spans="2:11" ht="19.5" customHeight="1">
      <c r="B25" s="38" t="s">
        <v>110</v>
      </c>
      <c r="C25" s="150">
        <v>7785</v>
      </c>
      <c r="D25" s="151">
        <v>6945</v>
      </c>
      <c r="E25" s="152"/>
      <c r="F25" s="152"/>
      <c r="G25" s="152"/>
      <c r="H25" s="152"/>
      <c r="I25" s="152"/>
      <c r="J25" s="152"/>
      <c r="K25" s="155">
        <f t="shared" si="0"/>
        <v>0</v>
      </c>
    </row>
    <row r="26" spans="2:11" ht="19.5" customHeight="1">
      <c r="B26" s="38" t="s">
        <v>201</v>
      </c>
      <c r="C26" s="150">
        <v>3575</v>
      </c>
      <c r="D26" s="151">
        <v>6220</v>
      </c>
      <c r="E26" s="152"/>
      <c r="F26" s="152"/>
      <c r="G26" s="152"/>
      <c r="H26" s="152">
        <v>6105</v>
      </c>
      <c r="I26" s="152"/>
      <c r="J26" s="152"/>
      <c r="K26" s="155">
        <f t="shared" si="0"/>
        <v>6105</v>
      </c>
    </row>
    <row r="27" spans="2:11" ht="19.5" customHeight="1">
      <c r="B27" s="39" t="s">
        <v>202</v>
      </c>
      <c r="C27" s="155">
        <v>3788</v>
      </c>
      <c r="D27" s="151">
        <v>3788</v>
      </c>
      <c r="E27" s="153"/>
      <c r="F27" s="153"/>
      <c r="G27" s="153"/>
      <c r="H27" s="153">
        <v>3080</v>
      </c>
      <c r="I27" s="153"/>
      <c r="J27" s="153"/>
      <c r="K27" s="155">
        <f t="shared" si="0"/>
        <v>3080</v>
      </c>
    </row>
    <row r="28" spans="2:11" ht="19.5" customHeight="1">
      <c r="B28" s="39" t="s">
        <v>111</v>
      </c>
      <c r="C28" s="156">
        <v>891</v>
      </c>
      <c r="D28" s="157">
        <v>841</v>
      </c>
      <c r="E28" s="153"/>
      <c r="F28" s="153"/>
      <c r="G28" s="153">
        <v>109</v>
      </c>
      <c r="H28" s="153"/>
      <c r="I28" s="153"/>
      <c r="J28" s="153"/>
      <c r="K28" s="155">
        <f t="shared" si="0"/>
        <v>109</v>
      </c>
    </row>
    <row r="29" spans="2:11" ht="19.5" customHeight="1">
      <c r="B29" s="39" t="s">
        <v>112</v>
      </c>
      <c r="C29" s="155">
        <v>927</v>
      </c>
      <c r="D29" s="151">
        <v>932</v>
      </c>
      <c r="E29" s="153"/>
      <c r="F29" s="153"/>
      <c r="G29" s="153">
        <v>655</v>
      </c>
      <c r="H29" s="153"/>
      <c r="I29" s="153"/>
      <c r="J29" s="153"/>
      <c r="K29" s="155">
        <f t="shared" si="0"/>
        <v>655</v>
      </c>
    </row>
    <row r="30" spans="2:11" ht="19.5" customHeight="1">
      <c r="B30" s="39" t="s">
        <v>113</v>
      </c>
      <c r="C30" s="155">
        <v>7280</v>
      </c>
      <c r="D30" s="151">
        <v>7529</v>
      </c>
      <c r="E30" s="153">
        <v>5409</v>
      </c>
      <c r="F30" s="153">
        <v>1297</v>
      </c>
      <c r="G30" s="153">
        <v>583</v>
      </c>
      <c r="H30" s="153"/>
      <c r="I30" s="153"/>
      <c r="J30" s="153"/>
      <c r="K30" s="155">
        <f t="shared" si="0"/>
        <v>7289</v>
      </c>
    </row>
    <row r="31" spans="2:11" ht="19.5" customHeight="1">
      <c r="B31" s="39" t="s">
        <v>53</v>
      </c>
      <c r="C31" s="155">
        <v>100</v>
      </c>
      <c r="D31" s="151">
        <v>100</v>
      </c>
      <c r="E31" s="153"/>
      <c r="F31" s="153"/>
      <c r="G31" s="153">
        <v>4</v>
      </c>
      <c r="H31" s="153"/>
      <c r="I31" s="153"/>
      <c r="J31" s="153"/>
      <c r="K31" s="155">
        <f t="shared" si="0"/>
        <v>4</v>
      </c>
    </row>
    <row r="32" spans="2:11" ht="19.5" customHeight="1">
      <c r="B32" s="38" t="s">
        <v>114</v>
      </c>
      <c r="C32" s="150">
        <v>2070</v>
      </c>
      <c r="D32" s="151">
        <v>2070</v>
      </c>
      <c r="E32" s="152"/>
      <c r="F32" s="152"/>
      <c r="G32" s="152"/>
      <c r="H32" s="152">
        <v>1971</v>
      </c>
      <c r="I32" s="152"/>
      <c r="J32" s="152"/>
      <c r="K32" s="155">
        <f t="shared" si="0"/>
        <v>1971</v>
      </c>
    </row>
    <row r="33" spans="2:11" ht="19.5" customHeight="1">
      <c r="B33" s="38" t="s">
        <v>115</v>
      </c>
      <c r="C33" s="150">
        <v>15398</v>
      </c>
      <c r="D33" s="151">
        <v>11389</v>
      </c>
      <c r="E33" s="152"/>
      <c r="F33" s="152"/>
      <c r="G33" s="152"/>
      <c r="H33" s="152"/>
      <c r="I33" s="152">
        <v>11389</v>
      </c>
      <c r="J33" s="152"/>
      <c r="K33" s="155">
        <f t="shared" si="0"/>
        <v>11389</v>
      </c>
    </row>
    <row r="34" spans="2:11" ht="19.5" customHeight="1">
      <c r="B34" s="38" t="s">
        <v>116</v>
      </c>
      <c r="C34" s="150">
        <v>9163</v>
      </c>
      <c r="D34" s="151">
        <v>8334</v>
      </c>
      <c r="E34" s="152"/>
      <c r="F34" s="152"/>
      <c r="G34" s="152"/>
      <c r="H34" s="152"/>
      <c r="I34" s="152">
        <v>8335</v>
      </c>
      <c r="J34" s="152"/>
      <c r="K34" s="155">
        <f t="shared" si="0"/>
        <v>8335</v>
      </c>
    </row>
    <row r="35" spans="2:11" ht="19.5" customHeight="1">
      <c r="B35" s="38" t="s">
        <v>203</v>
      </c>
      <c r="C35" s="150">
        <v>770</v>
      </c>
      <c r="D35" s="151">
        <v>5546</v>
      </c>
      <c r="E35" s="152"/>
      <c r="F35" s="152"/>
      <c r="G35" s="152"/>
      <c r="H35" s="152"/>
      <c r="I35" s="152">
        <v>1879</v>
      </c>
      <c r="J35" s="152"/>
      <c r="K35" s="155">
        <f t="shared" si="0"/>
        <v>1879</v>
      </c>
    </row>
    <row r="36" spans="2:11" ht="19.5" customHeight="1">
      <c r="B36" s="38" t="s">
        <v>117</v>
      </c>
      <c r="C36" s="150">
        <v>274</v>
      </c>
      <c r="D36" s="151">
        <v>0</v>
      </c>
      <c r="E36" s="152"/>
      <c r="F36" s="152"/>
      <c r="G36" s="152"/>
      <c r="H36" s="152"/>
      <c r="I36" s="152">
        <v>0</v>
      </c>
      <c r="J36" s="152"/>
      <c r="K36" s="155">
        <f t="shared" si="0"/>
        <v>0</v>
      </c>
    </row>
    <row r="37" spans="2:11" ht="19.5" customHeight="1">
      <c r="B37" s="38" t="s">
        <v>204</v>
      </c>
      <c r="C37" s="150">
        <v>0</v>
      </c>
      <c r="D37" s="151">
        <v>4298</v>
      </c>
      <c r="E37" s="152"/>
      <c r="F37" s="152"/>
      <c r="G37" s="152"/>
      <c r="H37" s="152"/>
      <c r="I37" s="152">
        <v>4298</v>
      </c>
      <c r="J37" s="152"/>
      <c r="K37" s="155">
        <f t="shared" si="0"/>
        <v>4298</v>
      </c>
    </row>
    <row r="38" spans="2:11" ht="19.5" customHeight="1">
      <c r="B38" s="38" t="s">
        <v>118</v>
      </c>
      <c r="C38" s="150">
        <v>350</v>
      </c>
      <c r="D38" s="151">
        <v>287</v>
      </c>
      <c r="E38" s="152"/>
      <c r="F38" s="152"/>
      <c r="G38" s="152"/>
      <c r="H38" s="152"/>
      <c r="I38" s="152">
        <v>120</v>
      </c>
      <c r="J38" s="152"/>
      <c r="K38" s="155">
        <f t="shared" si="0"/>
        <v>120</v>
      </c>
    </row>
    <row r="39" spans="2:11" ht="19.5" customHeight="1">
      <c r="B39" s="38" t="s">
        <v>119</v>
      </c>
      <c r="C39" s="150">
        <v>50</v>
      </c>
      <c r="D39" s="151">
        <v>66</v>
      </c>
      <c r="E39" s="152"/>
      <c r="F39" s="152"/>
      <c r="G39" s="152"/>
      <c r="H39" s="152">
        <v>66</v>
      </c>
      <c r="I39" s="152"/>
      <c r="J39" s="152"/>
      <c r="K39" s="155">
        <f t="shared" si="0"/>
        <v>66</v>
      </c>
    </row>
    <row r="40" spans="2:11" ht="19.5" customHeight="1">
      <c r="B40" s="38" t="s">
        <v>153</v>
      </c>
      <c r="C40" s="150">
        <v>69205</v>
      </c>
      <c r="D40" s="151">
        <v>89544</v>
      </c>
      <c r="E40" s="152">
        <v>56123</v>
      </c>
      <c r="F40" s="152">
        <v>7673</v>
      </c>
      <c r="G40" s="152">
        <v>7607</v>
      </c>
      <c r="H40" s="152"/>
      <c r="I40" s="152"/>
      <c r="J40" s="152">
        <v>15831</v>
      </c>
      <c r="K40" s="155">
        <f t="shared" si="0"/>
        <v>87234</v>
      </c>
    </row>
    <row r="41" spans="2:11" ht="19.5" customHeight="1">
      <c r="B41" s="38" t="s">
        <v>120</v>
      </c>
      <c r="C41" s="150">
        <v>5843</v>
      </c>
      <c r="D41" s="151">
        <v>5174</v>
      </c>
      <c r="E41" s="152">
        <v>1543</v>
      </c>
      <c r="F41" s="152">
        <v>427</v>
      </c>
      <c r="G41" s="152">
        <v>1918</v>
      </c>
      <c r="H41" s="152"/>
      <c r="I41" s="152"/>
      <c r="J41" s="152"/>
      <c r="K41" s="155">
        <f t="shared" si="0"/>
        <v>3888</v>
      </c>
    </row>
    <row r="42" spans="2:11" ht="19.5" customHeight="1">
      <c r="B42" s="38" t="s">
        <v>91</v>
      </c>
      <c r="C42" s="150">
        <v>200</v>
      </c>
      <c r="D42" s="151">
        <v>200</v>
      </c>
      <c r="E42" s="152"/>
      <c r="F42" s="152"/>
      <c r="G42" s="152"/>
      <c r="H42" s="152"/>
      <c r="I42" s="152"/>
      <c r="J42" s="152"/>
      <c r="K42" s="155">
        <f t="shared" si="0"/>
        <v>0</v>
      </c>
    </row>
    <row r="43" spans="2:11" ht="19.5" customHeight="1">
      <c r="B43" s="40" t="s">
        <v>121</v>
      </c>
      <c r="C43" s="158">
        <f aca="true" t="shared" si="1" ref="C43:K43">SUM(C13:C42)</f>
        <v>185669</v>
      </c>
      <c r="D43" s="158">
        <f t="shared" si="1"/>
        <v>224564</v>
      </c>
      <c r="E43" s="77">
        <f t="shared" si="1"/>
        <v>78449</v>
      </c>
      <c r="F43" s="77">
        <f t="shared" si="1"/>
        <v>13449</v>
      </c>
      <c r="G43" s="77">
        <f t="shared" si="1"/>
        <v>49382</v>
      </c>
      <c r="H43" s="77">
        <f t="shared" si="1"/>
        <v>17887</v>
      </c>
      <c r="I43" s="77">
        <f t="shared" si="1"/>
        <v>26021</v>
      </c>
      <c r="J43" s="77">
        <f t="shared" si="1"/>
        <v>16765</v>
      </c>
      <c r="K43" s="77">
        <f t="shared" si="1"/>
        <v>201953</v>
      </c>
    </row>
    <row r="44" ht="12.75">
      <c r="I44" s="80"/>
    </row>
  </sheetData>
  <sheetProtection selectLockedCells="1" selectUnlockedCells="1"/>
  <mergeCells count="10">
    <mergeCell ref="C10:D10"/>
    <mergeCell ref="E10:K10"/>
    <mergeCell ref="C11:C12"/>
    <mergeCell ref="E11:J11"/>
    <mergeCell ref="G1:K1"/>
    <mergeCell ref="D11:D12"/>
    <mergeCell ref="K11:K12"/>
    <mergeCell ref="I9:K9"/>
    <mergeCell ref="B5:K6"/>
    <mergeCell ref="B10:B12"/>
  </mergeCells>
  <printOptions/>
  <pageMargins left="0.1701388888888889" right="0.2298611111111111" top="1" bottom="0.5" header="0.5118055555555555" footer="0.5118055555555555"/>
  <pageSetup horizontalDpi="300" verticalDpi="300" orientation="portrait" paperSize="9" scale="53" r:id="rId3"/>
  <rowBreaks count="1" manualBreakCount="1">
    <brk id="5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4.140625" style="0" customWidth="1"/>
    <col min="2" max="2" width="58.00390625" style="0" customWidth="1"/>
    <col min="3" max="3" width="27.140625" style="0" hidden="1" customWidth="1"/>
    <col min="4" max="4" width="0.2890625" style="0" hidden="1" customWidth="1"/>
    <col min="5" max="5" width="12.00390625" style="0" customWidth="1"/>
  </cols>
  <sheetData>
    <row r="1" spans="2:6" ht="15">
      <c r="B1" s="285" t="s">
        <v>154</v>
      </c>
      <c r="C1" s="285"/>
      <c r="D1" s="285"/>
      <c r="E1" s="285"/>
      <c r="F1" s="285"/>
    </row>
    <row r="2" spans="2:6" ht="15">
      <c r="B2" s="285" t="s">
        <v>336</v>
      </c>
      <c r="C2" s="285"/>
      <c r="D2" s="285"/>
      <c r="E2" s="285"/>
      <c r="F2" s="285"/>
    </row>
    <row r="4" spans="2:6" ht="12.75" customHeight="1">
      <c r="B4" s="254" t="s">
        <v>266</v>
      </c>
      <c r="C4" s="254"/>
      <c r="D4" s="254"/>
      <c r="E4" s="254"/>
      <c r="F4" s="254"/>
    </row>
    <row r="5" spans="2:6" ht="19.5" customHeight="1">
      <c r="B5" s="254"/>
      <c r="C5" s="254"/>
      <c r="D5" s="254"/>
      <c r="E5" s="254"/>
      <c r="F5" s="254"/>
    </row>
    <row r="6" spans="2:6" ht="10.5" customHeight="1">
      <c r="B6" s="45"/>
      <c r="C6" s="45"/>
      <c r="D6" s="45"/>
      <c r="E6" s="45"/>
      <c r="F6" s="45"/>
    </row>
    <row r="7" spans="2:6" ht="11.25" customHeight="1">
      <c r="B7" s="45"/>
      <c r="C7" s="45"/>
      <c r="D7" s="45"/>
      <c r="E7" s="45"/>
      <c r="F7" s="45"/>
    </row>
    <row r="8" spans="2:6" ht="12.75" customHeight="1">
      <c r="B8" s="45"/>
      <c r="C8" s="45"/>
      <c r="D8" s="45"/>
      <c r="E8" s="45"/>
      <c r="F8" s="45"/>
    </row>
    <row r="9" spans="2:6" ht="7.5" customHeight="1">
      <c r="B9" s="45"/>
      <c r="C9" s="45"/>
      <c r="D9" s="45"/>
      <c r="E9" s="45"/>
      <c r="F9" s="45"/>
    </row>
    <row r="10" spans="2:6" ht="9.75" customHeight="1">
      <c r="B10" s="45"/>
      <c r="C10" s="45"/>
      <c r="D10" s="45"/>
      <c r="E10" s="45"/>
      <c r="F10" s="45"/>
    </row>
    <row r="11" ht="8.25" customHeight="1"/>
    <row r="12" spans="2:6" ht="12.75">
      <c r="B12" s="341" t="s">
        <v>0</v>
      </c>
      <c r="C12" s="341"/>
      <c r="D12" s="341"/>
      <c r="E12" s="341"/>
      <c r="F12" s="341"/>
    </row>
    <row r="13" ht="15" customHeight="1"/>
    <row r="14" spans="1:5" ht="15.75">
      <c r="A14" s="166"/>
      <c r="B14" s="175" t="s">
        <v>225</v>
      </c>
      <c r="C14" s="189"/>
      <c r="D14" s="189"/>
      <c r="E14" s="190" t="s">
        <v>227</v>
      </c>
    </row>
    <row r="15" spans="1:5" ht="15">
      <c r="A15" s="185" t="s">
        <v>228</v>
      </c>
      <c r="B15" s="184" t="s">
        <v>247</v>
      </c>
      <c r="C15" s="178">
        <v>1</v>
      </c>
      <c r="D15" s="178">
        <v>1</v>
      </c>
      <c r="E15" s="179">
        <v>206296</v>
      </c>
    </row>
    <row r="16" spans="1:5" ht="15">
      <c r="A16" s="185" t="s">
        <v>229</v>
      </c>
      <c r="B16" s="184" t="s">
        <v>248</v>
      </c>
      <c r="C16" s="178">
        <v>2</v>
      </c>
      <c r="D16" s="178">
        <v>2</v>
      </c>
      <c r="E16" s="179">
        <v>201953</v>
      </c>
    </row>
    <row r="17" spans="1:5" ht="15">
      <c r="A17" s="186" t="s">
        <v>230</v>
      </c>
      <c r="B17" s="176" t="s">
        <v>249</v>
      </c>
      <c r="C17" s="182">
        <v>3</v>
      </c>
      <c r="D17" s="182">
        <v>3</v>
      </c>
      <c r="E17" s="183">
        <v>4343</v>
      </c>
    </row>
    <row r="18" spans="1:5" ht="15">
      <c r="A18" s="185" t="s">
        <v>231</v>
      </c>
      <c r="B18" s="184" t="s">
        <v>250</v>
      </c>
      <c r="C18" s="178">
        <v>4</v>
      </c>
      <c r="D18" s="178">
        <v>4</v>
      </c>
      <c r="E18" s="179">
        <v>17490</v>
      </c>
    </row>
    <row r="19" spans="1:5" ht="15">
      <c r="A19" s="185" t="s">
        <v>232</v>
      </c>
      <c r="B19" s="184" t="s">
        <v>251</v>
      </c>
      <c r="C19" s="178">
        <v>5</v>
      </c>
      <c r="D19" s="178">
        <v>5</v>
      </c>
      <c r="E19" s="179">
        <v>0</v>
      </c>
    </row>
    <row r="20" spans="1:5" ht="15">
      <c r="A20" s="186" t="s">
        <v>233</v>
      </c>
      <c r="B20" s="176" t="s">
        <v>252</v>
      </c>
      <c r="C20" s="182">
        <v>6</v>
      </c>
      <c r="D20" s="182">
        <v>6</v>
      </c>
      <c r="E20" s="183">
        <v>17490</v>
      </c>
    </row>
    <row r="21" spans="1:5" ht="15">
      <c r="A21" s="186" t="s">
        <v>234</v>
      </c>
      <c r="B21" s="176" t="s">
        <v>253</v>
      </c>
      <c r="C21" s="182">
        <v>7</v>
      </c>
      <c r="D21" s="182">
        <v>7</v>
      </c>
      <c r="E21" s="183">
        <v>21833</v>
      </c>
    </row>
    <row r="22" spans="1:5" ht="15">
      <c r="A22" s="185" t="s">
        <v>235</v>
      </c>
      <c r="B22" s="184" t="s">
        <v>254</v>
      </c>
      <c r="C22" s="178">
        <v>8</v>
      </c>
      <c r="D22" s="178">
        <v>8</v>
      </c>
      <c r="E22" s="179">
        <v>0</v>
      </c>
    </row>
    <row r="23" spans="1:5" ht="15">
      <c r="A23" s="185" t="s">
        <v>236</v>
      </c>
      <c r="B23" s="184" t="s">
        <v>255</v>
      </c>
      <c r="C23" s="178">
        <v>9</v>
      </c>
      <c r="D23" s="178">
        <v>9</v>
      </c>
      <c r="E23" s="179">
        <v>0</v>
      </c>
    </row>
    <row r="24" spans="1:5" ht="15">
      <c r="A24" s="187" t="s">
        <v>237</v>
      </c>
      <c r="B24" s="176" t="s">
        <v>256</v>
      </c>
      <c r="C24" s="182">
        <v>10</v>
      </c>
      <c r="D24" s="182">
        <v>10</v>
      </c>
      <c r="E24" s="183">
        <v>0</v>
      </c>
    </row>
    <row r="25" spans="1:5" ht="15">
      <c r="A25" s="185" t="s">
        <v>238</v>
      </c>
      <c r="B25" s="184" t="s">
        <v>257</v>
      </c>
      <c r="C25" s="178">
        <v>11</v>
      </c>
      <c r="D25" s="178">
        <v>11</v>
      </c>
      <c r="E25" s="179">
        <v>0</v>
      </c>
    </row>
    <row r="26" spans="1:5" ht="15">
      <c r="A26" s="185" t="s">
        <v>239</v>
      </c>
      <c r="B26" s="184" t="s">
        <v>258</v>
      </c>
      <c r="C26" s="178">
        <v>12</v>
      </c>
      <c r="D26" s="178">
        <v>12</v>
      </c>
      <c r="E26" s="179">
        <v>0</v>
      </c>
    </row>
    <row r="27" spans="1:5" ht="15">
      <c r="A27" s="187" t="s">
        <v>240</v>
      </c>
      <c r="B27" s="176" t="s">
        <v>259</v>
      </c>
      <c r="C27" s="182">
        <v>13</v>
      </c>
      <c r="D27" s="182">
        <v>13</v>
      </c>
      <c r="E27" s="183">
        <v>0</v>
      </c>
    </row>
    <row r="28" spans="1:5" ht="15">
      <c r="A28" s="187" t="s">
        <v>241</v>
      </c>
      <c r="B28" s="176" t="s">
        <v>260</v>
      </c>
      <c r="C28" s="182">
        <v>14</v>
      </c>
      <c r="D28" s="182">
        <v>14</v>
      </c>
      <c r="E28" s="183">
        <v>0</v>
      </c>
    </row>
    <row r="29" spans="1:5" ht="15.75">
      <c r="A29" s="187" t="s">
        <v>242</v>
      </c>
      <c r="B29" s="243" t="s">
        <v>261</v>
      </c>
      <c r="C29" s="244">
        <v>15</v>
      </c>
      <c r="D29" s="244">
        <v>15</v>
      </c>
      <c r="E29" s="245">
        <v>21833</v>
      </c>
    </row>
    <row r="30" spans="1:5" ht="15">
      <c r="A30" s="187" t="s">
        <v>243</v>
      </c>
      <c r="B30" s="176" t="s">
        <v>262</v>
      </c>
      <c r="C30" s="182">
        <v>16</v>
      </c>
      <c r="D30" s="182">
        <v>16</v>
      </c>
      <c r="E30" s="183">
        <v>21833</v>
      </c>
    </row>
    <row r="31" spans="1:5" ht="15">
      <c r="A31" s="187" t="s">
        <v>244</v>
      </c>
      <c r="B31" s="176" t="s">
        <v>263</v>
      </c>
      <c r="C31" s="182">
        <v>17</v>
      </c>
      <c r="D31" s="182">
        <v>17</v>
      </c>
      <c r="E31" s="183">
        <f>SUM(E29-E30)</f>
        <v>0</v>
      </c>
    </row>
    <row r="32" spans="1:5" ht="15">
      <c r="A32" s="187" t="s">
        <v>245</v>
      </c>
      <c r="B32" s="176" t="s">
        <v>264</v>
      </c>
      <c r="C32" s="182">
        <v>18</v>
      </c>
      <c r="D32" s="182">
        <v>18</v>
      </c>
      <c r="E32" s="183">
        <v>0</v>
      </c>
    </row>
    <row r="33" spans="1:5" ht="15">
      <c r="A33" s="188" t="s">
        <v>246</v>
      </c>
      <c r="B33" s="177" t="s">
        <v>265</v>
      </c>
      <c r="C33" s="180">
        <v>19</v>
      </c>
      <c r="D33" s="180">
        <v>19</v>
      </c>
      <c r="E33" s="181">
        <v>0</v>
      </c>
    </row>
  </sheetData>
  <sheetProtection/>
  <mergeCells count="4">
    <mergeCell ref="B2:F2"/>
    <mergeCell ref="B12:F12"/>
    <mergeCell ref="B4:F5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10" zoomScaleSheetLayoutView="110" zoomScalePageLayoutView="0" workbookViewId="0" topLeftCell="A1">
      <selection activeCell="C2" sqref="C2:F2"/>
    </sheetView>
  </sheetViews>
  <sheetFormatPr defaultColWidth="9.140625" defaultRowHeight="12.75"/>
  <cols>
    <col min="1" max="1" width="46.57421875" style="0" customWidth="1"/>
    <col min="2" max="2" width="10.28125" style="0" customWidth="1"/>
    <col min="3" max="3" width="11.7109375" style="0" customWidth="1"/>
    <col min="4" max="4" width="10.57421875" style="0" customWidth="1"/>
    <col min="5" max="5" width="13.140625" style="0" customWidth="1"/>
  </cols>
  <sheetData>
    <row r="1" spans="3:6" ht="12.75">
      <c r="C1" s="342" t="s">
        <v>155</v>
      </c>
      <c r="D1" s="342"/>
      <c r="E1" s="342"/>
      <c r="F1" s="342"/>
    </row>
    <row r="2" spans="3:6" ht="12.75">
      <c r="C2" s="2" t="s">
        <v>336</v>
      </c>
      <c r="D2" s="2"/>
      <c r="E2" s="2"/>
      <c r="F2" s="2"/>
    </row>
    <row r="3" spans="4:5" ht="12.75">
      <c r="D3" s="1"/>
      <c r="E3" s="1"/>
    </row>
    <row r="5" spans="1:5" ht="13.5" customHeight="1">
      <c r="A5" s="254" t="s">
        <v>205</v>
      </c>
      <c r="B5" s="254"/>
      <c r="C5" s="254"/>
      <c r="D5" s="254"/>
      <c r="E5" s="254"/>
    </row>
    <row r="6" spans="1:5" ht="12.75">
      <c r="A6" s="254"/>
      <c r="B6" s="254"/>
      <c r="C6" s="254"/>
      <c r="D6" s="254"/>
      <c r="E6" s="254"/>
    </row>
    <row r="7" spans="1:5" ht="21.75" customHeight="1">
      <c r="A7" s="254"/>
      <c r="B7" s="254"/>
      <c r="C7" s="254"/>
      <c r="D7" s="254"/>
      <c r="E7" s="254"/>
    </row>
    <row r="8" spans="1:5" ht="12.75">
      <c r="A8" s="44"/>
      <c r="B8" s="44"/>
      <c r="C8" s="44"/>
      <c r="D8" s="44"/>
      <c r="E8" s="44"/>
    </row>
    <row r="11" spans="4:5" ht="12.75">
      <c r="D11" s="309" t="s">
        <v>0</v>
      </c>
      <c r="E11" s="309"/>
    </row>
    <row r="12" spans="4:5" ht="12.75">
      <c r="D12" s="1"/>
      <c r="E12" s="1"/>
    </row>
    <row r="13" spans="1:5" ht="12.75" customHeight="1">
      <c r="A13" s="334" t="s">
        <v>122</v>
      </c>
      <c r="B13" s="334" t="s">
        <v>123</v>
      </c>
      <c r="C13" s="334"/>
      <c r="D13" s="334" t="s">
        <v>124</v>
      </c>
      <c r="E13" s="343" t="s">
        <v>125</v>
      </c>
    </row>
    <row r="14" spans="1:5" ht="15">
      <c r="A14" s="334"/>
      <c r="B14" s="52" t="s">
        <v>4</v>
      </c>
      <c r="C14" s="52" t="s">
        <v>34</v>
      </c>
      <c r="D14" s="334"/>
      <c r="E14" s="343"/>
    </row>
    <row r="15" spans="1:5" ht="15">
      <c r="A15" s="72" t="s">
        <v>104</v>
      </c>
      <c r="B15" s="73">
        <v>3873</v>
      </c>
      <c r="C15" s="73">
        <v>4801</v>
      </c>
      <c r="D15" s="74">
        <v>3813</v>
      </c>
      <c r="E15" s="75">
        <f aca="true" t="shared" si="0" ref="E15:E23">(C15-D15)</f>
        <v>988</v>
      </c>
    </row>
    <row r="16" spans="1:5" ht="15">
      <c r="A16" s="72" t="s">
        <v>105</v>
      </c>
      <c r="B16" s="73">
        <v>4724</v>
      </c>
      <c r="C16" s="73">
        <v>3863</v>
      </c>
      <c r="D16" s="74">
        <v>3529</v>
      </c>
      <c r="E16" s="75">
        <f t="shared" si="0"/>
        <v>334</v>
      </c>
    </row>
    <row r="17" spans="1:5" ht="15">
      <c r="A17" s="76" t="s">
        <v>43</v>
      </c>
      <c r="B17" s="75">
        <v>0</v>
      </c>
      <c r="C17" s="75">
        <v>1857</v>
      </c>
      <c r="D17" s="73">
        <v>1857</v>
      </c>
      <c r="E17" s="75">
        <f t="shared" si="0"/>
        <v>0</v>
      </c>
    </row>
    <row r="18" spans="1:5" ht="15">
      <c r="A18" s="76" t="s">
        <v>47</v>
      </c>
      <c r="B18" s="75">
        <v>4907</v>
      </c>
      <c r="C18" s="75">
        <v>5993</v>
      </c>
      <c r="D18" s="73">
        <v>5994</v>
      </c>
      <c r="E18" s="75">
        <f t="shared" si="0"/>
        <v>-1</v>
      </c>
    </row>
    <row r="19" spans="1:5" ht="15">
      <c r="A19" s="76" t="s">
        <v>52</v>
      </c>
      <c r="B19" s="75">
        <v>5142</v>
      </c>
      <c r="C19" s="75">
        <v>5409</v>
      </c>
      <c r="D19" s="73">
        <v>5409</v>
      </c>
      <c r="E19" s="75">
        <f t="shared" si="0"/>
        <v>0</v>
      </c>
    </row>
    <row r="20" spans="1:5" ht="15">
      <c r="A20" s="76" t="s">
        <v>126</v>
      </c>
      <c r="B20" s="75">
        <v>46</v>
      </c>
      <c r="C20" s="75">
        <v>46</v>
      </c>
      <c r="D20" s="73">
        <v>0</v>
      </c>
      <c r="E20" s="75">
        <f t="shared" si="0"/>
        <v>46</v>
      </c>
    </row>
    <row r="21" spans="1:5" ht="15">
      <c r="A21" s="76" t="s">
        <v>109</v>
      </c>
      <c r="B21" s="75">
        <v>181</v>
      </c>
      <c r="C21" s="75">
        <v>181</v>
      </c>
      <c r="D21" s="73">
        <v>181</v>
      </c>
      <c r="E21" s="75">
        <f t="shared" si="0"/>
        <v>0</v>
      </c>
    </row>
    <row r="22" spans="1:5" ht="15">
      <c r="A22" s="76" t="s">
        <v>48</v>
      </c>
      <c r="B22" s="75">
        <v>46380</v>
      </c>
      <c r="C22" s="75">
        <v>58431</v>
      </c>
      <c r="D22" s="73">
        <v>56123</v>
      </c>
      <c r="E22" s="75">
        <f t="shared" si="0"/>
        <v>2308</v>
      </c>
    </row>
    <row r="23" spans="1:5" ht="15">
      <c r="A23" s="76" t="s">
        <v>120</v>
      </c>
      <c r="B23" s="75">
        <v>2067</v>
      </c>
      <c r="C23" s="75">
        <v>2097</v>
      </c>
      <c r="D23" s="73">
        <v>1543</v>
      </c>
      <c r="E23" s="75">
        <f t="shared" si="0"/>
        <v>554</v>
      </c>
    </row>
    <row r="24" spans="1:5" ht="15.75">
      <c r="A24" s="41" t="s">
        <v>127</v>
      </c>
      <c r="B24" s="77">
        <f>SUM(B15:B23)</f>
        <v>67320</v>
      </c>
      <c r="C24" s="77">
        <f>SUM(C15:C23)</f>
        <v>82678</v>
      </c>
      <c r="D24" s="77">
        <f>SUM(D15:D23)</f>
        <v>78449</v>
      </c>
      <c r="E24" s="77">
        <f>SUM(E15:E23)</f>
        <v>4229</v>
      </c>
    </row>
  </sheetData>
  <sheetProtection selectLockedCells="1" selectUnlockedCells="1"/>
  <mergeCells count="7">
    <mergeCell ref="C1:F1"/>
    <mergeCell ref="A5:E7"/>
    <mergeCell ref="D11:E11"/>
    <mergeCell ref="A13:A14"/>
    <mergeCell ref="B13:C13"/>
    <mergeCell ref="D13:D14"/>
    <mergeCell ref="E13:E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5" sqref="L5"/>
    </sheetView>
  </sheetViews>
  <sheetFormatPr defaultColWidth="9.140625" defaultRowHeight="12.75"/>
  <cols>
    <col min="7" max="7" width="10.28125" style="0" customWidth="1"/>
    <col min="8" max="8" width="10.421875" style="0" customWidth="1"/>
    <col min="9" max="9" width="10.8515625" style="0" customWidth="1"/>
  </cols>
  <sheetData>
    <row r="1" spans="8:10" ht="12.75">
      <c r="H1" s="342" t="s">
        <v>156</v>
      </c>
      <c r="I1" s="342"/>
      <c r="J1" s="342"/>
    </row>
    <row r="2" spans="7:10" ht="12.75">
      <c r="G2" s="2" t="s">
        <v>336</v>
      </c>
      <c r="H2" s="2"/>
      <c r="I2" s="2"/>
      <c r="J2" s="2"/>
    </row>
    <row r="3" spans="9:10" ht="12.75">
      <c r="I3" s="1"/>
      <c r="J3" s="1"/>
    </row>
    <row r="4" spans="9:10" ht="12.75">
      <c r="I4" s="1"/>
      <c r="J4" s="1"/>
    </row>
    <row r="5" spans="1:10" ht="49.5" customHeight="1">
      <c r="A5" s="44" t="s">
        <v>23</v>
      </c>
      <c r="B5" s="254" t="s">
        <v>176</v>
      </c>
      <c r="C5" s="254"/>
      <c r="D5" s="254"/>
      <c r="E5" s="254"/>
      <c r="F5" s="254"/>
      <c r="G5" s="254"/>
      <c r="H5" s="254"/>
      <c r="I5" s="254"/>
      <c r="J5" s="44"/>
    </row>
    <row r="6" spans="1:10" ht="15">
      <c r="A6" s="44"/>
      <c r="B6" s="4"/>
      <c r="C6" s="4"/>
      <c r="D6" s="4"/>
      <c r="E6" s="4"/>
      <c r="F6" s="4"/>
      <c r="G6" s="4"/>
      <c r="H6" s="4"/>
      <c r="I6" s="4"/>
      <c r="J6" s="44"/>
    </row>
    <row r="7" spans="1:10" ht="12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9:10" ht="12.75">
      <c r="I8" s="346" t="s">
        <v>0</v>
      </c>
      <c r="J8" s="346"/>
    </row>
    <row r="9" spans="1:10" ht="12.75">
      <c r="A9" s="334" t="s">
        <v>122</v>
      </c>
      <c r="B9" s="334"/>
      <c r="C9" s="334"/>
      <c r="D9" s="334"/>
      <c r="E9" s="334"/>
      <c r="F9" s="334"/>
      <c r="G9" s="246" t="s">
        <v>138</v>
      </c>
      <c r="H9" s="246"/>
      <c r="I9" s="246" t="s">
        <v>157</v>
      </c>
      <c r="J9" s="246"/>
    </row>
    <row r="10" spans="1:10" ht="12.75">
      <c r="A10" s="334"/>
      <c r="B10" s="334"/>
      <c r="C10" s="334"/>
      <c r="D10" s="334"/>
      <c r="E10" s="334"/>
      <c r="F10" s="334"/>
      <c r="G10" s="47" t="s">
        <v>4</v>
      </c>
      <c r="H10" s="47" t="s">
        <v>34</v>
      </c>
      <c r="I10" s="47" t="s">
        <v>5</v>
      </c>
      <c r="J10" s="47" t="s">
        <v>158</v>
      </c>
    </row>
    <row r="11" spans="1:10" ht="12.75">
      <c r="A11" s="334" t="s">
        <v>159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34"/>
      <c r="B12" s="334"/>
      <c r="C12" s="334"/>
      <c r="D12" s="334"/>
      <c r="E12" s="334"/>
      <c r="F12" s="334"/>
      <c r="G12" s="334"/>
      <c r="H12" s="334"/>
      <c r="I12" s="334"/>
      <c r="J12" s="334"/>
    </row>
    <row r="13" spans="1:10" ht="12.75">
      <c r="A13" s="344" t="s">
        <v>22</v>
      </c>
      <c r="B13" s="344"/>
      <c r="C13" s="344"/>
      <c r="D13" s="344"/>
      <c r="E13" s="344"/>
      <c r="F13" s="344"/>
      <c r="G13" s="83">
        <v>0</v>
      </c>
      <c r="H13" s="83">
        <v>0</v>
      </c>
      <c r="I13" s="83">
        <v>0</v>
      </c>
      <c r="J13" s="84">
        <v>0</v>
      </c>
    </row>
    <row r="14" spans="1:10" ht="12.75">
      <c r="A14" s="344" t="s">
        <v>160</v>
      </c>
      <c r="B14" s="344"/>
      <c r="C14" s="344"/>
      <c r="D14" s="344"/>
      <c r="E14" s="344"/>
      <c r="F14" s="344"/>
      <c r="G14" s="83">
        <v>9205</v>
      </c>
      <c r="H14" s="83">
        <v>15832</v>
      </c>
      <c r="I14" s="83">
        <v>15832</v>
      </c>
      <c r="J14" s="84">
        <v>0</v>
      </c>
    </row>
    <row r="15" spans="1:10" ht="12.75">
      <c r="A15" s="344" t="s">
        <v>161</v>
      </c>
      <c r="B15" s="344"/>
      <c r="C15" s="344"/>
      <c r="D15" s="344"/>
      <c r="E15" s="344"/>
      <c r="F15" s="344"/>
      <c r="G15" s="83">
        <v>52</v>
      </c>
      <c r="H15" s="83">
        <v>52</v>
      </c>
      <c r="I15" s="83">
        <v>32</v>
      </c>
      <c r="J15" s="84">
        <f>(I15/H15*100)</f>
        <v>61.53846153846154</v>
      </c>
    </row>
    <row r="16" spans="1:10" ht="12.75">
      <c r="A16" s="345" t="s">
        <v>162</v>
      </c>
      <c r="B16" s="344"/>
      <c r="C16" s="344"/>
      <c r="D16" s="344"/>
      <c r="E16" s="344"/>
      <c r="F16" s="344"/>
      <c r="G16" s="83">
        <v>0</v>
      </c>
      <c r="H16" s="83">
        <v>0</v>
      </c>
      <c r="I16" s="83">
        <v>0</v>
      </c>
      <c r="J16" s="84">
        <v>0</v>
      </c>
    </row>
    <row r="17" spans="1:10" ht="12.75">
      <c r="A17" s="345" t="s">
        <v>208</v>
      </c>
      <c r="B17" s="344"/>
      <c r="C17" s="344"/>
      <c r="D17" s="344"/>
      <c r="E17" s="344"/>
      <c r="F17" s="344"/>
      <c r="G17" s="83">
        <v>0</v>
      </c>
      <c r="H17" s="83">
        <v>883</v>
      </c>
      <c r="I17" s="83">
        <v>903</v>
      </c>
      <c r="J17" s="84">
        <v>0</v>
      </c>
    </row>
    <row r="18" spans="1:10" ht="12.75">
      <c r="A18" s="349" t="s">
        <v>163</v>
      </c>
      <c r="B18" s="349"/>
      <c r="C18" s="349"/>
      <c r="D18" s="349"/>
      <c r="E18" s="349"/>
      <c r="F18" s="349"/>
      <c r="G18" s="27">
        <f>SUM(G13:G17)</f>
        <v>9257</v>
      </c>
      <c r="H18" s="27">
        <f>SUM(H13:H17)</f>
        <v>16767</v>
      </c>
      <c r="I18" s="27">
        <f>SUM(I13:I17)</f>
        <v>16767</v>
      </c>
      <c r="J18" s="85">
        <f>(I18/H18*100)</f>
        <v>100</v>
      </c>
    </row>
    <row r="19" spans="1:10" ht="12.75">
      <c r="A19" s="334" t="s">
        <v>164</v>
      </c>
      <c r="B19" s="334"/>
      <c r="C19" s="334"/>
      <c r="D19" s="334"/>
      <c r="E19" s="334"/>
      <c r="F19" s="334"/>
      <c r="G19" s="334"/>
      <c r="H19" s="334"/>
      <c r="I19" s="334"/>
      <c r="J19" s="334"/>
    </row>
    <row r="20" spans="1:10" ht="12.75">
      <c r="A20" s="334"/>
      <c r="B20" s="334"/>
      <c r="C20" s="334"/>
      <c r="D20" s="334"/>
      <c r="E20" s="334"/>
      <c r="F20" s="334"/>
      <c r="G20" s="334"/>
      <c r="H20" s="334"/>
      <c r="I20" s="334"/>
      <c r="J20" s="334"/>
    </row>
    <row r="21" spans="1:10" ht="12.75">
      <c r="A21" s="350" t="s">
        <v>165</v>
      </c>
      <c r="B21" s="350"/>
      <c r="C21" s="350"/>
      <c r="D21" s="350"/>
      <c r="E21" s="350"/>
      <c r="F21" s="350"/>
      <c r="G21" s="86">
        <v>4257</v>
      </c>
      <c r="H21" s="86">
        <v>0</v>
      </c>
      <c r="I21" s="86">
        <v>0</v>
      </c>
      <c r="J21" s="84">
        <v>0</v>
      </c>
    </row>
    <row r="22" spans="1:10" ht="12.75">
      <c r="A22" s="351" t="s">
        <v>166</v>
      </c>
      <c r="B22" s="322"/>
      <c r="C22" s="322"/>
      <c r="D22" s="322"/>
      <c r="E22" s="322"/>
      <c r="F22" s="322"/>
      <c r="G22" s="43">
        <v>5000</v>
      </c>
      <c r="H22" s="43">
        <v>16567</v>
      </c>
      <c r="I22" s="43">
        <v>16565</v>
      </c>
      <c r="J22" s="84">
        <f>(I22/H22*100)</f>
        <v>99.98792780829359</v>
      </c>
    </row>
    <row r="23" spans="1:10" ht="12.75">
      <c r="A23" s="329" t="s">
        <v>88</v>
      </c>
      <c r="B23" s="352"/>
      <c r="C23" s="352"/>
      <c r="D23" s="352"/>
      <c r="E23" s="352"/>
      <c r="F23" s="353"/>
      <c r="G23" s="43">
        <v>0</v>
      </c>
      <c r="H23" s="43">
        <v>0</v>
      </c>
      <c r="I23" s="43">
        <v>0</v>
      </c>
      <c r="J23" s="84">
        <v>0</v>
      </c>
    </row>
    <row r="24" spans="1:10" ht="12.75">
      <c r="A24" s="347" t="s">
        <v>167</v>
      </c>
      <c r="B24" s="348"/>
      <c r="C24" s="348"/>
      <c r="D24" s="348"/>
      <c r="E24" s="348"/>
      <c r="F24" s="348"/>
      <c r="G24" s="43"/>
      <c r="H24" s="43">
        <v>200</v>
      </c>
      <c r="I24" s="43">
        <v>200</v>
      </c>
      <c r="J24" s="87">
        <f>(I24/H24*100)</f>
        <v>100</v>
      </c>
    </row>
    <row r="25" spans="1:10" ht="12.75">
      <c r="A25" s="349" t="s">
        <v>168</v>
      </c>
      <c r="B25" s="349"/>
      <c r="C25" s="349"/>
      <c r="D25" s="349"/>
      <c r="E25" s="349"/>
      <c r="F25" s="349"/>
      <c r="G25" s="27">
        <f>SUM(G21:G24)</f>
        <v>9257</v>
      </c>
      <c r="H25" s="27">
        <f>SUM(H21:H24)</f>
        <v>16767</v>
      </c>
      <c r="I25" s="27">
        <f>SUM(I21:I24)</f>
        <v>16765</v>
      </c>
      <c r="J25" s="88">
        <f>(I25/H25*100)</f>
        <v>99.98807180771753</v>
      </c>
    </row>
  </sheetData>
  <sheetProtection selectLockedCells="1" selectUnlockedCells="1"/>
  <mergeCells count="19">
    <mergeCell ref="A14:F14"/>
    <mergeCell ref="A17:F17"/>
    <mergeCell ref="A24:F24"/>
    <mergeCell ref="A25:F25"/>
    <mergeCell ref="A19:J20"/>
    <mergeCell ref="A21:F21"/>
    <mergeCell ref="A22:F22"/>
    <mergeCell ref="A23:F23"/>
    <mergeCell ref="A18:F18"/>
    <mergeCell ref="H1:J1"/>
    <mergeCell ref="A15:F15"/>
    <mergeCell ref="A16:F16"/>
    <mergeCell ref="B5:I5"/>
    <mergeCell ref="I8:J8"/>
    <mergeCell ref="A9:F10"/>
    <mergeCell ref="G9:H9"/>
    <mergeCell ref="I9:J9"/>
    <mergeCell ref="A11:J12"/>
    <mergeCell ref="A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51.00390625" style="0" customWidth="1"/>
    <col min="2" max="2" width="15.28125" style="0" customWidth="1"/>
    <col min="3" max="3" width="15.8515625" style="0" customWidth="1"/>
    <col min="4" max="4" width="2.28125" style="0" customWidth="1"/>
  </cols>
  <sheetData>
    <row r="1" spans="1:3" ht="12.75">
      <c r="A1" s="341" t="s">
        <v>169</v>
      </c>
      <c r="B1" s="341"/>
      <c r="C1" s="341"/>
    </row>
    <row r="2" spans="1:3" ht="12.75">
      <c r="A2" s="341" t="s">
        <v>336</v>
      </c>
      <c r="B2" s="341"/>
      <c r="C2" s="341"/>
    </row>
    <row r="5" spans="1:3" ht="34.5" customHeight="1">
      <c r="A5" s="363" t="s">
        <v>177</v>
      </c>
      <c r="B5" s="363"/>
      <c r="C5" s="363"/>
    </row>
    <row r="8" ht="2.25" customHeight="1">
      <c r="C8" t="s">
        <v>0</v>
      </c>
    </row>
    <row r="9" spans="1:3" ht="12.75">
      <c r="A9" s="332" t="s">
        <v>57</v>
      </c>
      <c r="B9" s="332" t="s">
        <v>179</v>
      </c>
      <c r="C9" s="332" t="s">
        <v>178</v>
      </c>
    </row>
    <row r="10" spans="1:3" ht="26.25" customHeight="1">
      <c r="A10" s="364"/>
      <c r="B10" s="364"/>
      <c r="C10" s="364"/>
    </row>
    <row r="11" spans="1:3" ht="12.75">
      <c r="A11" s="354" t="s">
        <v>128</v>
      </c>
      <c r="B11" s="355"/>
      <c r="C11" s="356"/>
    </row>
    <row r="12" spans="1:3" ht="15" customHeight="1">
      <c r="A12" s="357"/>
      <c r="B12" s="358"/>
      <c r="C12" s="359"/>
    </row>
    <row r="13" spans="1:3" ht="15" customHeight="1">
      <c r="A13" s="360"/>
      <c r="B13" s="361"/>
      <c r="C13" s="362"/>
    </row>
    <row r="14" spans="1:3" ht="12.75">
      <c r="A14" s="42" t="s">
        <v>129</v>
      </c>
      <c r="B14" s="126">
        <f>SUM(B15:B18)</f>
        <v>529665</v>
      </c>
      <c r="C14" s="126">
        <f>SUM(C15:C18)</f>
        <v>519617</v>
      </c>
    </row>
    <row r="15" spans="1:3" ht="12.75">
      <c r="A15" s="28" t="s">
        <v>130</v>
      </c>
      <c r="B15" s="161">
        <v>16011</v>
      </c>
      <c r="C15" s="161">
        <v>3512</v>
      </c>
    </row>
    <row r="16" spans="1:3" ht="12.75">
      <c r="A16" s="28" t="s">
        <v>131</v>
      </c>
      <c r="B16" s="161">
        <v>479032</v>
      </c>
      <c r="C16" s="161">
        <v>515837</v>
      </c>
    </row>
    <row r="17" spans="1:3" ht="12.75">
      <c r="A17" s="28" t="s">
        <v>132</v>
      </c>
      <c r="B17" s="161">
        <v>230</v>
      </c>
      <c r="C17" s="161">
        <v>268</v>
      </c>
    </row>
    <row r="18" spans="1:3" ht="12.75">
      <c r="A18" s="28" t="s">
        <v>335</v>
      </c>
      <c r="B18" s="161">
        <v>34392</v>
      </c>
      <c r="C18" s="161">
        <v>0</v>
      </c>
    </row>
    <row r="19" spans="1:3" ht="12.75">
      <c r="A19" s="42" t="s">
        <v>133</v>
      </c>
      <c r="B19" s="126">
        <f>SUM(B20:B21)</f>
        <v>403</v>
      </c>
      <c r="C19" s="126">
        <f>SUM(C20:C21)</f>
        <v>426</v>
      </c>
    </row>
    <row r="20" spans="1:3" ht="12.75">
      <c r="A20" s="28" t="s">
        <v>134</v>
      </c>
      <c r="B20" s="161">
        <v>403</v>
      </c>
      <c r="C20" s="161">
        <v>426</v>
      </c>
    </row>
    <row r="21" spans="1:3" ht="12.75">
      <c r="A21" s="28" t="s">
        <v>209</v>
      </c>
      <c r="B21" s="161">
        <v>0</v>
      </c>
      <c r="C21" s="161">
        <v>0</v>
      </c>
    </row>
    <row r="22" spans="1:3" ht="12.75">
      <c r="A22" s="163" t="s">
        <v>210</v>
      </c>
      <c r="B22" s="164">
        <v>15416</v>
      </c>
      <c r="C22" s="165">
        <v>28993</v>
      </c>
    </row>
    <row r="23" spans="1:3" ht="12.75">
      <c r="A23" s="166" t="s">
        <v>211</v>
      </c>
      <c r="B23" s="167">
        <v>8856</v>
      </c>
      <c r="C23" s="165">
        <v>1961</v>
      </c>
    </row>
    <row r="24" spans="1:3" ht="12.75">
      <c r="A24" s="163" t="s">
        <v>212</v>
      </c>
      <c r="B24" s="164">
        <v>8280</v>
      </c>
      <c r="C24" s="165">
        <v>5019</v>
      </c>
    </row>
    <row r="25" spans="1:3" ht="12.75">
      <c r="A25" s="169" t="s">
        <v>213</v>
      </c>
      <c r="B25" s="168">
        <v>0</v>
      </c>
      <c r="C25" s="170">
        <v>1029</v>
      </c>
    </row>
    <row r="26" spans="1:3" ht="12.75">
      <c r="A26" s="78" t="s">
        <v>135</v>
      </c>
      <c r="B26" s="127">
        <f>SUM(B14+B19+B22+B23+B24+B25)</f>
        <v>562620</v>
      </c>
      <c r="C26" s="127">
        <f>SUM(C14+C19+C22+C23+C24+C25)</f>
        <v>557045</v>
      </c>
    </row>
    <row r="27" spans="1:3" ht="12.75">
      <c r="A27" s="354" t="s">
        <v>136</v>
      </c>
      <c r="B27" s="355"/>
      <c r="C27" s="356"/>
    </row>
    <row r="28" spans="1:3" ht="15" customHeight="1">
      <c r="A28" s="357"/>
      <c r="B28" s="358"/>
      <c r="C28" s="359"/>
    </row>
    <row r="29" spans="1:3" ht="15" customHeight="1">
      <c r="A29" s="360"/>
      <c r="B29" s="361"/>
      <c r="C29" s="362"/>
    </row>
    <row r="30" spans="1:3" ht="12.75">
      <c r="A30" s="42" t="s">
        <v>214</v>
      </c>
      <c r="B30" s="126">
        <f>SUM(B31:B36)</f>
        <v>548049</v>
      </c>
      <c r="C30" s="126">
        <f>SUM(C31:C36)</f>
        <v>529092</v>
      </c>
    </row>
    <row r="31" spans="1:3" ht="12.75">
      <c r="A31" s="28" t="s">
        <v>215</v>
      </c>
      <c r="B31" s="161">
        <v>785933</v>
      </c>
      <c r="C31" s="171">
        <v>785933</v>
      </c>
    </row>
    <row r="32" spans="1:3" ht="12.75">
      <c r="A32" s="28" t="s">
        <v>216</v>
      </c>
      <c r="B32" s="161">
        <v>0</v>
      </c>
      <c r="C32" s="172">
        <v>0</v>
      </c>
    </row>
    <row r="33" spans="1:3" ht="12.75">
      <c r="A33" s="28" t="s">
        <v>220</v>
      </c>
      <c r="B33" s="161">
        <v>15412</v>
      </c>
      <c r="C33" s="172">
        <v>15412</v>
      </c>
    </row>
    <row r="34" spans="1:3" ht="12.75">
      <c r="A34" s="43" t="s">
        <v>217</v>
      </c>
      <c r="B34" s="161">
        <v>-253296</v>
      </c>
      <c r="C34" s="161">
        <v>-253296</v>
      </c>
    </row>
    <row r="35" spans="1:3" ht="12.75">
      <c r="A35" s="43" t="s">
        <v>218</v>
      </c>
      <c r="B35" s="161">
        <v>0</v>
      </c>
      <c r="C35" s="161">
        <v>0</v>
      </c>
    </row>
    <row r="36" spans="1:3" ht="12.75">
      <c r="A36" s="28" t="s">
        <v>219</v>
      </c>
      <c r="B36" s="161">
        <v>0</v>
      </c>
      <c r="C36" s="161">
        <v>-18957</v>
      </c>
    </row>
    <row r="37" spans="1:3" ht="12.75">
      <c r="A37" s="173" t="s">
        <v>221</v>
      </c>
      <c r="B37" s="174">
        <v>14568</v>
      </c>
      <c r="C37" s="174">
        <v>19271</v>
      </c>
    </row>
    <row r="38" spans="1:3" ht="12.75">
      <c r="A38" s="163" t="s">
        <v>222</v>
      </c>
      <c r="B38" s="164">
        <v>3</v>
      </c>
      <c r="C38" s="165">
        <v>3</v>
      </c>
    </row>
    <row r="39" spans="1:3" ht="12.75">
      <c r="A39" s="163" t="s">
        <v>223</v>
      </c>
      <c r="B39" s="164">
        <v>0</v>
      </c>
      <c r="C39" s="165">
        <v>0</v>
      </c>
    </row>
    <row r="40" spans="1:3" s="80" customFormat="1" ht="12.75">
      <c r="A40" s="79" t="s">
        <v>224</v>
      </c>
      <c r="B40" s="162">
        <v>0</v>
      </c>
      <c r="C40" s="162">
        <v>8679</v>
      </c>
    </row>
    <row r="41" spans="1:3" ht="12.75">
      <c r="A41" s="78" t="s">
        <v>137</v>
      </c>
      <c r="B41" s="127">
        <f>SUM(B30+B37+B38+B39+B40)</f>
        <v>562620</v>
      </c>
      <c r="C41" s="127">
        <f>SUM(C30+C37+C38+C39+C40)</f>
        <v>557045</v>
      </c>
    </row>
  </sheetData>
  <sheetProtection selectLockedCells="1" selectUnlockedCells="1"/>
  <mergeCells count="8">
    <mergeCell ref="A27:C29"/>
    <mergeCell ref="A1:C1"/>
    <mergeCell ref="A2:C2"/>
    <mergeCell ref="A11:C13"/>
    <mergeCell ref="A5:C5"/>
    <mergeCell ref="A9:A10"/>
    <mergeCell ref="B9:B10"/>
    <mergeCell ref="C9:C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130" zoomScaleSheetLayoutView="130" zoomScalePageLayoutView="0" workbookViewId="0" topLeftCell="A2">
      <selection activeCell="E2" sqref="E2:F2"/>
    </sheetView>
  </sheetViews>
  <sheetFormatPr defaultColWidth="9.140625" defaultRowHeight="12.75"/>
  <cols>
    <col min="1" max="1" width="4.7109375" style="0" customWidth="1"/>
    <col min="5" max="5" width="33.57421875" style="0" customWidth="1"/>
    <col min="6" max="6" width="16.8515625" style="0" customWidth="1"/>
  </cols>
  <sheetData>
    <row r="1" spans="5:6" ht="12.75">
      <c r="E1" s="341" t="s">
        <v>334</v>
      </c>
      <c r="F1" s="341"/>
    </row>
    <row r="2" spans="5:6" ht="12.75">
      <c r="E2" s="341" t="s">
        <v>336</v>
      </c>
      <c r="F2" s="341"/>
    </row>
    <row r="3" spans="5:6" ht="12.75">
      <c r="E3" s="1"/>
      <c r="F3" s="1"/>
    </row>
    <row r="4" spans="5:6" ht="12.75">
      <c r="E4" s="1"/>
      <c r="F4" s="1"/>
    </row>
    <row r="5" spans="1:8" ht="15" customHeight="1">
      <c r="A5" s="254" t="s">
        <v>267</v>
      </c>
      <c r="B5" s="254"/>
      <c r="C5" s="254"/>
      <c r="D5" s="254"/>
      <c r="E5" s="254"/>
      <c r="F5" s="254"/>
      <c r="G5" s="254"/>
      <c r="H5" s="254"/>
    </row>
    <row r="6" spans="1:8" ht="12.75">
      <c r="A6" s="254"/>
      <c r="B6" s="254"/>
      <c r="C6" s="254"/>
      <c r="D6" s="254"/>
      <c r="E6" s="254"/>
      <c r="F6" s="254"/>
      <c r="G6" s="254"/>
      <c r="H6" s="254"/>
    </row>
    <row r="7" spans="1:8" ht="12.75">
      <c r="A7" s="254"/>
      <c r="B7" s="254"/>
      <c r="C7" s="254"/>
      <c r="D7" s="254"/>
      <c r="E7" s="254"/>
      <c r="F7" s="254"/>
      <c r="G7" s="254"/>
      <c r="H7" s="254"/>
    </row>
    <row r="8" spans="1:8" ht="12.75">
      <c r="A8" s="254"/>
      <c r="B8" s="254"/>
      <c r="C8" s="254"/>
      <c r="D8" s="254"/>
      <c r="E8" s="254"/>
      <c r="F8" s="254"/>
      <c r="G8" s="254"/>
      <c r="H8" s="254"/>
    </row>
    <row r="9" spans="1:6" ht="15.75">
      <c r="A9" s="192" t="s">
        <v>226</v>
      </c>
      <c r="B9" s="365" t="s">
        <v>225</v>
      </c>
      <c r="C9" s="365"/>
      <c r="D9" s="365"/>
      <c r="E9" s="365"/>
      <c r="F9" s="194" t="s">
        <v>178</v>
      </c>
    </row>
    <row r="10" spans="1:6" ht="15">
      <c r="A10" s="193" t="s">
        <v>228</v>
      </c>
      <c r="B10" s="191" t="s">
        <v>292</v>
      </c>
      <c r="C10" s="191"/>
      <c r="D10" s="191"/>
      <c r="E10" s="191"/>
      <c r="F10" s="195">
        <v>20424</v>
      </c>
    </row>
    <row r="11" spans="1:6" ht="15">
      <c r="A11" s="193" t="s">
        <v>229</v>
      </c>
      <c r="B11" s="191" t="s">
        <v>293</v>
      </c>
      <c r="C11" s="191"/>
      <c r="D11" s="191"/>
      <c r="E11" s="191"/>
      <c r="F11" s="195">
        <v>18376</v>
      </c>
    </row>
    <row r="12" spans="1:6" ht="15">
      <c r="A12" s="193" t="s">
        <v>231</v>
      </c>
      <c r="B12" s="191" t="s">
        <v>294</v>
      </c>
      <c r="C12" s="191"/>
      <c r="D12" s="191"/>
      <c r="E12" s="191"/>
      <c r="F12" s="195">
        <v>109</v>
      </c>
    </row>
    <row r="13" spans="1:6" ht="15">
      <c r="A13" s="196" t="s">
        <v>230</v>
      </c>
      <c r="B13" s="197" t="s">
        <v>295</v>
      </c>
      <c r="C13" s="197"/>
      <c r="D13" s="197"/>
      <c r="E13" s="197"/>
      <c r="F13" s="198">
        <f>SUM(F10:F12)</f>
        <v>38909</v>
      </c>
    </row>
    <row r="14" spans="1:6" ht="15">
      <c r="A14" s="193" t="s">
        <v>232</v>
      </c>
      <c r="B14" s="191" t="s">
        <v>296</v>
      </c>
      <c r="C14" s="191"/>
      <c r="D14" s="191"/>
      <c r="E14" s="191"/>
      <c r="F14" s="195">
        <v>0</v>
      </c>
    </row>
    <row r="15" spans="1:6" ht="15">
      <c r="A15" s="193" t="s">
        <v>235</v>
      </c>
      <c r="B15" s="191" t="s">
        <v>297</v>
      </c>
      <c r="C15" s="191"/>
      <c r="D15" s="191"/>
      <c r="E15" s="191"/>
      <c r="F15" s="195">
        <v>8537</v>
      </c>
    </row>
    <row r="16" spans="1:6" ht="15">
      <c r="A16" s="196" t="s">
        <v>233</v>
      </c>
      <c r="B16" s="197" t="s">
        <v>298</v>
      </c>
      <c r="C16" s="197"/>
      <c r="D16" s="197"/>
      <c r="E16" s="197"/>
      <c r="F16" s="198">
        <f>SUM(F14:F15)</f>
        <v>8537</v>
      </c>
    </row>
    <row r="17" spans="1:6" ht="15">
      <c r="A17" s="193" t="s">
        <v>236</v>
      </c>
      <c r="B17" s="191" t="s">
        <v>299</v>
      </c>
      <c r="C17" s="191"/>
      <c r="D17" s="191"/>
      <c r="E17" s="191"/>
      <c r="F17" s="195">
        <v>29853</v>
      </c>
    </row>
    <row r="18" spans="1:6" ht="15">
      <c r="A18" s="193" t="s">
        <v>238</v>
      </c>
      <c r="B18" s="191" t="s">
        <v>300</v>
      </c>
      <c r="C18" s="191"/>
      <c r="D18" s="191"/>
      <c r="E18" s="191"/>
      <c r="F18" s="195">
        <v>131314</v>
      </c>
    </row>
    <row r="19" spans="1:6" ht="15">
      <c r="A19" s="193" t="s">
        <v>239</v>
      </c>
      <c r="B19" s="191" t="s">
        <v>301</v>
      </c>
      <c r="C19" s="191"/>
      <c r="D19" s="191"/>
      <c r="E19" s="191"/>
      <c r="F19" s="195">
        <v>15544</v>
      </c>
    </row>
    <row r="20" spans="1:6" ht="15">
      <c r="A20" s="196" t="s">
        <v>237</v>
      </c>
      <c r="B20" s="197" t="s">
        <v>302</v>
      </c>
      <c r="C20" s="197"/>
      <c r="D20" s="197"/>
      <c r="E20" s="197"/>
      <c r="F20" s="198">
        <f>SUM(F17:F19)</f>
        <v>176711</v>
      </c>
    </row>
    <row r="21" spans="1:6" ht="15">
      <c r="A21" s="193" t="s">
        <v>270</v>
      </c>
      <c r="B21" s="191" t="s">
        <v>303</v>
      </c>
      <c r="C21" s="191"/>
      <c r="D21" s="191"/>
      <c r="E21" s="191"/>
      <c r="F21" s="195">
        <v>23256</v>
      </c>
    </row>
    <row r="22" spans="1:6" ht="15">
      <c r="A22" s="193" t="s">
        <v>271</v>
      </c>
      <c r="B22" s="191" t="s">
        <v>304</v>
      </c>
      <c r="C22" s="191"/>
      <c r="D22" s="191"/>
      <c r="E22" s="191"/>
      <c r="F22" s="195">
        <v>14766</v>
      </c>
    </row>
    <row r="23" spans="1:6" ht="15">
      <c r="A23" s="193" t="s">
        <v>272</v>
      </c>
      <c r="B23" s="191" t="s">
        <v>305</v>
      </c>
      <c r="C23" s="191"/>
      <c r="D23" s="191"/>
      <c r="E23" s="191"/>
      <c r="F23" s="195">
        <v>0</v>
      </c>
    </row>
    <row r="24" spans="1:6" ht="15">
      <c r="A24" s="193" t="s">
        <v>273</v>
      </c>
      <c r="B24" s="191" t="s">
        <v>306</v>
      </c>
      <c r="C24" s="191"/>
      <c r="D24" s="191"/>
      <c r="E24" s="191"/>
      <c r="F24" s="195">
        <v>116</v>
      </c>
    </row>
    <row r="25" spans="1:6" ht="15">
      <c r="A25" s="196" t="s">
        <v>240</v>
      </c>
      <c r="B25" s="197" t="s">
        <v>307</v>
      </c>
      <c r="C25" s="197"/>
      <c r="D25" s="197"/>
      <c r="E25" s="197"/>
      <c r="F25" s="198">
        <f>SUM(F21:F24)</f>
        <v>38138</v>
      </c>
    </row>
    <row r="26" spans="1:6" ht="15">
      <c r="A26" s="193" t="s">
        <v>274</v>
      </c>
      <c r="B26" s="191" t="s">
        <v>308</v>
      </c>
      <c r="C26" s="191"/>
      <c r="D26" s="191"/>
      <c r="E26" s="191"/>
      <c r="F26" s="195">
        <v>76995</v>
      </c>
    </row>
    <row r="27" spans="1:6" ht="15">
      <c r="A27" s="193" t="s">
        <v>275</v>
      </c>
      <c r="B27" s="191" t="s">
        <v>309</v>
      </c>
      <c r="C27" s="191"/>
      <c r="D27" s="191"/>
      <c r="E27" s="191"/>
      <c r="F27" s="195">
        <v>8772</v>
      </c>
    </row>
    <row r="28" spans="1:6" ht="15">
      <c r="A28" s="193" t="s">
        <v>276</v>
      </c>
      <c r="B28" s="191" t="s">
        <v>310</v>
      </c>
      <c r="C28" s="191"/>
      <c r="D28" s="191"/>
      <c r="E28" s="191"/>
      <c r="F28" s="195">
        <v>14607</v>
      </c>
    </row>
    <row r="29" spans="1:6" ht="15">
      <c r="A29" s="196" t="s">
        <v>277</v>
      </c>
      <c r="B29" s="197" t="s">
        <v>311</v>
      </c>
      <c r="C29" s="197"/>
      <c r="D29" s="197"/>
      <c r="E29" s="197"/>
      <c r="F29" s="198">
        <f>SUM(F26:F28)</f>
        <v>100374</v>
      </c>
    </row>
    <row r="30" spans="1:6" ht="15">
      <c r="A30" s="196" t="s">
        <v>278</v>
      </c>
      <c r="B30" s="197" t="s">
        <v>312</v>
      </c>
      <c r="C30" s="197"/>
      <c r="D30" s="197"/>
      <c r="E30" s="197"/>
      <c r="F30" s="198">
        <v>25232</v>
      </c>
    </row>
    <row r="31" spans="1:6" ht="15">
      <c r="A31" s="199" t="s">
        <v>279</v>
      </c>
      <c r="B31" s="200" t="s">
        <v>313</v>
      </c>
      <c r="C31" s="200"/>
      <c r="D31" s="200"/>
      <c r="E31" s="200"/>
      <c r="F31" s="201">
        <v>79409</v>
      </c>
    </row>
    <row r="32" spans="1:6" ht="15.75">
      <c r="A32" s="192" t="s">
        <v>234</v>
      </c>
      <c r="B32" s="202" t="s">
        <v>314</v>
      </c>
      <c r="C32" s="202"/>
      <c r="D32" s="202"/>
      <c r="E32" s="202"/>
      <c r="F32" s="203">
        <f>SUM(F13+F16+F20-F25-F29-F30-F31)</f>
        <v>-18996</v>
      </c>
    </row>
    <row r="33" spans="1:6" ht="15">
      <c r="A33" s="193" t="s">
        <v>280</v>
      </c>
      <c r="B33" s="191" t="s">
        <v>315</v>
      </c>
      <c r="C33" s="191"/>
      <c r="D33" s="191"/>
      <c r="E33" s="191"/>
      <c r="F33" s="195"/>
    </row>
    <row r="34" spans="1:6" ht="15">
      <c r="A34" s="193" t="s">
        <v>281</v>
      </c>
      <c r="B34" s="191" t="s">
        <v>316</v>
      </c>
      <c r="C34" s="191"/>
      <c r="D34" s="191"/>
      <c r="E34" s="191"/>
      <c r="F34" s="195">
        <v>1</v>
      </c>
    </row>
    <row r="35" spans="1:6" ht="15">
      <c r="A35" s="193" t="s">
        <v>282</v>
      </c>
      <c r="B35" s="191" t="s">
        <v>317</v>
      </c>
      <c r="C35" s="191"/>
      <c r="D35" s="191"/>
      <c r="E35" s="191"/>
      <c r="F35" s="195"/>
    </row>
    <row r="36" spans="1:6" ht="15">
      <c r="A36" s="193"/>
      <c r="B36" s="191" t="s">
        <v>268</v>
      </c>
      <c r="C36" s="191"/>
      <c r="D36" s="191"/>
      <c r="E36" s="191"/>
      <c r="F36" s="195"/>
    </row>
    <row r="37" spans="1:6" ht="15">
      <c r="A37" s="196" t="s">
        <v>283</v>
      </c>
      <c r="B37" s="197" t="s">
        <v>318</v>
      </c>
      <c r="C37" s="197"/>
      <c r="D37" s="197"/>
      <c r="E37" s="197"/>
      <c r="F37" s="198">
        <f>SUM(F33:F35)</f>
        <v>1</v>
      </c>
    </row>
    <row r="38" spans="1:6" ht="15">
      <c r="A38" s="193" t="s">
        <v>284</v>
      </c>
      <c r="B38" s="191" t="s">
        <v>319</v>
      </c>
      <c r="C38" s="191"/>
      <c r="D38" s="191"/>
      <c r="E38" s="191"/>
      <c r="F38" s="195"/>
    </row>
    <row r="39" spans="1:6" ht="15">
      <c r="A39" s="193" t="s">
        <v>285</v>
      </c>
      <c r="B39" s="191" t="s">
        <v>320</v>
      </c>
      <c r="C39" s="191"/>
      <c r="D39" s="191"/>
      <c r="E39" s="191"/>
      <c r="F39" s="195"/>
    </row>
    <row r="40" spans="1:6" ht="15">
      <c r="A40" s="193" t="s">
        <v>286</v>
      </c>
      <c r="B40" s="191" t="s">
        <v>321</v>
      </c>
      <c r="C40" s="191"/>
      <c r="D40" s="191"/>
      <c r="E40" s="191"/>
      <c r="F40" s="195"/>
    </row>
    <row r="41" spans="1:6" ht="15">
      <c r="A41" s="193"/>
      <c r="B41" s="191" t="s">
        <v>269</v>
      </c>
      <c r="C41" s="191"/>
      <c r="D41" s="191"/>
      <c r="E41" s="191"/>
      <c r="F41" s="195"/>
    </row>
    <row r="42" spans="1:6" ht="15">
      <c r="A42" s="196" t="s">
        <v>287</v>
      </c>
      <c r="B42" s="197" t="s">
        <v>322</v>
      </c>
      <c r="C42" s="197"/>
      <c r="D42" s="197"/>
      <c r="E42" s="197"/>
      <c r="F42" s="198"/>
    </row>
    <row r="43" spans="1:6" ht="15">
      <c r="A43" s="199" t="s">
        <v>241</v>
      </c>
      <c r="B43" s="200" t="s">
        <v>323</v>
      </c>
      <c r="C43" s="200"/>
      <c r="D43" s="200"/>
      <c r="E43" s="200"/>
      <c r="F43" s="201">
        <f>SUM(F37-F42)</f>
        <v>1</v>
      </c>
    </row>
    <row r="44" spans="1:6" ht="15.75">
      <c r="A44" s="192" t="s">
        <v>242</v>
      </c>
      <c r="B44" s="202" t="s">
        <v>324</v>
      </c>
      <c r="C44" s="202"/>
      <c r="D44" s="202"/>
      <c r="E44" s="202"/>
      <c r="F44" s="203">
        <f>SUM(F32+F43)</f>
        <v>-18995</v>
      </c>
    </row>
    <row r="45" spans="1:6" ht="15">
      <c r="A45" s="193" t="s">
        <v>288</v>
      </c>
      <c r="B45" s="191" t="s">
        <v>325</v>
      </c>
      <c r="C45" s="191"/>
      <c r="D45" s="191"/>
      <c r="E45" s="191"/>
      <c r="F45" s="195"/>
    </row>
    <row r="46" spans="1:6" ht="15">
      <c r="A46" s="193" t="s">
        <v>289</v>
      </c>
      <c r="B46" s="191" t="s">
        <v>326</v>
      </c>
      <c r="C46" s="191"/>
      <c r="D46" s="191"/>
      <c r="E46" s="191"/>
      <c r="F46" s="195">
        <v>38</v>
      </c>
    </row>
    <row r="47" spans="1:6" ht="15">
      <c r="A47" s="196" t="s">
        <v>290</v>
      </c>
      <c r="B47" s="197" t="s">
        <v>327</v>
      </c>
      <c r="C47" s="197"/>
      <c r="D47" s="197"/>
      <c r="E47" s="197"/>
      <c r="F47" s="198">
        <f>SUM(F45:F46)</f>
        <v>38</v>
      </c>
    </row>
    <row r="48" spans="1:6" ht="15">
      <c r="A48" s="196" t="s">
        <v>291</v>
      </c>
      <c r="B48" s="197" t="s">
        <v>328</v>
      </c>
      <c r="C48" s="197"/>
      <c r="D48" s="197"/>
      <c r="E48" s="197"/>
      <c r="F48" s="198"/>
    </row>
    <row r="49" spans="1:6" ht="15">
      <c r="A49" s="199" t="s">
        <v>243</v>
      </c>
      <c r="B49" s="200" t="s">
        <v>329</v>
      </c>
      <c r="C49" s="200"/>
      <c r="D49" s="200"/>
      <c r="E49" s="200"/>
      <c r="F49" s="201">
        <f>SUM(F47+F48)</f>
        <v>38</v>
      </c>
    </row>
    <row r="50" spans="1:6" ht="15.75">
      <c r="A50" s="192" t="s">
        <v>244</v>
      </c>
      <c r="B50" s="202" t="s">
        <v>330</v>
      </c>
      <c r="C50" s="202"/>
      <c r="D50" s="202"/>
      <c r="E50" s="202"/>
      <c r="F50" s="203">
        <f>SUM(F44+F49)</f>
        <v>-18957</v>
      </c>
    </row>
  </sheetData>
  <sheetProtection/>
  <mergeCells count="4">
    <mergeCell ref="B9:E9"/>
    <mergeCell ref="A5:H8"/>
    <mergeCell ref="E1:F1"/>
    <mergeCell ref="E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2015-04-29T11:25:51Z</cp:lastPrinted>
  <dcterms:created xsi:type="dcterms:W3CDTF">2006-01-22T15:33:04Z</dcterms:created>
  <dcterms:modified xsi:type="dcterms:W3CDTF">2015-04-29T13:54:55Z</dcterms:modified>
  <cp:category/>
  <cp:version/>
  <cp:contentType/>
  <cp:contentStatus/>
  <cp:revision>132</cp:revision>
</cp:coreProperties>
</file>