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35" windowWidth="15480" windowHeight="7890" activeTab="0"/>
  </bookViews>
  <sheets>
    <sheet name="Bevételek és kiadások 1." sheetId="1" r:id="rId1"/>
    <sheet name="Bevétel 1.a" sheetId="2" r:id="rId2"/>
    <sheet name="Kiadások 1.b." sheetId="3" r:id="rId3"/>
    <sheet name="Mérleg 2." sheetId="4" r:id="rId4"/>
    <sheet name="maradvány kimutatás 3." sheetId="5" r:id="rId5"/>
    <sheet name="eredmény kimutatás 4. " sheetId="6" r:id="rId6"/>
    <sheet name="Vagyon kimutatás Eszközök 5.a" sheetId="7" r:id="rId7"/>
    <sheet name="Vagyon kimutatás Források 5.b" sheetId="8" r:id="rId8"/>
    <sheet name="Több éves 6." sheetId="9" r:id="rId9"/>
    <sheet name="Közv.szolg 7." sheetId="10" r:id="rId10"/>
    <sheet name="Adósság áll. alakulása8." sheetId="11" r:id="rId11"/>
    <sheet name="Kölcsön áll. al.9." sheetId="12" r:id="rId12"/>
    <sheet name="Beruházás, felúj.10." sheetId="13" r:id="rId13"/>
    <sheet name="Segély 11." sheetId="14" r:id="rId14"/>
    <sheet name="Munka1" sheetId="15" r:id="rId15"/>
  </sheets>
  <externalReferences>
    <externalReference r:id="rId18"/>
  </externalReferences>
  <definedNames>
    <definedName name="_xlnm.Print_Area" localSheetId="12">'Beruházás, felúj.10.'!$A$1:$E$35</definedName>
    <definedName name="_xlnm.Print_Area" localSheetId="9">'Közv.szolg 7.'!$A$1:$D$15</definedName>
    <definedName name="_xlnm.Print_Area" localSheetId="13">'Segély 11.'!$A$1:$E$39</definedName>
    <definedName name="_xlnm.Print_Area" localSheetId="7">'Vagyon kimutatás Források 5.b'!$A$1:$D$22</definedName>
  </definedNames>
  <calcPr fullCalcOnLoad="1"/>
</workbook>
</file>

<file path=xl/comments3.xml><?xml version="1.0" encoding="utf-8"?>
<comments xmlns="http://schemas.openxmlformats.org/spreadsheetml/2006/main">
  <authors>
    <author>B?lint Edit</author>
    <author>Rendszergazda</author>
    <author>Pc</author>
  </authors>
  <commentList>
    <comment ref="G11" authorId="0">
      <text>
        <r>
          <rPr>
            <sz val="9"/>
            <rFont val="Tahoma"/>
            <family val="2"/>
          </rPr>
          <t xml:space="preserve">
Támop
Műv. Ház
Teleház
</t>
        </r>
      </text>
    </comment>
    <comment ref="G12" authorId="1">
      <text>
        <r>
          <rPr>
            <sz val="8"/>
            <rFont val="Tahoma"/>
            <family val="2"/>
          </rPr>
          <t xml:space="preserve">ápolási díj
Bursa
átmeneti segély
közgyógy
temetési segély 
első lakáshozjutók
</t>
        </r>
      </text>
    </comment>
    <comment ref="G9" authorId="2">
      <text>
        <r>
          <rPr>
            <b/>
            <sz val="9"/>
            <rFont val="Tahoma"/>
            <family val="2"/>
          </rPr>
          <t xml:space="preserve">közhasznú
Támop
Műv.Ház
Teleház
</t>
        </r>
        <r>
          <rPr>
            <sz val="9"/>
            <rFont val="Tahoma"/>
            <family val="2"/>
          </rPr>
          <t xml:space="preserve">
</t>
        </r>
      </text>
    </comment>
    <comment ref="F15" authorId="2">
      <text>
        <r>
          <rPr>
            <sz val="9"/>
            <rFont val="Tahoma"/>
            <family val="2"/>
          </rPr>
          <t xml:space="preserve">Fénymásoló        300
Fűrész               135
Ásztal                300
</t>
        </r>
        <r>
          <rPr>
            <b/>
            <sz val="9"/>
            <rFont val="Tahoma"/>
            <family val="2"/>
          </rPr>
          <t>Össz:                735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<sst xmlns="http://schemas.openxmlformats.org/spreadsheetml/2006/main" count="953" uniqueCount="749">
  <si>
    <t>B E V É T E L E K</t>
  </si>
  <si>
    <t>Bevételi jogcím</t>
  </si>
  <si>
    <t>Önként vállalt</t>
  </si>
  <si>
    <t>Összesen</t>
  </si>
  <si>
    <t>1.</t>
  </si>
  <si>
    <t>2.</t>
  </si>
  <si>
    <t>3.</t>
  </si>
  <si>
    <t>5.</t>
  </si>
  <si>
    <t>6.</t>
  </si>
  <si>
    <t>8.</t>
  </si>
  <si>
    <t>10.</t>
  </si>
  <si>
    <t>K I A D Á S O K</t>
  </si>
  <si>
    <t>Kiadási jogcímek</t>
  </si>
  <si>
    <t>Dologi  kiadások</t>
  </si>
  <si>
    <t>Ellátottak pénzbeli juttatásai</t>
  </si>
  <si>
    <t>Egyéb működési célú kiadások</t>
  </si>
  <si>
    <t>Felújítások</t>
  </si>
  <si>
    <t>4.</t>
  </si>
  <si>
    <t>7.</t>
  </si>
  <si>
    <t xml:space="preserve"> Ezer forintban !</t>
  </si>
  <si>
    <t>Bevételek</t>
  </si>
  <si>
    <t>Kiadások</t>
  </si>
  <si>
    <t>Megnevezés</t>
  </si>
  <si>
    <t>Személyi juttatások</t>
  </si>
  <si>
    <t>Dologi kiadások</t>
  </si>
  <si>
    <t>Költségvetési bevételek összesen:</t>
  </si>
  <si>
    <t>Költségvetési kiadások összesen:</t>
  </si>
  <si>
    <t>Finanszírozási célú bevételek (16+…+24)</t>
  </si>
  <si>
    <t xml:space="preserve">KIADÁSOK MINDÖSSZESEN </t>
  </si>
  <si>
    <t>Összesen:</t>
  </si>
  <si>
    <t>Sorsz.</t>
  </si>
  <si>
    <t>Kötelezettségek a következő években</t>
  </si>
  <si>
    <t>teljesítés</t>
  </si>
  <si>
    <t>9.</t>
  </si>
  <si>
    <t>Működési célú hiteltörlesztés (tőke+kamat)</t>
  </si>
  <si>
    <t>Beruházás célonként</t>
  </si>
  <si>
    <t>Ingatlan felújítás</t>
  </si>
  <si>
    <t>Az önkormányzat által nyújtott közvetett támogatások</t>
  </si>
  <si>
    <t>Ellátottak térítési díjának elengedése</t>
  </si>
  <si>
    <t>Ellátottak kártérítésének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</si>
  <si>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</si>
  <si>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</si>
  <si>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</si>
  <si>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</si>
  <si>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Foglalkozást helyettesítő támogatás</t>
  </si>
  <si>
    <t>ÖSSZESEN:</t>
  </si>
  <si>
    <t>Temetési segély</t>
  </si>
  <si>
    <t>Kötelező</t>
  </si>
  <si>
    <t xml:space="preserve">II. Felhalmozási célú bevételek és kiadások mérlege
</t>
  </si>
  <si>
    <t>ezer forintban</t>
  </si>
  <si>
    <t>Szolgáltatások ellenértéke</t>
  </si>
  <si>
    <t>6</t>
  </si>
  <si>
    <t>Működési bevételek</t>
  </si>
  <si>
    <t>Maradvány igénybevétele</t>
  </si>
  <si>
    <t>Munkaadókat terhelő járulékok és szociális hozzájárulási adó</t>
  </si>
  <si>
    <t>Beruházások</t>
  </si>
  <si>
    <t xml:space="preserve">KÖLTSÉGVETÉSI KIADÁSOK ÖSSZESEN </t>
  </si>
  <si>
    <t>Önkormányzatok működési támogatásai</t>
  </si>
  <si>
    <t>Működési célú támogatások államháztartáson belülről</t>
  </si>
  <si>
    <t xml:space="preserve">Finanszírozási célú kiadások </t>
  </si>
  <si>
    <t>Egyéb közhatalmi bevételek</t>
  </si>
  <si>
    <t>Iimmateriális javak értékesítése</t>
  </si>
  <si>
    <t>Ingatlanok értékesítése</t>
  </si>
  <si>
    <t>Egyéb tárgyi eszköz értékesítése</t>
  </si>
  <si>
    <t>Felhalmozási bevételek összesen</t>
  </si>
  <si>
    <t>Felhalmozási hiány:</t>
  </si>
  <si>
    <t>Felhalmozási többlet:</t>
  </si>
  <si>
    <t xml:space="preserve">BEVÉTELEK MINDÖSSZESEN </t>
  </si>
  <si>
    <t>I. Működési célú bevételek és kiadások mérlege
(Önkormányzati szinten)</t>
  </si>
  <si>
    <t>2. sz. melléklet</t>
  </si>
  <si>
    <t>Tulajdonosi bevételek</t>
  </si>
  <si>
    <t>Kamatbevételek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</si>
  <si>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</si>
  <si>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</si>
  <si>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</si>
  <si>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</si>
  <si>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</si>
  <si>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</si>
  <si>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</si>
  <si>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</si>
  <si>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</si>
  <si>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</si>
  <si>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</si>
  <si>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25.</t>
  </si>
  <si>
    <t>26.</t>
  </si>
  <si>
    <t>Sorszám</t>
  </si>
  <si>
    <t>Költségvetési bevételek(1+9+10+17+21+22+23)</t>
  </si>
  <si>
    <t>Államigazgatási</t>
  </si>
  <si>
    <t>7</t>
  </si>
  <si>
    <t>Bevételek összesen</t>
  </si>
  <si>
    <t>Beruházási kiadások</t>
  </si>
  <si>
    <t>Rendszeres szociális segély</t>
  </si>
  <si>
    <t>Normatív lakásfenntartási támogatás</t>
  </si>
  <si>
    <t>Bursa ösztöndíj</t>
  </si>
  <si>
    <t>Ápolási díj</t>
  </si>
  <si>
    <t>Köztemetés</t>
  </si>
  <si>
    <t>1.b sz. melléklet</t>
  </si>
  <si>
    <t>eredeti</t>
  </si>
  <si>
    <t>mód.</t>
  </si>
  <si>
    <t>Felhalmozási célú támogatások államháztartáson belülről B2</t>
  </si>
  <si>
    <t>Közhatalmi bevételek(11+12+16) B3</t>
  </si>
  <si>
    <t>Működési bevételek (18+19+20) B4</t>
  </si>
  <si>
    <t>Működési célú átvett pénzeszközök B6</t>
  </si>
  <si>
    <t>Felhalmozási célú átvett pénzeszközök B7</t>
  </si>
  <si>
    <t>eredeti ei.</t>
  </si>
  <si>
    <t>mód. ei.</t>
  </si>
  <si>
    <t>Tárgyi eszközök</t>
  </si>
  <si>
    <t>Készletértékesítés ellenértéke</t>
  </si>
  <si>
    <t>Módosított</t>
  </si>
  <si>
    <t>Óvodáztatási támogatás</t>
  </si>
  <si>
    <t xml:space="preserve"> Helyi önkormányzatok működésének általános támogatása</t>
  </si>
  <si>
    <t>Települési önkorm. Szoc. gyermekjóléti és gyermekétk. Fel. Tám.</t>
  </si>
  <si>
    <t xml:space="preserve">Települési önkormányzatok kulturális feladatainak támogatása </t>
  </si>
  <si>
    <t>Működési célú központosított előirányzatok</t>
  </si>
  <si>
    <t>Egyéb működési célú támogatások bevételei államháztartáson belülről B16</t>
  </si>
  <si>
    <t>ÁH. Belüli megelőlegezések</t>
  </si>
  <si>
    <t xml:space="preserve"> Értékesítési és forgalmi adók</t>
  </si>
  <si>
    <t xml:space="preserve"> Gépjárműadók</t>
  </si>
  <si>
    <t>Egyéb áruhasználati és szolgáltatási adók</t>
  </si>
  <si>
    <t>Egyéb működési bevételek</t>
  </si>
  <si>
    <t>Kötelező feladatok</t>
  </si>
  <si>
    <t>Eredeti</t>
  </si>
  <si>
    <t>Teljesítés</t>
  </si>
  <si>
    <t>Önként vállalt feladatok</t>
  </si>
  <si>
    <t>Államigazgatási fel.</t>
  </si>
  <si>
    <t>Tartalék</t>
  </si>
  <si>
    <t>5.3</t>
  </si>
  <si>
    <t>Finanszírozási kiadások</t>
  </si>
  <si>
    <t>KIADÁSOK ÖSSZESEN</t>
  </si>
  <si>
    <t>1. sz. táblázat</t>
  </si>
  <si>
    <t>Ezer forintban</t>
  </si>
  <si>
    <t>Sor-
szám</t>
  </si>
  <si>
    <t>Rovat azonosító</t>
  </si>
  <si>
    <t>Módosított előirányzat</t>
  </si>
  <si>
    <t>Teljesítés %-a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</si>
  <si>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</si>
  <si>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</si>
  <si>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</si>
  <si>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</si>
  <si>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</si>
  <si>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</si>
  <si>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</si>
  <si>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</si>
  <si>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</si>
  <si>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</si>
  <si>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 feladatainak támogatása</t>
  </si>
  <si>
    <t>1.4.</t>
  </si>
  <si>
    <t>B114</t>
  </si>
  <si>
    <t>Önkormányzatok kulturális feladatainak támogatása</t>
  </si>
  <si>
    <t>1.5.</t>
  </si>
  <si>
    <t>B115</t>
  </si>
  <si>
    <t>1.6.</t>
  </si>
  <si>
    <t>B116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</si>
  <si>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</si>
  <si>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</si>
  <si>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</si>
  <si>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</si>
  <si>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</si>
  <si>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</si>
  <si>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</si>
  <si>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</si>
  <si>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</si>
  <si>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</si>
  <si>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</si>
  <si>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</si>
  <si>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</si>
  <si>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</si>
  <si>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</si>
  <si>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</si>
  <si>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2.6.</t>
  </si>
  <si>
    <t>2.5.-ből EU-s támogatás</t>
  </si>
  <si>
    <t>B2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</si>
  <si>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</si>
  <si>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</si>
  <si>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</si>
  <si>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</si>
  <si>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</si>
  <si>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</si>
  <si>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</si>
  <si>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</si>
  <si>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</si>
  <si>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</si>
  <si>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</si>
  <si>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</si>
  <si>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</si>
  <si>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</si>
  <si>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</si>
  <si>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</si>
  <si>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>3.6.</t>
  </si>
  <si>
    <t>3.5.-ből EU-s támogatás</t>
  </si>
  <si>
    <t xml:space="preserve">4. </t>
  </si>
  <si>
    <t>B3</t>
  </si>
  <si>
    <t>Közhatalmi bevételek (4.1.+4.2.+4.3.+4.4.)</t>
  </si>
  <si>
    <t>Helyi adók  (4.1.1.+4.1.2.)</t>
  </si>
  <si>
    <t>B34</t>
  </si>
  <si>
    <t>B35</t>
  </si>
  <si>
    <t>B354</t>
  </si>
  <si>
    <t>Gépjárműadó</t>
  </si>
  <si>
    <t>4.3.</t>
  </si>
  <si>
    <t>B355</t>
  </si>
  <si>
    <t>4.4.</t>
  </si>
  <si>
    <t>B36</t>
  </si>
  <si>
    <t>B4</t>
  </si>
  <si>
    <t>Működési bevételek (5.1.+…+ 5.10.)</t>
  </si>
  <si>
    <t>5.1.</t>
  </si>
  <si>
    <t>B401</t>
  </si>
  <si>
    <t>5.2.</t>
  </si>
  <si>
    <t>B402</t>
  </si>
  <si>
    <t>5.3.</t>
  </si>
  <si>
    <t>B403</t>
  </si>
  <si>
    <t>Közvetített szolgáltatások értéke</t>
  </si>
  <si>
    <t>5.4.</t>
  </si>
  <si>
    <t>B404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</si>
  <si>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</si>
  <si>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</si>
  <si>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</si>
  <si>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</si>
  <si>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</si>
  <si>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</si>
  <si>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</si>
  <si>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</si>
  <si>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</si>
  <si>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</si>
  <si>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</si>
  <si>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5.9.</t>
  </si>
  <si>
    <t>B409</t>
  </si>
  <si>
    <t>Egyéb pénzügyi műveletek bevételei</t>
  </si>
  <si>
    <t>5.10.</t>
  </si>
  <si>
    <t>B410</t>
  </si>
  <si>
    <t>6.1.</t>
  </si>
  <si>
    <t>6.2.</t>
  </si>
  <si>
    <t>6.3.</t>
  </si>
  <si>
    <t>6.4.</t>
  </si>
  <si>
    <t xml:space="preserve">7. </t>
  </si>
  <si>
    <t>B6</t>
  </si>
  <si>
    <t>Működési célú átvett pénzeszközök (7.1. + … + 7.3.)</t>
  </si>
  <si>
    <t>7.1.</t>
  </si>
  <si>
    <t>B61</t>
  </si>
  <si>
    <t>Működési célú garancia- és kezességvállalásból megtérülések ÁH-n kívülről</t>
  </si>
  <si>
    <t>7.2.</t>
  </si>
  <si>
    <t>B62</t>
  </si>
  <si>
    <t>Működési célú visszatérítendő támogatások, kölcsönök visszatér. ÁH-n kívülről</t>
  </si>
  <si>
    <t>7.3.</t>
  </si>
  <si>
    <t>B63</t>
  </si>
  <si>
    <t>Egyéb működési célú átvett pénzeszköz</t>
  </si>
  <si>
    <t>7.4.</t>
  </si>
  <si>
    <t>7.3.-ból EU-s támogatás (közvetlen)</t>
  </si>
  <si>
    <t>B7</t>
  </si>
  <si>
    <t>Felhalmozási célú átvett pénzeszközök (8.1.+8.2.+8.3.)</t>
  </si>
  <si>
    <t>8.1.</t>
  </si>
  <si>
    <t>B71</t>
  </si>
  <si>
    <t>Felhalm. célú garancia- és kezességvállalásból megtérülések ÁH-n kívülről</t>
  </si>
  <si>
    <t>8.2.</t>
  </si>
  <si>
    <t>B72</t>
  </si>
  <si>
    <t>Felhalm. célú visszatérítendő támogatások, kölcsönök visszatér. ÁH-n kívülről</t>
  </si>
  <si>
    <t>8.3.</t>
  </si>
  <si>
    <t>B73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</si>
  <si>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</si>
  <si>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</si>
  <si>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</si>
  <si>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</si>
  <si>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</si>
  <si>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B81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</si>
  <si>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</si>
  <si>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</si>
  <si>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</si>
  <si>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</si>
  <si>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</si>
  <si>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</si>
  <si>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</si>
  <si>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</si>
  <si>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</si>
  <si>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</si>
  <si>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</si>
  <si>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</si>
  <si>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+…+ 11.4.)</t>
  </si>
  <si>
    <t>11.1.</t>
  </si>
  <si>
    <t>B8121</t>
  </si>
  <si>
    <t>Forgatási célú belföldi értékpapírok beváltása,  értékesítése</t>
  </si>
  <si>
    <t>11.2.</t>
  </si>
  <si>
    <t>B8122</t>
  </si>
  <si>
    <t>Forgatási célú belföldi értékpapírok kibocsátása</t>
  </si>
  <si>
    <t>11.3.</t>
  </si>
  <si>
    <t>B8123</t>
  </si>
  <si>
    <t>Befektetési célú belföldi értékpapírok beváltása,  értékesítése</t>
  </si>
  <si>
    <t>11.4.</t>
  </si>
  <si>
    <t>B8124</t>
  </si>
  <si>
    <t>Befektetési célú belföldi értékpapírok kibocsátása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</si>
  <si>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</si>
  <si>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</si>
  <si>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</si>
  <si>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</si>
  <si>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</si>
  <si>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</si>
  <si>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</si>
  <si>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</si>
  <si>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</si>
  <si>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</si>
  <si>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</si>
  <si>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</si>
  <si>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B814</t>
  </si>
  <si>
    <t>Államháztartáson belüli megelőlegezések</t>
  </si>
  <si>
    <t>13.2.</t>
  </si>
  <si>
    <t>B815</t>
  </si>
  <si>
    <t>Államháztartáson belüli megelőlegezések törlesztése</t>
  </si>
  <si>
    <t>13.3.</t>
  </si>
  <si>
    <t>B816</t>
  </si>
  <si>
    <t>Betétek megszüntetése</t>
  </si>
  <si>
    <t xml:space="preserve">    14.</t>
  </si>
  <si>
    <t>B82</t>
  </si>
  <si>
    <t>Külföldi finanszírozás bevételei (14.1.+…14.4.)</t>
  </si>
  <si>
    <t xml:space="preserve">    14.1.</t>
  </si>
  <si>
    <t>B821</t>
  </si>
  <si>
    <t>Forgatási célú külföldi értékpapírok beváltása,  értékesítése</t>
  </si>
  <si>
    <t xml:space="preserve">    14.2.</t>
  </si>
  <si>
    <t>B822</t>
  </si>
  <si>
    <t>Befektetési célú külföldi értékpapírok beváltása,  értékesítése</t>
  </si>
  <si>
    <t xml:space="preserve">    14.3.</t>
  </si>
  <si>
    <t>B823</t>
  </si>
  <si>
    <t>Külföldi értékpapírok kibocsátása</t>
  </si>
  <si>
    <t xml:space="preserve">    14.4.</t>
  </si>
  <si>
    <t>B824</t>
  </si>
  <si>
    <t>Külföldi hitelek, kölcsönök felvétele</t>
  </si>
  <si>
    <t xml:space="preserve">    15.</t>
  </si>
  <si>
    <t>B83</t>
  </si>
  <si>
    <t>Adóssághoz nem kapcsolódó származékos ügyletek bevételei</t>
  </si>
  <si>
    <t xml:space="preserve">    16.</t>
  </si>
  <si>
    <t>B8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</si>
  <si>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</si>
  <si>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</si>
  <si>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</si>
  <si>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</si>
  <si>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</si>
  <si>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K1</t>
  </si>
  <si>
    <t>Személyi  juttatások</t>
  </si>
  <si>
    <t>K2</t>
  </si>
  <si>
    <t>K3</t>
  </si>
  <si>
    <t>K4</t>
  </si>
  <si>
    <t>1.5</t>
  </si>
  <si>
    <t>K5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</si>
  <si>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</si>
  <si>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K6</t>
  </si>
  <si>
    <t>2.1.-ből EU-s forrásból megvalósuló beruházás</t>
  </si>
  <si>
    <t>K7</t>
  </si>
  <si>
    <t>2.3.-ból EU-s forrásból megvalósuló felújítás</t>
  </si>
  <si>
    <t>K8</t>
  </si>
  <si>
    <t>Egyéb felhalmozási kiadások</t>
  </si>
  <si>
    <t>KÖLTSÉGVETÉSI KIADÁSOK ÖSSZESEN (1+2+3)</t>
  </si>
  <si>
    <t>Hitel-, kölcsöntörlesztés államháztartáson kívülre (5.1. + … + 5.3.)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</si>
  <si>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</si>
  <si>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</si>
  <si>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</si>
  <si>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</si>
  <si>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</si>
  <si>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</si>
  <si>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</si>
  <si>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+ 6.4.)</t>
  </si>
  <si>
    <t>K9121</t>
  </si>
  <si>
    <t xml:space="preserve">   Forgatási célú belföldi értékpapírok vásárlása</t>
  </si>
  <si>
    <t>K9122</t>
  </si>
  <si>
    <t xml:space="preserve">   Forgatási célú belföldi értékpapírok beváltása</t>
  </si>
  <si>
    <t>K9123</t>
  </si>
  <si>
    <t xml:space="preserve">   Befektetési célú belföldi értékpapírok vásárlása</t>
  </si>
  <si>
    <t>K9124</t>
  </si>
  <si>
    <t xml:space="preserve">   Befektetési célú belföldi értékpapírok beváltása</t>
  </si>
  <si>
    <t>Belföldi finanszírozás kiadásai (7.1. + … + 7.4.)</t>
  </si>
  <si>
    <t>K913</t>
  </si>
  <si>
    <t>Államháztartáson belüli megelőlegezések folyósítása</t>
  </si>
  <si>
    <t>K914</t>
  </si>
  <si>
    <t>Államháztartáson belüli megelőlegezések visszafizetése</t>
  </si>
  <si>
    <t>K915</t>
  </si>
  <si>
    <t>Központi, irányítószervi támogatás folyósítása</t>
  </si>
  <si>
    <t>K916</t>
  </si>
  <si>
    <t xml:space="preserve"> Pénzeszközök betétként elhelyezése </t>
  </si>
  <si>
    <t>7.5.</t>
  </si>
  <si>
    <t>K917</t>
  </si>
  <si>
    <t xml:space="preserve"> Pénzügyi lízing kiadásai</t>
  </si>
  <si>
    <t>K92</t>
  </si>
  <si>
    <t>Külföldi finanszírozás kiadásai (6.1. + … + 6.4.)</t>
  </si>
  <si>
    <t>K921</t>
  </si>
  <si>
    <t xml:space="preserve"> Forgatási célú külföldi értékpapírok vásárlása</t>
  </si>
  <si>
    <t>K922</t>
  </si>
  <si>
    <t xml:space="preserve"> Befektetési célú külföldi értékpapírok beváltása</t>
  </si>
  <si>
    <t>K923</t>
  </si>
  <si>
    <t xml:space="preserve"> Külföldi értékpapírok beváltása</t>
  </si>
  <si>
    <t>K924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</si>
  <si>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</si>
  <si>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</si>
  <si>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</si>
  <si>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</si>
  <si>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</si>
  <si>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</si>
  <si>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</si>
  <si>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átvett pénzeszközök</t>
  </si>
  <si>
    <t>Felhalmozási célú átvett pénzeszk. Áh. Kívülről</t>
  </si>
  <si>
    <t>Felhalmozási kiadások összesen</t>
  </si>
  <si>
    <t>Term.nyújtott gyermekvéd-i tám.</t>
  </si>
  <si>
    <t>Felhalmozási célú támogatások államháztartáson belülről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</si>
  <si>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</si>
  <si>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</si>
  <si>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</si>
  <si>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</si>
  <si>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</si>
  <si>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</si>
  <si>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</si>
  <si>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</si>
  <si>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</si>
  <si>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</si>
  <si>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</si>
  <si>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</si>
  <si>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</si>
  <si>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</si>
  <si>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</si>
  <si>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</si>
  <si>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</si>
  <si>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</si>
  <si>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</si>
  <si>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</si>
  <si>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</si>
  <si>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Módosí-tások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</si>
  <si>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</si>
  <si>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</si>
  <si>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</si>
  <si>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</si>
  <si>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</si>
  <si>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</si>
  <si>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</si>
  <si>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</si>
  <si>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</si>
  <si>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</si>
  <si>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</si>
  <si>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</si>
  <si>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</si>
  <si>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</si>
  <si>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</si>
  <si>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</si>
  <si>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</si>
  <si>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</si>
  <si>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</si>
  <si>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</si>
  <si>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</si>
  <si>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</si>
  <si>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</si>
  <si>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</si>
  <si>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</si>
  <si>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</si>
  <si>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</si>
  <si>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</si>
  <si>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</si>
  <si>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</si>
  <si>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</si>
  <si>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</si>
  <si>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</si>
  <si>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</si>
  <si>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</si>
  <si>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</si>
  <si>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</si>
  <si>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</si>
  <si>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</si>
  <si>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</si>
  <si>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</si>
  <si>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</si>
  <si>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</si>
  <si>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</si>
  <si>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</si>
  <si>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</si>
  <si>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</si>
  <si>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</si>
  <si>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</si>
  <si>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</si>
  <si>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</si>
  <si>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</si>
  <si>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</si>
  <si>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</si>
  <si>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</si>
  <si>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</si>
  <si>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</si>
  <si>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</si>
  <si>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</si>
  <si>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</si>
  <si>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</si>
  <si>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</si>
  <si>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</si>
  <si>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</si>
  <si>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</si>
  <si>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</si>
  <si>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</si>
  <si>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</si>
  <si>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</si>
  <si>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</si>
  <si>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</si>
  <si>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</si>
  <si>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</si>
  <si>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</si>
  <si>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</si>
  <si>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</si>
  <si>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</si>
  <si>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</si>
  <si>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</si>
  <si>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</si>
  <si>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</si>
  <si>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</si>
  <si>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</si>
  <si>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Sor-szám</t>
  </si>
  <si>
    <t>Adatok: ezer forintban!</t>
  </si>
  <si>
    <t>ESZKÖZÖK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</si>
  <si>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</si>
  <si>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</si>
  <si>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</si>
  <si>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</si>
  <si>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</si>
  <si>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</si>
  <si>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</si>
  <si>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</si>
  <si>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</si>
  <si>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</si>
  <si>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</si>
  <si>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</si>
  <si>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</si>
  <si>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</si>
  <si>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</si>
  <si>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</si>
  <si>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</si>
  <si>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</si>
  <si>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</si>
  <si>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</si>
  <si>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</si>
  <si>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</si>
  <si>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</si>
  <si>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</si>
  <si>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</si>
  <si>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</si>
  <si>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</si>
  <si>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</si>
  <si>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</si>
  <si>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</si>
  <si>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</si>
  <si>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</si>
  <si>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</si>
  <si>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</si>
  <si>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</si>
  <si>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</si>
  <si>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</si>
  <si>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</si>
  <si>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</si>
  <si>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</si>
  <si>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</si>
  <si>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</si>
  <si>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</si>
  <si>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</si>
  <si>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</si>
  <si>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</si>
  <si>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</si>
  <si>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</si>
  <si>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</si>
  <si>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</si>
  <si>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</si>
  <si>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</si>
  <si>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</si>
  <si>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</si>
  <si>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</si>
  <si>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</si>
  <si>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</si>
  <si>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</si>
  <si>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</si>
  <si>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</si>
  <si>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</si>
  <si>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</si>
  <si>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</si>
  <si>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</si>
  <si>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</si>
  <si>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</si>
  <si>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</si>
  <si>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</si>
  <si>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</si>
  <si>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</si>
  <si>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</si>
  <si>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</si>
  <si>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</si>
  <si>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</si>
  <si>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</si>
  <si>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</si>
  <si>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</si>
  <si>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</si>
  <si>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</si>
  <si>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</si>
  <si>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</si>
  <si>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</si>
  <si>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</si>
  <si>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</si>
  <si>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</si>
  <si>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</si>
  <si>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</si>
  <si>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</si>
  <si>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</si>
  <si>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</si>
  <si>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</si>
  <si>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</si>
  <si>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</si>
  <si>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</si>
  <si>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</si>
  <si>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</si>
  <si>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</si>
  <si>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</si>
  <si>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</si>
  <si>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</si>
  <si>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</si>
  <si>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</si>
  <si>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</si>
  <si>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</si>
  <si>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</si>
  <si>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</si>
  <si>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</si>
  <si>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</si>
  <si>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</si>
  <si>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</si>
  <si>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</si>
  <si>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</si>
  <si>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</si>
  <si>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</si>
  <si>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</si>
  <si>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</si>
  <si>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</si>
  <si>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</si>
  <si>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</si>
  <si>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</si>
  <si>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Tényleges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</si>
  <si>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</si>
  <si>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</si>
  <si>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</si>
  <si>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</si>
  <si>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</si>
  <si>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</si>
  <si>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</si>
  <si>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</si>
  <si>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</si>
  <si>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</si>
  <si>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</si>
  <si>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</si>
  <si>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</si>
  <si>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</si>
  <si>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</si>
  <si>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</si>
  <si>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</si>
  <si>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</si>
  <si>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</si>
  <si>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</si>
  <si>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</si>
  <si>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</si>
  <si>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</si>
  <si>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</si>
  <si>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</si>
  <si>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</si>
  <si>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</si>
  <si>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</si>
  <si>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</si>
  <si>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 2014. dec. 31-én</t>
  </si>
  <si>
    <t>Hitel, kölcsön állomány december 31-én</t>
  </si>
  <si>
    <t>2016. után</t>
  </si>
  <si>
    <t>2015.</t>
  </si>
  <si>
    <t>2016.</t>
  </si>
  <si>
    <t xml:space="preserve">Rövid lejáratú </t>
  </si>
  <si>
    <t>............................</t>
  </si>
  <si>
    <t>Hosszú lejáratú</t>
  </si>
  <si>
    <t>Összesen (1+6)</t>
  </si>
  <si>
    <t>Utak, járdák, árok felújítása</t>
  </si>
  <si>
    <t>11. számú melléklet</t>
  </si>
  <si>
    <t>2015. évi előirányzat</t>
  </si>
  <si>
    <t>Működési célú költségvetési támogatások és kiegészítő támogatások</t>
  </si>
  <si>
    <t>Elszámolásból származó bevételek</t>
  </si>
  <si>
    <t xml:space="preserve"> - Értékesítési és forgalmi adók</t>
  </si>
  <si>
    <t>B31</t>
  </si>
  <si>
    <t>Jövedelemadók</t>
  </si>
  <si>
    <t>4.1</t>
  </si>
  <si>
    <t>4.2</t>
  </si>
  <si>
    <t>4.2.1.</t>
  </si>
  <si>
    <t>4.2.2.</t>
  </si>
  <si>
    <t>4.5.</t>
  </si>
  <si>
    <t xml:space="preserve">     - Vagyoni típusú adók</t>
  </si>
  <si>
    <t>1.6</t>
  </si>
  <si>
    <t>Tartalékok</t>
  </si>
  <si>
    <t xml:space="preserve">Jövedelemadók </t>
  </si>
  <si>
    <t>Községi Önkormányzat Váralja 2015.évi bevételeinek bontása kötelező és nem kötelező feladatok szerint</t>
  </si>
  <si>
    <t xml:space="preserve"> Települési önkorm. egyes köznev. fel. tám.</t>
  </si>
  <si>
    <t>Helyi önkormányzatok kieg. támogatásai</t>
  </si>
  <si>
    <t>Községi Önkormányzat Váralja 2015. évi kiadásainak bontása kötelező és nem kötelező feladatok szerint</t>
  </si>
  <si>
    <t>Belföldi finanszírozási kiadások</t>
  </si>
  <si>
    <t>Külföldi finanszírozási kiadások</t>
  </si>
  <si>
    <t xml:space="preserve"> Önkormányzatok működési tám.B11</t>
  </si>
  <si>
    <t>2015. évi teljesítés</t>
  </si>
  <si>
    <t>Közhatalmi bevételek</t>
  </si>
  <si>
    <t>Áh. Belüli megelőlegezés visszafizetése</t>
  </si>
  <si>
    <t>Költségvetési felhalmozási hiány:</t>
  </si>
  <si>
    <t>Költségvetési felhalmozási többlet:</t>
  </si>
  <si>
    <t>Finanszírozási bevételek</t>
  </si>
  <si>
    <t>Költségvetési felhalmozási bevételek összesen</t>
  </si>
  <si>
    <t>Költségvetési  felhalmozási kiadások összesen</t>
  </si>
  <si>
    <t>Működési többlet:</t>
  </si>
  <si>
    <t>Költségvetési működési hiány:</t>
  </si>
  <si>
    <t>Költségvetési működési többlet:</t>
  </si>
  <si>
    <t>Működési bevételek összesen</t>
  </si>
  <si>
    <t>Működési kiadások összsen:</t>
  </si>
  <si>
    <t>Működési hiány:</t>
  </si>
  <si>
    <t xml:space="preserve">E) EGYÉB SAJÁTOS ESZKÖZOLDALI ELSZÁMOLÁSOK </t>
  </si>
  <si>
    <t>VAGYONKIMUTATÁS 2015. év</t>
  </si>
  <si>
    <t>5.b. számú melléklet</t>
  </si>
  <si>
    <t>6. sz. melléklet</t>
  </si>
  <si>
    <t>Ingatlan felújítása ÖNO</t>
  </si>
  <si>
    <t>2015 előtt teljesítés</t>
  </si>
  <si>
    <t>Kötelezettség-vállalás éve</t>
  </si>
  <si>
    <t>Kötelezettség jogcíme</t>
  </si>
  <si>
    <t>2018 év után</t>
  </si>
  <si>
    <t>Összesen (6+7+8+9)</t>
  </si>
  <si>
    <t>Összesen (1+2+3+4)</t>
  </si>
  <si>
    <t>Több évre kiható döntésekből származó kötelezettségek, célok szerint, évenkénti bontásban</t>
  </si>
  <si>
    <t>Felhalmozási célú hiteltörlesztés ( tőke+kamat)</t>
  </si>
  <si>
    <t>7. számú melléklet</t>
  </si>
  <si>
    <t>10. számú melléklet</t>
  </si>
  <si>
    <t xml:space="preserve">Felújítás 2015. évi alakulása </t>
  </si>
  <si>
    <t xml:space="preserve">Beruházások  2015. évi alakulása </t>
  </si>
  <si>
    <t>Szivattyú kicserélése</t>
  </si>
  <si>
    <t>Térfigyelő kamera rendszer bővítése</t>
  </si>
  <si>
    <t>Falurendezési terv</t>
  </si>
  <si>
    <t>Víz rendszer felújítása</t>
  </si>
  <si>
    <t>Önkormányzat tul-ban lévő épület felújítása</t>
  </si>
  <si>
    <t>Önkorm. Hiv.vizes blokk felújítása</t>
  </si>
  <si>
    <t>ÖNO tervezési költsége</t>
  </si>
  <si>
    <t>Fűnyírók felújítása</t>
  </si>
  <si>
    <t>Tankönyv, iskolakezdési tám.</t>
  </si>
  <si>
    <t>Középisk. Ösztöndíj</t>
  </si>
  <si>
    <t>Táborozási tám.</t>
  </si>
  <si>
    <t>Gyógyszer tám.</t>
  </si>
  <si>
    <t>Rendkívüli tám..</t>
  </si>
  <si>
    <t>Közgyógy.</t>
  </si>
  <si>
    <t>Eredeti előirányzat</t>
  </si>
  <si>
    <t xml:space="preserve"> - Fatámogatás</t>
  </si>
  <si>
    <t xml:space="preserve"> - Létfenntartási</t>
  </si>
  <si>
    <t xml:space="preserve"> - Első lakáshoz jutás</t>
  </si>
  <si>
    <t xml:space="preserve"> - Karácsonyi utalványok</t>
  </si>
  <si>
    <t xml:space="preserve"> - LFT-TT</t>
  </si>
  <si>
    <t>Ellátottak juttatásainak alakulása 2015. évben</t>
  </si>
  <si>
    <t xml:space="preserve"> -</t>
  </si>
  <si>
    <t>A) NEMZETI VAGYONBA TARTOZÓ BEFEKTETETT ESZKÖZÖK   (01+02+28+44)</t>
  </si>
  <si>
    <t>3.2. Nemzetgazdasági szempontból kiemelt jelentőségű befektetett pénzügyi   eszközök értékhelyesbítése</t>
  </si>
  <si>
    <t>2.2. Nemzetgazdasági szempontból kiemelt jelentőségű tartós hitelviszonyt  megtestesítő értékpapírok</t>
  </si>
  <si>
    <t>5.2. Nemzetgazdasági szempontból kiemelt jelentőségű tárgyi eszközök  értékhelyesbítése</t>
  </si>
  <si>
    <t>2.2. Nemzetgazdasági szempontból kiemelt jelentőségű gépek, berendezések,  felszerelések, járművek</t>
  </si>
  <si>
    <t>1.2. Nemzetgazdasági szempontból kiemelt jelentőségű ingatlanok és kapcsolódó  vagyoni értékű jogok</t>
  </si>
  <si>
    <t>Kölcsön állomány alakulása 2015. évben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</si>
</sst>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  <numFmt numFmtId="167" formatCode="#,##0\ _F_t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0.E+00"/>
    <numFmt numFmtId="173" formatCode="#,###__"/>
    <numFmt numFmtId="174" formatCode="00"/>
    <numFmt numFmtId="175" formatCode="#,###__;\-#,###__"/>
    <numFmt numFmtId="176" formatCode="#,###\ _F_t;\-#,###\ _F_t"/>
    <numFmt numFmtId="177" formatCode="#"/>
  </numFmts>
  <fonts count="89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3"/>
      <name val="Arial"/>
      <family val="2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0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2"/>
      <color indexed="10"/>
      <name val="Times New Roman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name val="Times New Roman"/>
      <family val="1"/>
    </font>
    <font>
      <b/>
      <i/>
      <sz val="12"/>
      <name val="Times New Roman CE"/>
      <family val="1"/>
    </font>
    <font>
      <b/>
      <sz val="12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1" borderId="7" applyNumberFormat="0" applyFon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81" fillId="28" borderId="0" applyNumberFormat="0" applyBorder="0" applyAlignment="0" applyProtection="0"/>
    <xf numFmtId="0" fontId="82" fillId="29" borderId="8" applyNumberFormat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5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164" fontId="15" fillId="0" borderId="0" xfId="59" applyNumberFormat="1" applyFont="1" applyFill="1" applyBorder="1" applyAlignment="1" applyProtection="1">
      <alignment horizontal="left" vertical="center"/>
      <protection/>
    </xf>
    <xf numFmtId="164" fontId="9" fillId="0" borderId="13" xfId="0" applyNumberFormat="1" applyFont="1" applyFill="1" applyBorder="1" applyAlignment="1">
      <alignment horizontal="centerContinuous" vertical="center" wrapText="1"/>
    </xf>
    <xf numFmtId="164" fontId="9" fillId="0" borderId="14" xfId="0" applyNumberFormat="1" applyFont="1" applyFill="1" applyBorder="1" applyAlignment="1">
      <alignment horizontal="centerContinuous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left" vertical="top" wrapText="1"/>
      <protection locked="0"/>
    </xf>
    <xf numFmtId="164" fontId="8" fillId="0" borderId="16" xfId="0" applyNumberFormat="1" applyFont="1" applyFill="1" applyBorder="1" applyAlignment="1" applyProtection="1">
      <alignment horizontal="left" vertical="top" wrapText="1"/>
      <protection locked="0"/>
    </xf>
    <xf numFmtId="164" fontId="8" fillId="0" borderId="0" xfId="0" applyNumberFormat="1" applyFont="1" applyFill="1" applyAlignment="1">
      <alignment horizontal="left" vertical="top" wrapText="1"/>
    </xf>
    <xf numFmtId="164" fontId="15" fillId="0" borderId="0" xfId="0" applyNumberFormat="1" applyFont="1" applyFill="1" applyAlignment="1">
      <alignment horizontal="left" vertical="top" wrapText="1"/>
    </xf>
    <xf numFmtId="164" fontId="9" fillId="0" borderId="13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horizontal="left" vertical="justify" wrapText="1"/>
    </xf>
    <xf numFmtId="164" fontId="9" fillId="0" borderId="13" xfId="0" applyNumberFormat="1" applyFont="1" applyFill="1" applyBorder="1" applyAlignment="1" applyProtection="1">
      <alignment horizontal="left" vertical="justify" wrapText="1"/>
      <protection locked="0"/>
    </xf>
    <xf numFmtId="164" fontId="8" fillId="0" borderId="17" xfId="0" applyNumberFormat="1" applyFont="1" applyFill="1" applyBorder="1" applyAlignment="1" applyProtection="1">
      <alignment horizontal="left" vertical="justify" wrapText="1"/>
      <protection locked="0"/>
    </xf>
    <xf numFmtId="164" fontId="8" fillId="0" borderId="17" xfId="0" applyNumberFormat="1" applyFont="1" applyFill="1" applyBorder="1" applyAlignment="1" applyProtection="1">
      <alignment horizontal="left" vertical="top" wrapText="1"/>
      <protection locked="0"/>
    </xf>
    <xf numFmtId="164" fontId="9" fillId="0" borderId="13" xfId="0" applyNumberFormat="1" applyFont="1" applyFill="1" applyBorder="1" applyAlignment="1" applyProtection="1">
      <alignment horizontal="left" vertical="top" wrapText="1"/>
      <protection locked="0"/>
    </xf>
    <xf numFmtId="164" fontId="8" fillId="0" borderId="18" xfId="0" applyNumberFormat="1" applyFont="1" applyFill="1" applyBorder="1" applyAlignment="1" applyProtection="1">
      <alignment horizontal="left" vertical="justify" wrapText="1"/>
      <protection locked="0"/>
    </xf>
    <xf numFmtId="164" fontId="9" fillId="0" borderId="15" xfId="0" applyNumberFormat="1" applyFont="1" applyFill="1" applyBorder="1" applyAlignment="1" applyProtection="1">
      <alignment horizontal="right" vertical="top" wrapText="1"/>
      <protection/>
    </xf>
    <xf numFmtId="164" fontId="8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19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59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0" fontId="8" fillId="0" borderId="0" xfId="59" applyFont="1" applyFill="1" applyBorder="1">
      <alignment/>
      <protection/>
    </xf>
    <xf numFmtId="0" fontId="9" fillId="0" borderId="0" xfId="59" applyFont="1" applyFill="1" applyBorder="1" applyAlignment="1" applyProtection="1">
      <alignment vertical="center" wrapText="1"/>
      <protection/>
    </xf>
    <xf numFmtId="0" fontId="9" fillId="0" borderId="0" xfId="59" applyFont="1" applyFill="1" applyBorder="1" applyAlignment="1" applyProtection="1">
      <alignment horizontal="justify" vertical="justify"/>
      <protection/>
    </xf>
    <xf numFmtId="3" fontId="9" fillId="0" borderId="0" xfId="59" applyNumberFormat="1" applyFont="1" applyFill="1" applyBorder="1" applyAlignment="1" applyProtection="1">
      <alignment horizontal="right" vertical="center" wrapText="1"/>
      <protection/>
    </xf>
    <xf numFmtId="49" fontId="8" fillId="0" borderId="0" xfId="59" applyNumberFormat="1" applyFont="1" applyFill="1" applyBorder="1" applyAlignment="1" applyProtection="1">
      <alignment horizontal="justify" vertical="justify"/>
      <protection/>
    </xf>
    <xf numFmtId="3" fontId="8" fillId="0" borderId="0" xfId="59" applyNumberFormat="1" applyFont="1" applyFill="1" applyBorder="1" applyAlignment="1" applyProtection="1">
      <alignment horizontal="right" vertical="center" wrapText="1"/>
      <protection/>
    </xf>
    <xf numFmtId="0" fontId="8" fillId="0" borderId="0" xfId="59" applyFont="1" applyFill="1" applyBorder="1" applyAlignment="1" applyProtection="1">
      <alignment horizontal="justify" vertical="justify"/>
      <protection/>
    </xf>
    <xf numFmtId="0" fontId="8" fillId="0" borderId="0" xfId="59" applyFont="1" applyFill="1" applyBorder="1" applyAlignment="1" applyProtection="1">
      <alignment horizontal="left" indent="5"/>
      <protection/>
    </xf>
    <xf numFmtId="0" fontId="19" fillId="0" borderId="0" xfId="0" applyFont="1" applyBorder="1" applyAlignment="1">
      <alignment/>
    </xf>
    <xf numFmtId="164" fontId="15" fillId="0" borderId="0" xfId="59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vertical="top" wrapText="1"/>
      <protection locked="0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 applyProtection="1">
      <alignment horizontal="left" vertical="justify" wrapText="1"/>
      <protection locked="0"/>
    </xf>
    <xf numFmtId="164" fontId="9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10" xfId="59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10" xfId="59" applyFont="1" applyFill="1" applyBorder="1" applyAlignment="1" applyProtection="1">
      <alignment horizontal="right" vertical="center" wrapText="1"/>
      <protection/>
    </xf>
    <xf numFmtId="0" fontId="8" fillId="0" borderId="10" xfId="59" applyFont="1" applyFill="1" applyBorder="1" applyAlignment="1" applyProtection="1">
      <alignment horizontal="right" vertical="center" wrapText="1"/>
      <protection locked="0"/>
    </xf>
    <xf numFmtId="164" fontId="8" fillId="0" borderId="23" xfId="0" applyNumberFormat="1" applyFont="1" applyFill="1" applyBorder="1" applyAlignment="1" applyProtection="1">
      <alignment horizontal="right" vertical="top" wrapText="1"/>
      <protection locked="0"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10" xfId="0" applyNumberFormat="1" applyFont="1" applyBorder="1" applyAlignment="1">
      <alignment horizontal="right" vertical="justify"/>
    </xf>
    <xf numFmtId="3" fontId="8" fillId="0" borderId="11" xfId="0" applyNumberFormat="1" applyFont="1" applyBorder="1" applyAlignment="1">
      <alignment horizontal="right" vertical="justify"/>
    </xf>
    <xf numFmtId="3" fontId="8" fillId="0" borderId="24" xfId="0" applyNumberFormat="1" applyFont="1" applyBorder="1" applyAlignment="1">
      <alignment horizontal="right" vertical="justify"/>
    </xf>
    <xf numFmtId="0" fontId="2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shrinkToFit="1"/>
    </xf>
    <xf numFmtId="3" fontId="8" fillId="0" borderId="16" xfId="0" applyNumberFormat="1" applyFont="1" applyBorder="1" applyAlignment="1">
      <alignment horizontal="right" vertical="justify"/>
    </xf>
    <xf numFmtId="3" fontId="9" fillId="0" borderId="16" xfId="0" applyNumberFormat="1" applyFont="1" applyBorder="1" applyAlignment="1">
      <alignment horizontal="right" vertical="justify"/>
    </xf>
    <xf numFmtId="3" fontId="8" fillId="0" borderId="0" xfId="0" applyNumberFormat="1" applyFont="1" applyBorder="1" applyAlignment="1">
      <alignment horizontal="right" vertical="justify"/>
    </xf>
    <xf numFmtId="3" fontId="9" fillId="0" borderId="0" xfId="0" applyNumberFormat="1" applyFont="1" applyBorder="1" applyAlignment="1">
      <alignment horizontal="right" vertical="justify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8" fillId="0" borderId="27" xfId="0" applyNumberFormat="1" applyFont="1" applyBorder="1" applyAlignment="1">
      <alignment horizontal="right" vertical="justify"/>
    </xf>
    <xf numFmtId="3" fontId="9" fillId="0" borderId="27" xfId="0" applyNumberFormat="1" applyFont="1" applyBorder="1" applyAlignment="1">
      <alignment horizontal="right" vertical="justify"/>
    </xf>
    <xf numFmtId="0" fontId="16" fillId="0" borderId="27" xfId="0" applyFont="1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9" fillId="0" borderId="0" xfId="59" applyFont="1" applyFill="1" applyBorder="1" applyAlignment="1">
      <alignment wrapText="1"/>
      <protection/>
    </xf>
    <xf numFmtId="0" fontId="9" fillId="0" borderId="0" xfId="59" applyFont="1" applyFill="1" applyBorder="1" applyAlignment="1" applyProtection="1">
      <alignment horizontal="center" vertical="center"/>
      <protection/>
    </xf>
    <xf numFmtId="0" fontId="19" fillId="0" borderId="10" xfId="59" applyFont="1" applyFill="1" applyBorder="1" applyAlignment="1" applyProtection="1">
      <alignment horizontal="center" vertical="center"/>
      <protection/>
    </xf>
    <xf numFmtId="49" fontId="19" fillId="0" borderId="10" xfId="59" applyNumberFormat="1" applyFont="1" applyFill="1" applyBorder="1" applyAlignment="1" applyProtection="1">
      <alignment horizontal="center" vertical="center"/>
      <protection/>
    </xf>
    <xf numFmtId="0" fontId="19" fillId="0" borderId="10" xfId="59" applyFont="1" applyFill="1" applyBorder="1" applyAlignment="1" applyProtection="1">
      <alignment vertical="center" wrapText="1"/>
      <protection/>
    </xf>
    <xf numFmtId="0" fontId="19" fillId="0" borderId="10" xfId="59" applyFont="1" applyFill="1" applyBorder="1" applyAlignment="1" applyProtection="1">
      <alignment vertical="center" wrapText="1"/>
      <protection locked="0"/>
    </xf>
    <xf numFmtId="0" fontId="4" fillId="0" borderId="28" xfId="56" applyFont="1" applyFill="1" applyBorder="1" applyAlignment="1" applyProtection="1">
      <alignment horizontal="right" vertical="center"/>
      <protection/>
    </xf>
    <xf numFmtId="0" fontId="35" fillId="0" borderId="13" xfId="59" applyFont="1" applyFill="1" applyBorder="1" applyAlignment="1" applyProtection="1">
      <alignment horizontal="center" vertical="center" wrapText="1"/>
      <protection/>
    </xf>
    <xf numFmtId="0" fontId="35" fillId="0" borderId="29" xfId="59" applyFont="1" applyFill="1" applyBorder="1" applyAlignment="1" applyProtection="1">
      <alignment horizontal="center" vertical="center" wrapText="1"/>
      <protection/>
    </xf>
    <xf numFmtId="0" fontId="35" fillId="0" borderId="15" xfId="59" applyFont="1" applyFill="1" applyBorder="1" applyAlignment="1" applyProtection="1">
      <alignment horizontal="center" vertical="center" wrapText="1"/>
      <protection/>
    </xf>
    <xf numFmtId="0" fontId="35" fillId="0" borderId="14" xfId="59" applyFont="1" applyFill="1" applyBorder="1" applyAlignment="1" applyProtection="1">
      <alignment horizontal="center" vertical="center" wrapText="1"/>
      <protection/>
    </xf>
    <xf numFmtId="0" fontId="5" fillId="0" borderId="21" xfId="59" applyFont="1" applyFill="1" applyBorder="1" applyAlignment="1" applyProtection="1">
      <alignment horizontal="center" vertical="center" wrapText="1"/>
      <protection/>
    </xf>
    <xf numFmtId="0" fontId="5" fillId="0" borderId="30" xfId="59" applyFont="1" applyFill="1" applyBorder="1" applyAlignment="1" applyProtection="1">
      <alignment horizontal="center" vertical="center" wrapText="1"/>
      <protection/>
    </xf>
    <xf numFmtId="0" fontId="5" fillId="0" borderId="15" xfId="59" applyFont="1" applyFill="1" applyBorder="1" applyAlignment="1" applyProtection="1">
      <alignment horizontal="center" vertical="center" wrapText="1"/>
      <protection/>
    </xf>
    <xf numFmtId="0" fontId="5" fillId="0" borderId="14" xfId="59" applyFont="1" applyFill="1" applyBorder="1" applyAlignment="1" applyProtection="1">
      <alignment horizontal="center" vertical="center" wrapText="1"/>
      <protection/>
    </xf>
    <xf numFmtId="0" fontId="5" fillId="0" borderId="21" xfId="59" applyFont="1" applyFill="1" applyBorder="1" applyAlignment="1" applyProtection="1">
      <alignment vertical="center" wrapText="1"/>
      <protection/>
    </xf>
    <xf numFmtId="0" fontId="5" fillId="0" borderId="15" xfId="59" applyFont="1" applyFill="1" applyBorder="1" applyAlignment="1" applyProtection="1">
      <alignment vertical="center" wrapText="1"/>
      <protection/>
    </xf>
    <xf numFmtId="164" fontId="9" fillId="0" borderId="29" xfId="0" applyNumberFormat="1" applyFont="1" applyFill="1" applyBorder="1" applyAlignment="1">
      <alignment horizontal="centerContinuous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left" vertical="justify" wrapText="1" indent="1"/>
    </xf>
    <xf numFmtId="164" fontId="9" fillId="0" borderId="13" xfId="0" applyNumberFormat="1" applyFont="1" applyFill="1" applyBorder="1" applyAlignment="1">
      <alignment horizontal="center" vertical="justify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9" fillId="0" borderId="32" xfId="0" applyNumberFormat="1" applyFont="1" applyFill="1" applyBorder="1" applyAlignment="1">
      <alignment horizontal="centerContinuous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0" fontId="8" fillId="0" borderId="16" xfId="59" applyFont="1" applyFill="1" applyBorder="1" applyAlignment="1" applyProtection="1">
      <alignment horizontal="right" vertical="center" wrapText="1"/>
      <protection/>
    </xf>
    <xf numFmtId="0" fontId="8" fillId="0" borderId="16" xfId="59" applyFont="1" applyFill="1" applyBorder="1" applyAlignment="1" applyProtection="1">
      <alignment horizontal="right" vertical="center" wrapText="1"/>
      <protection locked="0"/>
    </xf>
    <xf numFmtId="164" fontId="8" fillId="0" borderId="16" xfId="0" applyNumberFormat="1" applyFont="1" applyFill="1" applyBorder="1" applyAlignment="1" applyProtection="1">
      <alignment horizontal="right" vertical="top" wrapText="1"/>
      <protection locked="0"/>
    </xf>
    <xf numFmtId="164" fontId="9" fillId="0" borderId="34" xfId="0" applyNumberFormat="1" applyFont="1" applyFill="1" applyBorder="1" applyAlignment="1" applyProtection="1">
      <alignment horizontal="right" vertical="top" wrapText="1"/>
      <protection/>
    </xf>
    <xf numFmtId="164" fontId="8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7" xfId="59" applyFont="1" applyFill="1" applyBorder="1" applyAlignment="1" applyProtection="1">
      <alignment horizontal="justify" vertical="justify" wrapText="1"/>
      <protection/>
    </xf>
    <xf numFmtId="0" fontId="8" fillId="0" borderId="17" xfId="59" applyFont="1" applyFill="1" applyBorder="1" applyAlignment="1" applyProtection="1">
      <alignment horizontal="left" vertical="top" wrapText="1"/>
      <protection/>
    </xf>
    <xf numFmtId="0" fontId="8" fillId="0" borderId="17" xfId="59" applyFont="1" applyFill="1" applyBorder="1" applyAlignment="1" applyProtection="1">
      <alignment horizontal="justify" vertical="justify"/>
      <protection/>
    </xf>
    <xf numFmtId="164" fontId="8" fillId="0" borderId="35" xfId="0" applyNumberFormat="1" applyFont="1" applyFill="1" applyBorder="1" applyAlignment="1" applyProtection="1">
      <alignment horizontal="left" vertical="top" wrapText="1"/>
      <protection locked="0"/>
    </xf>
    <xf numFmtId="164" fontId="8" fillId="0" borderId="16" xfId="0" applyNumberFormat="1" applyFont="1" applyFill="1" applyBorder="1" applyAlignment="1" applyProtection="1">
      <alignment vertical="top" wrapText="1"/>
      <protection locked="0"/>
    </xf>
    <xf numFmtId="164" fontId="8" fillId="0" borderId="27" xfId="0" applyNumberFormat="1" applyFont="1" applyFill="1" applyBorder="1" applyAlignment="1" applyProtection="1">
      <alignment horizontal="left" vertical="top" wrapText="1"/>
      <protection locked="0"/>
    </xf>
    <xf numFmtId="164" fontId="9" fillId="0" borderId="32" xfId="0" applyNumberFormat="1" applyFont="1" applyFill="1" applyBorder="1" applyAlignment="1" applyProtection="1">
      <alignment horizontal="left" vertical="top" wrapText="1"/>
      <protection/>
    </xf>
    <xf numFmtId="164" fontId="9" fillId="0" borderId="32" xfId="0" applyNumberFormat="1" applyFont="1" applyFill="1" applyBorder="1" applyAlignment="1" applyProtection="1">
      <alignment horizontal="right" vertical="top" wrapText="1"/>
      <protection/>
    </xf>
    <xf numFmtId="164" fontId="9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right" vertical="top" wrapText="1"/>
      <protection locked="0"/>
    </xf>
    <xf numFmtId="164" fontId="8" fillId="0" borderId="38" xfId="0" applyNumberFormat="1" applyFont="1" applyFill="1" applyBorder="1" applyAlignment="1" applyProtection="1">
      <alignment vertical="top" wrapText="1"/>
      <protection locked="0"/>
    </xf>
    <xf numFmtId="164" fontId="9" fillId="0" borderId="39" xfId="0" applyNumberFormat="1" applyFont="1" applyFill="1" applyBorder="1" applyAlignment="1" applyProtection="1">
      <alignment horizontal="right" vertical="top" wrapText="1"/>
      <protection/>
    </xf>
    <xf numFmtId="164" fontId="8" fillId="0" borderId="40" xfId="0" applyNumberFormat="1" applyFont="1" applyFill="1" applyBorder="1" applyAlignment="1" applyProtection="1">
      <alignment horizontal="left" vertical="top" wrapText="1"/>
      <protection locked="0"/>
    </xf>
    <xf numFmtId="164" fontId="8" fillId="0" borderId="38" xfId="0" applyNumberFormat="1" applyFont="1" applyFill="1" applyBorder="1" applyAlignment="1" applyProtection="1">
      <alignment horizontal="left" vertical="top" wrapTex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/>
      <protection/>
    </xf>
    <xf numFmtId="164" fontId="8" fillId="0" borderId="23" xfId="0" applyNumberFormat="1" applyFont="1" applyFill="1" applyBorder="1" applyAlignment="1" applyProtection="1">
      <alignment horizontal="left" vertical="top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1" xfId="0" applyNumberFormat="1" applyFont="1" applyFill="1" applyBorder="1" applyAlignment="1" applyProtection="1">
      <alignment horizontal="right" vertical="justify" wrapTex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59" applyFont="1" applyFill="1" applyBorder="1" applyAlignment="1" applyProtection="1">
      <alignment vertical="center" wrapText="1"/>
      <protection/>
    </xf>
    <xf numFmtId="164" fontId="9" fillId="0" borderId="1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Fill="1" applyBorder="1" applyAlignment="1">
      <alignment horizontal="center" vertical="justify" wrapText="1"/>
    </xf>
    <xf numFmtId="164" fontId="8" fillId="0" borderId="29" xfId="0" applyNumberFormat="1" applyFont="1" applyFill="1" applyBorder="1" applyAlignment="1">
      <alignment horizontal="center" vertical="justify" wrapText="1"/>
    </xf>
    <xf numFmtId="164" fontId="8" fillId="0" borderId="14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0" fontId="42" fillId="0" borderId="10" xfId="57" applyFont="1" applyBorder="1" applyAlignment="1">
      <alignment horizontal="center" vertical="center"/>
      <protection/>
    </xf>
    <xf numFmtId="0" fontId="43" fillId="0" borderId="10" xfId="58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left" vertical="top" wrapText="1"/>
      <protection/>
    </xf>
    <xf numFmtId="3" fontId="0" fillId="0" borderId="10" xfId="57" applyNumberFormat="1" applyFont="1" applyBorder="1" applyAlignment="1">
      <alignment horizontal="right" vertical="top" wrapText="1"/>
      <protection/>
    </xf>
    <xf numFmtId="0" fontId="30" fillId="0" borderId="10" xfId="57" applyFont="1" applyBorder="1" applyAlignment="1">
      <alignment horizontal="left" vertical="top" wrapText="1"/>
      <protection/>
    </xf>
    <xf numFmtId="3" fontId="30" fillId="0" borderId="10" xfId="57" applyNumberFormat="1" applyFont="1" applyBorder="1" applyAlignment="1">
      <alignment horizontal="right" vertical="top" wrapText="1"/>
      <protection/>
    </xf>
    <xf numFmtId="0" fontId="0" fillId="0" borderId="43" xfId="57" applyFont="1" applyBorder="1" applyAlignment="1">
      <alignment horizontal="center" vertical="top" wrapText="1"/>
      <protection/>
    </xf>
    <xf numFmtId="0" fontId="0" fillId="0" borderId="24" xfId="57" applyFont="1" applyBorder="1" applyAlignment="1">
      <alignment horizontal="left" vertical="top" wrapText="1"/>
      <protection/>
    </xf>
    <xf numFmtId="165" fontId="0" fillId="0" borderId="24" xfId="40" applyNumberFormat="1" applyFont="1" applyBorder="1" applyAlignment="1">
      <alignment horizontal="right" vertical="top" wrapText="1"/>
    </xf>
    <xf numFmtId="165" fontId="0" fillId="0" borderId="44" xfId="40" applyNumberFormat="1" applyFont="1" applyBorder="1" applyAlignment="1">
      <alignment horizontal="right" vertical="top" wrapText="1"/>
    </xf>
    <xf numFmtId="0" fontId="0" fillId="0" borderId="17" xfId="57" applyFont="1" applyBorder="1" applyAlignment="1">
      <alignment horizontal="center" vertical="top" wrapText="1"/>
      <protection/>
    </xf>
    <xf numFmtId="165" fontId="0" fillId="0" borderId="10" xfId="40" applyNumberFormat="1" applyFont="1" applyBorder="1" applyAlignment="1">
      <alignment horizontal="right" vertical="top" wrapText="1"/>
    </xf>
    <xf numFmtId="165" fontId="0" fillId="0" borderId="42" xfId="40" applyNumberFormat="1" applyFont="1" applyBorder="1" applyAlignment="1">
      <alignment horizontal="right" vertical="top" wrapText="1"/>
    </xf>
    <xf numFmtId="0" fontId="0" fillId="0" borderId="45" xfId="57" applyFont="1" applyBorder="1" applyAlignment="1">
      <alignment horizontal="center" vertical="top" wrapText="1"/>
      <protection/>
    </xf>
    <xf numFmtId="0" fontId="0" fillId="0" borderId="11" xfId="57" applyFont="1" applyBorder="1" applyAlignment="1">
      <alignment horizontal="left" vertical="top" wrapText="1"/>
      <protection/>
    </xf>
    <xf numFmtId="165" fontId="0" fillId="0" borderId="11" xfId="40" applyNumberFormat="1" applyFont="1" applyBorder="1" applyAlignment="1">
      <alignment horizontal="right" vertical="top" wrapText="1"/>
    </xf>
    <xf numFmtId="165" fontId="0" fillId="0" borderId="46" xfId="40" applyNumberFormat="1" applyFont="1" applyBorder="1" applyAlignment="1">
      <alignment horizontal="right" vertical="top" wrapText="1"/>
    </xf>
    <xf numFmtId="0" fontId="30" fillId="0" borderId="13" xfId="57" applyFont="1" applyBorder="1" applyAlignment="1">
      <alignment horizontal="center" vertical="top" wrapText="1"/>
      <protection/>
    </xf>
    <xf numFmtId="0" fontId="30" fillId="0" borderId="15" xfId="57" applyFont="1" applyBorder="1" applyAlignment="1">
      <alignment horizontal="left" vertical="top" wrapText="1"/>
      <protection/>
    </xf>
    <xf numFmtId="165" fontId="30" fillId="0" borderId="15" xfId="40" applyNumberFormat="1" applyFont="1" applyBorder="1" applyAlignment="1">
      <alignment horizontal="right" vertical="top" wrapText="1"/>
    </xf>
    <xf numFmtId="165" fontId="30" fillId="0" borderId="14" xfId="40" applyNumberFormat="1" applyFont="1" applyBorder="1" applyAlignment="1">
      <alignment horizontal="right" vertical="top" wrapText="1"/>
    </xf>
    <xf numFmtId="0" fontId="41" fillId="0" borderId="0" xfId="57">
      <alignment/>
      <protection/>
    </xf>
    <xf numFmtId="0" fontId="34" fillId="0" borderId="0" xfId="56" applyFill="1">
      <alignment/>
      <protection/>
    </xf>
    <xf numFmtId="0" fontId="8" fillId="0" borderId="0" xfId="61" applyFill="1" applyProtection="1">
      <alignment/>
      <protection/>
    </xf>
    <xf numFmtId="0" fontId="44" fillId="0" borderId="0" xfId="61" applyFont="1" applyFill="1" applyProtection="1">
      <alignment/>
      <protection/>
    </xf>
    <xf numFmtId="0" fontId="34" fillId="0" borderId="0" xfId="60" applyFill="1" applyAlignment="1" applyProtection="1">
      <alignment vertical="center" wrapText="1"/>
      <protection/>
    </xf>
    <xf numFmtId="0" fontId="46" fillId="0" borderId="0" xfId="60" applyFont="1" applyFill="1" applyAlignment="1" applyProtection="1">
      <alignment horizontal="center" vertical="center"/>
      <protection/>
    </xf>
    <xf numFmtId="0" fontId="34" fillId="0" borderId="0" xfId="60" applyFill="1" applyAlignment="1" applyProtection="1">
      <alignment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5" fillId="0" borderId="15" xfId="56" applyFont="1" applyFill="1" applyBorder="1" applyAlignment="1">
      <alignment horizontal="center" vertical="center" wrapText="1"/>
      <protection/>
    </xf>
    <xf numFmtId="0" fontId="35" fillId="0" borderId="32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36" fillId="0" borderId="17" xfId="56" applyFont="1" applyFill="1" applyBorder="1" applyAlignment="1" applyProtection="1">
      <alignment horizontal="center" vertical="center"/>
      <protection/>
    </xf>
    <xf numFmtId="0" fontId="36" fillId="0" borderId="10" xfId="56" applyFont="1" applyFill="1" applyBorder="1" applyAlignment="1" applyProtection="1">
      <alignment vertical="center" wrapText="1"/>
      <protection/>
    </xf>
    <xf numFmtId="0" fontId="36" fillId="0" borderId="10" xfId="56" applyFont="1" applyFill="1" applyBorder="1" applyAlignment="1" applyProtection="1">
      <alignment vertical="center" wrapText="1"/>
      <protection locked="0"/>
    </xf>
    <xf numFmtId="164" fontId="36" fillId="0" borderId="10" xfId="56" applyNumberFormat="1" applyFont="1" applyFill="1" applyBorder="1" applyAlignment="1" applyProtection="1">
      <alignment vertical="center"/>
      <protection locked="0"/>
    </xf>
    <xf numFmtId="164" fontId="36" fillId="0" borderId="16" xfId="56" applyNumberFormat="1" applyFont="1" applyFill="1" applyBorder="1" applyAlignment="1" applyProtection="1">
      <alignment vertical="center"/>
      <protection locked="0"/>
    </xf>
    <xf numFmtId="164" fontId="5" fillId="0" borderId="16" xfId="56" applyNumberFormat="1" applyFont="1" applyFill="1" applyBorder="1" applyAlignment="1" applyProtection="1">
      <alignment vertical="center"/>
      <protection/>
    </xf>
    <xf numFmtId="164" fontId="5" fillId="0" borderId="42" xfId="56" applyNumberFormat="1" applyFont="1" applyFill="1" applyBorder="1" applyAlignment="1" applyProtection="1">
      <alignment vertical="center"/>
      <protection/>
    </xf>
    <xf numFmtId="0" fontId="36" fillId="0" borderId="45" xfId="56" applyFont="1" applyFill="1" applyBorder="1" applyAlignment="1" applyProtection="1">
      <alignment horizontal="center" vertical="center"/>
      <protection/>
    </xf>
    <xf numFmtId="0" fontId="36" fillId="0" borderId="11" xfId="56" applyFont="1" applyFill="1" applyBorder="1" applyAlignment="1" applyProtection="1">
      <alignment vertical="center" wrapText="1"/>
      <protection/>
    </xf>
    <xf numFmtId="0" fontId="36" fillId="0" borderId="11" xfId="56" applyFont="1" applyFill="1" applyBorder="1" applyAlignment="1" applyProtection="1">
      <alignment vertical="center" wrapText="1"/>
      <protection locked="0"/>
    </xf>
    <xf numFmtId="164" fontId="36" fillId="0" borderId="11" xfId="56" applyNumberFormat="1" applyFont="1" applyFill="1" applyBorder="1" applyAlignment="1" applyProtection="1">
      <alignment vertical="center"/>
      <protection locked="0"/>
    </xf>
    <xf numFmtId="164" fontId="36" fillId="0" borderId="47" xfId="56" applyNumberFormat="1" applyFont="1" applyFill="1" applyBorder="1" applyAlignment="1" applyProtection="1">
      <alignment vertical="center"/>
      <protection locked="0"/>
    </xf>
    <xf numFmtId="0" fontId="36" fillId="0" borderId="35" xfId="56" applyFont="1" applyFill="1" applyBorder="1" applyAlignment="1" applyProtection="1">
      <alignment horizontal="center" vertical="center"/>
      <protection/>
    </xf>
    <xf numFmtId="0" fontId="36" fillId="0" borderId="48" xfId="56" applyFont="1" applyFill="1" applyBorder="1" applyAlignment="1" applyProtection="1">
      <alignment vertical="center" wrapText="1"/>
      <protection/>
    </xf>
    <xf numFmtId="0" fontId="36" fillId="0" borderId="48" xfId="56" applyFont="1" applyFill="1" applyBorder="1" applyAlignment="1" applyProtection="1">
      <alignment vertical="center" wrapText="1"/>
      <protection locked="0"/>
    </xf>
    <xf numFmtId="164" fontId="36" fillId="0" borderId="48" xfId="56" applyNumberFormat="1" applyFont="1" applyFill="1" applyBorder="1" applyAlignment="1" applyProtection="1">
      <alignment vertical="center"/>
      <protection locked="0"/>
    </xf>
    <xf numFmtId="164" fontId="36" fillId="0" borderId="49" xfId="56" applyNumberFormat="1" applyFont="1" applyFill="1" applyBorder="1" applyAlignment="1" applyProtection="1">
      <alignment vertical="center"/>
      <protection locked="0"/>
    </xf>
    <xf numFmtId="164" fontId="5" fillId="0" borderId="15" xfId="56" applyNumberFormat="1" applyFont="1" applyFill="1" applyBorder="1" applyAlignment="1" applyProtection="1">
      <alignment vertical="center"/>
      <protection/>
    </xf>
    <xf numFmtId="164" fontId="5" fillId="0" borderId="32" xfId="56" applyNumberFormat="1" applyFont="1" applyFill="1" applyBorder="1" applyAlignment="1" applyProtection="1">
      <alignment vertical="center"/>
      <protection/>
    </xf>
    <xf numFmtId="164" fontId="5" fillId="0" borderId="14" xfId="56" applyNumberFormat="1" applyFont="1" applyFill="1" applyBorder="1" applyAlignment="1" applyProtection="1">
      <alignment vertical="center"/>
      <protection/>
    </xf>
    <xf numFmtId="164" fontId="5" fillId="0" borderId="50" xfId="56" applyNumberFormat="1" applyFont="1" applyFill="1" applyBorder="1" applyAlignment="1" applyProtection="1">
      <alignment vertical="center"/>
      <protection/>
    </xf>
    <xf numFmtId="164" fontId="35" fillId="0" borderId="15" xfId="56" applyNumberFormat="1" applyFont="1" applyFill="1" applyBorder="1" applyAlignment="1" applyProtection="1">
      <alignment vertical="center"/>
      <protection/>
    </xf>
    <xf numFmtId="164" fontId="47" fillId="0" borderId="0" xfId="56" applyNumberFormat="1" applyFont="1" applyFill="1" applyAlignment="1">
      <alignment horizontal="center" vertical="center" wrapText="1"/>
      <protection/>
    </xf>
    <xf numFmtId="164" fontId="47" fillId="0" borderId="0" xfId="56" applyNumberFormat="1" applyFont="1" applyFill="1" applyAlignment="1">
      <alignment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4" fontId="35" fillId="0" borderId="49" xfId="56" applyNumberFormat="1" applyFont="1" applyFill="1" applyBorder="1" applyAlignment="1">
      <alignment horizontal="center" vertical="center"/>
      <protection/>
    </xf>
    <xf numFmtId="164" fontId="35" fillId="0" borderId="48" xfId="56" applyNumberFormat="1" applyFont="1" applyFill="1" applyBorder="1" applyAlignment="1">
      <alignment horizontal="center" vertical="center"/>
      <protection/>
    </xf>
    <xf numFmtId="164" fontId="35" fillId="0" borderId="51" xfId="56" applyNumberFormat="1" applyFont="1" applyFill="1" applyBorder="1" applyAlignment="1">
      <alignment horizontal="center" vertical="center" wrapText="1"/>
      <protection/>
    </xf>
    <xf numFmtId="164" fontId="35" fillId="0" borderId="52" xfId="56" applyNumberFormat="1" applyFont="1" applyFill="1" applyBorder="1" applyAlignment="1">
      <alignment horizontal="center" vertical="center" wrapText="1"/>
      <protection/>
    </xf>
    <xf numFmtId="164" fontId="35" fillId="0" borderId="32" xfId="56" applyNumberFormat="1" applyFont="1" applyFill="1" applyBorder="1" applyAlignment="1">
      <alignment horizontal="center" vertical="center" wrapText="1"/>
      <protection/>
    </xf>
    <xf numFmtId="164" fontId="35" fillId="0" borderId="14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right" vertical="center" wrapText="1" indent="1"/>
      <protection/>
    </xf>
    <xf numFmtId="164" fontId="5" fillId="0" borderId="52" xfId="56" applyNumberFormat="1" applyFont="1" applyFill="1" applyBorder="1" applyAlignment="1">
      <alignment horizontal="left" vertical="center" wrapText="1" indent="1"/>
      <protection/>
    </xf>
    <xf numFmtId="164" fontId="34" fillId="32" borderId="52" xfId="56" applyNumberFormat="1" applyFont="1" applyFill="1" applyBorder="1" applyAlignment="1">
      <alignment horizontal="left" vertical="center" wrapText="1" indent="2"/>
      <protection/>
    </xf>
    <xf numFmtId="164" fontId="34" fillId="32" borderId="29" xfId="56" applyNumberFormat="1" applyFont="1" applyFill="1" applyBorder="1" applyAlignment="1">
      <alignment horizontal="left" vertical="center" wrapText="1" indent="2"/>
      <protection/>
    </xf>
    <xf numFmtId="164" fontId="5" fillId="0" borderId="13" xfId="56" applyNumberFormat="1" applyFont="1" applyFill="1" applyBorder="1" applyAlignment="1">
      <alignment vertical="center" wrapText="1"/>
      <protection/>
    </xf>
    <xf numFmtId="164" fontId="5" fillId="0" borderId="15" xfId="56" applyNumberFormat="1" applyFont="1" applyFill="1" applyBorder="1" applyAlignment="1">
      <alignment vertical="center" wrapText="1"/>
      <protection/>
    </xf>
    <xf numFmtId="164" fontId="5" fillId="0" borderId="14" xfId="56" applyNumberFormat="1" applyFont="1" applyFill="1" applyBorder="1" applyAlignment="1">
      <alignment vertical="center" wrapText="1"/>
      <protection/>
    </xf>
    <xf numFmtId="164" fontId="5" fillId="0" borderId="17" xfId="56" applyNumberFormat="1" applyFont="1" applyFill="1" applyBorder="1" applyAlignment="1">
      <alignment horizontal="right" vertical="center" wrapText="1" indent="1"/>
      <protection/>
    </xf>
    <xf numFmtId="164" fontId="36" fillId="0" borderId="53" xfId="56" applyNumberFormat="1" applyFont="1" applyFill="1" applyBorder="1" applyAlignment="1" applyProtection="1">
      <alignment horizontal="left" vertical="center" wrapText="1" indent="1"/>
      <protection locked="0"/>
    </xf>
    <xf numFmtId="177" fontId="34" fillId="0" borderId="53" xfId="56" applyNumberFormat="1" applyFont="1" applyFill="1" applyBorder="1" applyAlignment="1" applyProtection="1">
      <alignment horizontal="right" vertical="center" wrapText="1" indent="2"/>
      <protection locked="0"/>
    </xf>
    <xf numFmtId="177" fontId="34" fillId="0" borderId="10" xfId="56" applyNumberFormat="1" applyFont="1" applyFill="1" applyBorder="1" applyAlignment="1" applyProtection="1">
      <alignment horizontal="right" vertical="center" wrapText="1" indent="2"/>
      <protection locked="0"/>
    </xf>
    <xf numFmtId="164" fontId="36" fillId="0" borderId="17" xfId="56" applyNumberFormat="1" applyFont="1" applyFill="1" applyBorder="1" applyAlignment="1" applyProtection="1">
      <alignment vertical="center" wrapText="1"/>
      <protection locked="0"/>
    </xf>
    <xf numFmtId="164" fontId="36" fillId="0" borderId="10" xfId="56" applyNumberFormat="1" applyFont="1" applyFill="1" applyBorder="1" applyAlignment="1" applyProtection="1">
      <alignment vertical="center" wrapText="1"/>
      <protection locked="0"/>
    </xf>
    <xf numFmtId="164" fontId="36" fillId="0" borderId="42" xfId="56" applyNumberFormat="1" applyFont="1" applyFill="1" applyBorder="1" applyAlignment="1" applyProtection="1">
      <alignment vertical="center" wrapText="1"/>
      <protection locked="0"/>
    </xf>
    <xf numFmtId="164" fontId="34" fillId="32" borderId="52" xfId="56" applyNumberFormat="1" applyFont="1" applyFill="1" applyBorder="1" applyAlignment="1">
      <alignment horizontal="right" vertical="center" wrapText="1" indent="2"/>
      <protection/>
    </xf>
    <xf numFmtId="164" fontId="34" fillId="32" borderId="29" xfId="56" applyNumberFormat="1" applyFont="1" applyFill="1" applyBorder="1" applyAlignment="1">
      <alignment horizontal="right" vertical="center" wrapText="1" indent="2"/>
      <protection/>
    </xf>
    <xf numFmtId="0" fontId="10" fillId="0" borderId="0" xfId="0" applyFont="1" applyBorder="1" applyAlignment="1">
      <alignment horizontal="center" shrinkToFit="1"/>
    </xf>
    <xf numFmtId="0" fontId="37" fillId="0" borderId="10" xfId="56" applyFont="1" applyBorder="1" applyAlignment="1" applyProtection="1">
      <alignment horizontal="left" vertical="center" wrapText="1"/>
      <protection/>
    </xf>
    <xf numFmtId="164" fontId="36" fillId="0" borderId="42" xfId="59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59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5" fillId="0" borderId="54" xfId="59" applyFont="1" applyFill="1" applyBorder="1" applyAlignment="1" applyProtection="1">
      <alignment horizontal="center" vertical="center" wrapText="1"/>
      <protection/>
    </xf>
    <xf numFmtId="0" fontId="5" fillId="0" borderId="13" xfId="59" applyFont="1" applyFill="1" applyBorder="1" applyAlignment="1" applyProtection="1">
      <alignment horizontal="left" vertical="center" wrapText="1"/>
      <protection/>
    </xf>
    <xf numFmtId="0" fontId="5" fillId="0" borderId="29" xfId="59" applyFont="1" applyFill="1" applyBorder="1" applyAlignment="1" applyProtection="1">
      <alignment horizontal="left" vertical="center" wrapText="1"/>
      <protection/>
    </xf>
    <xf numFmtId="0" fontId="5" fillId="0" borderId="15" xfId="59" applyFont="1" applyFill="1" applyBorder="1" applyAlignment="1" applyProtection="1">
      <alignment horizontal="left" vertical="center" wrapText="1"/>
      <protection/>
    </xf>
    <xf numFmtId="164" fontId="5" fillId="0" borderId="14" xfId="59" applyNumberFormat="1" applyFont="1" applyFill="1" applyBorder="1" applyAlignment="1" applyProtection="1">
      <alignment horizontal="right" vertical="center" wrapText="1"/>
      <protection/>
    </xf>
    <xf numFmtId="9" fontId="36" fillId="0" borderId="52" xfId="59" applyNumberFormat="1" applyFont="1" applyFill="1" applyBorder="1" applyAlignment="1" applyProtection="1">
      <alignment horizontal="right" vertical="center" wrapText="1"/>
      <protection locked="0"/>
    </xf>
    <xf numFmtId="49" fontId="36" fillId="0" borderId="43" xfId="59" applyNumberFormat="1" applyFont="1" applyFill="1" applyBorder="1" applyAlignment="1" applyProtection="1">
      <alignment horizontal="left" vertical="center" wrapText="1"/>
      <protection/>
    </xf>
    <xf numFmtId="49" fontId="36" fillId="0" borderId="25" xfId="59" applyNumberFormat="1" applyFont="1" applyFill="1" applyBorder="1" applyAlignment="1" applyProtection="1">
      <alignment horizontal="left" vertical="center" wrapText="1"/>
      <protection/>
    </xf>
    <xf numFmtId="0" fontId="37" fillId="0" borderId="24" xfId="56" applyFont="1" applyBorder="1" applyAlignment="1" applyProtection="1">
      <alignment horizontal="left" vertical="center" wrapText="1"/>
      <protection/>
    </xf>
    <xf numFmtId="164" fontId="36" fillId="0" borderId="44" xfId="59" applyNumberFormat="1" applyFont="1" applyFill="1" applyBorder="1" applyAlignment="1" applyProtection="1">
      <alignment horizontal="right" vertical="center" wrapText="1"/>
      <protection locked="0"/>
    </xf>
    <xf numFmtId="9" fontId="36" fillId="0" borderId="44" xfId="59" applyNumberFormat="1" applyFont="1" applyFill="1" applyBorder="1" applyAlignment="1" applyProtection="1">
      <alignment horizontal="right" vertical="center" wrapText="1"/>
      <protection locked="0"/>
    </xf>
    <xf numFmtId="49" fontId="36" fillId="0" borderId="17" xfId="59" applyNumberFormat="1" applyFont="1" applyFill="1" applyBorder="1" applyAlignment="1" applyProtection="1">
      <alignment horizontal="left" vertical="center" wrapText="1"/>
      <protection/>
    </xf>
    <xf numFmtId="49" fontId="36" fillId="0" borderId="12" xfId="59" applyNumberFormat="1" applyFont="1" applyFill="1" applyBorder="1" applyAlignment="1" applyProtection="1">
      <alignment horizontal="left" vertical="center" wrapText="1"/>
      <protection/>
    </xf>
    <xf numFmtId="49" fontId="36" fillId="0" borderId="45" xfId="59" applyNumberFormat="1" applyFont="1" applyFill="1" applyBorder="1" applyAlignment="1" applyProtection="1">
      <alignment horizontal="left" vertical="center" wrapText="1"/>
      <protection/>
    </xf>
    <xf numFmtId="49" fontId="36" fillId="0" borderId="55" xfId="59" applyNumberFormat="1" applyFont="1" applyFill="1" applyBorder="1" applyAlignment="1" applyProtection="1">
      <alignment horizontal="left" vertical="center" wrapText="1"/>
      <protection/>
    </xf>
    <xf numFmtId="0" fontId="37" fillId="0" borderId="11" xfId="56" applyFont="1" applyBorder="1" applyAlignment="1" applyProtection="1">
      <alignment horizontal="left" vertical="center" wrapText="1"/>
      <protection/>
    </xf>
    <xf numFmtId="0" fontId="38" fillId="0" borderId="15" xfId="56" applyFont="1" applyBorder="1" applyAlignment="1" applyProtection="1">
      <alignment horizontal="left" vertical="center" wrapText="1"/>
      <protection/>
    </xf>
    <xf numFmtId="164" fontId="36" fillId="0" borderId="46" xfId="59" applyNumberFormat="1" applyFont="1" applyFill="1" applyBorder="1" applyAlignment="1" applyProtection="1">
      <alignment horizontal="right" vertical="center" wrapText="1"/>
      <protection locked="0"/>
    </xf>
    <xf numFmtId="9" fontId="5" fillId="0" borderId="14" xfId="59" applyNumberFormat="1" applyFont="1" applyFill="1" applyBorder="1" applyAlignment="1" applyProtection="1">
      <alignment horizontal="right" vertical="center" wrapText="1"/>
      <protection/>
    </xf>
    <xf numFmtId="9" fontId="36" fillId="0" borderId="46" xfId="59" applyNumberFormat="1" applyFont="1" applyFill="1" applyBorder="1" applyAlignment="1" applyProtection="1">
      <alignment horizontal="right" vertical="center" wrapText="1"/>
      <protection locked="0"/>
    </xf>
    <xf numFmtId="164" fontId="5" fillId="0" borderId="14" xfId="59" applyNumberFormat="1" applyFont="1" applyFill="1" applyBorder="1" applyAlignment="1" applyProtection="1">
      <alignment horizontal="right" vertical="center" wrapText="1"/>
      <protection/>
    </xf>
    <xf numFmtId="9" fontId="5" fillId="0" borderId="14" xfId="59" applyNumberFormat="1" applyFont="1" applyFill="1" applyBorder="1" applyAlignment="1" applyProtection="1">
      <alignment horizontal="right" vertical="center" wrapText="1"/>
      <protection/>
    </xf>
    <xf numFmtId="49" fontId="36" fillId="0" borderId="56" xfId="59" applyNumberFormat="1" applyFont="1" applyFill="1" applyBorder="1" applyAlignment="1" applyProtection="1">
      <alignment horizontal="left" vertical="center" wrapText="1"/>
      <protection/>
    </xf>
    <xf numFmtId="0" fontId="36" fillId="0" borderId="56" xfId="59" applyFont="1" applyFill="1" applyBorder="1" applyAlignment="1" applyProtection="1">
      <alignment horizontal="left" vertical="center" wrapText="1"/>
      <protection/>
    </xf>
    <xf numFmtId="164" fontId="36" fillId="0" borderId="57" xfId="59" applyNumberFormat="1" applyFont="1" applyFill="1" applyBorder="1" applyAlignment="1" applyProtection="1">
      <alignment horizontal="right" vertical="center" wrapText="1"/>
      <protection/>
    </xf>
    <xf numFmtId="164" fontId="36" fillId="0" borderId="58" xfId="59" applyNumberFormat="1" applyFont="1" applyFill="1" applyBorder="1" applyAlignment="1" applyProtection="1">
      <alignment horizontal="right" vertical="center" wrapText="1"/>
      <protection/>
    </xf>
    <xf numFmtId="9" fontId="36" fillId="0" borderId="59" xfId="59" applyNumberFormat="1" applyFont="1" applyFill="1" applyBorder="1" applyAlignment="1" applyProtection="1">
      <alignment horizontal="right" vertical="center" wrapText="1"/>
      <protection/>
    </xf>
    <xf numFmtId="164" fontId="36" fillId="0" borderId="44" xfId="59" applyNumberFormat="1" applyFont="1" applyFill="1" applyBorder="1" applyAlignment="1" applyProtection="1">
      <alignment horizontal="right" vertical="center" wrapText="1"/>
      <protection/>
    </xf>
    <xf numFmtId="9" fontId="36" fillId="0" borderId="60" xfId="59" applyNumberFormat="1" applyFont="1" applyFill="1" applyBorder="1" applyAlignment="1" applyProtection="1">
      <alignment horizontal="right" vertical="center" wrapText="1"/>
      <protection locked="0"/>
    </xf>
    <xf numFmtId="164" fontId="36" fillId="0" borderId="42" xfId="59" applyNumberFormat="1" applyFont="1" applyFill="1" applyBorder="1" applyAlignment="1" applyProtection="1">
      <alignment horizontal="right" vertical="center" wrapText="1"/>
      <protection locked="0"/>
    </xf>
    <xf numFmtId="164" fontId="36" fillId="0" borderId="46" xfId="59" applyNumberFormat="1" applyFont="1" applyFill="1" applyBorder="1" applyAlignment="1" applyProtection="1">
      <alignment horizontal="right" vertical="center" wrapText="1"/>
      <protection locked="0"/>
    </xf>
    <xf numFmtId="0" fontId="38" fillId="0" borderId="13" xfId="56" applyFont="1" applyBorder="1" applyAlignment="1" applyProtection="1">
      <alignment vertical="center" wrapText="1"/>
      <protection/>
    </xf>
    <xf numFmtId="9" fontId="36" fillId="0" borderId="61" xfId="59" applyNumberFormat="1" applyFont="1" applyFill="1" applyBorder="1" applyAlignment="1" applyProtection="1">
      <alignment horizontal="right" vertical="center" wrapText="1"/>
      <protection locked="0"/>
    </xf>
    <xf numFmtId="0" fontId="37" fillId="0" borderId="11" xfId="56" applyFont="1" applyBorder="1" applyAlignment="1" applyProtection="1">
      <alignment vertical="center" wrapText="1"/>
      <protection/>
    </xf>
    <xf numFmtId="0" fontId="37" fillId="0" borderId="43" xfId="56" applyFont="1" applyBorder="1" applyAlignment="1" applyProtection="1">
      <alignment vertical="center" wrapText="1"/>
      <protection/>
    </xf>
    <xf numFmtId="0" fontId="37" fillId="0" borderId="17" xfId="56" applyFont="1" applyBorder="1" applyAlignment="1" applyProtection="1">
      <alignment vertical="center" wrapText="1"/>
      <protection/>
    </xf>
    <xf numFmtId="0" fontId="37" fillId="0" borderId="45" xfId="56" applyFont="1" applyBorder="1" applyAlignment="1" applyProtection="1">
      <alignment vertical="center" wrapText="1"/>
      <protection/>
    </xf>
    <xf numFmtId="164" fontId="5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5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38" fillId="0" borderId="15" xfId="56" applyFont="1" applyBorder="1" applyAlignment="1" applyProtection="1">
      <alignment vertical="center" wrapText="1"/>
      <protection/>
    </xf>
    <xf numFmtId="164" fontId="5" fillId="0" borderId="52" xfId="59" applyNumberFormat="1" applyFont="1" applyFill="1" applyBorder="1" applyAlignment="1" applyProtection="1">
      <alignment horizontal="right" vertical="center" wrapText="1"/>
      <protection/>
    </xf>
    <xf numFmtId="9" fontId="36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56" applyFont="1" applyBorder="1" applyAlignment="1" applyProtection="1">
      <alignment vertical="center" wrapText="1"/>
      <protection/>
    </xf>
    <xf numFmtId="0" fontId="38" fillId="0" borderId="62" xfId="56" applyFont="1" applyBorder="1" applyAlignment="1" applyProtection="1">
      <alignment vertical="center" wrapText="1"/>
      <protection/>
    </xf>
    <xf numFmtId="0" fontId="38" fillId="0" borderId="19" xfId="56" applyFont="1" applyBorder="1" applyAlignment="1" applyProtection="1">
      <alignment vertical="center" wrapText="1"/>
      <protection/>
    </xf>
    <xf numFmtId="0" fontId="2" fillId="0" borderId="0" xfId="59" applyFill="1" applyAlignment="1" applyProtection="1">
      <alignment vertical="center"/>
      <protection/>
    </xf>
    <xf numFmtId="9" fontId="36" fillId="0" borderId="63" xfId="59" applyNumberFormat="1" applyFont="1" applyFill="1" applyBorder="1" applyAlignment="1" applyProtection="1">
      <alignment horizontal="right" vertical="center" wrapText="1"/>
      <protection locked="0"/>
    </xf>
    <xf numFmtId="9" fontId="36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59" applyFont="1" applyFill="1" applyBorder="1" applyAlignment="1" applyProtection="1">
      <alignment horizontal="left" vertical="center" wrapText="1"/>
      <protection/>
    </xf>
    <xf numFmtId="0" fontId="5" fillId="0" borderId="31" xfId="59" applyFont="1" applyFill="1" applyBorder="1" applyAlignment="1" applyProtection="1">
      <alignment horizontal="left" vertical="center" wrapText="1"/>
      <protection/>
    </xf>
    <xf numFmtId="164" fontId="5" fillId="0" borderId="30" xfId="59" applyNumberFormat="1" applyFont="1" applyFill="1" applyBorder="1" applyAlignment="1" applyProtection="1">
      <alignment horizontal="right" vertical="center" wrapText="1"/>
      <protection/>
    </xf>
    <xf numFmtId="49" fontId="36" fillId="0" borderId="64" xfId="59" applyNumberFormat="1" applyFont="1" applyFill="1" applyBorder="1" applyAlignment="1" applyProtection="1">
      <alignment horizontal="left" vertical="center" wrapText="1"/>
      <protection/>
    </xf>
    <xf numFmtId="49" fontId="36" fillId="0" borderId="65" xfId="59" applyNumberFormat="1" applyFont="1" applyFill="1" applyBorder="1" applyAlignment="1" applyProtection="1">
      <alignment horizontal="left" vertical="center" wrapText="1"/>
      <protection/>
    </xf>
    <xf numFmtId="0" fontId="36" fillId="0" borderId="56" xfId="59" applyFont="1" applyFill="1" applyBorder="1" applyAlignment="1" applyProtection="1">
      <alignment horizontal="left" vertical="center" wrapText="1"/>
      <protection/>
    </xf>
    <xf numFmtId="164" fontId="36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36" fillId="0" borderId="10" xfId="59" applyFont="1" applyFill="1" applyBorder="1" applyAlignment="1" applyProtection="1">
      <alignment horizontal="left" vertical="center" wrapText="1"/>
      <protection/>
    </xf>
    <xf numFmtId="0" fontId="36" fillId="0" borderId="12" xfId="59" applyFont="1" applyFill="1" applyBorder="1" applyAlignment="1" applyProtection="1">
      <alignment horizontal="left" vertical="center" wrapText="1"/>
      <protection/>
    </xf>
    <xf numFmtId="49" fontId="36" fillId="0" borderId="11" xfId="59" applyNumberFormat="1" applyFont="1" applyFill="1" applyBorder="1" applyAlignment="1" applyProtection="1">
      <alignment horizontal="left" vertical="center" wrapText="1"/>
      <protection/>
    </xf>
    <xf numFmtId="0" fontId="36" fillId="0" borderId="0" xfId="59" applyFont="1" applyFill="1" applyBorder="1" applyAlignment="1" applyProtection="1">
      <alignment horizontal="left" vertical="center" wrapText="1"/>
      <protection/>
    </xf>
    <xf numFmtId="49" fontId="36" fillId="0" borderId="18" xfId="59" applyNumberFormat="1" applyFont="1" applyFill="1" applyBorder="1" applyAlignment="1" applyProtection="1">
      <alignment horizontal="left" vertical="center" wrapText="1"/>
      <protection/>
    </xf>
    <xf numFmtId="49" fontId="36" fillId="0" borderId="48" xfId="59" applyNumberFormat="1" applyFont="1" applyFill="1" applyBorder="1" applyAlignment="1" applyProtection="1">
      <alignment horizontal="left" vertical="center" wrapText="1"/>
      <protection/>
    </xf>
    <xf numFmtId="164" fontId="36" fillId="0" borderId="60" xfId="59" applyNumberFormat="1" applyFont="1" applyFill="1" applyBorder="1" applyAlignment="1" applyProtection="1">
      <alignment horizontal="right" vertical="center" wrapText="1"/>
      <protection locked="0"/>
    </xf>
    <xf numFmtId="49" fontId="36" fillId="0" borderId="10" xfId="59" applyNumberFormat="1" applyFont="1" applyFill="1" applyBorder="1" applyAlignment="1" applyProtection="1">
      <alignment horizontal="left" vertical="center" wrapText="1"/>
      <protection/>
    </xf>
    <xf numFmtId="0" fontId="36" fillId="0" borderId="11" xfId="59" applyFont="1" applyFill="1" applyBorder="1" applyAlignment="1" applyProtection="1">
      <alignment horizontal="left" vertical="center" wrapText="1"/>
      <protection/>
    </xf>
    <xf numFmtId="164" fontId="36" fillId="0" borderId="38" xfId="59" applyNumberFormat="1" applyFont="1" applyFill="1" applyBorder="1" applyAlignment="1" applyProtection="1">
      <alignment horizontal="right" vertical="center" wrapText="1"/>
      <protection locked="0"/>
    </xf>
    <xf numFmtId="49" fontId="36" fillId="0" borderId="41" xfId="59" applyNumberFormat="1" applyFont="1" applyFill="1" applyBorder="1" applyAlignment="1" applyProtection="1">
      <alignment horizontal="left" vertical="center" wrapText="1"/>
      <protection/>
    </xf>
    <xf numFmtId="0" fontId="5" fillId="0" borderId="15" xfId="59" applyFont="1" applyFill="1" applyBorder="1" applyAlignment="1" applyProtection="1">
      <alignment horizontal="left" vertical="center" wrapText="1"/>
      <protection/>
    </xf>
    <xf numFmtId="0" fontId="36" fillId="0" borderId="24" xfId="59" applyFont="1" applyFill="1" applyBorder="1" applyAlignment="1" applyProtection="1">
      <alignment horizontal="left" vertical="center" wrapText="1"/>
      <protection/>
    </xf>
    <xf numFmtId="0" fontId="36" fillId="0" borderId="23" xfId="59" applyFont="1" applyFill="1" applyBorder="1" applyAlignment="1" applyProtection="1">
      <alignment horizontal="left" vertical="center" wrapText="1"/>
      <protection/>
    </xf>
    <xf numFmtId="164" fontId="38" fillId="0" borderId="14" xfId="56" applyNumberFormat="1" applyFont="1" applyBorder="1" applyAlignment="1" applyProtection="1">
      <alignment horizontal="right" vertical="center" wrapText="1"/>
      <protection/>
    </xf>
    <xf numFmtId="164" fontId="39" fillId="0" borderId="14" xfId="56" applyNumberFormat="1" applyFont="1" applyBorder="1" applyAlignment="1" applyProtection="1" quotePrefix="1">
      <alignment horizontal="right" vertical="center" wrapText="1"/>
      <protection/>
    </xf>
    <xf numFmtId="0" fontId="38" fillId="0" borderId="22" xfId="56" applyFont="1" applyBorder="1" applyAlignment="1" applyProtection="1">
      <alignment horizontal="left" vertical="center" wrapText="1"/>
      <protection/>
    </xf>
    <xf numFmtId="0" fontId="38" fillId="0" borderId="62" xfId="56" applyFont="1" applyBorder="1" applyAlignment="1" applyProtection="1">
      <alignment horizontal="left" vertical="center" wrapText="1"/>
      <protection/>
    </xf>
    <xf numFmtId="0" fontId="39" fillId="0" borderId="19" xfId="56" applyFont="1" applyBorder="1" applyAlignment="1" applyProtection="1">
      <alignment horizontal="left" vertical="center" wrapText="1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59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19" fillId="0" borderId="10" xfId="59" applyFont="1" applyFill="1" applyBorder="1" applyAlignment="1" applyProtection="1">
      <alignment vertical="center"/>
      <protection/>
    </xf>
    <xf numFmtId="0" fontId="19" fillId="0" borderId="10" xfId="59" applyFont="1" applyFill="1" applyBorder="1" applyAlignment="1" applyProtection="1">
      <alignment horizontal="center" vertical="center" wrapText="1"/>
      <protection/>
    </xf>
    <xf numFmtId="0" fontId="19" fillId="0" borderId="10" xfId="59" applyNumberFormat="1" applyFont="1" applyFill="1" applyBorder="1" applyAlignment="1" applyProtection="1">
      <alignment vertical="center"/>
      <protection/>
    </xf>
    <xf numFmtId="0" fontId="32" fillId="0" borderId="10" xfId="59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164" fontId="49" fillId="0" borderId="0" xfId="59" applyNumberFormat="1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right"/>
      <protection/>
    </xf>
    <xf numFmtId="164" fontId="9" fillId="0" borderId="0" xfId="59" applyNumberFormat="1" applyFont="1" applyFill="1" applyBorder="1" applyAlignment="1" applyProtection="1">
      <alignment horizontal="right" vertical="center" wrapText="1"/>
      <protection/>
    </xf>
    <xf numFmtId="0" fontId="19" fillId="0" borderId="10" xfId="59" applyFont="1" applyFill="1" applyBorder="1" applyAlignment="1" applyProtection="1">
      <alignment horizontal="justify" vertical="center" wrapText="1"/>
      <protection/>
    </xf>
    <xf numFmtId="0" fontId="19" fillId="0" borderId="10" xfId="59" applyNumberFormat="1" applyFont="1" applyFill="1" applyBorder="1" applyAlignment="1" applyProtection="1">
      <alignment horizontal="center" vertical="center"/>
      <protection/>
    </xf>
    <xf numFmtId="0" fontId="19" fillId="0" borderId="10" xfId="59" applyFont="1" applyFill="1" applyBorder="1" applyAlignment="1" applyProtection="1">
      <alignment horizontal="justify" vertical="center"/>
      <protection/>
    </xf>
    <xf numFmtId="0" fontId="19" fillId="0" borderId="10" xfId="59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16" fontId="19" fillId="0" borderId="10" xfId="59" applyNumberFormat="1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31" fillId="0" borderId="10" xfId="59" applyFont="1" applyFill="1" applyBorder="1" applyAlignment="1" applyProtection="1">
      <alignment horizontal="left" vertical="center" wrapText="1"/>
      <protection/>
    </xf>
    <xf numFmtId="0" fontId="31" fillId="0" borderId="10" xfId="59" applyFont="1" applyFill="1" applyBorder="1" applyAlignment="1" applyProtection="1">
      <alignment vertical="center" wrapText="1"/>
      <protection/>
    </xf>
    <xf numFmtId="0" fontId="26" fillId="0" borderId="10" xfId="59" applyFont="1" applyFill="1" applyBorder="1" applyAlignment="1" applyProtection="1">
      <alignment vertical="center" wrapText="1"/>
      <protection/>
    </xf>
    <xf numFmtId="164" fontId="31" fillId="0" borderId="10" xfId="59" applyNumberFormat="1" applyFont="1" applyFill="1" applyBorder="1" applyAlignment="1" applyProtection="1">
      <alignment horizontal="left" vertical="center"/>
      <protection/>
    </xf>
    <xf numFmtId="164" fontId="31" fillId="0" borderId="10" xfId="59" applyNumberFormat="1" applyFont="1" applyFill="1" applyBorder="1" applyAlignment="1" applyProtection="1">
      <alignment vertical="center"/>
      <protection/>
    </xf>
    <xf numFmtId="164" fontId="8" fillId="0" borderId="12" xfId="0" applyNumberFormat="1" applyFont="1" applyFill="1" applyBorder="1" applyAlignment="1" applyProtection="1">
      <alignment horizontal="right" vertical="justify" wrapText="1"/>
      <protection locked="0"/>
    </xf>
    <xf numFmtId="164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/>
      <protection/>
    </xf>
    <xf numFmtId="164" fontId="9" fillId="0" borderId="14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62" xfId="0" applyNumberFormat="1" applyFont="1" applyFill="1" applyBorder="1" applyAlignment="1">
      <alignment horizontal="right" vertical="center" wrapText="1"/>
    </xf>
    <xf numFmtId="164" fontId="9" fillId="0" borderId="68" xfId="0" applyNumberFormat="1" applyFont="1" applyFill="1" applyBorder="1" applyAlignment="1" applyProtection="1">
      <alignment horizontal="right" vertical="center" wrapText="1"/>
      <protection/>
    </xf>
    <xf numFmtId="164" fontId="9" fillId="0" borderId="19" xfId="0" applyNumberFormat="1" applyFont="1" applyFill="1" applyBorder="1" applyAlignment="1" applyProtection="1">
      <alignment horizontal="right" vertical="center" wrapText="1"/>
      <protection/>
    </xf>
    <xf numFmtId="164" fontId="9" fillId="0" borderId="19" xfId="0" applyNumberFormat="1" applyFont="1" applyFill="1" applyBorder="1" applyAlignment="1" applyProtection="1">
      <alignment horizontal="left" vertical="center" wrapText="1"/>
      <protection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164" fontId="8" fillId="0" borderId="15" xfId="0" applyNumberFormat="1" applyFont="1" applyFill="1" applyBorder="1" applyAlignment="1">
      <alignment horizontal="left" vertical="justify" wrapText="1"/>
    </xf>
    <xf numFmtId="164" fontId="8" fillId="0" borderId="14" xfId="0" applyNumberFormat="1" applyFont="1" applyFill="1" applyBorder="1" applyAlignment="1">
      <alignment horizontal="left" vertical="top" wrapText="1"/>
    </xf>
    <xf numFmtId="164" fontId="8" fillId="0" borderId="1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164" fontId="9" fillId="0" borderId="15" xfId="0" applyNumberFormat="1" applyFont="1" applyFill="1" applyBorder="1" applyAlignment="1">
      <alignment horizontal="right" vertical="justify" wrapText="1"/>
    </xf>
    <xf numFmtId="0" fontId="30" fillId="0" borderId="14" xfId="0" applyFont="1" applyBorder="1" applyAlignment="1">
      <alignment/>
    </xf>
    <xf numFmtId="164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62" xfId="0" applyNumberFormat="1" applyFont="1" applyFill="1" applyBorder="1" applyAlignment="1" applyProtection="1">
      <alignment horizontal="right" vertical="center" wrapText="1"/>
      <protection/>
    </xf>
    <xf numFmtId="164" fontId="9" fillId="0" borderId="13" xfId="0" applyNumberFormat="1" applyFont="1" applyFill="1" applyBorder="1" applyAlignment="1">
      <alignment vertical="justify" wrapText="1"/>
    </xf>
    <xf numFmtId="3" fontId="16" fillId="0" borderId="10" xfId="0" applyNumberFormat="1" applyFont="1" applyBorder="1" applyAlignment="1">
      <alignment/>
    </xf>
    <xf numFmtId="0" fontId="8" fillId="0" borderId="27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164" fontId="3" fillId="0" borderId="28" xfId="59" applyNumberFormat="1" applyFont="1" applyFill="1" applyBorder="1" applyAlignment="1" applyProtection="1">
      <alignment horizontal="left" vertical="center"/>
      <protection/>
    </xf>
    <xf numFmtId="164" fontId="1" fillId="0" borderId="0" xfId="59" applyNumberFormat="1" applyFont="1" applyFill="1" applyBorder="1" applyAlignment="1" applyProtection="1">
      <alignment horizontal="center" vertical="center"/>
      <protection/>
    </xf>
    <xf numFmtId="0" fontId="1" fillId="0" borderId="0" xfId="59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69" xfId="0" applyFont="1" applyFill="1" applyBorder="1" applyAlignment="1">
      <alignment horizontal="right"/>
    </xf>
    <xf numFmtId="0" fontId="50" fillId="0" borderId="69" xfId="0" applyFont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19" fillId="0" borderId="0" xfId="59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49" fillId="0" borderId="0" xfId="59" applyNumberFormat="1" applyFont="1" applyFill="1" applyBorder="1" applyAlignment="1" applyProtection="1">
      <alignment horizontal="left" vertical="center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180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40" fillId="0" borderId="28" xfId="0" applyFont="1" applyBorder="1" applyAlignment="1">
      <alignment horizontal="right"/>
    </xf>
    <xf numFmtId="164" fontId="9" fillId="0" borderId="51" xfId="0" applyNumberFormat="1" applyFont="1" applyFill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64" fontId="9" fillId="0" borderId="51" xfId="0" applyNumberFormat="1" applyFont="1" applyFill="1" applyBorder="1" applyAlignment="1">
      <alignment horizontal="center" vertical="justify" wrapText="1"/>
    </xf>
    <xf numFmtId="0" fontId="0" fillId="0" borderId="7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justify" wrapText="1"/>
    </xf>
    <xf numFmtId="0" fontId="26" fillId="0" borderId="64" xfId="5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6" fillId="0" borderId="56" xfId="57" applyFont="1" applyFill="1" applyBorder="1" applyAlignment="1">
      <alignment horizontal="center" vertical="center" wrapText="1"/>
      <protection/>
    </xf>
    <xf numFmtId="0" fontId="26" fillId="0" borderId="48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26" fillId="0" borderId="30" xfId="57" applyFont="1" applyFill="1" applyBorder="1" applyAlignment="1">
      <alignment horizontal="center" vertical="center" wrapText="1"/>
      <protection/>
    </xf>
    <xf numFmtId="0" fontId="26" fillId="0" borderId="68" xfId="57" applyFont="1" applyFill="1" applyBorder="1" applyAlignment="1">
      <alignment horizontal="center" vertical="center" wrapText="1"/>
      <protection/>
    </xf>
    <xf numFmtId="0" fontId="9" fillId="0" borderId="0" xfId="61" applyFont="1" applyFill="1" applyAlignment="1" applyProtection="1">
      <alignment horizontal="center" vertical="center" wrapText="1"/>
      <protection/>
    </xf>
    <xf numFmtId="0" fontId="9" fillId="0" borderId="0" xfId="61" applyFont="1" applyFill="1" applyAlignment="1" applyProtection="1">
      <alignment horizontal="center" vertical="center"/>
      <protection/>
    </xf>
    <xf numFmtId="0" fontId="1" fillId="0" borderId="0" xfId="60" applyFont="1" applyFill="1" applyAlignment="1" applyProtection="1">
      <alignment horizontal="center" vertical="center" wrapText="1"/>
      <protection/>
    </xf>
    <xf numFmtId="0" fontId="1" fillId="0" borderId="64" xfId="60" applyFont="1" applyFill="1" applyBorder="1" applyAlignment="1" applyProtection="1">
      <alignment horizontal="center" vertical="center" wrapText="1"/>
      <protection/>
    </xf>
    <xf numFmtId="0" fontId="1" fillId="0" borderId="17" xfId="6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5" fillId="0" borderId="32" xfId="56" applyFont="1" applyFill="1" applyBorder="1" applyAlignment="1">
      <alignment horizontal="center"/>
      <protection/>
    </xf>
    <xf numFmtId="0" fontId="35" fillId="0" borderId="70" xfId="56" applyFont="1" applyFill="1" applyBorder="1" applyAlignment="1">
      <alignment horizontal="center"/>
      <protection/>
    </xf>
    <xf numFmtId="0" fontId="35" fillId="0" borderId="30" xfId="56" applyFont="1" applyFill="1" applyBorder="1" applyAlignment="1">
      <alignment horizontal="center" vertical="center" wrapText="1"/>
      <protection/>
    </xf>
    <xf numFmtId="0" fontId="35" fillId="0" borderId="68" xfId="56" applyFont="1" applyFill="1" applyBorder="1" applyAlignment="1">
      <alignment horizontal="center" vertical="center" wrapText="1"/>
      <protection/>
    </xf>
    <xf numFmtId="0" fontId="35" fillId="0" borderId="54" xfId="56" applyFont="1" applyFill="1" applyBorder="1" applyAlignment="1">
      <alignment horizontal="left" vertical="center" wrapText="1"/>
      <protection/>
    </xf>
    <xf numFmtId="0" fontId="35" fillId="0" borderId="63" xfId="56" applyFont="1" applyFill="1" applyBorder="1" applyAlignment="1">
      <alignment horizontal="left" vertical="center" wrapText="1"/>
      <protection/>
    </xf>
    <xf numFmtId="0" fontId="35" fillId="0" borderId="37" xfId="56" applyFont="1" applyFill="1" applyBorder="1" applyAlignment="1">
      <alignment horizontal="left" vertical="center" wrapText="1"/>
      <protection/>
    </xf>
    <xf numFmtId="0" fontId="5" fillId="0" borderId="51" xfId="56" applyFont="1" applyFill="1" applyBorder="1" applyAlignment="1" applyProtection="1">
      <alignment horizontal="left" vertical="center"/>
      <protection/>
    </xf>
    <xf numFmtId="0" fontId="5" fillId="0" borderId="29" xfId="56" applyFont="1" applyFill="1" applyBorder="1" applyAlignment="1" applyProtection="1">
      <alignment horizontal="left" vertical="center"/>
      <protection/>
    </xf>
    <xf numFmtId="0" fontId="35" fillId="0" borderId="54" xfId="56" applyFont="1" applyFill="1" applyBorder="1" applyAlignment="1" applyProtection="1">
      <alignment horizontal="left" vertical="center" wrapText="1"/>
      <protection/>
    </xf>
    <xf numFmtId="0" fontId="35" fillId="0" borderId="63" xfId="56" applyFont="1" applyFill="1" applyBorder="1" applyAlignment="1" applyProtection="1">
      <alignment horizontal="left" vertical="center" wrapText="1"/>
      <protection/>
    </xf>
    <xf numFmtId="0" fontId="35" fillId="0" borderId="37" xfId="56" applyFont="1" applyFill="1" applyBorder="1" applyAlignment="1" applyProtection="1">
      <alignment horizontal="left" vertical="center" wrapText="1"/>
      <protection/>
    </xf>
    <xf numFmtId="0" fontId="45" fillId="0" borderId="51" xfId="56" applyFont="1" applyFill="1" applyBorder="1" applyAlignment="1" applyProtection="1">
      <alignment horizontal="left" vertical="center"/>
      <protection/>
    </xf>
    <xf numFmtId="0" fontId="45" fillId="0" borderId="29" xfId="56" applyFont="1" applyFill="1" applyBorder="1" applyAlignment="1" applyProtection="1">
      <alignment horizontal="left" vertical="center"/>
      <protection/>
    </xf>
    <xf numFmtId="0" fontId="1" fillId="0" borderId="0" xfId="56" applyFont="1" applyFill="1" applyAlignment="1">
      <alignment horizontal="center" wrapText="1"/>
      <protection/>
    </xf>
    <xf numFmtId="0" fontId="1" fillId="0" borderId="0" xfId="56" applyFont="1" applyFill="1" applyAlignment="1">
      <alignment horizontal="center"/>
      <protection/>
    </xf>
    <xf numFmtId="0" fontId="4" fillId="0" borderId="28" xfId="56" applyFont="1" applyFill="1" applyBorder="1" applyAlignment="1">
      <alignment horizontal="right"/>
      <protection/>
    </xf>
    <xf numFmtId="0" fontId="35" fillId="0" borderId="54" xfId="56" applyFont="1" applyFill="1" applyBorder="1" applyAlignment="1">
      <alignment horizontal="center" vertical="center" wrapText="1"/>
      <protection/>
    </xf>
    <xf numFmtId="0" fontId="35" fillId="0" borderId="71" xfId="56" applyFont="1" applyFill="1" applyBorder="1" applyAlignment="1">
      <alignment horizontal="center" vertical="center" wrapText="1"/>
      <protection/>
    </xf>
    <xf numFmtId="0" fontId="35" fillId="0" borderId="21" xfId="56" applyFont="1" applyFill="1" applyBorder="1" applyAlignment="1">
      <alignment horizontal="center" vertical="center" wrapText="1"/>
      <protection/>
    </xf>
    <xf numFmtId="0" fontId="35" fillId="0" borderId="19" xfId="56" applyFont="1" applyFill="1" applyBorder="1" applyAlignment="1">
      <alignment horizontal="center" vertical="center" wrapText="1"/>
      <protection/>
    </xf>
    <xf numFmtId="0" fontId="35" fillId="0" borderId="63" xfId="56" applyFont="1" applyFill="1" applyBorder="1" applyAlignment="1">
      <alignment horizontal="center" vertical="center" wrapText="1"/>
      <protection/>
    </xf>
    <xf numFmtId="0" fontId="35" fillId="0" borderId="28" xfId="56" applyFont="1" applyFill="1" applyBorder="1" applyAlignment="1">
      <alignment horizontal="center" vertical="center" wrapText="1"/>
      <protection/>
    </xf>
    <xf numFmtId="164" fontId="35" fillId="0" borderId="37" xfId="56" applyNumberFormat="1" applyFont="1" applyFill="1" applyBorder="1" applyAlignment="1">
      <alignment horizontal="center" vertical="center" wrapText="1"/>
      <protection/>
    </xf>
    <xf numFmtId="164" fontId="35" fillId="0" borderId="39" xfId="56" applyNumberFormat="1" applyFont="1" applyFill="1" applyBorder="1" applyAlignment="1">
      <alignment horizontal="center" vertical="center" wrapText="1"/>
      <protection/>
    </xf>
    <xf numFmtId="164" fontId="35" fillId="0" borderId="72" xfId="56" applyNumberFormat="1" applyFont="1" applyFill="1" applyBorder="1" applyAlignment="1">
      <alignment horizontal="center" vertical="center" wrapText="1"/>
      <protection/>
    </xf>
    <xf numFmtId="164" fontId="35" fillId="0" borderId="61" xfId="56" applyNumberFormat="1" applyFont="1" applyFill="1" applyBorder="1" applyAlignment="1">
      <alignment horizontal="center" vertical="center" wrapText="1"/>
      <protection/>
    </xf>
    <xf numFmtId="164" fontId="35" fillId="0" borderId="72" xfId="56" applyNumberFormat="1" applyFont="1" applyFill="1" applyBorder="1" applyAlignment="1">
      <alignment horizontal="center" vertical="center"/>
      <protection/>
    </xf>
    <xf numFmtId="164" fontId="35" fillId="0" borderId="61" xfId="56" applyNumberFormat="1" applyFont="1" applyFill="1" applyBorder="1" applyAlignment="1">
      <alignment horizontal="center" vertical="center"/>
      <protection/>
    </xf>
    <xf numFmtId="164" fontId="35" fillId="0" borderId="54" xfId="56" applyNumberFormat="1" applyFont="1" applyFill="1" applyBorder="1" applyAlignment="1">
      <alignment horizontal="center" vertical="center" wrapText="1"/>
      <protection/>
    </xf>
    <xf numFmtId="164" fontId="35" fillId="0" borderId="71" xfId="56" applyNumberFormat="1" applyFont="1" applyFill="1" applyBorder="1" applyAlignment="1">
      <alignment horizontal="center" vertical="center" wrapText="1"/>
      <protection/>
    </xf>
    <xf numFmtId="164" fontId="35" fillId="0" borderId="57" xfId="56" applyNumberFormat="1" applyFont="1" applyFill="1" applyBorder="1" applyAlignment="1">
      <alignment horizontal="center" vertical="center" wrapText="1"/>
      <protection/>
    </xf>
    <xf numFmtId="164" fontId="35" fillId="0" borderId="65" xfId="56" applyNumberFormat="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justify"/>
    </xf>
    <xf numFmtId="0" fontId="16" fillId="0" borderId="0" xfId="0" applyFont="1" applyAlignment="1">
      <alignment horizontal="center"/>
    </xf>
    <xf numFmtId="3" fontId="8" fillId="0" borderId="11" xfId="0" applyNumberFormat="1" applyFont="1" applyBorder="1" applyAlignment="1">
      <alignment horizontal="right" vertical="justify"/>
    </xf>
    <xf numFmtId="3" fontId="8" fillId="0" borderId="24" xfId="0" applyNumberFormat="1" applyFont="1" applyBorder="1" applyAlignment="1">
      <alignment horizontal="right" vertical="justify"/>
    </xf>
    <xf numFmtId="3" fontId="8" fillId="0" borderId="0" xfId="0" applyNumberFormat="1" applyFont="1" applyBorder="1" applyAlignment="1">
      <alignment horizontal="right" vertical="justify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right" vertical="center"/>
    </xf>
    <xf numFmtId="164" fontId="36" fillId="0" borderId="53" xfId="59" applyNumberFormat="1" applyFont="1" applyFill="1" applyBorder="1" applyAlignment="1" applyProtection="1">
      <alignment horizontal="right" vertical="center" wrapText="1"/>
      <protection locked="0"/>
    </xf>
    <xf numFmtId="0" fontId="9" fillId="0" borderId="64" xfId="61" applyFont="1" applyFill="1" applyBorder="1" applyAlignment="1" applyProtection="1">
      <alignment vertical="center" wrapText="1"/>
      <protection/>
    </xf>
    <xf numFmtId="174" fontId="2" fillId="0" borderId="56" xfId="60" applyNumberFormat="1" applyFont="1" applyFill="1" applyBorder="1" applyAlignment="1" applyProtection="1">
      <alignment horizontal="center" vertical="center"/>
      <protection/>
    </xf>
    <xf numFmtId="175" fontId="9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61" applyFont="1" applyFill="1" applyBorder="1" applyAlignment="1" applyProtection="1">
      <alignment vertical="center" wrapText="1"/>
      <protection/>
    </xf>
    <xf numFmtId="174" fontId="2" fillId="0" borderId="10" xfId="60" applyNumberFormat="1" applyFont="1" applyFill="1" applyBorder="1" applyAlignment="1" applyProtection="1">
      <alignment horizontal="center" vertical="center"/>
      <protection/>
    </xf>
    <xf numFmtId="175" fontId="9" fillId="0" borderId="10" xfId="61" applyNumberFormat="1" applyFont="1" applyFill="1" applyBorder="1" applyAlignment="1" applyProtection="1">
      <alignment horizontal="right" vertical="center" wrapText="1"/>
      <protection/>
    </xf>
    <xf numFmtId="0" fontId="68" fillId="0" borderId="17" xfId="61" applyFont="1" applyFill="1" applyBorder="1" applyAlignment="1" applyProtection="1">
      <alignment horizontal="left" vertical="center" wrapText="1" indent="1"/>
      <protection/>
    </xf>
    <xf numFmtId="175" fontId="15" fillId="0" borderId="10" xfId="61" applyNumberFormat="1" applyFont="1" applyFill="1" applyBorder="1" applyAlignment="1" applyProtection="1">
      <alignment horizontal="right" vertical="center" wrapText="1"/>
      <protection locked="0"/>
    </xf>
    <xf numFmtId="175" fontId="8" fillId="0" borderId="10" xfId="61" applyNumberFormat="1" applyFont="1" applyFill="1" applyBorder="1" applyAlignment="1" applyProtection="1">
      <alignment horizontal="right" vertical="center" wrapText="1"/>
      <protection locked="0"/>
    </xf>
    <xf numFmtId="175" fontId="8" fillId="0" borderId="10" xfId="61" applyNumberFormat="1" applyFont="1" applyFill="1" applyBorder="1" applyAlignment="1" applyProtection="1">
      <alignment horizontal="right" vertical="center" wrapText="1"/>
      <protection/>
    </xf>
    <xf numFmtId="0" fontId="9" fillId="0" borderId="35" xfId="61" applyFont="1" applyFill="1" applyBorder="1" applyAlignment="1" applyProtection="1">
      <alignment vertical="center" wrapText="1"/>
      <protection/>
    </xf>
    <xf numFmtId="174" fontId="2" fillId="0" borderId="48" xfId="60" applyNumberFormat="1" applyFont="1" applyFill="1" applyBorder="1" applyAlignment="1" applyProtection="1">
      <alignment horizontal="center" vertical="center"/>
      <protection/>
    </xf>
    <xf numFmtId="175" fontId="9" fillId="0" borderId="48" xfId="61" applyNumberFormat="1" applyFont="1" applyFill="1" applyBorder="1" applyAlignment="1" applyProtection="1">
      <alignment horizontal="right" vertical="center" wrapText="1"/>
      <protection/>
    </xf>
    <xf numFmtId="175" fontId="9" fillId="0" borderId="10" xfId="61" applyNumberFormat="1" applyFont="1" applyFill="1" applyBorder="1" applyAlignment="1" applyProtection="1">
      <alignment horizontal="right" vertical="center" wrapText="1"/>
      <protection/>
    </xf>
    <xf numFmtId="175" fontId="9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69" fillId="0" borderId="21" xfId="60" applyFont="1" applyFill="1" applyBorder="1" applyAlignment="1" applyProtection="1">
      <alignment horizontal="center" vertical="center" textRotation="90"/>
      <protection/>
    </xf>
    <xf numFmtId="0" fontId="15" fillId="0" borderId="56" xfId="61" applyFont="1" applyFill="1" applyBorder="1" applyAlignment="1" applyProtection="1">
      <alignment horizontal="center" vertical="center" wrapText="1"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  <xf numFmtId="0" fontId="69" fillId="0" borderId="23" xfId="60" applyFont="1" applyFill="1" applyBorder="1" applyAlignment="1" applyProtection="1">
      <alignment horizontal="center" vertical="center" textRotation="90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9" fillId="0" borderId="43" xfId="61" applyFont="1" applyFill="1" applyBorder="1" applyAlignment="1" applyProtection="1">
      <alignment horizontal="center" vertical="center" wrapText="1"/>
      <protection/>
    </xf>
    <xf numFmtId="0" fontId="69" fillId="0" borderId="24" xfId="60" applyFont="1" applyFill="1" applyBorder="1" applyAlignment="1" applyProtection="1">
      <alignment horizontal="center" vertical="center" textRotation="90"/>
      <protection/>
    </xf>
    <xf numFmtId="0" fontId="15" fillId="0" borderId="10" xfId="61" applyFont="1" applyFill="1" applyBorder="1" applyAlignment="1" applyProtection="1">
      <alignment horizontal="center" wrapText="1"/>
      <protection/>
    </xf>
    <xf numFmtId="0" fontId="15" fillId="0" borderId="35" xfId="61" applyFont="1" applyFill="1" applyBorder="1" applyAlignment="1" applyProtection="1">
      <alignment horizontal="center" vertical="center" wrapText="1"/>
      <protection/>
    </xf>
    <xf numFmtId="0" fontId="15" fillId="0" borderId="48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Border="1" applyAlignment="1" applyProtection="1">
      <alignment horizontal="right"/>
      <protection/>
    </xf>
    <xf numFmtId="0" fontId="2" fillId="0" borderId="0" xfId="60" applyFont="1" applyFill="1" applyAlignment="1" applyProtection="1">
      <alignment vertical="center" wrapText="1"/>
      <protection/>
    </xf>
    <xf numFmtId="0" fontId="69" fillId="0" borderId="28" xfId="60" applyFont="1" applyFill="1" applyBorder="1" applyAlignment="1" applyProtection="1">
      <alignment horizontal="right" vertical="center"/>
      <protection/>
    </xf>
    <xf numFmtId="0" fontId="19" fillId="0" borderId="28" xfId="0" applyFont="1" applyBorder="1" applyAlignment="1">
      <alignment/>
    </xf>
    <xf numFmtId="0" fontId="69" fillId="0" borderId="56" xfId="60" applyFont="1" applyFill="1" applyBorder="1" applyAlignment="1" applyProtection="1">
      <alignment horizontal="center" vertical="center" textRotation="90"/>
      <protection/>
    </xf>
    <xf numFmtId="0" fontId="69" fillId="0" borderId="57" xfId="60" applyFont="1" applyFill="1" applyBorder="1" applyAlignment="1" applyProtection="1">
      <alignment horizontal="center" vertical="center" wrapText="1"/>
      <protection/>
    </xf>
    <xf numFmtId="0" fontId="69" fillId="0" borderId="66" xfId="60" applyFont="1" applyFill="1" applyBorder="1" applyAlignment="1" applyProtection="1">
      <alignment horizontal="center" vertical="center" wrapText="1"/>
      <protection/>
    </xf>
    <xf numFmtId="0" fontId="69" fillId="0" borderId="10" xfId="60" applyFont="1" applyFill="1" applyBorder="1" applyAlignment="1" applyProtection="1">
      <alignment horizontal="center" vertical="center" textRotation="90"/>
      <protection/>
    </xf>
    <xf numFmtId="0" fontId="69" fillId="0" borderId="16" xfId="60" applyFont="1" applyFill="1" applyBorder="1" applyAlignment="1" applyProtection="1">
      <alignment horizontal="center" vertical="center"/>
      <protection/>
    </xf>
    <xf numFmtId="0" fontId="69" fillId="0" borderId="42" xfId="60" applyFont="1" applyFill="1" applyBorder="1" applyAlignment="1" applyProtection="1">
      <alignment horizontal="center" vertical="center"/>
      <protection/>
    </xf>
    <xf numFmtId="49" fontId="1" fillId="0" borderId="35" xfId="60" applyNumberFormat="1" applyFont="1" applyFill="1" applyBorder="1" applyAlignment="1" applyProtection="1">
      <alignment horizontal="center" vertical="center" wrapText="1"/>
      <protection/>
    </xf>
    <xf numFmtId="49" fontId="1" fillId="0" borderId="48" xfId="60" applyNumberFormat="1" applyFont="1" applyFill="1" applyBorder="1" applyAlignment="1" applyProtection="1">
      <alignment horizontal="center" vertical="center"/>
      <protection/>
    </xf>
    <xf numFmtId="49" fontId="1" fillId="0" borderId="49" xfId="60" applyNumberFormat="1" applyFont="1" applyFill="1" applyBorder="1" applyAlignment="1" applyProtection="1">
      <alignment horizontal="center" vertical="center"/>
      <protection/>
    </xf>
    <xf numFmtId="49" fontId="1" fillId="0" borderId="50" xfId="60" applyNumberFormat="1" applyFont="1" applyFill="1" applyBorder="1" applyAlignment="1" applyProtection="1">
      <alignment horizontal="center" vertical="center"/>
      <protection/>
    </xf>
    <xf numFmtId="176" fontId="2" fillId="0" borderId="57" xfId="60" applyNumberFormat="1" applyFont="1" applyFill="1" applyBorder="1" applyAlignment="1" applyProtection="1">
      <alignment vertical="center"/>
      <protection locked="0"/>
    </xf>
    <xf numFmtId="176" fontId="2" fillId="0" borderId="66" xfId="60" applyNumberFormat="1" applyFont="1" applyFill="1" applyBorder="1" applyAlignment="1" applyProtection="1">
      <alignment vertical="center"/>
      <protection locked="0"/>
    </xf>
    <xf numFmtId="176" fontId="2" fillId="0" borderId="26" xfId="60" applyNumberFormat="1" applyFont="1" applyFill="1" applyBorder="1" applyAlignment="1" applyProtection="1">
      <alignment vertical="center"/>
      <protection locked="0"/>
    </xf>
    <xf numFmtId="176" fontId="2" fillId="0" borderId="44" xfId="60" applyNumberFormat="1" applyFont="1" applyFill="1" applyBorder="1" applyAlignment="1" applyProtection="1">
      <alignment vertical="center"/>
      <protection locked="0"/>
    </xf>
    <xf numFmtId="176" fontId="2" fillId="0" borderId="16" xfId="60" applyNumberFormat="1" applyFont="1" applyFill="1" applyBorder="1" applyAlignment="1" applyProtection="1">
      <alignment vertical="center"/>
      <protection locked="0"/>
    </xf>
    <xf numFmtId="176" fontId="2" fillId="0" borderId="42" xfId="60" applyNumberFormat="1" applyFont="1" applyFill="1" applyBorder="1" applyAlignment="1" applyProtection="1">
      <alignment vertical="center"/>
      <protection locked="0"/>
    </xf>
    <xf numFmtId="176" fontId="1" fillId="0" borderId="16" xfId="60" applyNumberFormat="1" applyFont="1" applyFill="1" applyBorder="1" applyAlignment="1" applyProtection="1">
      <alignment vertical="center"/>
      <protection/>
    </xf>
    <xf numFmtId="176" fontId="1" fillId="0" borderId="42" xfId="60" applyNumberFormat="1" applyFont="1" applyFill="1" applyBorder="1" applyAlignment="1" applyProtection="1">
      <alignment vertical="center"/>
      <protection/>
    </xf>
    <xf numFmtId="176" fontId="2" fillId="0" borderId="16" xfId="60" applyNumberFormat="1" applyFont="1" applyFill="1" applyBorder="1" applyAlignment="1" applyProtection="1">
      <alignment vertical="center"/>
      <protection locked="0"/>
    </xf>
    <xf numFmtId="176" fontId="2" fillId="0" borderId="42" xfId="60" applyNumberFormat="1" applyFont="1" applyFill="1" applyBorder="1" applyAlignment="1" applyProtection="1">
      <alignment vertical="center"/>
      <protection locked="0"/>
    </xf>
    <xf numFmtId="176" fontId="1" fillId="0" borderId="16" xfId="60" applyNumberFormat="1" applyFont="1" applyFill="1" applyBorder="1" applyAlignment="1" applyProtection="1">
      <alignment vertical="center"/>
      <protection locked="0"/>
    </xf>
    <xf numFmtId="176" fontId="1" fillId="0" borderId="42" xfId="60" applyNumberFormat="1" applyFont="1" applyFill="1" applyBorder="1" applyAlignment="1" applyProtection="1">
      <alignment vertical="center"/>
      <protection locked="0"/>
    </xf>
    <xf numFmtId="0" fontId="1" fillId="0" borderId="35" xfId="60" applyFont="1" applyFill="1" applyBorder="1" applyAlignment="1" applyProtection="1">
      <alignment horizontal="left" vertical="center" wrapText="1"/>
      <protection/>
    </xf>
    <xf numFmtId="176" fontId="1" fillId="0" borderId="49" xfId="60" applyNumberFormat="1" applyFont="1" applyFill="1" applyBorder="1" applyAlignment="1" applyProtection="1">
      <alignment vertical="center"/>
      <protection/>
    </xf>
    <xf numFmtId="176" fontId="1" fillId="0" borderId="50" xfId="60" applyNumberFormat="1" applyFont="1" applyFill="1" applyBorder="1" applyAlignment="1" applyProtection="1">
      <alignment vertical="center"/>
      <protection/>
    </xf>
    <xf numFmtId="0" fontId="9" fillId="0" borderId="52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49" fontId="9" fillId="0" borderId="52" xfId="0" applyNumberFormat="1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/>
    </xf>
    <xf numFmtId="49" fontId="9" fillId="0" borderId="52" xfId="0" applyNumberFormat="1" applyFont="1" applyBorder="1" applyAlignment="1">
      <alignment vertical="top" wrapText="1"/>
    </xf>
    <xf numFmtId="0" fontId="8" fillId="33" borderId="52" xfId="0" applyFont="1" applyFill="1" applyBorder="1" applyAlignment="1">
      <alignment horizontal="right" vertical="top" wrapText="1"/>
    </xf>
    <xf numFmtId="0" fontId="8" fillId="34" borderId="52" xfId="0" applyFont="1" applyFill="1" applyBorder="1" applyAlignment="1">
      <alignment horizontal="right" vertical="top" wrapText="1"/>
    </xf>
    <xf numFmtId="0" fontId="8" fillId="34" borderId="52" xfId="0" applyFont="1" applyFill="1" applyBorder="1" applyAlignment="1">
      <alignment horizontal="center" vertical="top" wrapText="1"/>
    </xf>
    <xf numFmtId="0" fontId="9" fillId="34" borderId="52" xfId="0" applyFont="1" applyFill="1" applyBorder="1" applyAlignment="1">
      <alignment horizontal="center" vertical="top" wrapText="1"/>
    </xf>
    <xf numFmtId="0" fontId="8" fillId="0" borderId="52" xfId="0" applyFont="1" applyBorder="1" applyAlignment="1">
      <alignment horizontal="center"/>
    </xf>
    <xf numFmtId="49" fontId="9" fillId="0" borderId="52" xfId="0" applyNumberFormat="1" applyFont="1" applyBorder="1" applyAlignment="1">
      <alignment vertical="top" wrapText="1"/>
    </xf>
    <xf numFmtId="0" fontId="8" fillId="33" borderId="72" xfId="0" applyFont="1" applyFill="1" applyBorder="1" applyAlignment="1">
      <alignment horizontal="center" vertical="top" wrapText="1"/>
    </xf>
    <xf numFmtId="0" fontId="8" fillId="34" borderId="72" xfId="0" applyFont="1" applyFill="1" applyBorder="1" applyAlignment="1">
      <alignment horizontal="center" wrapText="1"/>
    </xf>
    <xf numFmtId="0" fontId="9" fillId="34" borderId="52" xfId="0" applyFont="1" applyFill="1" applyBorder="1" applyAlignment="1">
      <alignment horizontal="center" wrapText="1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 vertical="top" wrapText="1"/>
    </xf>
    <xf numFmtId="0" fontId="8" fillId="33" borderId="73" xfId="0" applyFont="1" applyFill="1" applyBorder="1" applyAlignment="1">
      <alignment horizontal="center" vertical="top" wrapText="1"/>
    </xf>
    <xf numFmtId="0" fontId="8" fillId="34" borderId="73" xfId="0" applyFont="1" applyFill="1" applyBorder="1" applyAlignment="1">
      <alignment horizontal="center" wrapText="1"/>
    </xf>
    <xf numFmtId="0" fontId="8" fillId="33" borderId="61" xfId="0" applyFont="1" applyFill="1" applyBorder="1" applyAlignment="1">
      <alignment horizontal="center" vertical="top" wrapText="1"/>
    </xf>
    <xf numFmtId="0" fontId="8" fillId="34" borderId="61" xfId="0" applyFont="1" applyFill="1" applyBorder="1" applyAlignment="1">
      <alignment horizontal="center" wrapText="1"/>
    </xf>
    <xf numFmtId="49" fontId="9" fillId="0" borderId="52" xfId="0" applyNumberFormat="1" applyFont="1" applyBorder="1" applyAlignment="1">
      <alignment wrapText="1"/>
    </xf>
    <xf numFmtId="0" fontId="8" fillId="33" borderId="72" xfId="0" applyFont="1" applyFill="1" applyBorder="1" applyAlignment="1">
      <alignment horizontal="center" wrapText="1"/>
    </xf>
    <xf numFmtId="0" fontId="8" fillId="33" borderId="61" xfId="0" applyFont="1" applyFill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19" fillId="0" borderId="52" xfId="0" applyFont="1" applyBorder="1" applyAlignment="1">
      <alignment wrapText="1"/>
    </xf>
    <xf numFmtId="0" fontId="8" fillId="0" borderId="61" xfId="0" applyFont="1" applyBorder="1" applyAlignment="1">
      <alignment horizontal="center" wrapText="1"/>
    </xf>
    <xf numFmtId="0" fontId="9" fillId="34" borderId="61" xfId="0" applyFont="1" applyFill="1" applyBorder="1" applyAlignment="1">
      <alignment horizontal="center" wrapText="1"/>
    </xf>
    <xf numFmtId="0" fontId="8" fillId="34" borderId="72" xfId="0" applyFont="1" applyFill="1" applyBorder="1" applyAlignment="1">
      <alignment horizontal="right" wrapText="1"/>
    </xf>
    <xf numFmtId="0" fontId="9" fillId="34" borderId="52" xfId="0" applyFont="1" applyFill="1" applyBorder="1" applyAlignment="1">
      <alignment horizontal="right" wrapText="1"/>
    </xf>
    <xf numFmtId="0" fontId="8" fillId="34" borderId="61" xfId="0" applyFont="1" applyFill="1" applyBorder="1" applyAlignment="1">
      <alignment horizontal="right" wrapText="1"/>
    </xf>
    <xf numFmtId="0" fontId="8" fillId="0" borderId="52" xfId="0" applyFont="1" applyBorder="1" applyAlignment="1">
      <alignment horizontal="right" vertical="center" wrapText="1"/>
    </xf>
    <xf numFmtId="0" fontId="8" fillId="34" borderId="72" xfId="0" applyFont="1" applyFill="1" applyBorder="1" applyAlignment="1">
      <alignment horizontal="right" vertical="center" wrapText="1"/>
    </xf>
    <xf numFmtId="0" fontId="8" fillId="34" borderId="52" xfId="0" applyFont="1" applyFill="1" applyBorder="1" applyAlignment="1">
      <alignment horizontal="right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right" vertical="center" wrapText="1"/>
    </xf>
    <xf numFmtId="0" fontId="19" fillId="0" borderId="52" xfId="0" applyFont="1" applyBorder="1" applyAlignment="1">
      <alignment horizontal="right" vertical="center" wrapText="1"/>
    </xf>
    <xf numFmtId="0" fontId="8" fillId="34" borderId="61" xfId="0" applyFont="1" applyFill="1" applyBorder="1" applyAlignment="1">
      <alignment horizontal="right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34" borderId="52" xfId="0" applyFont="1" applyFill="1" applyBorder="1" applyAlignment="1">
      <alignment horizontal="right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/>
    </xf>
    <xf numFmtId="0" fontId="13" fillId="0" borderId="67" xfId="0" applyFont="1" applyBorder="1" applyAlignment="1">
      <alignment horizontal="center" vertical="top" wrapText="1"/>
    </xf>
    <xf numFmtId="0" fontId="19" fillId="0" borderId="25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_SZÖT Zárszámadás 2014." xfId="57"/>
    <cellStyle name="Normál 4" xfId="58"/>
    <cellStyle name="Normál_KVRENMUNK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%20Z&#225;rsz&#225;mad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"/>
      <sheetName val="1.1.sz.mell."/>
      <sheetName val="1.2.sz.mell."/>
      <sheetName val="1.3.sz.mell."/>
      <sheetName val="1.4.sz.mell."/>
      <sheetName val="2.sz.mell  "/>
      <sheetName val="3"/>
      <sheetName val="4"/>
      <sheetName val="5"/>
      <sheetName val="6."/>
      <sheetName val="7A"/>
      <sheetName val="7B"/>
      <sheetName val="8."/>
      <sheetName val="9."/>
      <sheetName val="10."/>
      <sheetName val="12."/>
      <sheetName val="9A.m (2)"/>
      <sheetName val="9B.m (2)"/>
      <sheetName val="17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Layout" workbookViewId="0" topLeftCell="A103">
      <selection activeCell="F127" sqref="F127"/>
    </sheetView>
  </sheetViews>
  <sheetFormatPr defaultColWidth="9.140625" defaultRowHeight="12.75"/>
  <cols>
    <col min="1" max="1" width="6.57421875" style="0" customWidth="1"/>
    <col min="2" max="2" width="8.421875" style="0" customWidth="1"/>
    <col min="3" max="3" width="35.421875" style="0" customWidth="1"/>
    <col min="4" max="5" width="10.00390625" style="0" customWidth="1"/>
    <col min="6" max="6" width="9.421875" style="0" customWidth="1"/>
    <col min="7" max="7" width="9.140625" style="0" customWidth="1"/>
  </cols>
  <sheetData>
    <row r="1" spans="1:7" ht="15.75">
      <c r="A1" s="409" t="s">
        <v>0</v>
      </c>
      <c r="B1" s="409"/>
      <c r="C1" s="409"/>
      <c r="D1" s="409"/>
      <c r="E1" s="412"/>
      <c r="F1" s="412"/>
      <c r="G1" s="412"/>
    </row>
    <row r="2" spans="1:7" ht="14.25" thickBot="1">
      <c r="A2" s="408" t="s">
        <v>129</v>
      </c>
      <c r="B2" s="408"/>
      <c r="C2" s="408"/>
      <c r="D2" s="122"/>
      <c r="E2" s="122"/>
      <c r="F2" s="122"/>
      <c r="G2" s="122" t="s">
        <v>130</v>
      </c>
    </row>
    <row r="3" spans="1:7" ht="45" customHeight="1" thickBot="1">
      <c r="A3" s="123" t="s">
        <v>131</v>
      </c>
      <c r="B3" s="124" t="s">
        <v>132</v>
      </c>
      <c r="C3" s="125" t="s">
        <v>1</v>
      </c>
      <c r="D3" s="126" t="s">
        <v>667</v>
      </c>
      <c r="E3" s="126" t="s">
        <v>133</v>
      </c>
      <c r="F3" s="126" t="s">
        <v>122</v>
      </c>
      <c r="G3" s="126" t="s">
        <v>134</v>
      </c>
    </row>
    <row r="4" spans="1:7" ht="13.5" thickBot="1">
      <c r="A4" s="266">
        <v>1</v>
      </c>
      <c r="B4" s="129">
        <v>2</v>
      </c>
      <c r="C4" s="127">
        <v>3</v>
      </c>
      <c r="D4" s="128">
        <v>4</v>
      </c>
      <c r="E4" s="128">
        <v>5</v>
      </c>
      <c r="F4" s="128">
        <v>6</v>
      </c>
      <c r="G4" s="128">
        <v>7</v>
      </c>
    </row>
    <row r="5" spans="1:7" ht="23.25" customHeight="1" thickBot="1">
      <c r="A5" s="267" t="s">
        <v>4</v>
      </c>
      <c r="B5" s="268" t="s">
        <v>135</v>
      </c>
      <c r="C5" s="269" t="s">
        <v>136</v>
      </c>
      <c r="D5" s="270">
        <f>+D6+D7+D8+D9+D10+D11</f>
        <v>53412</v>
      </c>
      <c r="E5" s="270">
        <f>+E6+E7+E8+E9+E10+E11</f>
        <v>57045</v>
      </c>
      <c r="F5" s="270">
        <f>+F6+F7+F8+F9+F10+F11</f>
        <v>57045</v>
      </c>
      <c r="G5" s="271">
        <f>F5/D5</f>
        <v>1.0680184228263312</v>
      </c>
    </row>
    <row r="6" spans="1:7" ht="22.5" customHeight="1">
      <c r="A6" s="272" t="s">
        <v>137</v>
      </c>
      <c r="B6" s="273" t="s">
        <v>138</v>
      </c>
      <c r="C6" s="274" t="s">
        <v>139</v>
      </c>
      <c r="D6" s="275">
        <v>15338</v>
      </c>
      <c r="E6" s="275">
        <v>15380</v>
      </c>
      <c r="F6" s="275">
        <v>15380</v>
      </c>
      <c r="G6" s="276">
        <f>F6/D6</f>
        <v>1.0027382970400314</v>
      </c>
    </row>
    <row r="7" spans="1:7" ht="29.25" customHeight="1">
      <c r="A7" s="277" t="s">
        <v>140</v>
      </c>
      <c r="B7" s="278" t="s">
        <v>141</v>
      </c>
      <c r="C7" s="258" t="s">
        <v>142</v>
      </c>
      <c r="D7" s="259"/>
      <c r="E7" s="259"/>
      <c r="F7" s="259"/>
      <c r="G7" s="276"/>
    </row>
    <row r="8" spans="1:7" ht="25.5" customHeight="1">
      <c r="A8" s="277" t="s">
        <v>143</v>
      </c>
      <c r="B8" s="278" t="s">
        <v>144</v>
      </c>
      <c r="C8" s="258" t="s">
        <v>145</v>
      </c>
      <c r="D8" s="259">
        <v>36874</v>
      </c>
      <c r="E8" s="259">
        <v>38550</v>
      </c>
      <c r="F8" s="259">
        <v>38550</v>
      </c>
      <c r="G8" s="276">
        <f>F8/D8</f>
        <v>1.0454520800564082</v>
      </c>
    </row>
    <row r="9" spans="1:7" ht="23.25" customHeight="1">
      <c r="A9" s="277" t="s">
        <v>146</v>
      </c>
      <c r="B9" s="278" t="s">
        <v>147</v>
      </c>
      <c r="C9" s="258" t="s">
        <v>148</v>
      </c>
      <c r="D9" s="259">
        <v>1200</v>
      </c>
      <c r="E9" s="259">
        <v>1200</v>
      </c>
      <c r="F9" s="259">
        <v>1200</v>
      </c>
      <c r="G9" s="276">
        <f>F9/D9</f>
        <v>1</v>
      </c>
    </row>
    <row r="10" spans="1:7" ht="24" customHeight="1">
      <c r="A10" s="277" t="s">
        <v>149</v>
      </c>
      <c r="B10" s="278" t="s">
        <v>150</v>
      </c>
      <c r="C10" s="258" t="s">
        <v>668</v>
      </c>
      <c r="D10" s="259"/>
      <c r="E10" s="259">
        <v>1611</v>
      </c>
      <c r="F10" s="259">
        <v>1611</v>
      </c>
      <c r="G10" s="276">
        <v>1</v>
      </c>
    </row>
    <row r="11" spans="1:7" ht="24.75" customHeight="1" thickBot="1">
      <c r="A11" s="279" t="s">
        <v>151</v>
      </c>
      <c r="B11" s="280" t="s">
        <v>152</v>
      </c>
      <c r="C11" s="281" t="s">
        <v>669</v>
      </c>
      <c r="D11" s="259">
        <f>'[1]1.2.sz.mell.'!D11+'[1]1.3.sz.mell.'!D11+'[1]1.4.sz.mell.'!D11</f>
        <v>0</v>
      </c>
      <c r="E11" s="259">
        <v>304</v>
      </c>
      <c r="F11" s="259">
        <v>304</v>
      </c>
      <c r="G11" s="276">
        <v>1</v>
      </c>
    </row>
    <row r="12" spans="1:7" ht="24.75" customHeight="1" thickBot="1">
      <c r="A12" s="267" t="s">
        <v>5</v>
      </c>
      <c r="B12" s="268"/>
      <c r="C12" s="282" t="s">
        <v>153</v>
      </c>
      <c r="D12" s="270">
        <f>+D13+D14+D15+D16+D17</f>
        <v>6978</v>
      </c>
      <c r="E12" s="270">
        <f>+E13+E14+E15+E16+E17</f>
        <v>7213</v>
      </c>
      <c r="F12" s="270">
        <f>+F13+F14+F15+F16+F17</f>
        <v>7213</v>
      </c>
      <c r="G12" s="271">
        <f>F12/D12</f>
        <v>1.0336772714244769</v>
      </c>
    </row>
    <row r="13" spans="1:7" ht="18.75" customHeight="1">
      <c r="A13" s="272" t="s">
        <v>154</v>
      </c>
      <c r="B13" s="273" t="s">
        <v>155</v>
      </c>
      <c r="C13" s="274" t="s">
        <v>156</v>
      </c>
      <c r="D13" s="275">
        <f>'[1]1.2.sz.mell.'!D13+'[1]1.3.sz.mell.'!D13+'[1]1.4.sz.mell.'!D13</f>
        <v>0</v>
      </c>
      <c r="E13" s="275"/>
      <c r="F13" s="275"/>
      <c r="G13" s="276"/>
    </row>
    <row r="14" spans="1:7" ht="22.5" customHeight="1">
      <c r="A14" s="277" t="s">
        <v>157</v>
      </c>
      <c r="B14" s="278" t="s">
        <v>158</v>
      </c>
      <c r="C14" s="258" t="s">
        <v>159</v>
      </c>
      <c r="D14" s="259">
        <f>'[1]1.2.sz.mell.'!D14+'[1]1.3.sz.mell.'!D14+'[1]1.4.sz.mell.'!D14</f>
        <v>0</v>
      </c>
      <c r="E14" s="259"/>
      <c r="F14" s="259"/>
      <c r="G14" s="259"/>
    </row>
    <row r="15" spans="1:7" ht="26.25" customHeight="1">
      <c r="A15" s="277" t="s">
        <v>160</v>
      </c>
      <c r="B15" s="278" t="s">
        <v>161</v>
      </c>
      <c r="C15" s="258" t="s">
        <v>162</v>
      </c>
      <c r="D15" s="259"/>
      <c r="E15" s="259"/>
      <c r="F15" s="259"/>
      <c r="G15" s="259"/>
    </row>
    <row r="16" spans="1:7" ht="27" customHeight="1">
      <c r="A16" s="277" t="s">
        <v>163</v>
      </c>
      <c r="B16" s="278" t="s">
        <v>164</v>
      </c>
      <c r="C16" s="258" t="s">
        <v>165</v>
      </c>
      <c r="D16" s="259">
        <f>'[1]1.2.sz.mell.'!D16+'[1]1.3.sz.mell.'!D16+'[1]1.4.sz.mell.'!D16</f>
        <v>0</v>
      </c>
      <c r="E16" s="259"/>
      <c r="F16" s="259"/>
      <c r="G16" s="259"/>
    </row>
    <row r="17" spans="1:7" ht="21" customHeight="1">
      <c r="A17" s="277" t="s">
        <v>166</v>
      </c>
      <c r="B17" s="278" t="s">
        <v>167</v>
      </c>
      <c r="C17" s="258" t="s">
        <v>168</v>
      </c>
      <c r="D17" s="259">
        <v>6978</v>
      </c>
      <c r="E17" s="259">
        <v>7213</v>
      </c>
      <c r="F17" s="259">
        <v>7213</v>
      </c>
      <c r="G17" s="276">
        <f>F17/D17</f>
        <v>1.0336772714244769</v>
      </c>
    </row>
    <row r="18" spans="1:7" ht="20.25" customHeight="1" thickBot="1">
      <c r="A18" s="279" t="s">
        <v>169</v>
      </c>
      <c r="B18" s="280" t="s">
        <v>167</v>
      </c>
      <c r="C18" s="281" t="s">
        <v>170</v>
      </c>
      <c r="D18" s="283"/>
      <c r="E18" s="283"/>
      <c r="F18" s="283"/>
      <c r="G18" s="283"/>
    </row>
    <row r="19" spans="1:7" ht="23.25" customHeight="1" thickBot="1">
      <c r="A19" s="267" t="s">
        <v>6</v>
      </c>
      <c r="B19" s="268" t="s">
        <v>171</v>
      </c>
      <c r="C19" s="269" t="s">
        <v>172</v>
      </c>
      <c r="D19" s="270">
        <f>+D20+D21+D22+D23+D24</f>
        <v>15073</v>
      </c>
      <c r="E19" s="270">
        <f>+E20+E21+E22+E23+E24</f>
        <v>34532</v>
      </c>
      <c r="F19" s="270">
        <f>+F20+F21+F22+F23+F24</f>
        <v>34532</v>
      </c>
      <c r="G19" s="284">
        <v>1</v>
      </c>
    </row>
    <row r="20" spans="1:7" ht="21" customHeight="1">
      <c r="A20" s="272" t="s">
        <v>173</v>
      </c>
      <c r="B20" s="273" t="s">
        <v>174</v>
      </c>
      <c r="C20" s="274" t="s">
        <v>175</v>
      </c>
      <c r="D20" s="275">
        <f>'[1]1.2.sz.mell.'!D20+'[1]1.3.sz.mell.'!D20+'[1]1.4.sz.mell.'!D20</f>
        <v>0</v>
      </c>
      <c r="E20" s="275">
        <v>19459</v>
      </c>
      <c r="F20" s="275">
        <v>19459</v>
      </c>
      <c r="G20" s="276">
        <v>1</v>
      </c>
    </row>
    <row r="21" spans="1:7" ht="24" customHeight="1">
      <c r="A21" s="277" t="s">
        <v>176</v>
      </c>
      <c r="B21" s="278" t="s">
        <v>177</v>
      </c>
      <c r="C21" s="258" t="s">
        <v>178</v>
      </c>
      <c r="D21" s="259">
        <f>'[1]1.2.sz.mell.'!D21+'[1]1.3.sz.mell.'!D21+'[1]1.4.sz.mell.'!D21</f>
        <v>0</v>
      </c>
      <c r="E21" s="259"/>
      <c r="F21" s="259"/>
      <c r="G21" s="259"/>
    </row>
    <row r="22" spans="1:7" ht="27" customHeight="1">
      <c r="A22" s="277" t="s">
        <v>179</v>
      </c>
      <c r="B22" s="278" t="s">
        <v>180</v>
      </c>
      <c r="C22" s="258" t="s">
        <v>181</v>
      </c>
      <c r="D22" s="259">
        <f>'[1]1.2.sz.mell.'!D22+'[1]1.3.sz.mell.'!D22+'[1]1.4.sz.mell.'!D22</f>
        <v>0</v>
      </c>
      <c r="E22" s="259"/>
      <c r="F22" s="259"/>
      <c r="G22" s="259"/>
    </row>
    <row r="23" spans="1:7" ht="23.25" customHeight="1">
      <c r="A23" s="277" t="s">
        <v>182</v>
      </c>
      <c r="B23" s="278" t="s">
        <v>183</v>
      </c>
      <c r="C23" s="258" t="s">
        <v>184</v>
      </c>
      <c r="D23" s="259">
        <f>'[1]1.2.sz.mell.'!D23+'[1]1.3.sz.mell.'!D23+'[1]1.4.sz.mell.'!D23</f>
        <v>0</v>
      </c>
      <c r="E23" s="259"/>
      <c r="F23" s="259"/>
      <c r="G23" s="259"/>
    </row>
    <row r="24" spans="1:7" ht="18" customHeight="1">
      <c r="A24" s="277" t="s">
        <v>185</v>
      </c>
      <c r="B24" s="278" t="s">
        <v>186</v>
      </c>
      <c r="C24" s="258" t="s">
        <v>187</v>
      </c>
      <c r="D24" s="259">
        <v>15073</v>
      </c>
      <c r="E24" s="259">
        <v>15073</v>
      </c>
      <c r="F24" s="259">
        <v>15073</v>
      </c>
      <c r="G24" s="276">
        <v>1</v>
      </c>
    </row>
    <row r="25" spans="1:7" ht="19.5" customHeight="1" thickBot="1">
      <c r="A25" s="279" t="s">
        <v>188</v>
      </c>
      <c r="B25" s="280" t="s">
        <v>186</v>
      </c>
      <c r="C25" s="281" t="s">
        <v>189</v>
      </c>
      <c r="D25" s="283"/>
      <c r="E25" s="283">
        <v>4069</v>
      </c>
      <c r="F25" s="283">
        <v>4069</v>
      </c>
      <c r="G25" s="285">
        <v>1</v>
      </c>
    </row>
    <row r="26" spans="1:7" ht="21" customHeight="1" thickBot="1">
      <c r="A26" s="267" t="s">
        <v>190</v>
      </c>
      <c r="B26" s="268" t="s">
        <v>191</v>
      </c>
      <c r="C26" s="269" t="s">
        <v>192</v>
      </c>
      <c r="D26" s="286">
        <f>+D28+D31+D32+D33</f>
        <v>4655</v>
      </c>
      <c r="E26" s="286">
        <f>+E28+E31+E32+E33+E27</f>
        <v>13355</v>
      </c>
      <c r="F26" s="286">
        <f>+F28+F31+F32+F33+F27</f>
        <v>6470</v>
      </c>
      <c r="G26" s="287">
        <v>0.85</v>
      </c>
    </row>
    <row r="27" spans="1:7" ht="21" customHeight="1">
      <c r="A27" s="288" t="s">
        <v>673</v>
      </c>
      <c r="B27" s="289" t="s">
        <v>671</v>
      </c>
      <c r="C27" s="289" t="s">
        <v>672</v>
      </c>
      <c r="D27" s="290"/>
      <c r="E27" s="291">
        <v>5</v>
      </c>
      <c r="F27" s="291">
        <v>5</v>
      </c>
      <c r="G27" s="292">
        <v>1</v>
      </c>
    </row>
    <row r="28" spans="1:7" ht="17.25" customHeight="1">
      <c r="A28" s="272" t="s">
        <v>674</v>
      </c>
      <c r="B28" s="273"/>
      <c r="C28" s="274" t="s">
        <v>193</v>
      </c>
      <c r="D28" s="293">
        <f>SUM(D29:D30)</f>
        <v>2600</v>
      </c>
      <c r="E28" s="293">
        <f>SUM(E29:E30)</f>
        <v>5325</v>
      </c>
      <c r="F28" s="293">
        <f>SUM(F29:F30)</f>
        <v>4893</v>
      </c>
      <c r="G28" s="276">
        <f>F28/D28</f>
        <v>1.881923076923077</v>
      </c>
    </row>
    <row r="29" spans="1:7" ht="27" customHeight="1">
      <c r="A29" s="277" t="s">
        <v>675</v>
      </c>
      <c r="B29" s="278" t="s">
        <v>194</v>
      </c>
      <c r="C29" s="258" t="s">
        <v>678</v>
      </c>
      <c r="D29" s="259"/>
      <c r="E29" s="259"/>
      <c r="F29" s="259"/>
      <c r="G29" s="276"/>
    </row>
    <row r="30" spans="1:7" ht="16.5" customHeight="1">
      <c r="A30" s="277" t="s">
        <v>676</v>
      </c>
      <c r="B30" s="278" t="s">
        <v>195</v>
      </c>
      <c r="C30" s="258" t="s">
        <v>670</v>
      </c>
      <c r="D30" s="259">
        <v>2600</v>
      </c>
      <c r="E30" s="259">
        <v>5325</v>
      </c>
      <c r="F30" s="259">
        <v>4893</v>
      </c>
      <c r="G30" s="276">
        <f aca="true" t="shared" si="0" ref="G30:G38">F30/D30</f>
        <v>1.881923076923077</v>
      </c>
    </row>
    <row r="31" spans="1:7" ht="12.75">
      <c r="A31" s="277" t="s">
        <v>198</v>
      </c>
      <c r="B31" s="278" t="s">
        <v>196</v>
      </c>
      <c r="C31" s="258" t="s">
        <v>197</v>
      </c>
      <c r="D31" s="259">
        <v>1500</v>
      </c>
      <c r="E31" s="259">
        <v>1500</v>
      </c>
      <c r="F31" s="259">
        <v>1287</v>
      </c>
      <c r="G31" s="276">
        <f t="shared" si="0"/>
        <v>0.858</v>
      </c>
    </row>
    <row r="32" spans="1:7" ht="22.5" customHeight="1">
      <c r="A32" s="277" t="s">
        <v>200</v>
      </c>
      <c r="B32" s="278" t="s">
        <v>199</v>
      </c>
      <c r="C32" s="258" t="s">
        <v>118</v>
      </c>
      <c r="D32" s="259">
        <v>230</v>
      </c>
      <c r="E32" s="259">
        <v>4899</v>
      </c>
      <c r="F32" s="259">
        <v>179</v>
      </c>
      <c r="G32" s="276">
        <f t="shared" si="0"/>
        <v>0.7782608695652173</v>
      </c>
    </row>
    <row r="33" spans="1:7" ht="18" customHeight="1" thickBot="1">
      <c r="A33" s="279" t="s">
        <v>677</v>
      </c>
      <c r="B33" s="280" t="s">
        <v>201</v>
      </c>
      <c r="C33" s="281" t="s">
        <v>60</v>
      </c>
      <c r="D33" s="283">
        <v>325</v>
      </c>
      <c r="E33" s="283">
        <v>1626</v>
      </c>
      <c r="F33" s="283">
        <v>106</v>
      </c>
      <c r="G33" s="294">
        <f t="shared" si="0"/>
        <v>0.3261538461538461</v>
      </c>
    </row>
    <row r="34" spans="1:7" ht="23.25" customHeight="1" thickBot="1">
      <c r="A34" s="267" t="s">
        <v>7</v>
      </c>
      <c r="B34" s="268" t="s">
        <v>202</v>
      </c>
      <c r="C34" s="269" t="s">
        <v>203</v>
      </c>
      <c r="D34" s="270">
        <f>SUM(D35:D44)</f>
        <v>6105</v>
      </c>
      <c r="E34" s="270">
        <f>SUM(E35:E44)</f>
        <v>4525</v>
      </c>
      <c r="F34" s="270">
        <f>SUM(F35:F44)</f>
        <v>4299</v>
      </c>
      <c r="G34" s="271">
        <f t="shared" si="0"/>
        <v>0.7041769041769042</v>
      </c>
    </row>
    <row r="35" spans="1:7" ht="16.5" customHeight="1">
      <c r="A35" s="272" t="s">
        <v>204</v>
      </c>
      <c r="B35" s="273" t="s">
        <v>205</v>
      </c>
      <c r="C35" s="274" t="s">
        <v>107</v>
      </c>
      <c r="D35" s="275">
        <v>50</v>
      </c>
      <c r="E35" s="275">
        <v>64</v>
      </c>
      <c r="F35" s="275">
        <v>64</v>
      </c>
      <c r="G35" s="276">
        <f t="shared" si="0"/>
        <v>1.28</v>
      </c>
    </row>
    <row r="36" spans="1:7" ht="23.25" customHeight="1">
      <c r="A36" s="277" t="s">
        <v>206</v>
      </c>
      <c r="B36" s="278" t="s">
        <v>207</v>
      </c>
      <c r="C36" s="258" t="s">
        <v>50</v>
      </c>
      <c r="D36" s="259">
        <v>1500</v>
      </c>
      <c r="E36" s="259">
        <v>2463</v>
      </c>
      <c r="F36" s="259">
        <v>2405</v>
      </c>
      <c r="G36" s="276">
        <f t="shared" si="0"/>
        <v>1.6033333333333333</v>
      </c>
    </row>
    <row r="37" spans="1:7" ht="23.25" customHeight="1">
      <c r="A37" s="277" t="s">
        <v>208</v>
      </c>
      <c r="B37" s="278" t="s">
        <v>209</v>
      </c>
      <c r="C37" s="258" t="s">
        <v>210</v>
      </c>
      <c r="D37" s="259">
        <v>25</v>
      </c>
      <c r="E37" s="259">
        <v>214</v>
      </c>
      <c r="F37" s="259">
        <v>164</v>
      </c>
      <c r="G37" s="276">
        <f t="shared" si="0"/>
        <v>6.56</v>
      </c>
    </row>
    <row r="38" spans="1:7" ht="25.5" customHeight="1">
      <c r="A38" s="277" t="s">
        <v>211</v>
      </c>
      <c r="B38" s="278" t="s">
        <v>212</v>
      </c>
      <c r="C38" s="258" t="s">
        <v>70</v>
      </c>
      <c r="D38" s="259">
        <v>3700</v>
      </c>
      <c r="E38" s="259">
        <v>1307</v>
      </c>
      <c r="F38" s="259">
        <v>1190</v>
      </c>
      <c r="G38" s="276">
        <f t="shared" si="0"/>
        <v>0.3216216216216216</v>
      </c>
    </row>
    <row r="39" spans="1:7" ht="21" customHeight="1">
      <c r="A39" s="277" t="s">
        <v>213</v>
      </c>
      <c r="B39" s="278" t="s">
        <v>214</v>
      </c>
      <c r="C39" s="258" t="s">
        <v>215</v>
      </c>
      <c r="D39" s="259">
        <f>'[1]1.2.sz.mell.'!D38+'[1]1.3.sz.mell.'!D38+'[1]1.4.sz.mell.'!D38</f>
        <v>0</v>
      </c>
      <c r="E39" s="259"/>
      <c r="F39" s="259"/>
      <c r="G39" s="276"/>
    </row>
    <row r="40" spans="1:7" ht="24.75" customHeight="1">
      <c r="A40" s="277" t="s">
        <v>216</v>
      </c>
      <c r="B40" s="278" t="s">
        <v>217</v>
      </c>
      <c r="C40" s="258" t="s">
        <v>218</v>
      </c>
      <c r="D40" s="259">
        <v>680</v>
      </c>
      <c r="E40" s="259">
        <v>342</v>
      </c>
      <c r="F40" s="259">
        <v>342</v>
      </c>
      <c r="G40" s="276">
        <f>F40/D40</f>
        <v>0.5029411764705882</v>
      </c>
    </row>
    <row r="41" spans="1:7" ht="17.25" customHeight="1">
      <c r="A41" s="277" t="s">
        <v>219</v>
      </c>
      <c r="B41" s="278" t="s">
        <v>220</v>
      </c>
      <c r="C41" s="258" t="s">
        <v>221</v>
      </c>
      <c r="D41" s="259">
        <f>'[1]1.2.sz.mell.'!D40+'[1]1.3.sz.mell.'!D40+'[1]1.4.sz.mell.'!D40</f>
        <v>0</v>
      </c>
      <c r="E41" s="259"/>
      <c r="F41" s="259"/>
      <c r="G41" s="276"/>
    </row>
    <row r="42" spans="1:7" ht="12.75">
      <c r="A42" s="277" t="s">
        <v>222</v>
      </c>
      <c r="B42" s="278" t="s">
        <v>223</v>
      </c>
      <c r="C42" s="258" t="s">
        <v>71</v>
      </c>
      <c r="D42" s="259">
        <v>100</v>
      </c>
      <c r="E42" s="259">
        <v>65</v>
      </c>
      <c r="F42" s="259">
        <v>64</v>
      </c>
      <c r="G42" s="276">
        <f>F42/D42</f>
        <v>0.64</v>
      </c>
    </row>
    <row r="43" spans="1:7" ht="21" customHeight="1">
      <c r="A43" s="277" t="s">
        <v>224</v>
      </c>
      <c r="B43" s="278" t="s">
        <v>225</v>
      </c>
      <c r="C43" s="258" t="s">
        <v>226</v>
      </c>
      <c r="D43" s="295">
        <f>'[1]1.2.sz.mell.'!D42+'[1]1.3.sz.mell.'!D42+'[1]1.4.sz.mell.'!D42</f>
        <v>0</v>
      </c>
      <c r="E43" s="295"/>
      <c r="F43" s="295"/>
      <c r="G43" s="276"/>
    </row>
    <row r="44" spans="1:7" ht="15" customHeight="1" thickBot="1">
      <c r="A44" s="279" t="s">
        <v>227</v>
      </c>
      <c r="B44" s="278" t="s">
        <v>228</v>
      </c>
      <c r="C44" s="281" t="s">
        <v>119</v>
      </c>
      <c r="D44" s="296">
        <v>50</v>
      </c>
      <c r="E44" s="296">
        <v>70</v>
      </c>
      <c r="F44" s="296">
        <v>70</v>
      </c>
      <c r="G44" s="276">
        <f>F44/D44</f>
        <v>1.4</v>
      </c>
    </row>
    <row r="45" spans="1:7" ht="23.25" customHeight="1" thickBot="1">
      <c r="A45" s="267" t="s">
        <v>233</v>
      </c>
      <c r="B45" s="268" t="s">
        <v>234</v>
      </c>
      <c r="C45" s="269" t="s">
        <v>235</v>
      </c>
      <c r="D45" s="270">
        <f>SUM(D46:D48)</f>
        <v>500</v>
      </c>
      <c r="E45" s="270">
        <f>SUM(E46:E48)</f>
        <v>230</v>
      </c>
      <c r="F45" s="270">
        <f>SUM(F46:F48)</f>
        <v>230</v>
      </c>
      <c r="G45" s="271">
        <f>F45/D45</f>
        <v>0.46</v>
      </c>
    </row>
    <row r="46" spans="1:7" ht="25.5" customHeight="1">
      <c r="A46" s="272" t="s">
        <v>236</v>
      </c>
      <c r="B46" s="273" t="s">
        <v>237</v>
      </c>
      <c r="C46" s="274" t="s">
        <v>238</v>
      </c>
      <c r="D46" s="275">
        <f>'[1]1.2.sz.mell.'!D51+'[1]1.3.sz.mell.'!D51+'[1]1.4.sz.mell.'!D51</f>
        <v>0</v>
      </c>
      <c r="E46" s="275"/>
      <c r="F46" s="275"/>
      <c r="G46" s="276"/>
    </row>
    <row r="47" spans="1:7" ht="22.5" customHeight="1">
      <c r="A47" s="277" t="s">
        <v>239</v>
      </c>
      <c r="B47" s="278" t="s">
        <v>240</v>
      </c>
      <c r="C47" s="258" t="s">
        <v>241</v>
      </c>
      <c r="D47" s="259">
        <f>'[1]1.2.sz.mell.'!D52+'[1]1.3.sz.mell.'!D52+'[1]1.4.sz.mell.'!D52</f>
        <v>0</v>
      </c>
      <c r="E47" s="259"/>
      <c r="F47" s="259"/>
      <c r="G47" s="276"/>
    </row>
    <row r="48" spans="1:7" ht="23.25" customHeight="1">
      <c r="A48" s="277" t="s">
        <v>242</v>
      </c>
      <c r="B48" s="278" t="s">
        <v>243</v>
      </c>
      <c r="C48" s="258" t="s">
        <v>244</v>
      </c>
      <c r="D48" s="259">
        <v>500</v>
      </c>
      <c r="E48" s="259">
        <v>230</v>
      </c>
      <c r="F48" s="259">
        <v>230</v>
      </c>
      <c r="G48" s="276">
        <f>F48/D48</f>
        <v>0.46</v>
      </c>
    </row>
    <row r="49" spans="1:7" ht="17.25" customHeight="1" thickBot="1">
      <c r="A49" s="279" t="s">
        <v>245</v>
      </c>
      <c r="B49" s="280" t="s">
        <v>243</v>
      </c>
      <c r="C49" s="281" t="s">
        <v>246</v>
      </c>
      <c r="D49" s="283">
        <f>'[1]1.2.sz.mell.'!D54+'[1]1.3.sz.mell.'!D54+'[1]1.4.sz.mell.'!D54</f>
        <v>0</v>
      </c>
      <c r="E49" s="283"/>
      <c r="F49" s="283"/>
      <c r="G49" s="294"/>
    </row>
    <row r="50" spans="1:7" ht="21" customHeight="1" thickBot="1">
      <c r="A50" s="267" t="s">
        <v>9</v>
      </c>
      <c r="B50" s="268" t="s">
        <v>247</v>
      </c>
      <c r="C50" s="282" t="s">
        <v>248</v>
      </c>
      <c r="D50" s="270">
        <f>SUM(D51:D53)</f>
        <v>500</v>
      </c>
      <c r="E50" s="270">
        <f>SUM(E51:E53)</f>
        <v>334</v>
      </c>
      <c r="F50" s="270">
        <f>SUM(F51:F53)</f>
        <v>334</v>
      </c>
      <c r="G50" s="271">
        <f>F50/D50</f>
        <v>0.668</v>
      </c>
    </row>
    <row r="51" spans="1:7" ht="23.25" customHeight="1">
      <c r="A51" s="272" t="s">
        <v>249</v>
      </c>
      <c r="B51" s="273" t="s">
        <v>250</v>
      </c>
      <c r="C51" s="274" t="s">
        <v>251</v>
      </c>
      <c r="D51" s="295">
        <f>'[1]1.2.sz.mell.'!D56+'[1]1.3.sz.mell.'!D56+'[1]1.4.sz.mell.'!D56</f>
        <v>0</v>
      </c>
      <c r="E51" s="295"/>
      <c r="F51" s="295"/>
      <c r="G51" s="276"/>
    </row>
    <row r="52" spans="1:7" ht="26.25" customHeight="1">
      <c r="A52" s="277" t="s">
        <v>252</v>
      </c>
      <c r="B52" s="273" t="s">
        <v>253</v>
      </c>
      <c r="C52" s="258" t="s">
        <v>254</v>
      </c>
      <c r="D52" s="295">
        <f>'[1]1.2.sz.mell.'!D57+'[1]1.3.sz.mell.'!D57+'[1]1.4.sz.mell.'!D57</f>
        <v>0</v>
      </c>
      <c r="E52" s="295"/>
      <c r="F52" s="295"/>
      <c r="G52" s="276"/>
    </row>
    <row r="53" spans="1:7" ht="22.5" customHeight="1">
      <c r="A53" s="277" t="s">
        <v>255</v>
      </c>
      <c r="B53" s="273" t="s">
        <v>256</v>
      </c>
      <c r="C53" s="258" t="s">
        <v>257</v>
      </c>
      <c r="D53" s="295">
        <v>500</v>
      </c>
      <c r="E53" s="295">
        <v>334</v>
      </c>
      <c r="F53" s="295">
        <v>334</v>
      </c>
      <c r="G53" s="276">
        <f>F53/D53</f>
        <v>0.668</v>
      </c>
    </row>
    <row r="54" spans="1:7" ht="20.25" customHeight="1" thickBot="1">
      <c r="A54" s="279" t="s">
        <v>258</v>
      </c>
      <c r="B54" s="280" t="s">
        <v>256</v>
      </c>
      <c r="C54" s="281" t="s">
        <v>259</v>
      </c>
      <c r="D54" s="295">
        <f>'[1]1.2.sz.mell.'!D59+'[1]1.3.sz.mell.'!D59+'[1]1.4.sz.mell.'!D59</f>
        <v>0</v>
      </c>
      <c r="E54" s="295"/>
      <c r="F54" s="295"/>
      <c r="G54" s="294"/>
    </row>
    <row r="55" spans="1:7" ht="21" customHeight="1" thickBot="1">
      <c r="A55" s="267" t="s">
        <v>33</v>
      </c>
      <c r="B55" s="268"/>
      <c r="C55" s="269" t="s">
        <v>260</v>
      </c>
      <c r="D55" s="286">
        <f>+D5+D12+D19+D26+D34+D45+D50</f>
        <v>87223</v>
      </c>
      <c r="E55" s="286">
        <f>+E5+E12+E19+E26+E34+E45+E50</f>
        <v>117234</v>
      </c>
      <c r="F55" s="286">
        <f>+F5+F12+F19+F26+F34+F45+F50</f>
        <v>110123</v>
      </c>
      <c r="G55" s="271">
        <f>F55/D55</f>
        <v>1.2625454295312015</v>
      </c>
    </row>
    <row r="56" spans="1:7" ht="23.25" customHeight="1" thickBot="1">
      <c r="A56" s="297" t="s">
        <v>261</v>
      </c>
      <c r="B56" s="268" t="s">
        <v>262</v>
      </c>
      <c r="C56" s="282" t="s">
        <v>263</v>
      </c>
      <c r="D56" s="270">
        <f>SUM(D57:D59)</f>
        <v>0</v>
      </c>
      <c r="E56" s="270">
        <f>SUM(E57:E59)</f>
        <v>0</v>
      </c>
      <c r="F56" s="270">
        <f>SUM(F57:F59)</f>
        <v>0</v>
      </c>
      <c r="G56" s="298"/>
    </row>
    <row r="57" spans="1:7" ht="24" customHeight="1">
      <c r="A57" s="272" t="s">
        <v>264</v>
      </c>
      <c r="B57" s="273" t="s">
        <v>265</v>
      </c>
      <c r="C57" s="274" t="s">
        <v>266</v>
      </c>
      <c r="D57" s="295"/>
      <c r="E57" s="295"/>
      <c r="F57" s="295"/>
      <c r="G57" s="276"/>
    </row>
    <row r="58" spans="1:7" ht="22.5" customHeight="1">
      <c r="A58" s="277" t="s">
        <v>267</v>
      </c>
      <c r="B58" s="273" t="s">
        <v>268</v>
      </c>
      <c r="C58" s="258" t="s">
        <v>269</v>
      </c>
      <c r="D58" s="295">
        <f>'[1]1.2.sz.mell.'!D63+'[1]1.3.sz.mell.'!D63+'[1]1.4.sz.mell.'!D63</f>
        <v>0</v>
      </c>
      <c r="E58" s="295"/>
      <c r="F58" s="295"/>
      <c r="G58" s="276"/>
    </row>
    <row r="59" spans="1:7" ht="18" customHeight="1" thickBot="1">
      <c r="A59" s="279" t="s">
        <v>270</v>
      </c>
      <c r="B59" s="273" t="s">
        <v>271</v>
      </c>
      <c r="C59" s="299" t="s">
        <v>272</v>
      </c>
      <c r="D59" s="295">
        <f>'[1]1.2.sz.mell.'!D64+'[1]1.3.sz.mell.'!D64+'[1]1.4.sz.mell.'!D64</f>
        <v>0</v>
      </c>
      <c r="E59" s="295"/>
      <c r="F59" s="295"/>
      <c r="G59" s="294"/>
    </row>
    <row r="60" spans="1:7" ht="21" customHeight="1" thickBot="1">
      <c r="A60" s="297" t="s">
        <v>273</v>
      </c>
      <c r="B60" s="268" t="s">
        <v>274</v>
      </c>
      <c r="C60" s="282" t="s">
        <v>275</v>
      </c>
      <c r="D60" s="270">
        <f>SUM(D61:D64)</f>
        <v>0</v>
      </c>
      <c r="E60" s="270">
        <f>SUM(E61:E64)</f>
        <v>0</v>
      </c>
      <c r="F60" s="270">
        <f>SUM(F61:F64)</f>
        <v>0</v>
      </c>
      <c r="G60" s="271"/>
    </row>
    <row r="61" spans="1:7" ht="21" customHeight="1">
      <c r="A61" s="272" t="s">
        <v>276</v>
      </c>
      <c r="B61" s="273" t="s">
        <v>277</v>
      </c>
      <c r="C61" s="274" t="s">
        <v>278</v>
      </c>
      <c r="D61" s="295">
        <f>'[1]1.2.sz.mell.'!D66+'[1]1.3.sz.mell.'!D66+'[1]1.4.sz.mell.'!D66</f>
        <v>0</v>
      </c>
      <c r="E61" s="295"/>
      <c r="F61" s="295"/>
      <c r="G61" s="276"/>
    </row>
    <row r="62" spans="1:7" ht="21" customHeight="1">
      <c r="A62" s="277" t="s">
        <v>279</v>
      </c>
      <c r="B62" s="273" t="s">
        <v>280</v>
      </c>
      <c r="C62" s="258" t="s">
        <v>281</v>
      </c>
      <c r="D62" s="295">
        <f>'[1]1.2.sz.mell.'!D67+'[1]1.3.sz.mell.'!D67+'[1]1.4.sz.mell.'!D67</f>
        <v>0</v>
      </c>
      <c r="E62" s="295"/>
      <c r="F62" s="295"/>
      <c r="G62" s="276"/>
    </row>
    <row r="63" spans="1:7" ht="19.5" customHeight="1">
      <c r="A63" s="277" t="s">
        <v>282</v>
      </c>
      <c r="B63" s="273" t="s">
        <v>283</v>
      </c>
      <c r="C63" s="258" t="s">
        <v>284</v>
      </c>
      <c r="D63" s="295">
        <f>'[1]1.2.sz.mell.'!D68+'[1]1.3.sz.mell.'!D68+'[1]1.4.sz.mell.'!D68</f>
        <v>0</v>
      </c>
      <c r="E63" s="295"/>
      <c r="F63" s="295"/>
      <c r="G63" s="276"/>
    </row>
    <row r="64" spans="1:7" ht="20.25" customHeight="1" thickBot="1">
      <c r="A64" s="279" t="s">
        <v>285</v>
      </c>
      <c r="B64" s="273" t="s">
        <v>286</v>
      </c>
      <c r="C64" s="281" t="s">
        <v>287</v>
      </c>
      <c r="D64" s="295">
        <f>'[1]1.2.sz.mell.'!D69+'[1]1.3.sz.mell.'!D69+'[1]1.4.sz.mell.'!D69</f>
        <v>0</v>
      </c>
      <c r="E64" s="295"/>
      <c r="F64" s="295"/>
      <c r="G64" s="294"/>
    </row>
    <row r="65" spans="1:7" ht="18" customHeight="1" thickBot="1">
      <c r="A65" s="297" t="s">
        <v>288</v>
      </c>
      <c r="B65" s="268" t="s">
        <v>289</v>
      </c>
      <c r="C65" s="282" t="s">
        <v>290</v>
      </c>
      <c r="D65" s="270">
        <f>SUM(D66:D67)</f>
        <v>5153</v>
      </c>
      <c r="E65" s="270">
        <f>SUM(E66:E67)</f>
        <v>6312</v>
      </c>
      <c r="F65" s="270">
        <f>SUM(F66:F67)</f>
        <v>6312</v>
      </c>
      <c r="G65" s="271">
        <f>F65/D65</f>
        <v>1.2249175237725596</v>
      </c>
    </row>
    <row r="66" spans="1:7" ht="22.5" customHeight="1">
      <c r="A66" s="272" t="s">
        <v>291</v>
      </c>
      <c r="B66" s="273" t="s">
        <v>292</v>
      </c>
      <c r="C66" s="274" t="s">
        <v>293</v>
      </c>
      <c r="D66" s="295">
        <v>5153</v>
      </c>
      <c r="E66" s="295">
        <v>6312</v>
      </c>
      <c r="F66" s="295">
        <v>6312</v>
      </c>
      <c r="G66" s="276">
        <f>F66/D66</f>
        <v>1.2249175237725596</v>
      </c>
    </row>
    <row r="67" spans="1:7" ht="20.25" customHeight="1" thickBot="1">
      <c r="A67" s="279" t="s">
        <v>294</v>
      </c>
      <c r="B67" s="273" t="s">
        <v>295</v>
      </c>
      <c r="C67" s="281" t="s">
        <v>296</v>
      </c>
      <c r="D67" s="295">
        <f>'[1]1.2.sz.mell.'!D72+'[1]1.3.sz.mell.'!D72+'[1]1.4.sz.mell.'!D72</f>
        <v>0</v>
      </c>
      <c r="E67" s="295"/>
      <c r="F67" s="295"/>
      <c r="G67" s="294"/>
    </row>
    <row r="68" spans="1:7" ht="23.25" customHeight="1" thickBot="1">
      <c r="A68" s="297" t="s">
        <v>297</v>
      </c>
      <c r="B68" s="268"/>
      <c r="C68" s="282" t="s">
        <v>298</v>
      </c>
      <c r="D68" s="270">
        <f>SUM(D69:D71)</f>
        <v>0</v>
      </c>
      <c r="E68" s="270">
        <f>SUM(E69:E71)</f>
        <v>2081</v>
      </c>
      <c r="F68" s="270">
        <f>SUM(F69:F71)</f>
        <v>2081</v>
      </c>
      <c r="G68" s="271"/>
    </row>
    <row r="69" spans="1:7" ht="24" customHeight="1">
      <c r="A69" s="272" t="s">
        <v>299</v>
      </c>
      <c r="B69" s="273" t="s">
        <v>300</v>
      </c>
      <c r="C69" s="274" t="s">
        <v>301</v>
      </c>
      <c r="D69" s="295">
        <f>'[1]1.2.sz.mell.'!D74+'[1]1.3.sz.mell.'!D74+'[1]1.4.sz.mell.'!D74</f>
        <v>0</v>
      </c>
      <c r="E69" s="295">
        <v>2081</v>
      </c>
      <c r="F69" s="295">
        <v>2081</v>
      </c>
      <c r="G69" s="276"/>
    </row>
    <row r="70" spans="1:7" ht="22.5" customHeight="1">
      <c r="A70" s="277" t="s">
        <v>302</v>
      </c>
      <c r="B70" s="278" t="s">
        <v>303</v>
      </c>
      <c r="C70" s="258" t="s">
        <v>304</v>
      </c>
      <c r="D70" s="295">
        <f>'[1]1.2.sz.mell.'!D75+'[1]1.3.sz.mell.'!D75+'[1]1.4.sz.mell.'!D75</f>
        <v>0</v>
      </c>
      <c r="E70" s="295"/>
      <c r="F70" s="295"/>
      <c r="G70" s="276"/>
    </row>
    <row r="71" spans="1:7" ht="23.25" customHeight="1" thickBot="1">
      <c r="A71" s="279" t="s">
        <v>305</v>
      </c>
      <c r="B71" s="280" t="s">
        <v>306</v>
      </c>
      <c r="C71" s="281" t="s">
        <v>307</v>
      </c>
      <c r="D71" s="295">
        <f>'[1]1.2.sz.mell.'!D76+'[1]1.3.sz.mell.'!D76+'[1]1.4.sz.mell.'!D76</f>
        <v>0</v>
      </c>
      <c r="E71" s="295"/>
      <c r="F71" s="295"/>
      <c r="G71" s="294"/>
    </row>
    <row r="72" spans="1:7" ht="23.25" customHeight="1" thickBot="1">
      <c r="A72" s="297" t="s">
        <v>308</v>
      </c>
      <c r="B72" s="268" t="s">
        <v>309</v>
      </c>
      <c r="C72" s="282" t="s">
        <v>310</v>
      </c>
      <c r="D72" s="270">
        <f>SUM(D73:D76)</f>
        <v>0</v>
      </c>
      <c r="E72" s="270">
        <f>SUM(E73:E76)</f>
        <v>0</v>
      </c>
      <c r="F72" s="270">
        <f>SUM(F73:F76)</f>
        <v>0</v>
      </c>
      <c r="G72" s="271"/>
    </row>
    <row r="73" spans="1:7" ht="18.75" customHeight="1">
      <c r="A73" s="300" t="s">
        <v>311</v>
      </c>
      <c r="B73" s="273" t="s">
        <v>312</v>
      </c>
      <c r="C73" s="274" t="s">
        <v>313</v>
      </c>
      <c r="D73" s="295">
        <f>'[1]1.2.sz.mell.'!D78+'[1]1.3.sz.mell.'!D78+'[1]1.4.sz.mell.'!D78</f>
        <v>0</v>
      </c>
      <c r="E73" s="295"/>
      <c r="F73" s="295"/>
      <c r="G73" s="276"/>
    </row>
    <row r="74" spans="1:7" ht="18.75" customHeight="1">
      <c r="A74" s="301" t="s">
        <v>314</v>
      </c>
      <c r="B74" s="273" t="s">
        <v>315</v>
      </c>
      <c r="C74" s="258" t="s">
        <v>316</v>
      </c>
      <c r="D74" s="295">
        <f>'[1]1.2.sz.mell.'!D79+'[1]1.3.sz.mell.'!D79+'[1]1.4.sz.mell.'!D79</f>
        <v>0</v>
      </c>
      <c r="E74" s="295"/>
      <c r="F74" s="295"/>
      <c r="G74" s="276"/>
    </row>
    <row r="75" spans="1:7" ht="20.25" customHeight="1">
      <c r="A75" s="301" t="s">
        <v>317</v>
      </c>
      <c r="B75" s="273" t="s">
        <v>318</v>
      </c>
      <c r="C75" s="258" t="s">
        <v>319</v>
      </c>
      <c r="D75" s="295">
        <f>'[1]1.2.sz.mell.'!D80+'[1]1.3.sz.mell.'!D80+'[1]1.4.sz.mell.'!D80</f>
        <v>0</v>
      </c>
      <c r="E75" s="295"/>
      <c r="F75" s="295"/>
      <c r="G75" s="276"/>
    </row>
    <row r="76" spans="1:7" ht="15" customHeight="1" thickBot="1">
      <c r="A76" s="302" t="s">
        <v>320</v>
      </c>
      <c r="B76" s="273" t="s">
        <v>321</v>
      </c>
      <c r="C76" s="281" t="s">
        <v>322</v>
      </c>
      <c r="D76" s="295">
        <f>'[1]1.2.sz.mell.'!D81+'[1]1.3.sz.mell.'!D81+'[1]1.4.sz.mell.'!D81</f>
        <v>0</v>
      </c>
      <c r="E76" s="295"/>
      <c r="F76" s="295"/>
      <c r="G76" s="294"/>
    </row>
    <row r="77" spans="1:7" ht="27.75" customHeight="1" thickBot="1">
      <c r="A77" s="297" t="s">
        <v>323</v>
      </c>
      <c r="B77" s="268" t="s">
        <v>324</v>
      </c>
      <c r="C77" s="282" t="s">
        <v>325</v>
      </c>
      <c r="D77" s="303"/>
      <c r="E77" s="303"/>
      <c r="F77" s="304"/>
      <c r="G77" s="271"/>
    </row>
    <row r="78" spans="1:7" ht="34.5" customHeight="1" thickBot="1">
      <c r="A78" s="297" t="s">
        <v>326</v>
      </c>
      <c r="B78" s="268" t="s">
        <v>327</v>
      </c>
      <c r="C78" s="305" t="s">
        <v>328</v>
      </c>
      <c r="D78" s="286">
        <f>+D56+D60+D65+D68+D72+D77</f>
        <v>5153</v>
      </c>
      <c r="E78" s="286">
        <f>+E56+E60+E65+E68+E72+E77</f>
        <v>8393</v>
      </c>
      <c r="F78" s="306">
        <f>+F56+F60+F65+F68+F72+F77</f>
        <v>8393</v>
      </c>
      <c r="G78" s="307">
        <f>F78/D78</f>
        <v>1.6287599456627206</v>
      </c>
    </row>
    <row r="79" spans="1:7" ht="35.25" customHeight="1" thickBot="1">
      <c r="A79" s="308" t="s">
        <v>329</v>
      </c>
      <c r="B79" s="309"/>
      <c r="C79" s="310" t="s">
        <v>330</v>
      </c>
      <c r="D79" s="286">
        <f>+D55+D78</f>
        <v>92376</v>
      </c>
      <c r="E79" s="286">
        <f>+E55+E78</f>
        <v>125627</v>
      </c>
      <c r="F79" s="306">
        <f>+F55+F78</f>
        <v>118516</v>
      </c>
      <c r="G79" s="271">
        <f>F79/D79</f>
        <v>1.2829739326231921</v>
      </c>
    </row>
    <row r="80" spans="1:7" ht="23.25" customHeight="1">
      <c r="A80" s="409" t="s">
        <v>11</v>
      </c>
      <c r="B80" s="409"/>
      <c r="C80" s="409"/>
      <c r="D80" s="409"/>
      <c r="E80" s="311"/>
      <c r="F80" s="311"/>
      <c r="G80" s="312"/>
    </row>
    <row r="81" spans="1:7" ht="18" customHeight="1" thickBot="1">
      <c r="A81" s="408" t="s">
        <v>331</v>
      </c>
      <c r="B81" s="408"/>
      <c r="C81" s="408"/>
      <c r="D81" s="122"/>
      <c r="E81" s="122"/>
      <c r="F81" s="122"/>
      <c r="G81" s="313"/>
    </row>
    <row r="82" spans="1:7" ht="36.75" customHeight="1" thickBot="1">
      <c r="A82" s="123" t="s">
        <v>131</v>
      </c>
      <c r="B82" s="124" t="s">
        <v>132</v>
      </c>
      <c r="C82" s="125" t="s">
        <v>12</v>
      </c>
      <c r="D82" s="126" t="s">
        <v>667</v>
      </c>
      <c r="E82" s="126" t="s">
        <v>133</v>
      </c>
      <c r="F82" s="126" t="s">
        <v>122</v>
      </c>
      <c r="G82" s="126" t="s">
        <v>134</v>
      </c>
    </row>
    <row r="83" spans="1:7" ht="27" customHeight="1" thickBot="1">
      <c r="A83" s="260">
        <v>1</v>
      </c>
      <c r="B83" s="129">
        <v>2</v>
      </c>
      <c r="C83" s="129">
        <v>3</v>
      </c>
      <c r="D83" s="130">
        <v>4</v>
      </c>
      <c r="E83" s="130">
        <v>5</v>
      </c>
      <c r="F83" s="130">
        <v>6</v>
      </c>
      <c r="G83" s="294">
        <v>0.07</v>
      </c>
    </row>
    <row r="84" spans="1:7" ht="23.25" customHeight="1" thickBot="1">
      <c r="A84" s="314" t="s">
        <v>4</v>
      </c>
      <c r="B84" s="315"/>
      <c r="C84" s="131" t="s">
        <v>332</v>
      </c>
      <c r="D84" s="316">
        <f>SUM(D85,D86,D87,D88,D89,D90)</f>
        <v>81168</v>
      </c>
      <c r="E84" s="316">
        <f>SUM(E85,E86,E87,E88,E89,E90)</f>
        <v>118272</v>
      </c>
      <c r="F84" s="316">
        <f>SUM(F85,F86,F87,F88,F89,F90)</f>
        <v>76129</v>
      </c>
      <c r="G84" s="271">
        <f aca="true" t="shared" si="1" ref="G84:G89">F84/D84</f>
        <v>0.9379188842893751</v>
      </c>
    </row>
    <row r="85" spans="1:7" ht="21.75" customHeight="1">
      <c r="A85" s="317" t="s">
        <v>137</v>
      </c>
      <c r="B85" s="318" t="s">
        <v>333</v>
      </c>
      <c r="C85" s="319" t="s">
        <v>334</v>
      </c>
      <c r="D85" s="320">
        <v>17467</v>
      </c>
      <c r="E85" s="320">
        <v>15842</v>
      </c>
      <c r="F85" s="320">
        <v>15841</v>
      </c>
      <c r="G85" s="276">
        <f t="shared" si="1"/>
        <v>0.9069101734699719</v>
      </c>
    </row>
    <row r="86" spans="1:7" ht="22.5">
      <c r="A86" s="277" t="s">
        <v>140</v>
      </c>
      <c r="B86" s="278" t="s">
        <v>335</v>
      </c>
      <c r="C86" s="321" t="s">
        <v>54</v>
      </c>
      <c r="D86" s="259">
        <v>3568</v>
      </c>
      <c r="E86" s="259">
        <v>3415</v>
      </c>
      <c r="F86" s="259">
        <v>3415</v>
      </c>
      <c r="G86" s="276">
        <f t="shared" si="1"/>
        <v>0.9571188340807175</v>
      </c>
    </row>
    <row r="87" spans="1:7" ht="18" customHeight="1">
      <c r="A87" s="277" t="s">
        <v>143</v>
      </c>
      <c r="B87" s="278" t="s">
        <v>336</v>
      </c>
      <c r="C87" s="321" t="s">
        <v>13</v>
      </c>
      <c r="D87" s="283">
        <v>17476</v>
      </c>
      <c r="E87" s="283">
        <v>13718</v>
      </c>
      <c r="F87" s="283">
        <v>13148</v>
      </c>
      <c r="G87" s="276">
        <f t="shared" si="1"/>
        <v>0.7523460746166171</v>
      </c>
    </row>
    <row r="88" spans="1:7" ht="18.75" customHeight="1">
      <c r="A88" s="277" t="s">
        <v>146</v>
      </c>
      <c r="B88" s="278" t="s">
        <v>337</v>
      </c>
      <c r="C88" s="322" t="s">
        <v>14</v>
      </c>
      <c r="D88" s="283">
        <v>6390</v>
      </c>
      <c r="E88" s="283">
        <v>7077</v>
      </c>
      <c r="F88" s="283">
        <v>7077</v>
      </c>
      <c r="G88" s="276">
        <f t="shared" si="1"/>
        <v>1.1075117370892018</v>
      </c>
    </row>
    <row r="89" spans="1:7" ht="17.25" customHeight="1">
      <c r="A89" s="277" t="s">
        <v>338</v>
      </c>
      <c r="B89" s="323" t="s">
        <v>339</v>
      </c>
      <c r="C89" s="321" t="s">
        <v>15</v>
      </c>
      <c r="D89" s="259">
        <v>31653</v>
      </c>
      <c r="E89" s="523">
        <v>36648</v>
      </c>
      <c r="F89" s="523">
        <v>36648</v>
      </c>
      <c r="G89" s="276">
        <f t="shared" si="1"/>
        <v>1.157804947398351</v>
      </c>
    </row>
    <row r="90" spans="1:7" ht="17.25" customHeight="1" thickBot="1">
      <c r="A90" s="325" t="s">
        <v>679</v>
      </c>
      <c r="B90" s="326"/>
      <c r="C90" s="324" t="s">
        <v>680</v>
      </c>
      <c r="D90" s="327">
        <v>4614</v>
      </c>
      <c r="E90" s="327">
        <v>41572</v>
      </c>
      <c r="F90" s="327"/>
      <c r="G90" s="294"/>
    </row>
    <row r="91" spans="1:7" ht="30" customHeight="1" thickBot="1">
      <c r="A91" s="267" t="s">
        <v>5</v>
      </c>
      <c r="B91" s="268"/>
      <c r="C91" s="132" t="s">
        <v>340</v>
      </c>
      <c r="D91" s="270">
        <f>+D92+D94+D96</f>
        <v>11208</v>
      </c>
      <c r="E91" s="270">
        <f>+E92+E94+E96</f>
        <v>3224</v>
      </c>
      <c r="F91" s="270">
        <f>+F92+F94+F96</f>
        <v>3224</v>
      </c>
      <c r="G91" s="271">
        <f>F91/D91</f>
        <v>0.28765167737330477</v>
      </c>
    </row>
    <row r="92" spans="1:7" ht="21" customHeight="1">
      <c r="A92" s="272" t="s">
        <v>154</v>
      </c>
      <c r="B92" s="273" t="s">
        <v>341</v>
      </c>
      <c r="C92" s="321" t="s">
        <v>55</v>
      </c>
      <c r="D92" s="275">
        <v>3127</v>
      </c>
      <c r="E92" s="275">
        <v>653</v>
      </c>
      <c r="F92" s="275">
        <v>653</v>
      </c>
      <c r="G92" s="276">
        <f>F92/D92</f>
        <v>0.20882635113527342</v>
      </c>
    </row>
    <row r="93" spans="1:7" ht="19.5" customHeight="1">
      <c r="A93" s="272" t="s">
        <v>157</v>
      </c>
      <c r="B93" s="328" t="s">
        <v>341</v>
      </c>
      <c r="C93" s="329" t="s">
        <v>342</v>
      </c>
      <c r="D93" s="275"/>
      <c r="E93" s="275"/>
      <c r="F93" s="275"/>
      <c r="G93" s="276"/>
    </row>
    <row r="94" spans="1:7" ht="21.75" customHeight="1">
      <c r="A94" s="272" t="s">
        <v>160</v>
      </c>
      <c r="B94" s="328" t="s">
        <v>343</v>
      </c>
      <c r="C94" s="329" t="s">
        <v>16</v>
      </c>
      <c r="D94" s="259">
        <v>8081</v>
      </c>
      <c r="E94" s="259">
        <v>2571</v>
      </c>
      <c r="F94" s="259">
        <v>2571</v>
      </c>
      <c r="G94" s="276">
        <f>F94/D94</f>
        <v>0.31815369384977105</v>
      </c>
    </row>
    <row r="95" spans="1:7" ht="18.75" customHeight="1">
      <c r="A95" s="272" t="s">
        <v>163</v>
      </c>
      <c r="B95" s="328" t="s">
        <v>343</v>
      </c>
      <c r="C95" s="329" t="s">
        <v>344</v>
      </c>
      <c r="D95" s="330"/>
      <c r="E95" s="330"/>
      <c r="F95" s="330"/>
      <c r="G95" s="276"/>
    </row>
    <row r="96" spans="1:7" ht="21" customHeight="1" thickBot="1">
      <c r="A96" s="272" t="s">
        <v>166</v>
      </c>
      <c r="B96" s="331" t="s">
        <v>345</v>
      </c>
      <c r="C96" s="281" t="s">
        <v>346</v>
      </c>
      <c r="D96" s="330"/>
      <c r="E96" s="330"/>
      <c r="F96" s="330"/>
      <c r="G96" s="294"/>
    </row>
    <row r="97" spans="1:7" ht="24.75" customHeight="1" thickBot="1">
      <c r="A97" s="267" t="s">
        <v>17</v>
      </c>
      <c r="B97" s="268"/>
      <c r="C97" s="332" t="s">
        <v>347</v>
      </c>
      <c r="D97" s="270">
        <f>+D84+D91</f>
        <v>92376</v>
      </c>
      <c r="E97" s="270">
        <f>+E84+E91</f>
        <v>121496</v>
      </c>
      <c r="F97" s="270">
        <f>+F84+F91</f>
        <v>79353</v>
      </c>
      <c r="G97" s="271">
        <f>F97/D97</f>
        <v>0.8590218238503508</v>
      </c>
    </row>
    <row r="98" spans="1:7" ht="21.75" thickBot="1">
      <c r="A98" s="267" t="s">
        <v>7</v>
      </c>
      <c r="B98" s="268"/>
      <c r="C98" s="332" t="s">
        <v>348</v>
      </c>
      <c r="D98" s="270">
        <v>0</v>
      </c>
      <c r="E98" s="270">
        <f>+E99+E100+E101</f>
        <v>0</v>
      </c>
      <c r="F98" s="270">
        <f>+F99+F100+F101</f>
        <v>0</v>
      </c>
      <c r="G98" s="271"/>
    </row>
    <row r="99" spans="1:7" ht="18" customHeight="1">
      <c r="A99" s="272" t="s">
        <v>204</v>
      </c>
      <c r="B99" s="273" t="s">
        <v>349</v>
      </c>
      <c r="C99" s="333" t="s">
        <v>350</v>
      </c>
      <c r="D99" s="330">
        <v>0</v>
      </c>
      <c r="E99" s="330"/>
      <c r="F99" s="330"/>
      <c r="G99" s="276"/>
    </row>
    <row r="100" spans="1:7" ht="22.5">
      <c r="A100" s="272" t="s">
        <v>206</v>
      </c>
      <c r="B100" s="273" t="s">
        <v>351</v>
      </c>
      <c r="C100" s="333" t="s">
        <v>352</v>
      </c>
      <c r="D100" s="330">
        <v>0</v>
      </c>
      <c r="E100" s="330"/>
      <c r="F100" s="330"/>
      <c r="G100" s="276"/>
    </row>
    <row r="101" spans="1:7" ht="20.25" customHeight="1" thickBot="1">
      <c r="A101" s="325" t="s">
        <v>208</v>
      </c>
      <c r="B101" s="331" t="s">
        <v>353</v>
      </c>
      <c r="C101" s="334" t="s">
        <v>354</v>
      </c>
      <c r="D101" s="330">
        <v>0</v>
      </c>
      <c r="E101" s="330"/>
      <c r="F101" s="330"/>
      <c r="G101" s="294"/>
    </row>
    <row r="102" spans="1:7" ht="20.25" customHeight="1" thickBot="1">
      <c r="A102" s="267" t="s">
        <v>8</v>
      </c>
      <c r="B102" s="268" t="s">
        <v>355</v>
      </c>
      <c r="C102" s="332" t="s">
        <v>356</v>
      </c>
      <c r="D102" s="270">
        <v>0</v>
      </c>
      <c r="E102" s="270">
        <f>+E103+E104+E105+E106</f>
        <v>0</v>
      </c>
      <c r="F102" s="270">
        <f>+F103+F104+F105+F106</f>
        <v>0</v>
      </c>
      <c r="G102" s="271"/>
    </row>
    <row r="103" spans="1:7" ht="18.75" customHeight="1">
      <c r="A103" s="272" t="s">
        <v>229</v>
      </c>
      <c r="B103" s="273" t="s">
        <v>357</v>
      </c>
      <c r="C103" s="333" t="s">
        <v>358</v>
      </c>
      <c r="D103" s="330">
        <v>0</v>
      </c>
      <c r="E103" s="330"/>
      <c r="F103" s="330"/>
      <c r="G103" s="276"/>
    </row>
    <row r="104" spans="1:7" ht="12.75">
      <c r="A104" s="272" t="s">
        <v>230</v>
      </c>
      <c r="B104" s="273" t="s">
        <v>359</v>
      </c>
      <c r="C104" s="333" t="s">
        <v>360</v>
      </c>
      <c r="D104" s="330">
        <v>0</v>
      </c>
      <c r="E104" s="330"/>
      <c r="F104" s="330"/>
      <c r="G104" s="276"/>
    </row>
    <row r="105" spans="1:7" ht="15.75" customHeight="1">
      <c r="A105" s="272" t="s">
        <v>231</v>
      </c>
      <c r="B105" s="273" t="s">
        <v>361</v>
      </c>
      <c r="C105" s="333" t="s">
        <v>362</v>
      </c>
      <c r="D105" s="330">
        <v>0</v>
      </c>
      <c r="E105" s="330"/>
      <c r="F105" s="330"/>
      <c r="G105" s="276"/>
    </row>
    <row r="106" spans="1:7" ht="18" customHeight="1" thickBot="1">
      <c r="A106" s="325" t="s">
        <v>232</v>
      </c>
      <c r="B106" s="331" t="s">
        <v>363</v>
      </c>
      <c r="C106" s="334" t="s">
        <v>364</v>
      </c>
      <c r="D106" s="330">
        <v>0</v>
      </c>
      <c r="E106" s="330"/>
      <c r="F106" s="330"/>
      <c r="G106" s="294"/>
    </row>
    <row r="107" spans="1:7" ht="22.5" customHeight="1" thickBot="1">
      <c r="A107" s="267" t="s">
        <v>18</v>
      </c>
      <c r="B107" s="268"/>
      <c r="C107" s="332" t="s">
        <v>365</v>
      </c>
      <c r="D107" s="286">
        <v>0</v>
      </c>
      <c r="E107" s="286">
        <f>+E108+E109+E111+E112</f>
        <v>4131</v>
      </c>
      <c r="F107" s="286">
        <f>+F108+F109+F111+F112</f>
        <v>2050</v>
      </c>
      <c r="G107" s="271"/>
    </row>
    <row r="108" spans="1:7" ht="23.25" customHeight="1">
      <c r="A108" s="272" t="s">
        <v>236</v>
      </c>
      <c r="B108" s="273" t="s">
        <v>366</v>
      </c>
      <c r="C108" s="333" t="s">
        <v>367</v>
      </c>
      <c r="D108" s="330">
        <v>0</v>
      </c>
      <c r="E108" s="330"/>
      <c r="F108" s="330"/>
      <c r="G108" s="276"/>
    </row>
    <row r="109" spans="1:7" ht="26.25" customHeight="1">
      <c r="A109" s="272" t="s">
        <v>239</v>
      </c>
      <c r="B109" s="273" t="s">
        <v>368</v>
      </c>
      <c r="C109" s="333" t="s">
        <v>369</v>
      </c>
      <c r="D109" s="330">
        <v>0</v>
      </c>
      <c r="E109" s="330">
        <v>4131</v>
      </c>
      <c r="F109" s="330">
        <v>2050</v>
      </c>
      <c r="G109" s="276"/>
    </row>
    <row r="110" spans="1:7" ht="23.25" customHeight="1">
      <c r="A110" s="272" t="s">
        <v>242</v>
      </c>
      <c r="B110" s="273" t="s">
        <v>370</v>
      </c>
      <c r="C110" s="333" t="s">
        <v>371</v>
      </c>
      <c r="D110" s="330"/>
      <c r="E110" s="330"/>
      <c r="F110" s="330"/>
      <c r="G110" s="276"/>
    </row>
    <row r="111" spans="1:7" ht="21" customHeight="1">
      <c r="A111" s="272" t="s">
        <v>245</v>
      </c>
      <c r="B111" s="273" t="s">
        <v>372</v>
      </c>
      <c r="C111" s="333" t="s">
        <v>373</v>
      </c>
      <c r="D111" s="330">
        <v>0</v>
      </c>
      <c r="E111" s="330"/>
      <c r="F111" s="330"/>
      <c r="G111" s="276"/>
    </row>
    <row r="112" spans="1:7" ht="19.5" customHeight="1" thickBot="1">
      <c r="A112" s="325" t="s">
        <v>374</v>
      </c>
      <c r="B112" s="331" t="s">
        <v>375</v>
      </c>
      <c r="C112" s="334" t="s">
        <v>376</v>
      </c>
      <c r="D112" s="330">
        <v>0</v>
      </c>
      <c r="E112" s="330"/>
      <c r="F112" s="330"/>
      <c r="G112" s="294"/>
    </row>
    <row r="113" spans="1:7" ht="21.75" customHeight="1" thickBot="1">
      <c r="A113" s="267" t="s">
        <v>9</v>
      </c>
      <c r="B113" s="268" t="s">
        <v>377</v>
      </c>
      <c r="C113" s="332" t="s">
        <v>378</v>
      </c>
      <c r="D113" s="335">
        <v>0</v>
      </c>
      <c r="E113" s="335">
        <f>+E114+E115+E116+E117</f>
        <v>0</v>
      </c>
      <c r="F113" s="335">
        <f>+F114+F115+F116+F117</f>
        <v>0</v>
      </c>
      <c r="G113" s="271"/>
    </row>
    <row r="114" spans="1:7" ht="18.75" customHeight="1">
      <c r="A114" s="272" t="s">
        <v>249</v>
      </c>
      <c r="B114" s="273" t="s">
        <v>379</v>
      </c>
      <c r="C114" s="333" t="s">
        <v>380</v>
      </c>
      <c r="D114" s="330">
        <v>0</v>
      </c>
      <c r="E114" s="330"/>
      <c r="F114" s="330"/>
      <c r="G114" s="276"/>
    </row>
    <row r="115" spans="1:7" ht="20.25" customHeight="1">
      <c r="A115" s="272" t="s">
        <v>252</v>
      </c>
      <c r="B115" s="273" t="s">
        <v>381</v>
      </c>
      <c r="C115" s="333" t="s">
        <v>382</v>
      </c>
      <c r="D115" s="330">
        <v>0</v>
      </c>
      <c r="E115" s="330"/>
      <c r="F115" s="330"/>
      <c r="G115" s="276"/>
    </row>
    <row r="116" spans="1:7" ht="18.75" customHeight="1">
      <c r="A116" s="272" t="s">
        <v>255</v>
      </c>
      <c r="B116" s="273" t="s">
        <v>383</v>
      </c>
      <c r="C116" s="333" t="s">
        <v>384</v>
      </c>
      <c r="D116" s="330">
        <v>0</v>
      </c>
      <c r="E116" s="330"/>
      <c r="F116" s="330"/>
      <c r="G116" s="276"/>
    </row>
    <row r="117" spans="1:7" ht="21" customHeight="1" thickBot="1">
      <c r="A117" s="272" t="s">
        <v>258</v>
      </c>
      <c r="B117" s="273" t="s">
        <v>385</v>
      </c>
      <c r="C117" s="333" t="s">
        <v>386</v>
      </c>
      <c r="D117" s="330">
        <v>0</v>
      </c>
      <c r="E117" s="330"/>
      <c r="F117" s="330"/>
      <c r="G117" s="294"/>
    </row>
    <row r="118" spans="1:7" ht="24.75" customHeight="1" thickBot="1">
      <c r="A118" s="267" t="s">
        <v>33</v>
      </c>
      <c r="B118" s="268"/>
      <c r="C118" s="332" t="s">
        <v>387</v>
      </c>
      <c r="D118" s="336">
        <v>0</v>
      </c>
      <c r="E118" s="336">
        <f>+E98+E102+E107+E113</f>
        <v>4131</v>
      </c>
      <c r="F118" s="336">
        <f>+F98+F102+F107+F113</f>
        <v>2050</v>
      </c>
      <c r="G118" s="271"/>
    </row>
    <row r="119" spans="1:7" ht="19.5" customHeight="1" thickBot="1">
      <c r="A119" s="337" t="s">
        <v>10</v>
      </c>
      <c r="B119" s="338"/>
      <c r="C119" s="339" t="s">
        <v>388</v>
      </c>
      <c r="D119" s="336">
        <f>+D97+D118</f>
        <v>92376</v>
      </c>
      <c r="E119" s="336">
        <f>+E97+E118</f>
        <v>125627</v>
      </c>
      <c r="F119" s="336">
        <f>+F97+F118</f>
        <v>81403</v>
      </c>
      <c r="G119" s="271">
        <f>F119/D119</f>
        <v>0.881213735169308</v>
      </c>
    </row>
    <row r="120" spans="1:7" ht="18.75" customHeight="1">
      <c r="A120" s="340"/>
      <c r="B120" s="340"/>
      <c r="C120" s="340"/>
      <c r="D120" s="341"/>
      <c r="E120" s="341"/>
      <c r="F120" s="341"/>
      <c r="G120" s="341"/>
    </row>
    <row r="121" spans="1:7" ht="16.5" customHeight="1">
      <c r="A121" s="410" t="s">
        <v>389</v>
      </c>
      <c r="B121" s="410"/>
      <c r="C121" s="410"/>
      <c r="D121" s="410"/>
      <c r="E121" s="411"/>
      <c r="F121" s="411"/>
      <c r="G121" s="411"/>
    </row>
    <row r="122" spans="1:7" ht="20.25" customHeight="1" thickBot="1">
      <c r="A122" s="408" t="s">
        <v>390</v>
      </c>
      <c r="B122" s="408"/>
      <c r="C122" s="408"/>
      <c r="D122" s="122"/>
      <c r="E122" s="122"/>
      <c r="F122" s="122"/>
      <c r="G122" s="122" t="s">
        <v>130</v>
      </c>
    </row>
    <row r="123" spans="1:7" ht="23.25" customHeight="1" thickBot="1">
      <c r="A123" s="267">
        <v>1</v>
      </c>
      <c r="B123" s="268"/>
      <c r="C123" s="132" t="s">
        <v>391</v>
      </c>
      <c r="D123" s="270">
        <f>+D55-D97</f>
        <v>-5153</v>
      </c>
      <c r="E123" s="270">
        <f>+E55-E97</f>
        <v>-4262</v>
      </c>
      <c r="F123" s="270">
        <f>+F55-F97</f>
        <v>30770</v>
      </c>
      <c r="G123" s="270">
        <f>+G55-G97</f>
        <v>0.40352360568085077</v>
      </c>
    </row>
    <row r="124" spans="1:7" ht="21.75" customHeight="1" thickBot="1">
      <c r="A124" s="267" t="s">
        <v>5</v>
      </c>
      <c r="B124" s="268"/>
      <c r="C124" s="132" t="s">
        <v>392</v>
      </c>
      <c r="D124" s="270">
        <f>+D78-D118</f>
        <v>5153</v>
      </c>
      <c r="E124" s="270">
        <f>+E78-E118</f>
        <v>4262</v>
      </c>
      <c r="F124" s="270">
        <f>+F78-F118</f>
        <v>6343</v>
      </c>
      <c r="G124" s="270"/>
    </row>
    <row r="125" ht="22.5" customHeight="1"/>
    <row r="126" ht="21.75" customHeight="1"/>
    <row r="127" ht="24" customHeight="1"/>
    <row r="128" ht="20.25" customHeight="1"/>
    <row r="129" ht="20.25" customHeight="1"/>
    <row r="133" ht="44.25" customHeight="1"/>
    <row r="134" ht="41.25" customHeight="1"/>
  </sheetData>
  <sheetProtection/>
  <mergeCells count="6">
    <mergeCell ref="A2:C2"/>
    <mergeCell ref="A80:D80"/>
    <mergeCell ref="A81:C81"/>
    <mergeCell ref="A122:C122"/>
    <mergeCell ref="A121:G121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&amp;C&amp;"Arial,Félkövér"&amp;12Községi Önkormányzat Váralja 2015. évi beszámolójának pénzügyi mérlege&amp;R&amp;"Arial,Dőlt"
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E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8.421875" style="0" bestFit="1" customWidth="1"/>
    <col min="2" max="2" width="19.28125" style="0" customWidth="1"/>
  </cols>
  <sheetData>
    <row r="3" spans="2:5" ht="15">
      <c r="B3" s="204" t="s">
        <v>716</v>
      </c>
      <c r="D3" s="462"/>
      <c r="E3" s="462"/>
    </row>
    <row r="5" spans="1:2" ht="16.5">
      <c r="A5" s="521" t="s">
        <v>37</v>
      </c>
      <c r="B5" s="521"/>
    </row>
    <row r="6" spans="1:2" ht="16.5">
      <c r="A6" s="41"/>
      <c r="B6" s="41"/>
    </row>
    <row r="7" spans="1:2" ht="16.5">
      <c r="A7" s="41"/>
      <c r="B7" s="41"/>
    </row>
    <row r="8" spans="1:2" ht="15.75">
      <c r="A8" s="627" t="s">
        <v>1</v>
      </c>
      <c r="B8" s="628" t="s">
        <v>626</v>
      </c>
    </row>
    <row r="9" spans="1:2" ht="15.75">
      <c r="A9" s="629"/>
      <c r="B9" s="630"/>
    </row>
    <row r="10" spans="1:2" ht="15.75">
      <c r="A10" s="631" t="s">
        <v>38</v>
      </c>
      <c r="B10" s="264"/>
    </row>
    <row r="11" spans="1:2" ht="15.75">
      <c r="A11" s="631" t="s">
        <v>39</v>
      </c>
      <c r="B11" s="264"/>
    </row>
    <row r="12" spans="1:2" ht="15.75">
      <c r="A12" s="631" t="s">
        <v>40</v>
      </c>
      <c r="B12" s="264"/>
    </row>
    <row r="13" spans="1:2" ht="15.75">
      <c r="A13" s="631" t="s">
        <v>41</v>
      </c>
      <c r="B13" s="264"/>
    </row>
    <row r="14" spans="1:2" ht="15.75">
      <c r="A14" s="631" t="s">
        <v>42</v>
      </c>
      <c r="B14" s="264"/>
    </row>
    <row r="15" spans="1:2" ht="15.75">
      <c r="A15" s="631" t="s">
        <v>43</v>
      </c>
      <c r="B15" s="264"/>
    </row>
  </sheetData>
  <sheetProtection/>
  <mergeCells count="2">
    <mergeCell ref="D3:E3"/>
    <mergeCell ref="A5:B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 topLeftCell="A1">
      <selection activeCell="F27" sqref="F27"/>
    </sheetView>
  </sheetViews>
  <sheetFormatPr defaultColWidth="9.140625" defaultRowHeight="12.75"/>
  <sheetData>
    <row r="1" spans="1:9" ht="15.75">
      <c r="A1" s="477" t="s">
        <v>627</v>
      </c>
      <c r="B1" s="478"/>
      <c r="C1" s="478"/>
      <c r="D1" s="478"/>
      <c r="E1" s="478"/>
      <c r="F1" s="478"/>
      <c r="G1" s="478"/>
      <c r="H1" s="478"/>
      <c r="I1" s="478"/>
    </row>
    <row r="2" spans="1:9" ht="14.25" thickBot="1">
      <c r="A2" s="197"/>
      <c r="B2" s="197"/>
      <c r="C2" s="197"/>
      <c r="D2" s="197"/>
      <c r="E2" s="197"/>
      <c r="F2" s="197"/>
      <c r="G2" s="197"/>
      <c r="H2" s="479" t="s">
        <v>628</v>
      </c>
      <c r="I2" s="479"/>
    </row>
    <row r="3" spans="1:9" ht="13.5" thickBot="1">
      <c r="A3" s="480" t="s">
        <v>503</v>
      </c>
      <c r="B3" s="482" t="s">
        <v>629</v>
      </c>
      <c r="C3" s="484" t="s">
        <v>630</v>
      </c>
      <c r="D3" s="463" t="s">
        <v>631</v>
      </c>
      <c r="E3" s="464"/>
      <c r="F3" s="464"/>
      <c r="G3" s="464"/>
      <c r="H3" s="464"/>
      <c r="I3" s="465" t="s">
        <v>632</v>
      </c>
    </row>
    <row r="4" spans="1:9" ht="36.75" thickBot="1">
      <c r="A4" s="481"/>
      <c r="B4" s="483"/>
      <c r="C4" s="485"/>
      <c r="D4" s="205" t="s">
        <v>633</v>
      </c>
      <c r="E4" s="205" t="s">
        <v>634</v>
      </c>
      <c r="F4" s="205" t="s">
        <v>635</v>
      </c>
      <c r="G4" s="206" t="s">
        <v>636</v>
      </c>
      <c r="H4" s="206" t="s">
        <v>637</v>
      </c>
      <c r="I4" s="466"/>
    </row>
    <row r="5" spans="1:9" ht="13.5" thickBot="1">
      <c r="A5" s="207">
        <v>1</v>
      </c>
      <c r="B5" s="208">
        <v>2</v>
      </c>
      <c r="C5" s="208">
        <v>3</v>
      </c>
      <c r="D5" s="208">
        <v>4</v>
      </c>
      <c r="E5" s="208">
        <v>5</v>
      </c>
      <c r="F5" s="208">
        <v>6</v>
      </c>
      <c r="G5" s="208">
        <v>7</v>
      </c>
      <c r="H5" s="208" t="s">
        <v>638</v>
      </c>
      <c r="I5" s="209" t="s">
        <v>639</v>
      </c>
    </row>
    <row r="6" spans="1:9" ht="12.75">
      <c r="A6" s="467" t="s">
        <v>640</v>
      </c>
      <c r="B6" s="468"/>
      <c r="C6" s="468"/>
      <c r="D6" s="468"/>
      <c r="E6" s="468"/>
      <c r="F6" s="468"/>
      <c r="G6" s="468"/>
      <c r="H6" s="468"/>
      <c r="I6" s="469"/>
    </row>
    <row r="7" spans="1:9" ht="45">
      <c r="A7" s="210" t="s">
        <v>4</v>
      </c>
      <c r="B7" s="211" t="s">
        <v>641</v>
      </c>
      <c r="C7" s="212"/>
      <c r="D7" s="213"/>
      <c r="E7" s="213"/>
      <c r="F7" s="213"/>
      <c r="G7" s="214"/>
      <c r="H7" s="215">
        <f aca="true" t="shared" si="0" ref="H7:H13">SUM(D7:G7)</f>
        <v>0</v>
      </c>
      <c r="I7" s="216">
        <f aca="true" t="shared" si="1" ref="I7:I13">C7+H7</f>
        <v>0</v>
      </c>
    </row>
    <row r="8" spans="1:9" ht="56.25">
      <c r="A8" s="210" t="s">
        <v>5</v>
      </c>
      <c r="B8" s="211" t="s">
        <v>642</v>
      </c>
      <c r="C8" s="212"/>
      <c r="D8" s="213"/>
      <c r="E8" s="213"/>
      <c r="F8" s="213"/>
      <c r="G8" s="214"/>
      <c r="H8" s="215">
        <f t="shared" si="0"/>
        <v>0</v>
      </c>
      <c r="I8" s="216">
        <f t="shared" si="1"/>
        <v>0</v>
      </c>
    </row>
    <row r="9" spans="1:9" ht="67.5">
      <c r="A9" s="210" t="s">
        <v>6</v>
      </c>
      <c r="B9" s="211" t="s">
        <v>643</v>
      </c>
      <c r="C9" s="212"/>
      <c r="D9" s="213"/>
      <c r="E9" s="213"/>
      <c r="F9" s="213"/>
      <c r="G9" s="214"/>
      <c r="H9" s="215">
        <f t="shared" si="0"/>
        <v>0</v>
      </c>
      <c r="I9" s="216">
        <f t="shared" si="1"/>
        <v>0</v>
      </c>
    </row>
    <row r="10" spans="1:9" ht="45">
      <c r="A10" s="210" t="s">
        <v>17</v>
      </c>
      <c r="B10" s="211" t="s">
        <v>644</v>
      </c>
      <c r="C10" s="212"/>
      <c r="D10" s="213"/>
      <c r="E10" s="213"/>
      <c r="F10" s="213"/>
      <c r="G10" s="214"/>
      <c r="H10" s="215">
        <f t="shared" si="0"/>
        <v>0</v>
      </c>
      <c r="I10" s="216">
        <f t="shared" si="1"/>
        <v>0</v>
      </c>
    </row>
    <row r="11" spans="1:9" ht="67.5">
      <c r="A11" s="210" t="s">
        <v>7</v>
      </c>
      <c r="B11" s="211" t="s">
        <v>645</v>
      </c>
      <c r="C11" s="212"/>
      <c r="D11" s="213"/>
      <c r="E11" s="213"/>
      <c r="F11" s="213"/>
      <c r="G11" s="214"/>
      <c r="H11" s="215">
        <f t="shared" si="0"/>
        <v>0</v>
      </c>
      <c r="I11" s="216">
        <f t="shared" si="1"/>
        <v>0</v>
      </c>
    </row>
    <row r="12" spans="1:9" ht="22.5">
      <c r="A12" s="217" t="s">
        <v>8</v>
      </c>
      <c r="B12" s="218" t="s">
        <v>646</v>
      </c>
      <c r="C12" s="219"/>
      <c r="D12" s="220"/>
      <c r="E12" s="220"/>
      <c r="F12" s="220"/>
      <c r="G12" s="221"/>
      <c r="H12" s="215">
        <f t="shared" si="0"/>
        <v>0</v>
      </c>
      <c r="I12" s="216">
        <f t="shared" si="1"/>
        <v>0</v>
      </c>
    </row>
    <row r="13" spans="1:9" ht="23.25" thickBot="1">
      <c r="A13" s="222" t="s">
        <v>18</v>
      </c>
      <c r="B13" s="223" t="s">
        <v>647</v>
      </c>
      <c r="C13" s="224">
        <v>342</v>
      </c>
      <c r="D13" s="225"/>
      <c r="E13" s="225"/>
      <c r="F13" s="225"/>
      <c r="G13" s="226"/>
      <c r="H13" s="215">
        <f t="shared" si="0"/>
        <v>0</v>
      </c>
      <c r="I13" s="216">
        <f t="shared" si="1"/>
        <v>342</v>
      </c>
    </row>
    <row r="14" spans="1:9" ht="13.5" thickBot="1">
      <c r="A14" s="470" t="s">
        <v>648</v>
      </c>
      <c r="B14" s="471"/>
      <c r="C14" s="227">
        <f aca="true" t="shared" si="2" ref="C14:I14">SUM(C7:C13)</f>
        <v>342</v>
      </c>
      <c r="D14" s="227">
        <f t="shared" si="2"/>
        <v>0</v>
      </c>
      <c r="E14" s="227">
        <f t="shared" si="2"/>
        <v>0</v>
      </c>
      <c r="F14" s="227">
        <f t="shared" si="2"/>
        <v>0</v>
      </c>
      <c r="G14" s="228">
        <f t="shared" si="2"/>
        <v>0</v>
      </c>
      <c r="H14" s="228">
        <f t="shared" si="2"/>
        <v>0</v>
      </c>
      <c r="I14" s="229">
        <f t="shared" si="2"/>
        <v>342</v>
      </c>
    </row>
    <row r="15" spans="1:9" ht="12.75">
      <c r="A15" s="472" t="s">
        <v>649</v>
      </c>
      <c r="B15" s="473"/>
      <c r="C15" s="473"/>
      <c r="D15" s="473"/>
      <c r="E15" s="473"/>
      <c r="F15" s="473"/>
      <c r="G15" s="473"/>
      <c r="H15" s="473"/>
      <c r="I15" s="474"/>
    </row>
    <row r="16" spans="1:9" ht="22.5">
      <c r="A16" s="210" t="s">
        <v>4</v>
      </c>
      <c r="B16" s="211" t="s">
        <v>650</v>
      </c>
      <c r="C16" s="212"/>
      <c r="D16" s="213"/>
      <c r="E16" s="213"/>
      <c r="F16" s="213"/>
      <c r="G16" s="214"/>
      <c r="H16" s="215">
        <f>SUM(D16:G16)</f>
        <v>0</v>
      </c>
      <c r="I16" s="216">
        <f>C16+H16</f>
        <v>0</v>
      </c>
    </row>
    <row r="17" spans="1:9" ht="23.25" thickBot="1">
      <c r="A17" s="222" t="s">
        <v>5</v>
      </c>
      <c r="B17" s="223" t="s">
        <v>647</v>
      </c>
      <c r="C17" s="224"/>
      <c r="D17" s="225"/>
      <c r="E17" s="225"/>
      <c r="F17" s="225"/>
      <c r="G17" s="226"/>
      <c r="H17" s="215">
        <f>SUM(D17:G17)</f>
        <v>0</v>
      </c>
      <c r="I17" s="230">
        <f>C17+H17</f>
        <v>0</v>
      </c>
    </row>
    <row r="18" spans="1:9" ht="13.5" thickBot="1">
      <c r="A18" s="470" t="s">
        <v>651</v>
      </c>
      <c r="B18" s="471"/>
      <c r="C18" s="227">
        <f aca="true" t="shared" si="3" ref="C18:I18">SUM(C16:C17)</f>
        <v>0</v>
      </c>
      <c r="D18" s="227">
        <f t="shared" si="3"/>
        <v>0</v>
      </c>
      <c r="E18" s="227">
        <f t="shared" si="3"/>
        <v>0</v>
      </c>
      <c r="F18" s="227">
        <f t="shared" si="3"/>
        <v>0</v>
      </c>
      <c r="G18" s="228">
        <f t="shared" si="3"/>
        <v>0</v>
      </c>
      <c r="H18" s="228">
        <f t="shared" si="3"/>
        <v>0</v>
      </c>
      <c r="I18" s="229">
        <f t="shared" si="3"/>
        <v>0</v>
      </c>
    </row>
    <row r="19" spans="1:9" ht="13.5" thickBot="1">
      <c r="A19" s="475" t="s">
        <v>652</v>
      </c>
      <c r="B19" s="476"/>
      <c r="C19" s="231">
        <f aca="true" t="shared" si="4" ref="C19:I19">C14+C18</f>
        <v>342</v>
      </c>
      <c r="D19" s="231">
        <f t="shared" si="4"/>
        <v>0</v>
      </c>
      <c r="E19" s="231">
        <f t="shared" si="4"/>
        <v>0</v>
      </c>
      <c r="F19" s="231">
        <f t="shared" si="4"/>
        <v>0</v>
      </c>
      <c r="G19" s="231">
        <f t="shared" si="4"/>
        <v>0</v>
      </c>
      <c r="H19" s="231">
        <f t="shared" si="4"/>
        <v>0</v>
      </c>
      <c r="I19" s="229">
        <f t="shared" si="4"/>
        <v>342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&amp;R&amp;"Arial,Dőlt"8. számú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E23" sqref="E23"/>
    </sheetView>
  </sheetViews>
  <sheetFormatPr defaultColWidth="9.140625" defaultRowHeight="12.75"/>
  <cols>
    <col min="1" max="1" width="5.140625" style="0" customWidth="1"/>
    <col min="2" max="2" width="28.28125" style="0" customWidth="1"/>
  </cols>
  <sheetData>
    <row r="2" spans="1:8" ht="15.75">
      <c r="A2" s="632" t="s">
        <v>748</v>
      </c>
      <c r="B2" s="632"/>
      <c r="C2" s="632"/>
      <c r="D2" s="632"/>
      <c r="E2" s="632"/>
      <c r="F2" s="632"/>
      <c r="G2" s="632"/>
      <c r="H2" s="632"/>
    </row>
    <row r="4" spans="1:8" ht="15.75" thickBot="1">
      <c r="A4" s="232"/>
      <c r="B4" s="233"/>
      <c r="C4" s="233"/>
      <c r="D4" s="233"/>
      <c r="E4" s="233"/>
      <c r="F4" s="233"/>
      <c r="G4" s="233"/>
      <c r="H4" s="234" t="s">
        <v>19</v>
      </c>
    </row>
    <row r="5" spans="1:8" ht="12.75">
      <c r="A5" s="488" t="s">
        <v>131</v>
      </c>
      <c r="B5" s="490" t="s">
        <v>653</v>
      </c>
      <c r="C5" s="488" t="s">
        <v>654</v>
      </c>
      <c r="D5" s="488" t="s">
        <v>655</v>
      </c>
      <c r="E5" s="492" t="s">
        <v>656</v>
      </c>
      <c r="F5" s="494" t="s">
        <v>657</v>
      </c>
      <c r="G5" s="495"/>
      <c r="H5" s="486" t="s">
        <v>658</v>
      </c>
    </row>
    <row r="6" spans="1:8" ht="13.5" thickBot="1">
      <c r="A6" s="489"/>
      <c r="B6" s="491"/>
      <c r="C6" s="491"/>
      <c r="D6" s="489"/>
      <c r="E6" s="493"/>
      <c r="F6" s="235" t="s">
        <v>659</v>
      </c>
      <c r="G6" s="236" t="s">
        <v>660</v>
      </c>
      <c r="H6" s="487"/>
    </row>
    <row r="7" spans="1:8" ht="13.5" thickBot="1">
      <c r="A7" s="237">
        <v>1</v>
      </c>
      <c r="B7" s="238">
        <v>2</v>
      </c>
      <c r="C7" s="238">
        <v>3</v>
      </c>
      <c r="D7" s="239">
        <v>4</v>
      </c>
      <c r="E7" s="237">
        <v>5</v>
      </c>
      <c r="F7" s="239">
        <v>6</v>
      </c>
      <c r="G7" s="239">
        <v>7</v>
      </c>
      <c r="H7" s="240">
        <v>8</v>
      </c>
    </row>
    <row r="8" spans="1:8" ht="13.5" thickBot="1">
      <c r="A8" s="241" t="s">
        <v>4</v>
      </c>
      <c r="B8" s="242" t="s">
        <v>661</v>
      </c>
      <c r="C8" s="243"/>
      <c r="D8" s="244"/>
      <c r="E8" s="245">
        <f>SUM(E9:E12)</f>
        <v>0</v>
      </c>
      <c r="F8" s="246">
        <f>SUM(F9:F12)</f>
        <v>0</v>
      </c>
      <c r="G8" s="246">
        <f>SUM(G9:G12)</f>
        <v>0</v>
      </c>
      <c r="H8" s="247">
        <f>SUM(H9:H12)</f>
        <v>0</v>
      </c>
    </row>
    <row r="9" spans="1:8" ht="12.75">
      <c r="A9" s="248" t="s">
        <v>5</v>
      </c>
      <c r="B9" s="249"/>
      <c r="C9" s="250"/>
      <c r="D9" s="251"/>
      <c r="E9" s="252">
        <v>0</v>
      </c>
      <c r="F9" s="253"/>
      <c r="G9" s="253"/>
      <c r="H9" s="254"/>
    </row>
    <row r="10" spans="1:8" ht="12.75">
      <c r="A10" s="248" t="s">
        <v>6</v>
      </c>
      <c r="B10" s="249"/>
      <c r="C10" s="250"/>
      <c r="D10" s="251"/>
      <c r="E10" s="252"/>
      <c r="F10" s="253"/>
      <c r="G10" s="253"/>
      <c r="H10" s="254"/>
    </row>
    <row r="11" spans="1:8" ht="12.75">
      <c r="A11" s="248" t="s">
        <v>17</v>
      </c>
      <c r="B11" s="249" t="s">
        <v>662</v>
      </c>
      <c r="C11" s="250"/>
      <c r="D11" s="251"/>
      <c r="E11" s="252"/>
      <c r="F11" s="253"/>
      <c r="G11" s="253"/>
      <c r="H11" s="254"/>
    </row>
    <row r="12" spans="1:8" ht="13.5" thickBot="1">
      <c r="A12" s="248" t="s">
        <v>7</v>
      </c>
      <c r="B12" s="249" t="s">
        <v>662</v>
      </c>
      <c r="C12" s="250"/>
      <c r="D12" s="251"/>
      <c r="E12" s="252"/>
      <c r="F12" s="253"/>
      <c r="G12" s="253"/>
      <c r="H12" s="254"/>
    </row>
    <row r="13" spans="1:8" ht="13.5" thickBot="1">
      <c r="A13" s="241" t="s">
        <v>8</v>
      </c>
      <c r="B13" s="242" t="s">
        <v>663</v>
      </c>
      <c r="C13" s="255"/>
      <c r="D13" s="256"/>
      <c r="E13" s="245">
        <f>SUM(E14:E17)</f>
        <v>0</v>
      </c>
      <c r="F13" s="246">
        <f>SUM(F14:F17)</f>
        <v>0</v>
      </c>
      <c r="G13" s="246">
        <f>SUM(G14:G17)</f>
        <v>0</v>
      </c>
      <c r="H13" s="247">
        <f>SUM(H14:H17)</f>
        <v>0</v>
      </c>
    </row>
    <row r="14" spans="1:8" ht="12.75">
      <c r="A14" s="248" t="s">
        <v>18</v>
      </c>
      <c r="B14" s="249"/>
      <c r="C14" s="250"/>
      <c r="D14" s="251"/>
      <c r="E14" s="252"/>
      <c r="F14" s="253"/>
      <c r="G14" s="253"/>
      <c r="H14" s="254"/>
    </row>
    <row r="15" spans="1:8" ht="12.75">
      <c r="A15" s="248" t="s">
        <v>9</v>
      </c>
      <c r="B15" s="249" t="s">
        <v>662</v>
      </c>
      <c r="C15" s="250"/>
      <c r="D15" s="251"/>
      <c r="E15" s="252"/>
      <c r="F15" s="253"/>
      <c r="G15" s="253"/>
      <c r="H15" s="254"/>
    </row>
    <row r="16" spans="1:8" ht="12.75">
      <c r="A16" s="248" t="s">
        <v>33</v>
      </c>
      <c r="B16" s="249" t="s">
        <v>662</v>
      </c>
      <c r="C16" s="250"/>
      <c r="D16" s="251"/>
      <c r="E16" s="252"/>
      <c r="F16" s="253"/>
      <c r="G16" s="253"/>
      <c r="H16" s="254"/>
    </row>
    <row r="17" spans="1:8" ht="13.5" thickBot="1">
      <c r="A17" s="248" t="s">
        <v>10</v>
      </c>
      <c r="B17" s="249" t="s">
        <v>662</v>
      </c>
      <c r="C17" s="250"/>
      <c r="D17" s="251"/>
      <c r="E17" s="252"/>
      <c r="F17" s="253"/>
      <c r="G17" s="253"/>
      <c r="H17" s="254"/>
    </row>
    <row r="18" spans="1:8" ht="13.5" thickBot="1">
      <c r="A18" s="241" t="s">
        <v>72</v>
      </c>
      <c r="B18" s="242" t="s">
        <v>664</v>
      </c>
      <c r="C18" s="243"/>
      <c r="D18" s="244"/>
      <c r="E18" s="245">
        <f>E8+E13</f>
        <v>0</v>
      </c>
      <c r="F18" s="246">
        <f>F8+F13</f>
        <v>0</v>
      </c>
      <c r="G18" s="246">
        <f>G8+G13</f>
        <v>0</v>
      </c>
      <c r="H18" s="247">
        <f>H8+H13</f>
        <v>0</v>
      </c>
    </row>
  </sheetData>
  <sheetProtection/>
  <mergeCells count="8">
    <mergeCell ref="A2:H2"/>
    <mergeCell ref="H5:H6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&amp;R&amp;"Arial,Dőlt"9.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J36"/>
  <sheetViews>
    <sheetView zoomScalePageLayoutView="0" workbookViewId="0" topLeftCell="A13">
      <selection activeCell="E21" sqref="E21"/>
    </sheetView>
  </sheetViews>
  <sheetFormatPr defaultColWidth="9.140625" defaultRowHeight="12.75"/>
  <cols>
    <col min="1" max="1" width="41.00390625" style="0" customWidth="1"/>
    <col min="2" max="2" width="16.00390625" style="0" customWidth="1"/>
    <col min="3" max="3" width="15.421875" style="0" customWidth="1"/>
    <col min="4" max="4" width="15.28125" style="0" customWidth="1"/>
    <col min="5" max="5" width="13.00390625" style="0" bestFit="1" customWidth="1"/>
    <col min="6" max="6" width="13.00390625" style="0" customWidth="1"/>
    <col min="7" max="7" width="9.57421875" style="0" customWidth="1"/>
    <col min="8" max="8" width="10.7109375" style="0" bestFit="1" customWidth="1"/>
  </cols>
  <sheetData>
    <row r="2" ht="12.75">
      <c r="D2" s="203" t="s">
        <v>717</v>
      </c>
    </row>
    <row r="3" spans="8:10" ht="15">
      <c r="H3" s="86"/>
      <c r="I3" s="462"/>
      <c r="J3" s="462"/>
    </row>
    <row r="6" spans="1:8" ht="18.75">
      <c r="A6" s="505" t="s">
        <v>718</v>
      </c>
      <c r="B6" s="505"/>
      <c r="C6" s="505"/>
      <c r="D6" s="505"/>
      <c r="E6" s="85"/>
      <c r="F6" s="85"/>
      <c r="G6" s="85"/>
      <c r="H6" s="85"/>
    </row>
    <row r="7" spans="1:8" ht="18.75">
      <c r="A7" s="85"/>
      <c r="B7" s="85"/>
      <c r="C7" s="85"/>
      <c r="D7" s="85"/>
      <c r="E7" s="85"/>
      <c r="F7" s="85"/>
      <c r="G7" s="85"/>
      <c r="H7" s="85"/>
    </row>
    <row r="8" ht="12.75">
      <c r="D8" s="204" t="s">
        <v>628</v>
      </c>
    </row>
    <row r="9" spans="1:8" ht="16.5">
      <c r="A9" s="498" t="s">
        <v>22</v>
      </c>
      <c r="B9" s="500"/>
      <c r="C9" s="500"/>
      <c r="D9" s="500"/>
      <c r="E9" s="509"/>
      <c r="F9" s="509"/>
      <c r="G9" s="509"/>
      <c r="H9" s="502"/>
    </row>
    <row r="10" spans="1:8" ht="16.5">
      <c r="A10" s="499"/>
      <c r="B10" s="90" t="s">
        <v>104</v>
      </c>
      <c r="C10" s="90" t="s">
        <v>105</v>
      </c>
      <c r="D10" s="90" t="s">
        <v>32</v>
      </c>
      <c r="E10" s="257"/>
      <c r="F10" s="257"/>
      <c r="G10" s="257"/>
      <c r="H10" s="503"/>
    </row>
    <row r="11" spans="1:8" ht="15.75">
      <c r="A11" s="4" t="s">
        <v>665</v>
      </c>
      <c r="B11" s="66">
        <v>5700</v>
      </c>
      <c r="C11" s="66">
        <v>512</v>
      </c>
      <c r="D11" s="66">
        <v>512</v>
      </c>
      <c r="E11" s="94"/>
      <c r="F11" s="94"/>
      <c r="G11" s="94"/>
      <c r="H11" s="95"/>
    </row>
    <row r="12" spans="1:8" ht="15.75">
      <c r="A12" s="64" t="s">
        <v>725</v>
      </c>
      <c r="B12" s="67">
        <v>1380</v>
      </c>
      <c r="C12" s="67"/>
      <c r="D12" s="67"/>
      <c r="E12" s="94"/>
      <c r="F12" s="94"/>
      <c r="G12" s="94"/>
      <c r="H12" s="95"/>
    </row>
    <row r="13" spans="1:8" ht="15.75">
      <c r="A13" s="64" t="s">
        <v>726</v>
      </c>
      <c r="B13" s="67"/>
      <c r="C13" s="67">
        <v>1143</v>
      </c>
      <c r="D13" s="67">
        <v>1143</v>
      </c>
      <c r="E13" s="94"/>
      <c r="F13" s="94"/>
      <c r="G13" s="94"/>
      <c r="H13" s="95"/>
    </row>
    <row r="14" spans="1:8" ht="15.75">
      <c r="A14" s="64" t="s">
        <v>727</v>
      </c>
      <c r="B14" s="67"/>
      <c r="C14" s="67">
        <v>415</v>
      </c>
      <c r="D14" s="67">
        <v>415</v>
      </c>
      <c r="E14" s="94"/>
      <c r="F14" s="94"/>
      <c r="G14" s="94"/>
      <c r="H14" s="95"/>
    </row>
    <row r="15" spans="1:8" ht="15.75">
      <c r="A15" s="64" t="s">
        <v>723</v>
      </c>
      <c r="B15" s="506">
        <v>501</v>
      </c>
      <c r="C15" s="67">
        <v>501</v>
      </c>
      <c r="D15" s="67">
        <v>501</v>
      </c>
      <c r="E15" s="508"/>
      <c r="F15" s="94"/>
      <c r="G15" s="94"/>
      <c r="H15" s="504"/>
    </row>
    <row r="16" spans="1:8" ht="0.75" customHeight="1">
      <c r="A16" s="65"/>
      <c r="B16" s="507"/>
      <c r="C16" s="68"/>
      <c r="D16" s="68"/>
      <c r="E16" s="508"/>
      <c r="F16" s="94"/>
      <c r="G16" s="94"/>
      <c r="H16" s="504"/>
    </row>
    <row r="17" spans="1:8" ht="15.75">
      <c r="A17" s="65" t="s">
        <v>724</v>
      </c>
      <c r="B17" s="68">
        <v>500</v>
      </c>
      <c r="C17" s="68"/>
      <c r="D17" s="68"/>
      <c r="E17" s="94"/>
      <c r="F17" s="94"/>
      <c r="G17" s="94"/>
      <c r="H17" s="95"/>
    </row>
    <row r="18" spans="1:8" ht="18.75">
      <c r="A18" s="73" t="s">
        <v>29</v>
      </c>
      <c r="B18" s="397">
        <f>SUM(B11:B17)</f>
        <v>8081</v>
      </c>
      <c r="C18" s="397">
        <f>SUM(C11:C17)</f>
        <v>2571</v>
      </c>
      <c r="D18" s="397">
        <f>SUM(D11:D17)</f>
        <v>2571</v>
      </c>
      <c r="E18" s="96"/>
      <c r="F18" s="96"/>
      <c r="G18" s="96"/>
      <c r="H18" s="96"/>
    </row>
    <row r="23" spans="1:8" ht="20.25" customHeight="1">
      <c r="A23" s="505" t="s">
        <v>719</v>
      </c>
      <c r="B23" s="505"/>
      <c r="C23" s="505"/>
      <c r="D23" s="505"/>
      <c r="E23" s="85"/>
      <c r="F23" s="85"/>
      <c r="G23" s="85"/>
      <c r="H23" s="85"/>
    </row>
    <row r="24" spans="1:8" ht="20.25" customHeight="1">
      <c r="A24" s="85"/>
      <c r="B24" s="85"/>
      <c r="C24" s="85"/>
      <c r="D24" s="85"/>
      <c r="E24" s="85"/>
      <c r="F24" s="85"/>
      <c r="G24" s="85"/>
      <c r="H24" s="85"/>
    </row>
    <row r="25" ht="12.75">
      <c r="D25" s="204" t="s">
        <v>628</v>
      </c>
    </row>
    <row r="26" spans="1:8" ht="16.5">
      <c r="A26" s="498" t="s">
        <v>22</v>
      </c>
      <c r="B26" s="500"/>
      <c r="C26" s="500"/>
      <c r="D26" s="501"/>
      <c r="E26" s="496"/>
      <c r="F26" s="97"/>
      <c r="G26" s="97"/>
      <c r="H26" s="502"/>
    </row>
    <row r="27" spans="1:8" ht="16.5">
      <c r="A27" s="499"/>
      <c r="B27" s="90" t="s">
        <v>104</v>
      </c>
      <c r="C27" s="90" t="s">
        <v>105</v>
      </c>
      <c r="D27" s="91" t="s">
        <v>32</v>
      </c>
      <c r="E27" s="497"/>
      <c r="F27" s="84"/>
      <c r="G27" s="84"/>
      <c r="H27" s="503"/>
    </row>
    <row r="28" spans="1:8" ht="15.75">
      <c r="A28" s="4" t="s">
        <v>722</v>
      </c>
      <c r="B28" s="66">
        <v>800</v>
      </c>
      <c r="C28" s="66"/>
      <c r="D28" s="92"/>
      <c r="E28" s="98"/>
      <c r="F28" s="94"/>
      <c r="G28" s="94"/>
      <c r="H28" s="95"/>
    </row>
    <row r="29" spans="1:8" ht="15.75">
      <c r="A29" s="65" t="s">
        <v>106</v>
      </c>
      <c r="B29" s="66">
        <v>677</v>
      </c>
      <c r="C29" s="66">
        <v>199</v>
      </c>
      <c r="D29" s="92">
        <v>199</v>
      </c>
      <c r="E29" s="99"/>
      <c r="F29" s="95"/>
      <c r="G29" s="95"/>
      <c r="H29" s="95"/>
    </row>
    <row r="30" spans="1:8" ht="15.75">
      <c r="A30" s="65" t="s">
        <v>720</v>
      </c>
      <c r="B30" s="66">
        <v>1200</v>
      </c>
      <c r="C30" s="66"/>
      <c r="D30" s="92"/>
      <c r="E30" s="99"/>
      <c r="F30" s="95"/>
      <c r="G30" s="95"/>
      <c r="H30" s="95"/>
    </row>
    <row r="31" spans="1:8" ht="15.75">
      <c r="A31" s="65" t="s">
        <v>721</v>
      </c>
      <c r="B31" s="66">
        <v>450</v>
      </c>
      <c r="C31" s="66">
        <v>454</v>
      </c>
      <c r="D31" s="92">
        <v>454</v>
      </c>
      <c r="E31" s="99"/>
      <c r="F31" s="95"/>
      <c r="G31" s="95"/>
      <c r="H31" s="95"/>
    </row>
    <row r="32" spans="1:8" ht="15.75">
      <c r="A32" s="65"/>
      <c r="B32" s="66"/>
      <c r="C32" s="66"/>
      <c r="D32" s="92"/>
      <c r="E32" s="99"/>
      <c r="F32" s="95"/>
      <c r="G32" s="95"/>
      <c r="H32" s="95"/>
    </row>
    <row r="33" spans="1:8" ht="15.75">
      <c r="A33" s="65"/>
      <c r="B33" s="66"/>
      <c r="C33" s="66"/>
      <c r="D33" s="92"/>
      <c r="E33" s="99"/>
      <c r="F33" s="95"/>
      <c r="G33" s="95"/>
      <c r="H33" s="95"/>
    </row>
    <row r="34" spans="1:8" ht="15.75">
      <c r="A34" s="65"/>
      <c r="B34" s="66"/>
      <c r="C34" s="66"/>
      <c r="D34" s="93"/>
      <c r="E34" s="99"/>
      <c r="F34" s="95"/>
      <c r="G34" s="95"/>
      <c r="H34" s="95"/>
    </row>
    <row r="35" spans="1:8" ht="18.75">
      <c r="A35" s="73" t="s">
        <v>29</v>
      </c>
      <c r="B35" s="397">
        <f>SUM(B28:B34)</f>
        <v>3127</v>
      </c>
      <c r="C35" s="397">
        <f>SUM(C28:C34)</f>
        <v>653</v>
      </c>
      <c r="D35" s="397">
        <f>SUM(D28:D34)</f>
        <v>653</v>
      </c>
      <c r="E35" s="100"/>
      <c r="F35" s="96"/>
      <c r="G35" s="96"/>
      <c r="H35" s="96"/>
    </row>
    <row r="36" spans="5:8" ht="12.75">
      <c r="E36" s="43"/>
      <c r="F36" s="43"/>
      <c r="G36" s="43"/>
      <c r="H36" s="43"/>
    </row>
  </sheetData>
  <sheetProtection/>
  <mergeCells count="14">
    <mergeCell ref="I3:J3"/>
    <mergeCell ref="B15:B16"/>
    <mergeCell ref="E15:E16"/>
    <mergeCell ref="B9:D9"/>
    <mergeCell ref="E9:G9"/>
    <mergeCell ref="H9:H10"/>
    <mergeCell ref="A6:D6"/>
    <mergeCell ref="E26:E27"/>
    <mergeCell ref="A9:A10"/>
    <mergeCell ref="A26:A27"/>
    <mergeCell ref="B26:D26"/>
    <mergeCell ref="H26:H27"/>
    <mergeCell ref="H15:H16"/>
    <mergeCell ref="A23:D23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G48"/>
  <sheetViews>
    <sheetView zoomScalePageLayoutView="0" workbookViewId="0" topLeftCell="A4">
      <selection activeCell="D36" sqref="D36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7.57421875" style="0" customWidth="1"/>
    <col min="4" max="4" width="16.8515625" style="0" customWidth="1"/>
    <col min="6" max="6" width="11.421875" style="0" bestFit="1" customWidth="1"/>
    <col min="7" max="7" width="11.421875" style="0" customWidth="1"/>
  </cols>
  <sheetData>
    <row r="2" spans="4:5" ht="15">
      <c r="D2" s="438" t="s">
        <v>666</v>
      </c>
      <c r="E2" s="438"/>
    </row>
    <row r="5" spans="1:7" ht="21" customHeight="1">
      <c r="A5" s="521" t="s">
        <v>740</v>
      </c>
      <c r="B5" s="521"/>
      <c r="C5" s="521"/>
      <c r="D5" s="521"/>
      <c r="E5" s="521"/>
      <c r="F5" s="521"/>
      <c r="G5" s="88"/>
    </row>
    <row r="7" spans="1:7" ht="15.75">
      <c r="A7" s="8"/>
      <c r="B7" s="8"/>
      <c r="C7" s="8"/>
      <c r="D7" s="40"/>
      <c r="E7" s="40"/>
      <c r="F7" s="40"/>
      <c r="G7" s="40"/>
    </row>
    <row r="8" spans="1:7" ht="15.75">
      <c r="A8" s="520"/>
      <c r="B8" s="520"/>
      <c r="C8" s="87"/>
      <c r="D8" s="522" t="s">
        <v>628</v>
      </c>
      <c r="E8" s="522"/>
      <c r="F8" s="40"/>
      <c r="G8" s="40"/>
    </row>
    <row r="9" spans="1:7" ht="15.75">
      <c r="A9" s="87"/>
      <c r="B9" s="87"/>
      <c r="C9" s="87"/>
      <c r="D9" s="40"/>
      <c r="E9" s="40"/>
      <c r="F9" s="40"/>
      <c r="G9" s="40"/>
    </row>
    <row r="10" spans="1:7" ht="15.75">
      <c r="A10" s="518" t="s">
        <v>22</v>
      </c>
      <c r="B10" s="512" t="s">
        <v>734</v>
      </c>
      <c r="C10" s="514" t="s">
        <v>133</v>
      </c>
      <c r="D10" s="516" t="s">
        <v>122</v>
      </c>
      <c r="E10" s="398"/>
      <c r="F10" s="510"/>
      <c r="G10" s="511"/>
    </row>
    <row r="11" spans="1:4" ht="15.75" customHeight="1">
      <c r="A11" s="519"/>
      <c r="B11" s="513"/>
      <c r="C11" s="515"/>
      <c r="D11" s="517"/>
    </row>
    <row r="12" spans="1:4" ht="15.75">
      <c r="A12" s="11" t="s">
        <v>44</v>
      </c>
      <c r="B12" s="12">
        <v>764</v>
      </c>
      <c r="C12" s="101">
        <v>735</v>
      </c>
      <c r="D12" s="4">
        <v>735</v>
      </c>
    </row>
    <row r="13" spans="1:4" ht="15.75">
      <c r="A13" s="9" t="s">
        <v>91</v>
      </c>
      <c r="B13" s="12">
        <v>251</v>
      </c>
      <c r="C13" s="101">
        <v>251</v>
      </c>
      <c r="D13" s="107">
        <v>251</v>
      </c>
    </row>
    <row r="14" spans="1:4" ht="15.75">
      <c r="A14" s="9" t="s">
        <v>92</v>
      </c>
      <c r="B14" s="12">
        <v>2425</v>
      </c>
      <c r="C14" s="101">
        <v>1487</v>
      </c>
      <c r="D14" s="4">
        <v>1487</v>
      </c>
    </row>
    <row r="15" spans="1:4" ht="15.75">
      <c r="A15" s="9" t="s">
        <v>93</v>
      </c>
      <c r="B15" s="12">
        <v>120</v>
      </c>
      <c r="C15" s="101">
        <v>120</v>
      </c>
      <c r="D15" s="107">
        <v>120</v>
      </c>
    </row>
    <row r="16" spans="1:4" ht="15.75">
      <c r="A16" s="9" t="s">
        <v>396</v>
      </c>
      <c r="B16" s="12"/>
      <c r="C16" s="101">
        <v>1443</v>
      </c>
      <c r="D16" s="107">
        <v>1443</v>
      </c>
    </row>
    <row r="17" spans="1:4" ht="15.75">
      <c r="A17" s="9" t="s">
        <v>109</v>
      </c>
      <c r="B17" s="12"/>
      <c r="C17" s="101">
        <v>30</v>
      </c>
      <c r="D17" s="107">
        <v>30</v>
      </c>
    </row>
    <row r="18" spans="1:4" ht="15.75">
      <c r="A18" s="9" t="s">
        <v>733</v>
      </c>
      <c r="B18" s="12"/>
      <c r="C18" s="101">
        <v>23</v>
      </c>
      <c r="D18" s="107">
        <v>23</v>
      </c>
    </row>
    <row r="19" spans="1:4" ht="15.75">
      <c r="A19" s="9" t="s">
        <v>94</v>
      </c>
      <c r="B19" s="12">
        <v>510</v>
      </c>
      <c r="C19" s="101">
        <v>127</v>
      </c>
      <c r="D19" s="107">
        <v>127</v>
      </c>
    </row>
    <row r="20" spans="1:4" ht="15.75">
      <c r="A20" s="10" t="s">
        <v>95</v>
      </c>
      <c r="B20" s="10">
        <v>280</v>
      </c>
      <c r="C20" s="406" t="s">
        <v>741</v>
      </c>
      <c r="D20" s="407" t="s">
        <v>741</v>
      </c>
    </row>
    <row r="21" spans="1:4" ht="15.75">
      <c r="A21" s="10" t="s">
        <v>46</v>
      </c>
      <c r="B21" s="10">
        <v>100</v>
      </c>
      <c r="C21" s="105">
        <v>42</v>
      </c>
      <c r="D21" s="107">
        <v>42</v>
      </c>
    </row>
    <row r="22" spans="1:4" ht="15.75">
      <c r="A22" s="10" t="s">
        <v>730</v>
      </c>
      <c r="B22" s="10">
        <v>100</v>
      </c>
      <c r="C22" s="105">
        <v>126</v>
      </c>
      <c r="D22" s="107">
        <v>126</v>
      </c>
    </row>
    <row r="23" spans="1:4" ht="15.75">
      <c r="A23" s="10" t="s">
        <v>728</v>
      </c>
      <c r="B23" s="10">
        <v>130</v>
      </c>
      <c r="C23" s="105">
        <v>75</v>
      </c>
      <c r="D23" s="107">
        <v>75</v>
      </c>
    </row>
    <row r="24" spans="1:4" ht="15.75">
      <c r="A24" s="10" t="s">
        <v>729</v>
      </c>
      <c r="B24" s="10">
        <v>250</v>
      </c>
      <c r="C24" s="105">
        <v>172</v>
      </c>
      <c r="D24" s="107">
        <v>172</v>
      </c>
    </row>
    <row r="25" spans="1:4" ht="15.75">
      <c r="A25" s="10" t="s">
        <v>731</v>
      </c>
      <c r="B25" s="10">
        <v>350</v>
      </c>
      <c r="C25" s="105">
        <v>64</v>
      </c>
      <c r="D25" s="107">
        <v>64</v>
      </c>
    </row>
    <row r="26" spans="1:4" ht="15.75">
      <c r="A26" s="10" t="s">
        <v>732</v>
      </c>
      <c r="B26" s="10">
        <v>1110</v>
      </c>
      <c r="C26" s="105">
        <v>2382</v>
      </c>
      <c r="D26" s="107">
        <v>2382</v>
      </c>
    </row>
    <row r="27" spans="1:4" ht="15.75">
      <c r="A27" s="10" t="s">
        <v>735</v>
      </c>
      <c r="B27" s="10"/>
      <c r="C27" s="105">
        <v>1200</v>
      </c>
      <c r="D27" s="107">
        <v>1200</v>
      </c>
    </row>
    <row r="28" spans="1:4" ht="15.75">
      <c r="A28" s="10" t="s">
        <v>736</v>
      </c>
      <c r="B28" s="10"/>
      <c r="C28" s="105">
        <v>220</v>
      </c>
      <c r="D28" s="107">
        <v>220</v>
      </c>
    </row>
    <row r="29" spans="1:4" ht="15.75">
      <c r="A29" s="10" t="s">
        <v>737</v>
      </c>
      <c r="B29" s="10"/>
      <c r="C29" s="105">
        <v>100</v>
      </c>
      <c r="D29" s="107">
        <v>100</v>
      </c>
    </row>
    <row r="30" spans="1:4" ht="15.75">
      <c r="A30" s="10" t="s">
        <v>738</v>
      </c>
      <c r="B30" s="10"/>
      <c r="C30" s="105">
        <v>429</v>
      </c>
      <c r="D30" s="107">
        <v>429</v>
      </c>
    </row>
    <row r="31" spans="1:4" ht="15.75">
      <c r="A31" s="10" t="s">
        <v>739</v>
      </c>
      <c r="B31" s="10"/>
      <c r="C31" s="105">
        <v>433</v>
      </c>
      <c r="D31" s="107">
        <v>433</v>
      </c>
    </row>
    <row r="32" spans="1:4" ht="15.75">
      <c r="A32" s="17" t="s">
        <v>45</v>
      </c>
      <c r="B32" s="13">
        <f>SUM(B12,B13,B14,B15,B16,B17,B18,B19,B20,B21,B22,B23,B24,B25,B26,)</f>
        <v>6390</v>
      </c>
      <c r="C32" s="13">
        <f>SUM(C12,C13,C14,C15,C16,C17,C18,C19,C20,C21,C22,C23,C24,C25,C26,)</f>
        <v>7077</v>
      </c>
      <c r="D32" s="13">
        <f>SUM(D12,D13,D14,D15,D16,D17,D18,D19,D20,D21,D22,D23,D24,D25,D26,)</f>
        <v>7077</v>
      </c>
    </row>
    <row r="33" spans="1:7" ht="15.75">
      <c r="A33" s="18"/>
      <c r="B33" s="19"/>
      <c r="C33" s="106"/>
      <c r="D33" s="40"/>
      <c r="E33" s="108"/>
      <c r="F33" s="108"/>
      <c r="G33" s="108"/>
    </row>
    <row r="34" spans="1:7" ht="15.75">
      <c r="A34" s="520"/>
      <c r="B34" s="520"/>
      <c r="C34" s="103"/>
      <c r="D34" s="40"/>
      <c r="E34" s="108"/>
      <c r="F34" s="108"/>
      <c r="G34" s="108"/>
    </row>
    <row r="35" spans="1:7" ht="15.75">
      <c r="A35" s="16"/>
      <c r="B35" s="16"/>
      <c r="C35" s="104"/>
      <c r="D35" s="40"/>
      <c r="E35" s="108"/>
      <c r="F35" s="108"/>
      <c r="G35" s="108"/>
    </row>
    <row r="36" spans="1:7" ht="15.75">
      <c r="A36" s="15"/>
      <c r="B36" s="401"/>
      <c r="C36" s="402"/>
      <c r="D36" s="399"/>
      <c r="E36" s="400"/>
      <c r="F36" s="400"/>
      <c r="G36" s="400"/>
    </row>
    <row r="37" spans="1:7" ht="15.75">
      <c r="A37" s="399"/>
      <c r="B37" s="399"/>
      <c r="C37" s="400"/>
      <c r="D37" s="399"/>
      <c r="E37" s="400"/>
      <c r="F37" s="400"/>
      <c r="G37" s="400"/>
    </row>
    <row r="38" spans="1:7" ht="15.75">
      <c r="A38" s="403"/>
      <c r="B38" s="14"/>
      <c r="C38" s="102"/>
      <c r="D38" s="14"/>
      <c r="E38" s="102"/>
      <c r="F38" s="102"/>
      <c r="G38" s="102"/>
    </row>
    <row r="39" spans="1:7" ht="15.75">
      <c r="A39" s="16"/>
      <c r="B39" s="16"/>
      <c r="C39" s="104"/>
      <c r="D39" s="399"/>
      <c r="E39" s="400"/>
      <c r="F39" s="400"/>
      <c r="G39" s="400"/>
    </row>
    <row r="40" spans="1:7" ht="15.75">
      <c r="A40" s="18"/>
      <c r="B40" s="404"/>
      <c r="C40" s="405"/>
      <c r="D40" s="404"/>
      <c r="E40" s="405"/>
      <c r="F40" s="405"/>
      <c r="G40" s="405"/>
    </row>
    <row r="41" spans="3:7" ht="12.75">
      <c r="C41" s="72"/>
      <c r="E41" s="72"/>
      <c r="F41" s="72"/>
      <c r="G41" s="72"/>
    </row>
    <row r="42" spans="5:7" ht="12.75">
      <c r="E42" s="72"/>
      <c r="F42" s="72"/>
      <c r="G42" s="72"/>
    </row>
    <row r="43" spans="1:7" ht="16.5">
      <c r="A43" s="5"/>
      <c r="B43" s="5"/>
      <c r="C43" s="5"/>
      <c r="E43" s="72"/>
      <c r="F43" s="72"/>
      <c r="G43" s="72"/>
    </row>
    <row r="44" spans="1:7" ht="16.5">
      <c r="A44" s="5"/>
      <c r="B44" s="5"/>
      <c r="C44" s="5"/>
      <c r="E44" s="72"/>
      <c r="F44" s="72"/>
      <c r="G44" s="72"/>
    </row>
    <row r="45" spans="1:7" ht="16.5">
      <c r="A45" s="5"/>
      <c r="B45" s="5"/>
      <c r="C45" s="5"/>
      <c r="E45" s="72"/>
      <c r="F45" s="72"/>
      <c r="G45" s="72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7"/>
      <c r="B48" s="7"/>
      <c r="C48" s="7"/>
    </row>
  </sheetData>
  <sheetProtection/>
  <mergeCells count="10">
    <mergeCell ref="D2:E2"/>
    <mergeCell ref="A5:F5"/>
    <mergeCell ref="A8:B8"/>
    <mergeCell ref="D8:E8"/>
    <mergeCell ref="F10:G10"/>
    <mergeCell ref="B10:B11"/>
    <mergeCell ref="C10:C11"/>
    <mergeCell ref="D10:D11"/>
    <mergeCell ref="A10:A11"/>
    <mergeCell ref="A34:B3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5"/>
  <sheetViews>
    <sheetView view="pageBreakPreview" zoomScale="60" zoomScaleNormal="75" workbookViewId="0" topLeftCell="A9">
      <selection activeCell="Y9" sqref="Y9"/>
    </sheetView>
  </sheetViews>
  <sheetFormatPr defaultColWidth="9.140625" defaultRowHeight="12.75"/>
  <cols>
    <col min="1" max="1" width="10.57421875" style="79" customWidth="1"/>
    <col min="2" max="2" width="47.57421875" style="72" customWidth="1"/>
    <col min="3" max="3" width="10.57421875" style="72" hidden="1" customWidth="1"/>
    <col min="4" max="4" width="11.7109375" style="72" hidden="1" customWidth="1"/>
    <col min="5" max="5" width="12.00390625" style="72" hidden="1" customWidth="1"/>
    <col min="6" max="6" width="10.8515625" style="72" hidden="1" customWidth="1"/>
    <col min="7" max="8" width="9.140625" style="72" hidden="1" customWidth="1"/>
    <col min="9" max="9" width="10.00390625" style="72" hidden="1" customWidth="1"/>
    <col min="10" max="10" width="10.57421875" style="72" hidden="1" customWidth="1"/>
    <col min="11" max="12" width="9.140625" style="72" hidden="1" customWidth="1"/>
    <col min="13" max="14" width="13.00390625" style="0" customWidth="1"/>
    <col min="15" max="15" width="12.28125" style="0" customWidth="1"/>
    <col min="16" max="17" width="12.7109375" style="72" customWidth="1"/>
    <col min="18" max="18" width="13.00390625" style="72" customWidth="1"/>
    <col min="19" max="19" width="11.7109375" style="72" customWidth="1"/>
    <col min="20" max="22" width="12.57421875" style="72" customWidth="1"/>
    <col min="23" max="16384" width="9.140625" style="72" customWidth="1"/>
  </cols>
  <sheetData>
    <row r="1" spans="1:22" ht="36.75" customHeight="1">
      <c r="A1" s="413" t="s">
        <v>682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22" ht="22.5" customHeight="1">
      <c r="A2" s="420" t="s">
        <v>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13:22" ht="19.5" customHeight="1">
      <c r="M3" s="72"/>
      <c r="N3" s="72"/>
      <c r="O3" s="72"/>
      <c r="P3"/>
      <c r="Q3"/>
      <c r="R3"/>
      <c r="U3" s="422" t="s">
        <v>130</v>
      </c>
      <c r="V3" s="423"/>
    </row>
    <row r="4" spans="1:22" ht="29.25" customHeight="1">
      <c r="A4" s="424" t="s">
        <v>85</v>
      </c>
      <c r="B4" s="426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415" t="s">
        <v>47</v>
      </c>
      <c r="N4" s="415"/>
      <c r="O4" s="415"/>
      <c r="P4" s="416" t="s">
        <v>2</v>
      </c>
      <c r="Q4" s="417"/>
      <c r="R4" s="417"/>
      <c r="S4" s="89" t="s">
        <v>87</v>
      </c>
      <c r="T4" s="418" t="s">
        <v>3</v>
      </c>
      <c r="U4" s="419"/>
      <c r="V4" s="419"/>
    </row>
    <row r="5" spans="1:22" ht="33.75" customHeight="1">
      <c r="A5" s="425"/>
      <c r="B5" s="427"/>
      <c r="C5" s="80"/>
      <c r="D5" s="80">
        <v>682001</v>
      </c>
      <c r="E5" s="80">
        <v>682002</v>
      </c>
      <c r="F5" s="80">
        <v>841112</v>
      </c>
      <c r="G5" s="80">
        <v>841403</v>
      </c>
      <c r="H5" s="80">
        <v>841901</v>
      </c>
      <c r="I5" s="80">
        <v>910501</v>
      </c>
      <c r="J5" s="80">
        <v>900400</v>
      </c>
      <c r="K5" s="80">
        <v>890441</v>
      </c>
      <c r="L5" s="80">
        <v>960302</v>
      </c>
      <c r="M5" s="345" t="s">
        <v>97</v>
      </c>
      <c r="N5" s="345" t="s">
        <v>98</v>
      </c>
      <c r="O5" s="345" t="s">
        <v>32</v>
      </c>
      <c r="P5" s="345" t="s">
        <v>97</v>
      </c>
      <c r="Q5" s="345" t="s">
        <v>98</v>
      </c>
      <c r="R5" s="345" t="s">
        <v>32</v>
      </c>
      <c r="S5" s="345"/>
      <c r="T5" s="345" t="s">
        <v>97</v>
      </c>
      <c r="U5" s="345" t="s">
        <v>98</v>
      </c>
      <c r="V5" s="345" t="s">
        <v>32</v>
      </c>
    </row>
    <row r="6" spans="1:22" s="70" customFormat="1" ht="18" customHeight="1">
      <c r="A6" s="265" t="s">
        <v>4</v>
      </c>
      <c r="B6" s="110" t="s">
        <v>688</v>
      </c>
      <c r="C6" s="109" t="e">
        <f>C7+C8+C9+C10+C12+#REF!</f>
        <v>#REF!</v>
      </c>
      <c r="D6" s="109" t="e">
        <f>D7+D8+D9+D10+D12+#REF!</f>
        <v>#REF!</v>
      </c>
      <c r="E6" s="109" t="e">
        <f>E7+E8+E9+E10+E12+#REF!</f>
        <v>#REF!</v>
      </c>
      <c r="F6" s="109" t="e">
        <f>F7+F8+F9+F10+F12+#REF!</f>
        <v>#REF!</v>
      </c>
      <c r="G6" s="109" t="e">
        <f>G7+G8+G9+G10+G12+#REF!</f>
        <v>#REF!</v>
      </c>
      <c r="H6" s="109" t="e">
        <f>H7+H8+H9+H10+H12+#REF!</f>
        <v>#REF!</v>
      </c>
      <c r="I6" s="109" t="e">
        <f>I7+I8+I9+I10+I12+#REF!</f>
        <v>#REF!</v>
      </c>
      <c r="J6" s="109" t="e">
        <f>J7+J8+J9+J10+J12+#REF!</f>
        <v>#REF!</v>
      </c>
      <c r="K6" s="109" t="e">
        <f>K7+K8+K9+K10+K12+#REF!</f>
        <v>#REF!</v>
      </c>
      <c r="L6" s="109" t="e">
        <f>SUM(B6:K6)</f>
        <v>#REF!</v>
      </c>
      <c r="M6" s="111">
        <f aca="true" t="shared" si="0" ref="M6:R6">SUM(M7:M12)</f>
        <v>27352</v>
      </c>
      <c r="N6" s="111">
        <f t="shared" si="0"/>
        <v>29010</v>
      </c>
      <c r="O6" s="111">
        <f t="shared" si="0"/>
        <v>29010</v>
      </c>
      <c r="P6" s="111">
        <f t="shared" si="0"/>
        <v>26060</v>
      </c>
      <c r="Q6" s="111">
        <f t="shared" si="0"/>
        <v>28035</v>
      </c>
      <c r="R6" s="111">
        <f t="shared" si="0"/>
        <v>28035</v>
      </c>
      <c r="S6" s="109"/>
      <c r="T6" s="112">
        <f>M6+P6</f>
        <v>53412</v>
      </c>
      <c r="U6" s="112">
        <f>N6+Q6</f>
        <v>57045</v>
      </c>
      <c r="V6" s="112">
        <f>O6+R6</f>
        <v>57045</v>
      </c>
    </row>
    <row r="7" spans="1:22" s="71" customFormat="1" ht="33.75" customHeight="1">
      <c r="A7" s="265" t="s">
        <v>5</v>
      </c>
      <c r="B7" s="113" t="s">
        <v>110</v>
      </c>
      <c r="C7" s="109" t="e">
        <f>SUM(#REF!)</f>
        <v>#REF!</v>
      </c>
      <c r="D7" s="109" t="e">
        <f>SUM(#REF!)</f>
        <v>#REF!</v>
      </c>
      <c r="E7" s="109" t="e">
        <f>SUM(#REF!)</f>
        <v>#REF!</v>
      </c>
      <c r="F7" s="109" t="e">
        <f>SUM(#REF!)</f>
        <v>#REF!</v>
      </c>
      <c r="G7" s="109" t="e">
        <f>SUM(#REF!)</f>
        <v>#REF!</v>
      </c>
      <c r="H7" s="109" t="e">
        <f>SUM(#REF!)</f>
        <v>#REF!</v>
      </c>
      <c r="I7" s="109" t="e">
        <f>SUM(#REF!)</f>
        <v>#REF!</v>
      </c>
      <c r="J7" s="109" t="e">
        <f>SUM(#REF!)</f>
        <v>#REF!</v>
      </c>
      <c r="K7" s="109" t="e">
        <f>SUM(#REF!)</f>
        <v>#REF!</v>
      </c>
      <c r="L7" s="109" t="e">
        <f>SUM(B7:K7)</f>
        <v>#REF!</v>
      </c>
      <c r="M7" s="114">
        <v>15338</v>
      </c>
      <c r="N7" s="114">
        <v>15380</v>
      </c>
      <c r="O7" s="114">
        <v>15380</v>
      </c>
      <c r="P7" s="109"/>
      <c r="Q7" s="109"/>
      <c r="R7" s="109"/>
      <c r="S7" s="109"/>
      <c r="T7" s="112">
        <f>M7+P7</f>
        <v>15338</v>
      </c>
      <c r="U7" s="112">
        <f aca="true" t="shared" si="1" ref="U7:U26">N7+Q7</f>
        <v>15380</v>
      </c>
      <c r="V7" s="112">
        <f aca="true" t="shared" si="2" ref="V7:V26">O7+R7</f>
        <v>15380</v>
      </c>
    </row>
    <row r="8" spans="1:22" ht="19.5" customHeight="1">
      <c r="A8" s="265" t="s">
        <v>6</v>
      </c>
      <c r="B8" s="342" t="s">
        <v>683</v>
      </c>
      <c r="C8" s="109"/>
      <c r="D8" s="109"/>
      <c r="E8" s="109"/>
      <c r="F8" s="109"/>
      <c r="G8" s="109"/>
      <c r="H8" s="109"/>
      <c r="I8" s="109"/>
      <c r="J8" s="109"/>
      <c r="K8" s="109"/>
      <c r="L8" s="109">
        <f>SUM(B8:K8)</f>
        <v>0</v>
      </c>
      <c r="M8" s="114"/>
      <c r="N8" s="114"/>
      <c r="O8" s="114"/>
      <c r="P8" s="109"/>
      <c r="Q8" s="109"/>
      <c r="R8" s="109"/>
      <c r="S8" s="109"/>
      <c r="T8" s="112"/>
      <c r="U8" s="112"/>
      <c r="V8" s="112"/>
    </row>
    <row r="9" spans="1:22" ht="33.75" customHeight="1">
      <c r="A9" s="265" t="s">
        <v>17</v>
      </c>
      <c r="B9" s="113" t="s">
        <v>111</v>
      </c>
      <c r="C9" s="109" t="e">
        <f>SUM(#REF!)</f>
        <v>#REF!</v>
      </c>
      <c r="D9" s="109" t="e">
        <f>SUM(#REF!)</f>
        <v>#REF!</v>
      </c>
      <c r="E9" s="109" t="e">
        <f>SUM(#REF!)</f>
        <v>#REF!</v>
      </c>
      <c r="F9" s="109" t="e">
        <f>SUM(#REF!)</f>
        <v>#REF!</v>
      </c>
      <c r="G9" s="109" t="e">
        <f>SUM(#REF!)</f>
        <v>#REF!</v>
      </c>
      <c r="H9" s="109" t="e">
        <f>SUM(#REF!)</f>
        <v>#REF!</v>
      </c>
      <c r="I9" s="109" t="e">
        <f>SUM(#REF!)</f>
        <v>#REF!</v>
      </c>
      <c r="J9" s="109" t="e">
        <f>SUM(#REF!)</f>
        <v>#REF!</v>
      </c>
      <c r="K9" s="109" t="e">
        <f>SUM(#REF!)</f>
        <v>#REF!</v>
      </c>
      <c r="L9" s="109" t="e">
        <f>SUM(#REF!)</f>
        <v>#REF!</v>
      </c>
      <c r="M9" s="114">
        <v>10814</v>
      </c>
      <c r="N9" s="114">
        <v>10515</v>
      </c>
      <c r="O9" s="114">
        <v>10515</v>
      </c>
      <c r="P9" s="109">
        <v>26060</v>
      </c>
      <c r="Q9" s="109">
        <v>28035</v>
      </c>
      <c r="R9" s="109">
        <v>28035</v>
      </c>
      <c r="S9" s="109"/>
      <c r="T9" s="112">
        <f>M9+P9</f>
        <v>36874</v>
      </c>
      <c r="U9" s="112">
        <f t="shared" si="1"/>
        <v>38550</v>
      </c>
      <c r="V9" s="112">
        <f t="shared" si="2"/>
        <v>38550</v>
      </c>
    </row>
    <row r="10" spans="1:22" ht="33.75" customHeight="1">
      <c r="A10" s="265" t="s">
        <v>7</v>
      </c>
      <c r="B10" s="113" t="s">
        <v>112</v>
      </c>
      <c r="C10" s="109" t="e">
        <f>#REF!</f>
        <v>#REF!</v>
      </c>
      <c r="D10" s="109" t="e">
        <f>#REF!</f>
        <v>#REF!</v>
      </c>
      <c r="E10" s="109" t="e">
        <f>#REF!</f>
        <v>#REF!</v>
      </c>
      <c r="F10" s="109" t="e">
        <f>#REF!</f>
        <v>#REF!</v>
      </c>
      <c r="G10" s="109" t="e">
        <f>#REF!</f>
        <v>#REF!</v>
      </c>
      <c r="H10" s="109" t="e">
        <f>#REF!</f>
        <v>#REF!</v>
      </c>
      <c r="I10" s="109" t="e">
        <f>#REF!</f>
        <v>#REF!</v>
      </c>
      <c r="J10" s="109" t="e">
        <f>#REF!</f>
        <v>#REF!</v>
      </c>
      <c r="K10" s="109" t="e">
        <f>#REF!</f>
        <v>#REF!</v>
      </c>
      <c r="L10" s="109" t="e">
        <f>SUM(B10:K10)</f>
        <v>#REF!</v>
      </c>
      <c r="M10" s="114">
        <v>1200</v>
      </c>
      <c r="N10" s="114">
        <v>1200</v>
      </c>
      <c r="O10" s="114">
        <v>1200</v>
      </c>
      <c r="P10" s="109"/>
      <c r="Q10" s="109"/>
      <c r="R10" s="109"/>
      <c r="S10" s="109"/>
      <c r="T10" s="112">
        <f>M10+P10</f>
        <v>1200</v>
      </c>
      <c r="U10" s="112">
        <f t="shared" si="1"/>
        <v>1200</v>
      </c>
      <c r="V10" s="112">
        <f t="shared" si="2"/>
        <v>1200</v>
      </c>
    </row>
    <row r="11" spans="1:22" ht="21" customHeight="1">
      <c r="A11" s="265" t="s">
        <v>8</v>
      </c>
      <c r="B11" s="343" t="s">
        <v>684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4"/>
      <c r="N11" s="114">
        <v>1611</v>
      </c>
      <c r="O11" s="114">
        <v>1611</v>
      </c>
      <c r="P11" s="109"/>
      <c r="Q11" s="109"/>
      <c r="R11" s="109"/>
      <c r="S11" s="109"/>
      <c r="T11" s="112"/>
      <c r="U11" s="112">
        <f t="shared" si="1"/>
        <v>1611</v>
      </c>
      <c r="V11" s="112">
        <f t="shared" si="2"/>
        <v>1611</v>
      </c>
    </row>
    <row r="12" spans="1:22" ht="21" customHeight="1">
      <c r="A12" s="265" t="s">
        <v>18</v>
      </c>
      <c r="B12" s="113" t="s">
        <v>113</v>
      </c>
      <c r="C12" s="109" t="e">
        <f>#REF!</f>
        <v>#REF!</v>
      </c>
      <c r="D12" s="109" t="e">
        <f>#REF!</f>
        <v>#REF!</v>
      </c>
      <c r="E12" s="109" t="e">
        <f>#REF!</f>
        <v>#REF!</v>
      </c>
      <c r="F12" s="109" t="e">
        <f>#REF!</f>
        <v>#REF!</v>
      </c>
      <c r="G12" s="109" t="e">
        <f>#REF!</f>
        <v>#REF!</v>
      </c>
      <c r="H12" s="109" t="e">
        <f>#REF!</f>
        <v>#REF!</v>
      </c>
      <c r="I12" s="109" t="e">
        <f>#REF!</f>
        <v>#REF!</v>
      </c>
      <c r="J12" s="109" t="e">
        <f>#REF!</f>
        <v>#REF!</v>
      </c>
      <c r="K12" s="109" t="e">
        <f>#REF!</f>
        <v>#REF!</v>
      </c>
      <c r="L12" s="109" t="e">
        <f>#REF!</f>
        <v>#REF!</v>
      </c>
      <c r="M12" s="114"/>
      <c r="N12" s="114">
        <v>304</v>
      </c>
      <c r="O12" s="114">
        <v>304</v>
      </c>
      <c r="P12" s="109"/>
      <c r="Q12" s="109"/>
      <c r="R12" s="109"/>
      <c r="S12" s="109"/>
      <c r="T12" s="112">
        <f>M12+P12</f>
        <v>0</v>
      </c>
      <c r="U12" s="112">
        <f t="shared" si="1"/>
        <v>304</v>
      </c>
      <c r="V12" s="112">
        <f t="shared" si="2"/>
        <v>304</v>
      </c>
    </row>
    <row r="13" spans="1:22" ht="33.75" customHeight="1">
      <c r="A13" s="265" t="s">
        <v>9</v>
      </c>
      <c r="B13" s="261" t="s">
        <v>114</v>
      </c>
      <c r="C13" s="112" t="e">
        <f>SUM(#REF!)</f>
        <v>#REF!</v>
      </c>
      <c r="D13" s="112" t="e">
        <f>SUM(#REF!)</f>
        <v>#REF!</v>
      </c>
      <c r="E13" s="112" t="e">
        <f>SUM(#REF!)</f>
        <v>#REF!</v>
      </c>
      <c r="F13" s="112" t="e">
        <f>SUM(#REF!)</f>
        <v>#REF!</v>
      </c>
      <c r="G13" s="112" t="e">
        <f>SUM(#REF!)</f>
        <v>#REF!</v>
      </c>
      <c r="H13" s="112" t="e">
        <f>SUM(#REF!)</f>
        <v>#REF!</v>
      </c>
      <c r="I13" s="112" t="e">
        <f>SUM(#REF!)</f>
        <v>#REF!</v>
      </c>
      <c r="J13" s="112" t="e">
        <f>SUM(#REF!)</f>
        <v>#REF!</v>
      </c>
      <c r="K13" s="112" t="e">
        <f>SUM(#REF!)</f>
        <v>#REF!</v>
      </c>
      <c r="L13" s="112" t="e">
        <f aca="true" t="shared" si="3" ref="L13:L27">SUM(B13:K13)</f>
        <v>#REF!</v>
      </c>
      <c r="M13" s="111">
        <v>6978</v>
      </c>
      <c r="N13" s="111">
        <v>7213</v>
      </c>
      <c r="O13" s="111">
        <v>7213</v>
      </c>
      <c r="P13" s="112"/>
      <c r="Q13" s="112"/>
      <c r="R13" s="112"/>
      <c r="S13" s="112"/>
      <c r="T13" s="112">
        <f>M13+P13</f>
        <v>6978</v>
      </c>
      <c r="U13" s="112">
        <f t="shared" si="1"/>
        <v>7213</v>
      </c>
      <c r="V13" s="112">
        <f t="shared" si="2"/>
        <v>7213</v>
      </c>
    </row>
    <row r="14" spans="1:22" ht="33.75" customHeight="1">
      <c r="A14" s="265" t="s">
        <v>33</v>
      </c>
      <c r="B14" s="110" t="s">
        <v>99</v>
      </c>
      <c r="C14" s="109" t="e">
        <f>SUM(#REF!)</f>
        <v>#REF!</v>
      </c>
      <c r="D14" s="109" t="e">
        <f>SUM(#REF!)</f>
        <v>#REF!</v>
      </c>
      <c r="E14" s="109" t="e">
        <f>SUM(#REF!)</f>
        <v>#REF!</v>
      </c>
      <c r="F14" s="109" t="e">
        <f>SUM(#REF!)</f>
        <v>#REF!</v>
      </c>
      <c r="G14" s="109" t="e">
        <f>SUM(#REF!)</f>
        <v>#REF!</v>
      </c>
      <c r="H14" s="109" t="e">
        <f>SUM(#REF!)</f>
        <v>#REF!</v>
      </c>
      <c r="I14" s="109" t="e">
        <f>SUM(#REF!)</f>
        <v>#REF!</v>
      </c>
      <c r="J14" s="109" t="e">
        <f>SUM(#REF!)</f>
        <v>#REF!</v>
      </c>
      <c r="K14" s="109" t="e">
        <f>SUM(#REF!)</f>
        <v>#REF!</v>
      </c>
      <c r="L14" s="109" t="e">
        <f t="shared" si="3"/>
        <v>#REF!</v>
      </c>
      <c r="M14" s="111">
        <v>15073</v>
      </c>
      <c r="N14" s="111">
        <v>15073</v>
      </c>
      <c r="O14" s="111">
        <v>15073</v>
      </c>
      <c r="P14" s="112"/>
      <c r="Q14" s="112">
        <v>19459</v>
      </c>
      <c r="R14" s="112">
        <v>19459</v>
      </c>
      <c r="S14" s="112"/>
      <c r="T14" s="112">
        <f>M14+P14</f>
        <v>15073</v>
      </c>
      <c r="U14" s="112">
        <f t="shared" si="1"/>
        <v>34532</v>
      </c>
      <c r="V14" s="112">
        <f t="shared" si="2"/>
        <v>34532</v>
      </c>
    </row>
    <row r="15" spans="1:22" s="75" customFormat="1" ht="24.75" customHeight="1">
      <c r="A15" s="265" t="s">
        <v>10</v>
      </c>
      <c r="B15" s="110" t="s">
        <v>100</v>
      </c>
      <c r="C15" s="112" t="e">
        <f>C16+#REF!+#REF!+#REF!+#REF!+C20</f>
        <v>#REF!</v>
      </c>
      <c r="D15" s="112" t="e">
        <f>D16+#REF!+#REF!+#REF!+#REF!+D20</f>
        <v>#REF!</v>
      </c>
      <c r="E15" s="112" t="e">
        <f>E16+#REF!+#REF!+#REF!+#REF!+E20</f>
        <v>#REF!</v>
      </c>
      <c r="F15" s="112" t="e">
        <f>F16+#REF!+#REF!+#REF!+#REF!+F20</f>
        <v>#REF!</v>
      </c>
      <c r="G15" s="112" t="e">
        <f>G16+#REF!+#REF!+#REF!+#REF!+G20</f>
        <v>#REF!</v>
      </c>
      <c r="H15" s="112" t="e">
        <f>H16+#REF!+#REF!+#REF!+#REF!+H20</f>
        <v>#REF!</v>
      </c>
      <c r="I15" s="112" t="e">
        <f>I16+#REF!+#REF!+#REF!+#REF!+I20</f>
        <v>#REF!</v>
      </c>
      <c r="J15" s="112" t="e">
        <f>J16+#REF!+#REF!+#REF!+#REF!+J20</f>
        <v>#REF!</v>
      </c>
      <c r="K15" s="112" t="e">
        <f>K16+#REF!+#REF!+#REF!+#REF!+K20</f>
        <v>#REF!</v>
      </c>
      <c r="L15" s="112" t="e">
        <f t="shared" si="3"/>
        <v>#REF!</v>
      </c>
      <c r="M15" s="112">
        <f>SUM(M16,M17,M18,M19,M20)</f>
        <v>4220</v>
      </c>
      <c r="N15" s="112">
        <f aca="true" t="shared" si="4" ref="N15:V15">SUM(N16,N17,N18,N19,N20)</f>
        <v>11218</v>
      </c>
      <c r="O15" s="112">
        <f t="shared" si="4"/>
        <v>4333</v>
      </c>
      <c r="P15" s="112">
        <f t="shared" si="4"/>
        <v>435</v>
      </c>
      <c r="Q15" s="112">
        <f t="shared" si="4"/>
        <v>2137</v>
      </c>
      <c r="R15" s="112">
        <f t="shared" si="4"/>
        <v>2137</v>
      </c>
      <c r="S15" s="112">
        <f t="shared" si="4"/>
        <v>0</v>
      </c>
      <c r="T15" s="112">
        <f t="shared" si="4"/>
        <v>4655</v>
      </c>
      <c r="U15" s="112">
        <f t="shared" si="4"/>
        <v>13355</v>
      </c>
      <c r="V15" s="112">
        <f t="shared" si="4"/>
        <v>6470</v>
      </c>
    </row>
    <row r="16" spans="1:22" s="76" customFormat="1" ht="22.5" customHeight="1">
      <c r="A16" s="265" t="s">
        <v>72</v>
      </c>
      <c r="B16" s="262" t="s">
        <v>681</v>
      </c>
      <c r="C16" s="263" t="e">
        <f>SUM(#REF!)</f>
        <v>#REF!</v>
      </c>
      <c r="D16" s="263" t="e">
        <f>SUM(#REF!)</f>
        <v>#REF!</v>
      </c>
      <c r="E16" s="263" t="e">
        <f>SUM(#REF!)</f>
        <v>#REF!</v>
      </c>
      <c r="F16" s="263" t="e">
        <f>SUM(#REF!)</f>
        <v>#REF!</v>
      </c>
      <c r="G16" s="263" t="e">
        <f>SUM(#REF!)</f>
        <v>#REF!</v>
      </c>
      <c r="H16" s="263" t="e">
        <f>SUM(#REF!)</f>
        <v>#REF!</v>
      </c>
      <c r="I16" s="263" t="e">
        <f>SUM(#REF!)</f>
        <v>#REF!</v>
      </c>
      <c r="J16" s="263" t="e">
        <f>SUM(#REF!)</f>
        <v>#REF!</v>
      </c>
      <c r="K16" s="263" t="e">
        <f>SUM(#REF!)</f>
        <v>#REF!</v>
      </c>
      <c r="L16" s="263" t="e">
        <f t="shared" si="3"/>
        <v>#REF!</v>
      </c>
      <c r="M16" s="264"/>
      <c r="N16" s="264">
        <v>5</v>
      </c>
      <c r="O16" s="264">
        <v>5</v>
      </c>
      <c r="P16" s="263"/>
      <c r="Q16" s="263"/>
      <c r="R16" s="263"/>
      <c r="S16" s="263"/>
      <c r="T16" s="112">
        <f aca="true" t="shared" si="5" ref="T16:T23">M16+P16</f>
        <v>0</v>
      </c>
      <c r="U16" s="112">
        <f t="shared" si="1"/>
        <v>5</v>
      </c>
      <c r="V16" s="112">
        <f t="shared" si="2"/>
        <v>5</v>
      </c>
    </row>
    <row r="17" spans="1:22" s="77" customFormat="1" ht="24.75" customHeight="1">
      <c r="A17" s="265" t="s">
        <v>73</v>
      </c>
      <c r="B17" s="115" t="s">
        <v>116</v>
      </c>
      <c r="C17" s="109" t="e">
        <f>#REF!</f>
        <v>#REF!</v>
      </c>
      <c r="D17" s="109" t="e">
        <f>#REF!</f>
        <v>#REF!</v>
      </c>
      <c r="E17" s="109" t="e">
        <f>#REF!</f>
        <v>#REF!</v>
      </c>
      <c r="F17" s="109" t="e">
        <f>#REF!</f>
        <v>#REF!</v>
      </c>
      <c r="G17" s="109" t="e">
        <f>#REF!</f>
        <v>#REF!</v>
      </c>
      <c r="H17" s="109" t="e">
        <f>#REF!</f>
        <v>#REF!</v>
      </c>
      <c r="I17" s="109" t="e">
        <f>#REF!</f>
        <v>#REF!</v>
      </c>
      <c r="J17" s="109" t="e">
        <f>#REF!</f>
        <v>#REF!</v>
      </c>
      <c r="K17" s="109" t="e">
        <f>#REF!</f>
        <v>#REF!</v>
      </c>
      <c r="L17" s="109" t="e">
        <f t="shared" si="3"/>
        <v>#REF!</v>
      </c>
      <c r="M17" s="109">
        <v>2165</v>
      </c>
      <c r="N17" s="109">
        <v>3188</v>
      </c>
      <c r="O17" s="109">
        <v>2756</v>
      </c>
      <c r="P17" s="109">
        <v>435</v>
      </c>
      <c r="Q17" s="109">
        <v>2137</v>
      </c>
      <c r="R17" s="109">
        <v>2137</v>
      </c>
      <c r="S17" s="109"/>
      <c r="T17" s="112">
        <f t="shared" si="5"/>
        <v>2600</v>
      </c>
      <c r="U17" s="112">
        <f t="shared" si="1"/>
        <v>5325</v>
      </c>
      <c r="V17" s="112">
        <f t="shared" si="2"/>
        <v>4893</v>
      </c>
    </row>
    <row r="18" spans="1:22" s="77" customFormat="1" ht="22.5" customHeight="1">
      <c r="A18" s="265" t="s">
        <v>74</v>
      </c>
      <c r="B18" s="115" t="s">
        <v>117</v>
      </c>
      <c r="C18" s="109" t="e">
        <f>#REF!</f>
        <v>#REF!</v>
      </c>
      <c r="D18" s="109" t="e">
        <f>#REF!</f>
        <v>#REF!</v>
      </c>
      <c r="E18" s="109" t="e">
        <f>#REF!</f>
        <v>#REF!</v>
      </c>
      <c r="F18" s="109" t="e">
        <f>#REF!</f>
        <v>#REF!</v>
      </c>
      <c r="G18" s="109" t="e">
        <f>#REF!</f>
        <v>#REF!</v>
      </c>
      <c r="H18" s="109" t="e">
        <f>#REF!</f>
        <v>#REF!</v>
      </c>
      <c r="I18" s="109" t="e">
        <f>#REF!</f>
        <v>#REF!</v>
      </c>
      <c r="J18" s="109" t="e">
        <f>#REF!</f>
        <v>#REF!</v>
      </c>
      <c r="K18" s="109" t="e">
        <f>#REF!</f>
        <v>#REF!</v>
      </c>
      <c r="L18" s="109" t="e">
        <f t="shared" si="3"/>
        <v>#REF!</v>
      </c>
      <c r="M18" s="109">
        <v>1500</v>
      </c>
      <c r="N18" s="109">
        <v>1500</v>
      </c>
      <c r="O18" s="109">
        <v>1287</v>
      </c>
      <c r="P18" s="109"/>
      <c r="Q18" s="109"/>
      <c r="R18" s="109"/>
      <c r="S18" s="109"/>
      <c r="T18" s="112">
        <f t="shared" si="5"/>
        <v>1500</v>
      </c>
      <c r="U18" s="112">
        <f t="shared" si="1"/>
        <v>1500</v>
      </c>
      <c r="V18" s="112">
        <f t="shared" si="2"/>
        <v>1287</v>
      </c>
    </row>
    <row r="19" spans="1:22" ht="25.5" customHeight="1">
      <c r="A19" s="265" t="s">
        <v>75</v>
      </c>
      <c r="B19" s="115" t="s">
        <v>118</v>
      </c>
      <c r="C19" s="109" t="e">
        <f>SUM(#REF!)</f>
        <v>#REF!</v>
      </c>
      <c r="D19" s="109" t="e">
        <f>SUM(#REF!)</f>
        <v>#REF!</v>
      </c>
      <c r="E19" s="109" t="e">
        <f>SUM(#REF!)</f>
        <v>#REF!</v>
      </c>
      <c r="F19" s="109" t="e">
        <f>SUM(#REF!)</f>
        <v>#REF!</v>
      </c>
      <c r="G19" s="109" t="e">
        <f>SUM(#REF!)</f>
        <v>#REF!</v>
      </c>
      <c r="H19" s="109" t="e">
        <f>SUM(#REF!)</f>
        <v>#REF!</v>
      </c>
      <c r="I19" s="109" t="e">
        <f>SUM(#REF!)</f>
        <v>#REF!</v>
      </c>
      <c r="J19" s="109" t="e">
        <f>SUM(#REF!)</f>
        <v>#REF!</v>
      </c>
      <c r="K19" s="109" t="e">
        <f>SUM(#REF!)</f>
        <v>#REF!</v>
      </c>
      <c r="L19" s="109" t="e">
        <f t="shared" si="3"/>
        <v>#REF!</v>
      </c>
      <c r="M19" s="109">
        <v>230</v>
      </c>
      <c r="N19" s="109">
        <v>4899</v>
      </c>
      <c r="O19" s="109">
        <v>179</v>
      </c>
      <c r="P19" s="109"/>
      <c r="Q19" s="109"/>
      <c r="R19" s="109"/>
      <c r="S19" s="109"/>
      <c r="T19" s="112">
        <f t="shared" si="5"/>
        <v>230</v>
      </c>
      <c r="U19" s="112">
        <f t="shared" si="1"/>
        <v>4899</v>
      </c>
      <c r="V19" s="112">
        <f t="shared" si="2"/>
        <v>179</v>
      </c>
    </row>
    <row r="20" spans="1:22" ht="21.75" customHeight="1">
      <c r="A20" s="265" t="s">
        <v>76</v>
      </c>
      <c r="B20" s="115" t="s">
        <v>60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>
        <f t="shared" si="3"/>
        <v>0</v>
      </c>
      <c r="M20" s="109">
        <v>325</v>
      </c>
      <c r="N20" s="109">
        <v>1626</v>
      </c>
      <c r="O20" s="109">
        <v>106</v>
      </c>
      <c r="P20" s="109"/>
      <c r="Q20" s="109"/>
      <c r="R20" s="109"/>
      <c r="S20" s="109"/>
      <c r="T20" s="112">
        <f t="shared" si="5"/>
        <v>325</v>
      </c>
      <c r="U20" s="112">
        <f>N20+Q20</f>
        <v>1626</v>
      </c>
      <c r="V20" s="112">
        <f t="shared" si="2"/>
        <v>106</v>
      </c>
    </row>
    <row r="21" spans="1:22" ht="24" customHeight="1">
      <c r="A21" s="265" t="s">
        <v>77</v>
      </c>
      <c r="B21" s="110" t="s">
        <v>101</v>
      </c>
      <c r="C21" s="112" t="e">
        <f>#REF!+#REF!+#REF!+#REF!+#REF!+#REF!+#REF!+#REF!+#REF!+#REF!</f>
        <v>#REF!</v>
      </c>
      <c r="D21" s="112" t="e">
        <f>#REF!+#REF!+#REF!+#REF!+#REF!+#REF!+#REF!+#REF!+#REF!+#REF!</f>
        <v>#REF!</v>
      </c>
      <c r="E21" s="112" t="e">
        <f>#REF!+#REF!+#REF!+#REF!+#REF!+#REF!+#REF!+#REF!+#REF!+#REF!</f>
        <v>#REF!</v>
      </c>
      <c r="F21" s="112" t="e">
        <f>#REF!+#REF!+#REF!+#REF!+#REF!+#REF!+#REF!+#REF!+#REF!+#REF!</f>
        <v>#REF!</v>
      </c>
      <c r="G21" s="112" t="e">
        <f>#REF!+#REF!+#REF!+#REF!+#REF!+#REF!+#REF!+#REF!+#REF!+#REF!</f>
        <v>#REF!</v>
      </c>
      <c r="H21" s="112" t="e">
        <f>#REF!+#REF!+#REF!+#REF!+#REF!+#REF!+#REF!+#REF!+#REF!+#REF!</f>
        <v>#REF!</v>
      </c>
      <c r="I21" s="112" t="e">
        <f>#REF!+#REF!+#REF!+#REF!+#REF!+#REF!+#REF!+#REF!+#REF!+#REF!</f>
        <v>#REF!</v>
      </c>
      <c r="J21" s="112" t="e">
        <f>#REF!+#REF!+#REF!+#REF!+#REF!+#REF!+#REF!+#REF!+#REF!+#REF!</f>
        <v>#REF!</v>
      </c>
      <c r="K21" s="112" t="e">
        <f>#REF!+#REF!+#REF!+#REF!+#REF!+#REF!+#REF!+#REF!+#REF!+#REF!</f>
        <v>#REF!</v>
      </c>
      <c r="L21" s="112" t="e">
        <f t="shared" si="3"/>
        <v>#REF!</v>
      </c>
      <c r="M21" s="112">
        <v>6105</v>
      </c>
      <c r="N21" s="112">
        <v>4525</v>
      </c>
      <c r="O21" s="112">
        <v>4299</v>
      </c>
      <c r="P21" s="112"/>
      <c r="Q21" s="112"/>
      <c r="R21" s="112"/>
      <c r="S21" s="109"/>
      <c r="T21" s="112">
        <f t="shared" si="5"/>
        <v>6105</v>
      </c>
      <c r="U21" s="112">
        <f t="shared" si="1"/>
        <v>4525</v>
      </c>
      <c r="V21" s="112">
        <f t="shared" si="2"/>
        <v>4299</v>
      </c>
    </row>
    <row r="22" spans="1:22" ht="22.5" customHeight="1">
      <c r="A22" s="265" t="s">
        <v>78</v>
      </c>
      <c r="B22" s="110" t="s">
        <v>102</v>
      </c>
      <c r="C22" s="109" t="e">
        <f>SUM(#REF!)</f>
        <v>#REF!</v>
      </c>
      <c r="D22" s="109" t="e">
        <f>SUM(#REF!)</f>
        <v>#REF!</v>
      </c>
      <c r="E22" s="109" t="e">
        <f>SUM(#REF!)</f>
        <v>#REF!</v>
      </c>
      <c r="F22" s="109" t="e">
        <f>SUM(#REF!)</f>
        <v>#REF!</v>
      </c>
      <c r="G22" s="109" t="e">
        <f>SUM(#REF!)</f>
        <v>#REF!</v>
      </c>
      <c r="H22" s="109" t="e">
        <f>SUM(#REF!)</f>
        <v>#REF!</v>
      </c>
      <c r="I22" s="109" t="e">
        <f>SUM(#REF!)</f>
        <v>#REF!</v>
      </c>
      <c r="J22" s="109" t="e">
        <f>SUM(#REF!)</f>
        <v>#REF!</v>
      </c>
      <c r="K22" s="109" t="e">
        <f>SUM(#REF!)</f>
        <v>#REF!</v>
      </c>
      <c r="L22" s="109" t="e">
        <f t="shared" si="3"/>
        <v>#REF!</v>
      </c>
      <c r="M22" s="109">
        <v>500</v>
      </c>
      <c r="N22" s="109">
        <v>230</v>
      </c>
      <c r="O22" s="109">
        <v>230</v>
      </c>
      <c r="P22" s="112"/>
      <c r="Q22" s="112"/>
      <c r="R22" s="112"/>
      <c r="S22" s="112"/>
      <c r="T22" s="112">
        <f t="shared" si="5"/>
        <v>500</v>
      </c>
      <c r="U22" s="112">
        <f t="shared" si="1"/>
        <v>230</v>
      </c>
      <c r="V22" s="112">
        <f t="shared" si="2"/>
        <v>230</v>
      </c>
    </row>
    <row r="23" spans="1:22" ht="21.75" customHeight="1">
      <c r="A23" s="265" t="s">
        <v>535</v>
      </c>
      <c r="B23" s="110" t="s">
        <v>103</v>
      </c>
      <c r="C23" s="109" t="e">
        <f>SUM(#REF!)</f>
        <v>#REF!</v>
      </c>
      <c r="D23" s="109" t="e">
        <f>SUM(#REF!)</f>
        <v>#REF!</v>
      </c>
      <c r="E23" s="109" t="e">
        <f>SUM(#REF!)</f>
        <v>#REF!</v>
      </c>
      <c r="F23" s="109" t="e">
        <f>SUM(#REF!)</f>
        <v>#REF!</v>
      </c>
      <c r="G23" s="109" t="e">
        <f>SUM(#REF!)</f>
        <v>#REF!</v>
      </c>
      <c r="H23" s="109" t="e">
        <f>SUM(#REF!)</f>
        <v>#REF!</v>
      </c>
      <c r="I23" s="109" t="e">
        <f>SUM(#REF!)</f>
        <v>#REF!</v>
      </c>
      <c r="J23" s="109" t="e">
        <f>SUM(#REF!)</f>
        <v>#REF!</v>
      </c>
      <c r="K23" s="109" t="e">
        <f>SUM(#REF!)</f>
        <v>#REF!</v>
      </c>
      <c r="L23" s="109" t="e">
        <f t="shared" si="3"/>
        <v>#REF!</v>
      </c>
      <c r="M23" s="109">
        <v>500</v>
      </c>
      <c r="N23" s="109">
        <v>334</v>
      </c>
      <c r="O23" s="109">
        <v>334</v>
      </c>
      <c r="P23" s="109"/>
      <c r="Q23" s="112"/>
      <c r="R23" s="112"/>
      <c r="S23" s="112"/>
      <c r="T23" s="112">
        <f t="shared" si="5"/>
        <v>500</v>
      </c>
      <c r="U23" s="112">
        <f t="shared" si="1"/>
        <v>334</v>
      </c>
      <c r="V23" s="112">
        <f t="shared" si="2"/>
        <v>334</v>
      </c>
    </row>
    <row r="24" spans="1:22" ht="33.75" customHeight="1">
      <c r="A24" s="265" t="s">
        <v>537</v>
      </c>
      <c r="B24" s="110" t="s">
        <v>86</v>
      </c>
      <c r="C24" s="112" t="e">
        <f>#REF!+C14+C15+C21+#REF!+C22+C23</f>
        <v>#REF!</v>
      </c>
      <c r="D24" s="112" t="e">
        <f>#REF!+D14+D15+D21+#REF!+D22+D23</f>
        <v>#REF!</v>
      </c>
      <c r="E24" s="112" t="e">
        <f>#REF!+E14+E15+E21+#REF!+E22+E23</f>
        <v>#REF!</v>
      </c>
      <c r="F24" s="112" t="e">
        <f>#REF!+F14+F15+F21+#REF!+F22+F23</f>
        <v>#REF!</v>
      </c>
      <c r="G24" s="112" t="e">
        <f>#REF!+G14+G15+G21+#REF!+G22+G23</f>
        <v>#REF!</v>
      </c>
      <c r="H24" s="112" t="e">
        <f>#REF!+H14+H15+H21+#REF!+H22+H23</f>
        <v>#REF!</v>
      </c>
      <c r="I24" s="112" t="e">
        <f>#REF!+I14+I15+I21+#REF!+I22+I23</f>
        <v>#REF!</v>
      </c>
      <c r="J24" s="112" t="e">
        <f>#REF!+J14+J15+J21+#REF!+J22+J23</f>
        <v>#REF!</v>
      </c>
      <c r="K24" s="112" t="e">
        <f>#REF!+K14+K15+K21+#REF!+K22+K23</f>
        <v>#REF!</v>
      </c>
      <c r="L24" s="112" t="e">
        <f t="shared" si="3"/>
        <v>#REF!</v>
      </c>
      <c r="M24" s="112">
        <f>SUM(M6,M13,M14,M15,M21,M22,M23)</f>
        <v>60728</v>
      </c>
      <c r="N24" s="112">
        <f aca="true" t="shared" si="6" ref="N24:V24">SUM(N6,N13,N14,N15,N21,N22,N23)</f>
        <v>67603</v>
      </c>
      <c r="O24" s="112">
        <f t="shared" si="6"/>
        <v>60492</v>
      </c>
      <c r="P24" s="112">
        <f t="shared" si="6"/>
        <v>26495</v>
      </c>
      <c r="Q24" s="112">
        <f t="shared" si="6"/>
        <v>49631</v>
      </c>
      <c r="R24" s="112">
        <f t="shared" si="6"/>
        <v>49631</v>
      </c>
      <c r="S24" s="112">
        <f t="shared" si="6"/>
        <v>0</v>
      </c>
      <c r="T24" s="112">
        <f t="shared" si="6"/>
        <v>87223</v>
      </c>
      <c r="U24" s="112">
        <f t="shared" si="6"/>
        <v>117234</v>
      </c>
      <c r="V24" s="112">
        <f t="shared" si="6"/>
        <v>110123</v>
      </c>
    </row>
    <row r="25" spans="1:22" ht="24" customHeight="1">
      <c r="A25" s="265" t="s">
        <v>539</v>
      </c>
      <c r="B25" s="115" t="s">
        <v>53</v>
      </c>
      <c r="C25" s="109" t="e">
        <f>#REF!+#REF!</f>
        <v>#REF!</v>
      </c>
      <c r="D25" s="109" t="e">
        <f>#REF!+#REF!</f>
        <v>#REF!</v>
      </c>
      <c r="E25" s="109" t="e">
        <f>#REF!+#REF!</f>
        <v>#REF!</v>
      </c>
      <c r="F25" s="109" t="e">
        <f>#REF!+#REF!</f>
        <v>#REF!</v>
      </c>
      <c r="G25" s="109" t="e">
        <f>#REF!+#REF!</f>
        <v>#REF!</v>
      </c>
      <c r="H25" s="109" t="e">
        <f>#REF!+#REF!</f>
        <v>#REF!</v>
      </c>
      <c r="I25" s="109" t="e">
        <f>#REF!+#REF!</f>
        <v>#REF!</v>
      </c>
      <c r="J25" s="109" t="e">
        <f>#REF!+#REF!</f>
        <v>#REF!</v>
      </c>
      <c r="K25" s="109" t="e">
        <f>#REF!+#REF!</f>
        <v>#REF!</v>
      </c>
      <c r="L25" s="109" t="e">
        <f>SUM(B25:K25)</f>
        <v>#REF!</v>
      </c>
      <c r="M25" s="109">
        <v>5153</v>
      </c>
      <c r="N25" s="109">
        <v>6312</v>
      </c>
      <c r="O25" s="109">
        <v>6312</v>
      </c>
      <c r="P25" s="109"/>
      <c r="Q25" s="109"/>
      <c r="R25" s="109"/>
      <c r="S25" s="109"/>
      <c r="T25" s="112">
        <f>M25+P25</f>
        <v>5153</v>
      </c>
      <c r="U25" s="112">
        <f>N25+Q25</f>
        <v>6312</v>
      </c>
      <c r="V25" s="112">
        <f>O25+R25</f>
        <v>6312</v>
      </c>
    </row>
    <row r="26" spans="1:22" ht="24" customHeight="1">
      <c r="A26" s="265" t="s">
        <v>79</v>
      </c>
      <c r="B26" s="115" t="s">
        <v>115</v>
      </c>
      <c r="C26" s="109" t="e">
        <f>#REF!+#REF!</f>
        <v>#REF!</v>
      </c>
      <c r="D26" s="109" t="e">
        <f>#REF!+#REF!</f>
        <v>#REF!</v>
      </c>
      <c r="E26" s="109" t="e">
        <f>#REF!+#REF!</f>
        <v>#REF!</v>
      </c>
      <c r="F26" s="109" t="e">
        <f>#REF!+#REF!</f>
        <v>#REF!</v>
      </c>
      <c r="G26" s="109" t="e">
        <f>#REF!+#REF!</f>
        <v>#REF!</v>
      </c>
      <c r="H26" s="109" t="e">
        <f>#REF!+#REF!</f>
        <v>#REF!</v>
      </c>
      <c r="I26" s="109" t="e">
        <f>#REF!+#REF!</f>
        <v>#REF!</v>
      </c>
      <c r="J26" s="109" t="e">
        <f>#REF!+#REF!</f>
        <v>#REF!</v>
      </c>
      <c r="K26" s="109" t="e">
        <f>#REF!+#REF!</f>
        <v>#REF!</v>
      </c>
      <c r="L26" s="109" t="e">
        <f t="shared" si="3"/>
        <v>#REF!</v>
      </c>
      <c r="M26" s="109"/>
      <c r="N26" s="109">
        <v>2081</v>
      </c>
      <c r="O26" s="109">
        <v>2081</v>
      </c>
      <c r="P26" s="109"/>
      <c r="Q26" s="109"/>
      <c r="R26" s="109"/>
      <c r="S26" s="109"/>
      <c r="T26" s="112">
        <f>M26+P26</f>
        <v>0</v>
      </c>
      <c r="U26" s="112">
        <f t="shared" si="1"/>
        <v>2081</v>
      </c>
      <c r="V26" s="112">
        <f t="shared" si="2"/>
        <v>2081</v>
      </c>
    </row>
    <row r="27" spans="1:22" ht="24.75" customHeight="1">
      <c r="A27" s="265" t="s">
        <v>80</v>
      </c>
      <c r="B27" s="110" t="s">
        <v>89</v>
      </c>
      <c r="C27" s="109" t="e">
        <f>#REF!+#REF!+#REF!</f>
        <v>#REF!</v>
      </c>
      <c r="D27" s="109" t="e">
        <f>#REF!+#REF!+#REF!</f>
        <v>#REF!</v>
      </c>
      <c r="E27" s="109" t="e">
        <f>#REF!+#REF!+#REF!</f>
        <v>#REF!</v>
      </c>
      <c r="F27" s="109" t="e">
        <f>#REF!+#REF!+#REF!</f>
        <v>#REF!</v>
      </c>
      <c r="G27" s="109" t="e">
        <f>#REF!+#REF!+#REF!</f>
        <v>#REF!</v>
      </c>
      <c r="H27" s="109" t="e">
        <f>#REF!+#REF!+#REF!</f>
        <v>#REF!</v>
      </c>
      <c r="I27" s="109" t="e">
        <f>#REF!+#REF!+#REF!</f>
        <v>#REF!</v>
      </c>
      <c r="J27" s="109" t="e">
        <f>#REF!+#REF!+#REF!</f>
        <v>#REF!</v>
      </c>
      <c r="K27" s="109" t="e">
        <f>#REF!+#REF!+#REF!</f>
        <v>#REF!</v>
      </c>
      <c r="L27" s="109" t="e">
        <f t="shared" si="3"/>
        <v>#REF!</v>
      </c>
      <c r="M27" s="112">
        <f>SUM(M25,M24,M26)</f>
        <v>65881</v>
      </c>
      <c r="N27" s="112">
        <f aca="true" t="shared" si="7" ref="N27:V27">SUM(N25,N24,N26)</f>
        <v>75996</v>
      </c>
      <c r="O27" s="112">
        <f t="shared" si="7"/>
        <v>68885</v>
      </c>
      <c r="P27" s="112">
        <f t="shared" si="7"/>
        <v>26495</v>
      </c>
      <c r="Q27" s="112">
        <f t="shared" si="7"/>
        <v>49631</v>
      </c>
      <c r="R27" s="112">
        <f t="shared" si="7"/>
        <v>49631</v>
      </c>
      <c r="S27" s="112">
        <f t="shared" si="7"/>
        <v>0</v>
      </c>
      <c r="T27" s="112">
        <f t="shared" si="7"/>
        <v>92376</v>
      </c>
      <c r="U27" s="112">
        <f t="shared" si="7"/>
        <v>125627</v>
      </c>
      <c r="V27" s="112">
        <f t="shared" si="7"/>
        <v>118516</v>
      </c>
    </row>
    <row r="28" spans="1:15" ht="33.75" customHeight="1">
      <c r="A28" s="83"/>
      <c r="B28" s="74"/>
      <c r="C28" s="82" t="e">
        <f>#REF!+C14+C15+C21+#REF!+C22+C27</f>
        <v>#REF!</v>
      </c>
      <c r="D28" s="81" t="e">
        <f>#REF!+D14+D15+D21+#REF!+D22+D27</f>
        <v>#REF!</v>
      </c>
      <c r="E28" s="81" t="e">
        <f>#REF!+E14+E15+E21+#REF!+E22+E27</f>
        <v>#REF!</v>
      </c>
      <c r="F28" s="81" t="e">
        <f>#REF!+F14+F15+F21+#REF!+F22+F27</f>
        <v>#REF!</v>
      </c>
      <c r="G28" s="81" t="e">
        <f>#REF!+G14+G15+G21+#REF!+G22+G27</f>
        <v>#REF!</v>
      </c>
      <c r="H28" s="81" t="e">
        <f>#REF!+H14+H15+H21+#REF!+H22+H27</f>
        <v>#REF!</v>
      </c>
      <c r="I28" s="81" t="e">
        <f>#REF!+I14+I15+I21+#REF!+I22+I27</f>
        <v>#REF!</v>
      </c>
      <c r="J28" s="81" t="e">
        <f>#REF!+J14+J15+J21+#REF!+J22+J27</f>
        <v>#REF!</v>
      </c>
      <c r="K28" s="81" t="e">
        <f>#REF!+K14+K15+K21+#REF!+K22+K27</f>
        <v>#REF!</v>
      </c>
      <c r="L28" s="81" t="e">
        <f>#REF!+L14+L15+L21+#REF!+L22+L27</f>
        <v>#REF!</v>
      </c>
      <c r="M28" s="72"/>
      <c r="N28" s="72"/>
      <c r="O28" s="72"/>
    </row>
    <row r="29" spans="2:15" ht="33.75" customHeight="1">
      <c r="B29" s="78"/>
      <c r="M29" s="72"/>
      <c r="N29" s="72"/>
      <c r="O29" s="72"/>
    </row>
    <row r="30" spans="13:15" ht="18" customHeight="1">
      <c r="M30" s="72"/>
      <c r="N30" s="72"/>
      <c r="O30" s="72"/>
    </row>
    <row r="31" spans="13:15" ht="15">
      <c r="M31" s="72"/>
      <c r="N31" s="72"/>
      <c r="O31" s="72"/>
    </row>
    <row r="32" spans="13:15" ht="15">
      <c r="M32" s="72"/>
      <c r="N32" s="72"/>
      <c r="O32" s="72"/>
    </row>
    <row r="33" spans="13:15" ht="15">
      <c r="M33" s="72"/>
      <c r="N33" s="72"/>
      <c r="O33" s="72"/>
    </row>
    <row r="34" spans="13:15" ht="15">
      <c r="M34" s="72"/>
      <c r="N34" s="72"/>
      <c r="O34" s="72"/>
    </row>
    <row r="35" spans="13:15" ht="15">
      <c r="M35" s="72"/>
      <c r="N35" s="72"/>
      <c r="O35" s="72"/>
    </row>
    <row r="36" spans="13:15" ht="15">
      <c r="M36" s="72"/>
      <c r="N36" s="72"/>
      <c r="O36" s="72"/>
    </row>
    <row r="37" spans="13:15" ht="15">
      <c r="M37" s="72"/>
      <c r="N37" s="72"/>
      <c r="O37" s="72"/>
    </row>
    <row r="38" spans="13:15" ht="15">
      <c r="M38" s="72"/>
      <c r="N38" s="72"/>
      <c r="O38" s="72"/>
    </row>
    <row r="39" spans="13:15" ht="15">
      <c r="M39" s="72"/>
      <c r="N39" s="72"/>
      <c r="O39" s="72"/>
    </row>
    <row r="40" spans="13:15" ht="15">
      <c r="M40" s="72"/>
      <c r="N40" s="72"/>
      <c r="O40" s="72"/>
    </row>
    <row r="41" spans="13:15" ht="15">
      <c r="M41" s="72"/>
      <c r="N41" s="72"/>
      <c r="O41" s="72"/>
    </row>
    <row r="42" spans="13:15" ht="15">
      <c r="M42" s="72"/>
      <c r="N42" s="72"/>
      <c r="O42" s="72"/>
    </row>
    <row r="43" spans="13:15" ht="15">
      <c r="M43" s="72"/>
      <c r="N43" s="72"/>
      <c r="O43" s="72"/>
    </row>
    <row r="44" spans="13:15" ht="15">
      <c r="M44" s="72"/>
      <c r="N44" s="72"/>
      <c r="O44" s="72"/>
    </row>
    <row r="45" spans="13:15" ht="15">
      <c r="M45" s="72"/>
      <c r="N45" s="72"/>
      <c r="O45" s="72"/>
    </row>
    <row r="46" spans="13:15" ht="15">
      <c r="M46" s="72"/>
      <c r="N46" s="72"/>
      <c r="O46" s="72"/>
    </row>
    <row r="47" spans="13:15" ht="15">
      <c r="M47" s="72"/>
      <c r="N47" s="72"/>
      <c r="O47" s="72"/>
    </row>
    <row r="48" spans="13:15" ht="15">
      <c r="M48" s="72"/>
      <c r="N48" s="72"/>
      <c r="O48" s="72"/>
    </row>
    <row r="49" spans="13:15" ht="15">
      <c r="M49" s="72"/>
      <c r="N49" s="72"/>
      <c r="O49" s="72"/>
    </row>
    <row r="50" spans="13:15" ht="15">
      <c r="M50" s="72"/>
      <c r="N50" s="72"/>
      <c r="O50" s="72"/>
    </row>
    <row r="51" spans="13:15" ht="15">
      <c r="M51" s="72"/>
      <c r="N51" s="72"/>
      <c r="O51" s="72"/>
    </row>
    <row r="52" spans="13:15" ht="15">
      <c r="M52" s="72"/>
      <c r="N52" s="72"/>
      <c r="O52" s="72"/>
    </row>
    <row r="53" spans="13:15" ht="15">
      <c r="M53" s="72"/>
      <c r="N53" s="72"/>
      <c r="O53" s="72"/>
    </row>
    <row r="54" spans="13:15" ht="15">
      <c r="M54" s="72"/>
      <c r="N54" s="72"/>
      <c r="O54" s="72"/>
    </row>
    <row r="55" spans="13:15" ht="15">
      <c r="M55" s="72"/>
      <c r="N55" s="72"/>
      <c r="O55" s="72"/>
    </row>
    <row r="56" spans="13:15" ht="15">
      <c r="M56" s="72"/>
      <c r="N56" s="72"/>
      <c r="O56" s="72"/>
    </row>
    <row r="57" spans="13:15" ht="15">
      <c r="M57" s="72"/>
      <c r="N57" s="72"/>
      <c r="O57" s="72"/>
    </row>
    <row r="58" spans="13:15" ht="15">
      <c r="M58" s="72"/>
      <c r="N58" s="72"/>
      <c r="O58" s="72"/>
    </row>
    <row r="59" spans="13:15" ht="15">
      <c r="M59" s="72"/>
      <c r="N59" s="72"/>
      <c r="O59" s="72"/>
    </row>
    <row r="60" spans="13:15" ht="15">
      <c r="M60" s="72"/>
      <c r="N60" s="72"/>
      <c r="O60" s="72"/>
    </row>
    <row r="61" spans="13:15" ht="15">
      <c r="M61" s="72"/>
      <c r="N61" s="72"/>
      <c r="O61" s="72"/>
    </row>
    <row r="62" spans="13:15" ht="15">
      <c r="M62" s="72"/>
      <c r="N62" s="72"/>
      <c r="O62" s="72"/>
    </row>
    <row r="63" spans="13:15" ht="15">
      <c r="M63" s="72"/>
      <c r="N63" s="72"/>
      <c r="O63" s="72"/>
    </row>
    <row r="64" spans="13:15" ht="15">
      <c r="M64" s="72"/>
      <c r="N64" s="72"/>
      <c r="O64" s="72"/>
    </row>
    <row r="65" spans="13:15" ht="15">
      <c r="M65" s="72"/>
      <c r="N65" s="72"/>
      <c r="O65" s="72"/>
    </row>
    <row r="66" spans="13:15" ht="15">
      <c r="M66" s="72"/>
      <c r="N66" s="72"/>
      <c r="O66" s="72"/>
    </row>
    <row r="67" spans="13:15" ht="15">
      <c r="M67" s="72"/>
      <c r="N67" s="72"/>
      <c r="O67" s="72"/>
    </row>
    <row r="68" spans="13:15" ht="15">
      <c r="M68" s="72"/>
      <c r="N68" s="72"/>
      <c r="O68" s="72"/>
    </row>
    <row r="69" spans="13:15" ht="15">
      <c r="M69" s="72"/>
      <c r="N69" s="72"/>
      <c r="O69" s="72"/>
    </row>
    <row r="70" spans="13:15" ht="15">
      <c r="M70" s="72"/>
      <c r="N70" s="72"/>
      <c r="O70" s="72"/>
    </row>
    <row r="71" spans="13:15" ht="15">
      <c r="M71" s="72"/>
      <c r="N71" s="72"/>
      <c r="O71" s="72"/>
    </row>
    <row r="72" spans="13:15" ht="15">
      <c r="M72" s="72"/>
      <c r="N72" s="72"/>
      <c r="O72" s="72"/>
    </row>
    <row r="73" spans="13:15" ht="15">
      <c r="M73" s="72"/>
      <c r="N73" s="72"/>
      <c r="O73" s="72"/>
    </row>
    <row r="74" spans="13:15" ht="15">
      <c r="M74" s="72"/>
      <c r="N74" s="72"/>
      <c r="O74" s="72"/>
    </row>
    <row r="75" spans="13:15" ht="15">
      <c r="M75" s="72"/>
      <c r="N75" s="72"/>
      <c r="O75" s="72"/>
    </row>
    <row r="76" spans="13:15" ht="15">
      <c r="M76" s="72"/>
      <c r="N76" s="72"/>
      <c r="O76" s="72"/>
    </row>
    <row r="77" spans="13:15" ht="15">
      <c r="M77" s="72"/>
      <c r="N77" s="72"/>
      <c r="O77" s="72"/>
    </row>
    <row r="78" spans="13:15" ht="15">
      <c r="M78" s="72"/>
      <c r="N78" s="72"/>
      <c r="O78" s="72"/>
    </row>
    <row r="79" spans="13:15" ht="15">
      <c r="M79" s="72"/>
      <c r="N79" s="72"/>
      <c r="O79" s="72"/>
    </row>
    <row r="80" spans="13:15" ht="15">
      <c r="M80" s="72"/>
      <c r="N80" s="72"/>
      <c r="O80" s="72"/>
    </row>
    <row r="81" spans="13:15" ht="15">
      <c r="M81" s="72"/>
      <c r="N81" s="72"/>
      <c r="O81" s="72"/>
    </row>
    <row r="82" spans="13:15" ht="15">
      <c r="M82" s="72"/>
      <c r="N82" s="72"/>
      <c r="O82" s="72"/>
    </row>
    <row r="83" spans="13:15" ht="15">
      <c r="M83" s="72"/>
      <c r="N83" s="72"/>
      <c r="O83" s="72"/>
    </row>
    <row r="84" spans="13:15" ht="15">
      <c r="M84" s="72"/>
      <c r="N84" s="72"/>
      <c r="O84" s="72"/>
    </row>
    <row r="85" spans="13:15" ht="15">
      <c r="M85" s="72"/>
      <c r="N85" s="72"/>
      <c r="O85" s="72"/>
    </row>
  </sheetData>
  <sheetProtection/>
  <mergeCells count="8">
    <mergeCell ref="A1:V1"/>
    <mergeCell ref="M4:O4"/>
    <mergeCell ref="P4:R4"/>
    <mergeCell ref="T4:V4"/>
    <mergeCell ref="A2:V2"/>
    <mergeCell ref="U3:V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&amp;R&amp;"Arial,Félkövér dőlt"&amp;14 1.a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50"/>
  <sheetViews>
    <sheetView view="pageBreakPreview" zoomScale="60" zoomScalePageLayoutView="0" workbookViewId="0" topLeftCell="A1">
      <selection activeCell="A21" sqref="A21:L21"/>
    </sheetView>
  </sheetViews>
  <sheetFormatPr defaultColWidth="9.140625" defaultRowHeight="12.75"/>
  <cols>
    <col min="1" max="1" width="7.7109375" style="0" customWidth="1"/>
    <col min="2" max="2" width="31.7109375" style="0" customWidth="1"/>
    <col min="3" max="3" width="9.421875" style="0" customWidth="1"/>
    <col min="4" max="4" width="12.8515625" style="0" customWidth="1"/>
    <col min="5" max="5" width="10.8515625" style="0" customWidth="1"/>
    <col min="6" max="6" width="10.00390625" style="0" customWidth="1"/>
    <col min="7" max="7" width="12.140625" style="0" customWidth="1"/>
    <col min="8" max="8" width="11.140625" style="0" customWidth="1"/>
    <col min="9" max="9" width="7.7109375" style="0" customWidth="1"/>
    <col min="10" max="10" width="9.28125" style="0" customWidth="1"/>
    <col min="11" max="11" width="12.28125" style="0" customWidth="1"/>
    <col min="12" max="12" width="11.28125" style="0" customWidth="1"/>
  </cols>
  <sheetData>
    <row r="1" spans="1:12" ht="24" customHeight="1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434" t="s">
        <v>96</v>
      </c>
      <c r="L1" s="434"/>
    </row>
    <row r="2" spans="1:12" ht="30" customHeight="1">
      <c r="A2" s="437" t="s">
        <v>685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ht="22.5" customHeight="1">
      <c r="A3" s="428" t="s">
        <v>11</v>
      </c>
      <c r="B3" s="428"/>
      <c r="C3" s="428"/>
      <c r="D3" s="428"/>
      <c r="E3" s="428"/>
      <c r="F3" s="428"/>
      <c r="G3" s="428"/>
      <c r="H3" s="428"/>
      <c r="I3" s="428"/>
      <c r="J3" s="428"/>
      <c r="K3" s="429"/>
      <c r="L3" s="429"/>
    </row>
    <row r="4" spans="1:12" ht="12.75">
      <c r="A4" s="432"/>
      <c r="B4" s="432"/>
      <c r="C4" s="351"/>
      <c r="D4" s="351"/>
      <c r="E4" s="351"/>
      <c r="F4" s="351"/>
      <c r="G4" s="351"/>
      <c r="H4" s="351"/>
      <c r="I4" s="351"/>
      <c r="J4" s="352"/>
      <c r="K4" s="430" t="s">
        <v>130</v>
      </c>
      <c r="L4" s="431"/>
    </row>
    <row r="5" spans="1:12" ht="31.5">
      <c r="A5" s="360" t="s">
        <v>30</v>
      </c>
      <c r="B5" s="360" t="s">
        <v>12</v>
      </c>
      <c r="C5" s="433" t="s">
        <v>120</v>
      </c>
      <c r="D5" s="433"/>
      <c r="E5" s="433"/>
      <c r="F5" s="433" t="s">
        <v>123</v>
      </c>
      <c r="G5" s="435"/>
      <c r="H5" s="435"/>
      <c r="I5" s="436" t="s">
        <v>124</v>
      </c>
      <c r="J5" s="433" t="s">
        <v>3</v>
      </c>
      <c r="K5" s="433"/>
      <c r="L5" s="433"/>
    </row>
    <row r="6" spans="1:12" ht="16.5" customHeight="1">
      <c r="A6" s="360"/>
      <c r="B6" s="360"/>
      <c r="C6" s="361" t="s">
        <v>121</v>
      </c>
      <c r="D6" s="361" t="s">
        <v>108</v>
      </c>
      <c r="E6" s="361" t="s">
        <v>122</v>
      </c>
      <c r="F6" s="361" t="s">
        <v>121</v>
      </c>
      <c r="G6" s="361" t="s">
        <v>108</v>
      </c>
      <c r="H6" s="361" t="s">
        <v>122</v>
      </c>
      <c r="I6" s="436"/>
      <c r="J6" s="361" t="s">
        <v>121</v>
      </c>
      <c r="K6" s="361" t="s">
        <v>108</v>
      </c>
      <c r="L6" s="361" t="s">
        <v>122</v>
      </c>
    </row>
    <row r="7" spans="1:12" ht="15.75">
      <c r="A7" s="360"/>
      <c r="B7" s="360"/>
      <c r="C7" s="361"/>
      <c r="D7" s="361"/>
      <c r="E7" s="361"/>
      <c r="F7" s="433"/>
      <c r="G7" s="433"/>
      <c r="H7" s="433"/>
      <c r="I7" s="436"/>
      <c r="J7" s="361"/>
      <c r="K7" s="361"/>
      <c r="L7" s="361"/>
    </row>
    <row r="8" spans="1:12" ht="15">
      <c r="A8" s="118">
        <v>1</v>
      </c>
      <c r="B8" s="347">
        <v>2</v>
      </c>
      <c r="C8" s="347">
        <v>3</v>
      </c>
      <c r="D8" s="347">
        <v>4</v>
      </c>
      <c r="E8" s="347">
        <v>5</v>
      </c>
      <c r="F8" s="347">
        <v>6</v>
      </c>
      <c r="G8" s="347">
        <v>7</v>
      </c>
      <c r="H8" s="347">
        <v>8</v>
      </c>
      <c r="I8" s="347">
        <v>9</v>
      </c>
      <c r="J8" s="347">
        <v>10</v>
      </c>
      <c r="K8" s="347">
        <v>11</v>
      </c>
      <c r="L8" s="347">
        <v>12</v>
      </c>
    </row>
    <row r="9" spans="1:12" ht="15">
      <c r="A9" s="118" t="s">
        <v>4</v>
      </c>
      <c r="B9" s="354" t="s">
        <v>23</v>
      </c>
      <c r="C9" s="120">
        <v>17467</v>
      </c>
      <c r="D9" s="120">
        <v>15842</v>
      </c>
      <c r="E9" s="120">
        <v>15841</v>
      </c>
      <c r="F9" s="120"/>
      <c r="G9" s="120"/>
      <c r="H9" s="120"/>
      <c r="I9" s="120"/>
      <c r="J9" s="120">
        <f>SUM(C9,F9)</f>
        <v>17467</v>
      </c>
      <c r="K9" s="120">
        <f>SUM(D9,G9)</f>
        <v>15842</v>
      </c>
      <c r="L9" s="120">
        <f aca="true" t="shared" si="0" ref="L9:L17">SUM(E9,H9)</f>
        <v>15841</v>
      </c>
    </row>
    <row r="10" spans="1:12" ht="33" customHeight="1">
      <c r="A10" s="355">
        <v>2</v>
      </c>
      <c r="B10" s="354" t="s">
        <v>54</v>
      </c>
      <c r="C10" s="120">
        <v>3568</v>
      </c>
      <c r="D10" s="120">
        <v>3415</v>
      </c>
      <c r="E10" s="120">
        <v>3415</v>
      </c>
      <c r="F10" s="121"/>
      <c r="G10" s="120"/>
      <c r="H10" s="120"/>
      <c r="I10" s="120"/>
      <c r="J10" s="120">
        <f aca="true" t="shared" si="1" ref="J10:K17">SUM(C10,F10)</f>
        <v>3568</v>
      </c>
      <c r="K10" s="120">
        <f t="shared" si="1"/>
        <v>3415</v>
      </c>
      <c r="L10" s="120">
        <f t="shared" si="0"/>
        <v>3415</v>
      </c>
    </row>
    <row r="11" spans="1:12" ht="15">
      <c r="A11" s="355">
        <v>3</v>
      </c>
      <c r="B11" s="354" t="s">
        <v>13</v>
      </c>
      <c r="C11" s="120">
        <v>17476</v>
      </c>
      <c r="D11" s="120">
        <v>13718</v>
      </c>
      <c r="E11" s="120">
        <v>13148</v>
      </c>
      <c r="F11" s="121"/>
      <c r="G11" s="120"/>
      <c r="H11" s="120"/>
      <c r="I11" s="120"/>
      <c r="J11" s="120">
        <f t="shared" si="1"/>
        <v>17476</v>
      </c>
      <c r="K11" s="120">
        <f t="shared" si="1"/>
        <v>13718</v>
      </c>
      <c r="L11" s="120">
        <f t="shared" si="0"/>
        <v>13148</v>
      </c>
    </row>
    <row r="12" spans="1:12" ht="30">
      <c r="A12" s="355">
        <v>4</v>
      </c>
      <c r="B12" s="354" t="s">
        <v>14</v>
      </c>
      <c r="C12" s="120">
        <v>6390</v>
      </c>
      <c r="D12" s="120">
        <v>7077</v>
      </c>
      <c r="E12" s="120">
        <v>7077</v>
      </c>
      <c r="F12" s="121"/>
      <c r="G12" s="120"/>
      <c r="H12" s="120"/>
      <c r="I12" s="120"/>
      <c r="J12" s="120">
        <f t="shared" si="1"/>
        <v>6390</v>
      </c>
      <c r="K12" s="120">
        <f t="shared" si="1"/>
        <v>7077</v>
      </c>
      <c r="L12" s="120">
        <f t="shared" si="0"/>
        <v>7077</v>
      </c>
    </row>
    <row r="13" spans="1:12" ht="30">
      <c r="A13" s="355">
        <v>5</v>
      </c>
      <c r="B13" s="354" t="s">
        <v>15</v>
      </c>
      <c r="C13" s="120">
        <v>5593</v>
      </c>
      <c r="D13" s="120">
        <v>8613</v>
      </c>
      <c r="E13" s="120">
        <v>8613</v>
      </c>
      <c r="F13" s="121">
        <v>26060</v>
      </c>
      <c r="G13" s="121">
        <v>28035</v>
      </c>
      <c r="H13" s="121">
        <v>28035</v>
      </c>
      <c r="I13" s="121"/>
      <c r="J13" s="120">
        <f t="shared" si="1"/>
        <v>31653</v>
      </c>
      <c r="K13" s="120">
        <f t="shared" si="1"/>
        <v>36648</v>
      </c>
      <c r="L13" s="120">
        <f t="shared" si="0"/>
        <v>36648</v>
      </c>
    </row>
    <row r="14" spans="1:12" ht="15">
      <c r="A14" s="119" t="s">
        <v>126</v>
      </c>
      <c r="B14" s="356" t="s">
        <v>125</v>
      </c>
      <c r="C14" s="346">
        <v>4614</v>
      </c>
      <c r="D14" s="346">
        <v>41572</v>
      </c>
      <c r="E14" s="346"/>
      <c r="F14" s="121"/>
      <c r="G14" s="120"/>
      <c r="H14" s="348"/>
      <c r="I14" s="346"/>
      <c r="J14" s="120">
        <f t="shared" si="1"/>
        <v>4614</v>
      </c>
      <c r="K14" s="120">
        <f t="shared" si="1"/>
        <v>41572</v>
      </c>
      <c r="L14" s="120">
        <f t="shared" si="0"/>
        <v>0</v>
      </c>
    </row>
    <row r="15" spans="1:12" ht="15">
      <c r="A15" s="119" t="s">
        <v>51</v>
      </c>
      <c r="B15" s="356" t="s">
        <v>55</v>
      </c>
      <c r="C15" s="346"/>
      <c r="D15" s="346"/>
      <c r="E15" s="346"/>
      <c r="F15" s="121">
        <v>3127</v>
      </c>
      <c r="G15" s="346">
        <v>653</v>
      </c>
      <c r="H15" s="348">
        <v>653</v>
      </c>
      <c r="I15" s="346"/>
      <c r="J15" s="120">
        <f t="shared" si="1"/>
        <v>3127</v>
      </c>
      <c r="K15" s="120">
        <f t="shared" si="1"/>
        <v>653</v>
      </c>
      <c r="L15" s="120">
        <f t="shared" si="0"/>
        <v>653</v>
      </c>
    </row>
    <row r="16" spans="1:12" ht="15">
      <c r="A16" s="119" t="s">
        <v>88</v>
      </c>
      <c r="B16" s="356" t="s">
        <v>16</v>
      </c>
      <c r="C16" s="346"/>
      <c r="D16" s="346"/>
      <c r="E16" s="346"/>
      <c r="F16" s="121">
        <v>8081</v>
      </c>
      <c r="G16" s="346">
        <v>2571</v>
      </c>
      <c r="H16" s="348">
        <v>2571</v>
      </c>
      <c r="I16" s="346"/>
      <c r="J16" s="120">
        <f t="shared" si="1"/>
        <v>8081</v>
      </c>
      <c r="K16" s="120">
        <f t="shared" si="1"/>
        <v>2571</v>
      </c>
      <c r="L16" s="120">
        <f t="shared" si="0"/>
        <v>2571</v>
      </c>
    </row>
    <row r="17" spans="1:12" ht="30">
      <c r="A17" s="362">
        <v>8</v>
      </c>
      <c r="B17" s="363" t="s">
        <v>56</v>
      </c>
      <c r="C17" s="364">
        <f aca="true" t="shared" si="2" ref="C17:H17">SUM(C9:C16)</f>
        <v>55108</v>
      </c>
      <c r="D17" s="364">
        <f t="shared" si="2"/>
        <v>90237</v>
      </c>
      <c r="E17" s="364">
        <f t="shared" si="2"/>
        <v>48094</v>
      </c>
      <c r="F17" s="364">
        <f t="shared" si="2"/>
        <v>37268</v>
      </c>
      <c r="G17" s="364">
        <f t="shared" si="2"/>
        <v>31259</v>
      </c>
      <c r="H17" s="364">
        <f t="shared" si="2"/>
        <v>31259</v>
      </c>
      <c r="I17" s="365"/>
      <c r="J17" s="365">
        <f t="shared" si="1"/>
        <v>92376</v>
      </c>
      <c r="K17" s="365">
        <f t="shared" si="1"/>
        <v>121496</v>
      </c>
      <c r="L17" s="365">
        <f t="shared" si="0"/>
        <v>79353</v>
      </c>
    </row>
    <row r="18" spans="1:12" ht="19.5" customHeight="1">
      <c r="A18" s="118" t="s">
        <v>33</v>
      </c>
      <c r="B18" s="357" t="s">
        <v>127</v>
      </c>
      <c r="C18" s="349"/>
      <c r="D18" s="120">
        <v>4131</v>
      </c>
      <c r="E18" s="120">
        <v>2050</v>
      </c>
      <c r="F18" s="349"/>
      <c r="G18" s="120"/>
      <c r="H18" s="120"/>
      <c r="I18" s="349"/>
      <c r="J18" s="349"/>
      <c r="K18" s="358">
        <v>4131</v>
      </c>
      <c r="L18" s="358">
        <v>2050</v>
      </c>
    </row>
    <row r="19" spans="1:12" ht="30">
      <c r="A19" s="359"/>
      <c r="B19" s="350" t="s">
        <v>686</v>
      </c>
      <c r="C19" s="350"/>
      <c r="D19" s="350">
        <v>4131</v>
      </c>
      <c r="E19" s="350">
        <v>2050</v>
      </c>
      <c r="F19" s="350"/>
      <c r="G19" s="350"/>
      <c r="H19" s="350"/>
      <c r="I19" s="350"/>
      <c r="J19" s="350"/>
      <c r="K19" s="358">
        <v>4131</v>
      </c>
      <c r="L19" s="358">
        <v>2050</v>
      </c>
    </row>
    <row r="20" spans="1:12" ht="30">
      <c r="A20" s="118"/>
      <c r="B20" s="350" t="s">
        <v>687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ht="15.75">
      <c r="A21" s="362" t="s">
        <v>10</v>
      </c>
      <c r="B21" s="366" t="s">
        <v>128</v>
      </c>
      <c r="C21" s="367">
        <f>SUM(C17,C18)</f>
        <v>55108</v>
      </c>
      <c r="D21" s="367">
        <f aca="true" t="shared" si="3" ref="D21:L21">SUM(D17,D18)</f>
        <v>94368</v>
      </c>
      <c r="E21" s="367">
        <f t="shared" si="3"/>
        <v>50144</v>
      </c>
      <c r="F21" s="367">
        <f t="shared" si="3"/>
        <v>37268</v>
      </c>
      <c r="G21" s="367">
        <f t="shared" si="3"/>
        <v>31259</v>
      </c>
      <c r="H21" s="367">
        <f t="shared" si="3"/>
        <v>31259</v>
      </c>
      <c r="I21" s="367">
        <f t="shared" si="3"/>
        <v>0</v>
      </c>
      <c r="J21" s="367">
        <f t="shared" si="3"/>
        <v>92376</v>
      </c>
      <c r="K21" s="367">
        <f t="shared" si="3"/>
        <v>125627</v>
      </c>
      <c r="L21" s="367">
        <f t="shared" si="3"/>
        <v>81403</v>
      </c>
    </row>
    <row r="22" spans="1:12" ht="36" customHeight="1">
      <c r="A22" s="117"/>
      <c r="B22" s="45"/>
      <c r="C22" s="45"/>
      <c r="D22" s="45"/>
      <c r="E22" s="45"/>
      <c r="F22" s="45"/>
      <c r="G22" s="45"/>
      <c r="H22" s="45"/>
      <c r="I22" s="45"/>
      <c r="J22" s="353"/>
      <c r="K22" s="43"/>
      <c r="L22" s="43"/>
    </row>
    <row r="23" spans="1:12" ht="15.75">
      <c r="A23" s="117"/>
      <c r="B23" s="116"/>
      <c r="C23" s="116"/>
      <c r="D23" s="116"/>
      <c r="E23" s="116"/>
      <c r="F23" s="116"/>
      <c r="G23" s="116"/>
      <c r="H23" s="116"/>
      <c r="I23" s="116"/>
      <c r="J23" s="116"/>
      <c r="K23" s="43"/>
      <c r="L23" s="43"/>
    </row>
    <row r="24" spans="1:10" ht="15.75">
      <c r="A24" s="53"/>
      <c r="B24" s="53"/>
      <c r="C24" s="53"/>
      <c r="D24" s="53"/>
      <c r="E24" s="53"/>
      <c r="F24" s="20"/>
      <c r="G24" s="20"/>
      <c r="H24" s="20"/>
      <c r="I24" s="20"/>
      <c r="J24" s="44"/>
    </row>
    <row r="25" spans="1:10" ht="15.75">
      <c r="A25" s="46"/>
      <c r="B25" s="45"/>
      <c r="C25" s="45"/>
      <c r="D25" s="45"/>
      <c r="E25" s="45"/>
      <c r="F25" s="45"/>
      <c r="G25" s="45"/>
      <c r="H25" s="45"/>
      <c r="I25" s="45"/>
      <c r="J25" s="47"/>
    </row>
    <row r="26" spans="1:10" ht="15.75">
      <c r="A26" s="48"/>
      <c r="B26" s="42"/>
      <c r="C26" s="42"/>
      <c r="D26" s="42"/>
      <c r="E26" s="42"/>
      <c r="F26" s="42"/>
      <c r="G26" s="42"/>
      <c r="H26" s="42"/>
      <c r="I26" s="42"/>
      <c r="J26" s="49"/>
    </row>
    <row r="27" spans="1:10" ht="15.75">
      <c r="A27" s="48"/>
      <c r="B27" s="42"/>
      <c r="C27" s="42"/>
      <c r="D27" s="42"/>
      <c r="E27" s="42"/>
      <c r="F27" s="42"/>
      <c r="G27" s="42"/>
      <c r="H27" s="42"/>
      <c r="I27" s="42"/>
      <c r="J27" s="49"/>
    </row>
    <row r="28" spans="1:10" ht="15.75">
      <c r="A28" s="48"/>
      <c r="B28" s="50"/>
      <c r="C28" s="50"/>
      <c r="D28" s="50"/>
      <c r="E28" s="50"/>
      <c r="F28" s="51"/>
      <c r="G28" s="51"/>
      <c r="H28" s="51"/>
      <c r="I28" s="51"/>
      <c r="J28" s="49"/>
    </row>
    <row r="29" spans="1:10" ht="15.75">
      <c r="A29" s="48"/>
      <c r="B29" s="42"/>
      <c r="C29" s="42"/>
      <c r="D29" s="42"/>
      <c r="E29" s="42"/>
      <c r="F29" s="42"/>
      <c r="G29" s="42"/>
      <c r="H29" s="42"/>
      <c r="I29" s="42"/>
      <c r="J29" s="49"/>
    </row>
    <row r="30" spans="1:10" ht="15.75">
      <c r="A30" s="48"/>
      <c r="B30" s="42"/>
      <c r="C30" s="42"/>
      <c r="D30" s="42"/>
      <c r="E30" s="42"/>
      <c r="F30" s="42"/>
      <c r="G30" s="42"/>
      <c r="H30" s="42"/>
      <c r="I30" s="42"/>
      <c r="J30" s="49"/>
    </row>
    <row r="31" spans="1:10" ht="15.75">
      <c r="A31" s="48"/>
      <c r="B31" s="50"/>
      <c r="C31" s="50"/>
      <c r="D31" s="50"/>
      <c r="E31" s="50"/>
      <c r="F31" s="51"/>
      <c r="G31" s="51"/>
      <c r="H31" s="51"/>
      <c r="I31" s="51"/>
      <c r="J31" s="49"/>
    </row>
    <row r="32" spans="1:10" ht="15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2.7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2.7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</sheetData>
  <sheetProtection/>
  <mergeCells count="10">
    <mergeCell ref="A3:L3"/>
    <mergeCell ref="K4:L4"/>
    <mergeCell ref="A4:B4"/>
    <mergeCell ref="F7:H7"/>
    <mergeCell ref="J5:L5"/>
    <mergeCell ref="K1:L1"/>
    <mergeCell ref="C5:E5"/>
    <mergeCell ref="F5:H5"/>
    <mergeCell ref="I5:I7"/>
    <mergeCell ref="A2:L2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49"/>
  <sheetViews>
    <sheetView view="pageBreakPreview" zoomScale="60" zoomScalePageLayoutView="0" workbookViewId="0" topLeftCell="A7">
      <selection activeCell="K41" sqref="K41"/>
    </sheetView>
  </sheetViews>
  <sheetFormatPr defaultColWidth="9.140625" defaultRowHeight="12.75"/>
  <cols>
    <col min="1" max="1" width="36.00390625" style="0" customWidth="1"/>
    <col min="2" max="2" width="13.00390625" style="0" customWidth="1"/>
    <col min="3" max="3" width="12.421875" style="0" customWidth="1"/>
    <col min="4" max="4" width="12.8515625" style="0" customWidth="1"/>
    <col min="5" max="5" width="30.421875" style="0" customWidth="1"/>
    <col min="6" max="6" width="11.8515625" style="0" customWidth="1"/>
    <col min="7" max="7" width="11.421875" style="0" customWidth="1"/>
    <col min="8" max="8" width="11.28125" style="0" customWidth="1"/>
  </cols>
  <sheetData>
    <row r="2" spans="7:8" ht="15">
      <c r="G2" s="438" t="s">
        <v>69</v>
      </c>
      <c r="H2" s="438"/>
    </row>
    <row r="5" spans="1:8" ht="33" customHeight="1">
      <c r="A5" s="446" t="s">
        <v>68</v>
      </c>
      <c r="B5" s="446"/>
      <c r="C5" s="446"/>
      <c r="D5" s="446"/>
      <c r="E5" s="446"/>
      <c r="F5" s="446"/>
      <c r="G5" s="412"/>
      <c r="H5" s="412"/>
    </row>
    <row r="6" spans="1:9" ht="14.25" thickBot="1">
      <c r="A6" s="1"/>
      <c r="B6" s="1"/>
      <c r="C6" s="1"/>
      <c r="D6" s="2"/>
      <c r="E6" s="2"/>
      <c r="F6" s="3"/>
      <c r="G6" s="439" t="s">
        <v>19</v>
      </c>
      <c r="H6" s="439"/>
      <c r="I6" s="3"/>
    </row>
    <row r="7" spans="1:8" ht="16.5" thickBot="1">
      <c r="A7" s="21" t="s">
        <v>20</v>
      </c>
      <c r="B7" s="133"/>
      <c r="C7" s="133"/>
      <c r="D7" s="139"/>
      <c r="E7" s="21" t="s">
        <v>21</v>
      </c>
      <c r="F7" s="22"/>
      <c r="G7" s="22"/>
      <c r="H7" s="22"/>
    </row>
    <row r="8" spans="1:8" ht="48" thickBot="1">
      <c r="A8" s="23" t="s">
        <v>22</v>
      </c>
      <c r="B8" s="24" t="s">
        <v>667</v>
      </c>
      <c r="C8" s="134" t="s">
        <v>133</v>
      </c>
      <c r="D8" s="140" t="s">
        <v>689</v>
      </c>
      <c r="E8" s="23" t="s">
        <v>22</v>
      </c>
      <c r="F8" s="140" t="s">
        <v>667</v>
      </c>
      <c r="G8" s="24" t="s">
        <v>133</v>
      </c>
      <c r="H8" s="155" t="s">
        <v>689</v>
      </c>
    </row>
    <row r="9" spans="1:8" ht="12.75">
      <c r="A9" s="55">
        <v>2</v>
      </c>
      <c r="B9" s="56">
        <v>3</v>
      </c>
      <c r="C9" s="135">
        <v>4</v>
      </c>
      <c r="D9" s="141">
        <v>5</v>
      </c>
      <c r="E9" s="55">
        <v>6</v>
      </c>
      <c r="F9" s="141">
        <v>7</v>
      </c>
      <c r="G9" s="56">
        <v>8</v>
      </c>
      <c r="H9" s="156">
        <v>9</v>
      </c>
    </row>
    <row r="10" spans="1:8" ht="31.5">
      <c r="A10" s="167" t="s">
        <v>57</v>
      </c>
      <c r="B10" s="61">
        <v>53412</v>
      </c>
      <c r="C10" s="59">
        <v>57045</v>
      </c>
      <c r="D10" s="142">
        <v>57045</v>
      </c>
      <c r="E10" s="33" t="s">
        <v>23</v>
      </c>
      <c r="F10" s="144">
        <v>17467</v>
      </c>
      <c r="G10" s="37">
        <v>15842</v>
      </c>
      <c r="H10" s="157">
        <v>15841</v>
      </c>
    </row>
    <row r="11" spans="1:8" ht="31.5">
      <c r="A11" s="167" t="s">
        <v>58</v>
      </c>
      <c r="B11" s="62">
        <v>6978</v>
      </c>
      <c r="C11" s="59">
        <v>7213</v>
      </c>
      <c r="D11" s="143">
        <v>7213</v>
      </c>
      <c r="E11" s="147" t="s">
        <v>54</v>
      </c>
      <c r="F11" s="144">
        <v>3568</v>
      </c>
      <c r="G11" s="37">
        <v>3415</v>
      </c>
      <c r="H11" s="157">
        <v>3415</v>
      </c>
    </row>
    <row r="12" spans="1:8" ht="15.75">
      <c r="A12" s="167" t="s">
        <v>690</v>
      </c>
      <c r="B12" s="37">
        <v>4655</v>
      </c>
      <c r="C12" s="59">
        <v>13355</v>
      </c>
      <c r="D12" s="144">
        <v>6470</v>
      </c>
      <c r="E12" s="33" t="s">
        <v>24</v>
      </c>
      <c r="F12" s="151">
        <v>17476</v>
      </c>
      <c r="G12" s="54">
        <v>13718</v>
      </c>
      <c r="H12" s="158">
        <v>13148</v>
      </c>
    </row>
    <row r="13" spans="1:8" ht="15.75">
      <c r="A13" s="167"/>
      <c r="B13" s="37"/>
      <c r="C13" s="59"/>
      <c r="D13" s="144"/>
      <c r="E13" s="147" t="s">
        <v>14</v>
      </c>
      <c r="F13" s="151">
        <v>6390</v>
      </c>
      <c r="G13" s="54">
        <v>7077</v>
      </c>
      <c r="H13" s="158">
        <v>7077</v>
      </c>
    </row>
    <row r="14" spans="1:8" ht="15.75">
      <c r="A14" s="167" t="s">
        <v>52</v>
      </c>
      <c r="B14" s="37">
        <v>6105</v>
      </c>
      <c r="C14" s="59">
        <v>4525</v>
      </c>
      <c r="D14" s="144">
        <v>4299</v>
      </c>
      <c r="E14" s="148" t="s">
        <v>15</v>
      </c>
      <c r="F14" s="144">
        <v>31653</v>
      </c>
      <c r="G14" s="37">
        <v>36648</v>
      </c>
      <c r="H14" s="157">
        <v>36648</v>
      </c>
    </row>
    <row r="15" spans="1:8" ht="15.75">
      <c r="A15" s="167" t="s">
        <v>393</v>
      </c>
      <c r="B15" s="37">
        <v>500</v>
      </c>
      <c r="C15" s="59">
        <v>230</v>
      </c>
      <c r="D15" s="144">
        <v>230</v>
      </c>
      <c r="E15" s="147" t="s">
        <v>125</v>
      </c>
      <c r="F15" s="144">
        <v>1614</v>
      </c>
      <c r="G15" s="37">
        <v>9930</v>
      </c>
      <c r="H15" s="157"/>
    </row>
    <row r="16" spans="1:8" ht="31.5">
      <c r="A16" s="32"/>
      <c r="B16" s="37"/>
      <c r="C16" s="60"/>
      <c r="D16" s="144"/>
      <c r="E16" s="149" t="s">
        <v>691</v>
      </c>
      <c r="F16" s="144"/>
      <c r="G16" s="37">
        <v>4131</v>
      </c>
      <c r="H16" s="157">
        <v>2050</v>
      </c>
    </row>
    <row r="17" spans="1:8" ht="15.75">
      <c r="A17" s="32"/>
      <c r="B17" s="37"/>
      <c r="C17" s="60"/>
      <c r="D17" s="144"/>
      <c r="E17" s="149"/>
      <c r="F17" s="144"/>
      <c r="G17" s="37"/>
      <c r="H17" s="157"/>
    </row>
    <row r="18" spans="1:8" ht="32.25" thickBot="1">
      <c r="A18" s="57" t="s">
        <v>25</v>
      </c>
      <c r="B18" s="39">
        <f>SUM(B10:B17)</f>
        <v>71650</v>
      </c>
      <c r="C18" s="39">
        <f>SUM(C10:C17)</f>
        <v>82368</v>
      </c>
      <c r="D18" s="145">
        <f>SUM(D10:D17)</f>
        <v>75257</v>
      </c>
      <c r="E18" s="58" t="s">
        <v>26</v>
      </c>
      <c r="F18" s="145">
        <f>SUM(F10:F17)</f>
        <v>78168</v>
      </c>
      <c r="G18" s="39">
        <f>SUM(G10:G17)</f>
        <v>90761</v>
      </c>
      <c r="H18" s="159">
        <f>SUM(H10:H17)</f>
        <v>78179</v>
      </c>
    </row>
    <row r="19" spans="1:8" ht="15.75">
      <c r="A19" s="35" t="s">
        <v>53</v>
      </c>
      <c r="B19" s="63">
        <v>5153</v>
      </c>
      <c r="C19" s="165">
        <v>6312</v>
      </c>
      <c r="D19" s="146">
        <v>6312</v>
      </c>
      <c r="E19" s="33"/>
      <c r="F19" s="152"/>
      <c r="G19" s="163"/>
      <c r="H19" s="160"/>
    </row>
    <row r="20" spans="1:8" ht="16.5" thickBot="1">
      <c r="A20" s="32" t="s">
        <v>115</v>
      </c>
      <c r="B20" s="38"/>
      <c r="C20" s="368">
        <v>2081</v>
      </c>
      <c r="D20" s="144">
        <v>2081</v>
      </c>
      <c r="E20" s="150"/>
      <c r="F20" s="26"/>
      <c r="G20" s="25"/>
      <c r="H20" s="161"/>
    </row>
    <row r="21" spans="1:8" ht="32.25" thickBot="1">
      <c r="A21" s="31" t="s">
        <v>27</v>
      </c>
      <c r="B21" s="36">
        <f>SUM(B19+B20)</f>
        <v>5153</v>
      </c>
      <c r="C21" s="36">
        <f>SUM(C19+C20)</f>
        <v>8393</v>
      </c>
      <c r="D21" s="36">
        <f>SUM(D19+D20)</f>
        <v>8393</v>
      </c>
      <c r="E21" s="34" t="s">
        <v>59</v>
      </c>
      <c r="F21" s="153">
        <f>SUM(F19+F20)</f>
        <v>0</v>
      </c>
      <c r="G21" s="36"/>
      <c r="H21" s="162"/>
    </row>
    <row r="22" spans="1:8" ht="16.5" thickBot="1">
      <c r="A22" s="396" t="s">
        <v>700</v>
      </c>
      <c r="B22" s="36">
        <f>SUM(B18+B21)</f>
        <v>76803</v>
      </c>
      <c r="C22" s="36">
        <f>SUM(C18+C21)</f>
        <v>90761</v>
      </c>
      <c r="D22" s="36">
        <f>SUM(D18+D21)</f>
        <v>83650</v>
      </c>
      <c r="E22" s="29" t="s">
        <v>701</v>
      </c>
      <c r="F22" s="154">
        <f>SUM(F18+F21)</f>
        <v>78168</v>
      </c>
      <c r="G22" s="36">
        <f>SUM(G18+G21)</f>
        <v>90761</v>
      </c>
      <c r="H22" s="162">
        <f>SUM(H18+H21)</f>
        <v>78179</v>
      </c>
    </row>
    <row r="23" spans="1:8" ht="32.25" thickBot="1">
      <c r="A23" s="396" t="s">
        <v>698</v>
      </c>
      <c r="B23" s="36">
        <v>6518</v>
      </c>
      <c r="C23" s="136"/>
      <c r="D23" s="36">
        <v>2922</v>
      </c>
      <c r="E23" s="29" t="s">
        <v>699</v>
      </c>
      <c r="F23" s="154"/>
      <c r="G23" s="36">
        <f>SUM(C22-G22)</f>
        <v>0</v>
      </c>
      <c r="H23" s="162"/>
    </row>
    <row r="24" spans="1:8" ht="16.5" thickBot="1">
      <c r="A24" s="396" t="s">
        <v>702</v>
      </c>
      <c r="B24" s="392">
        <v>1365</v>
      </c>
      <c r="C24" s="388"/>
      <c r="D24" s="389"/>
      <c r="E24" s="29" t="s">
        <v>697</v>
      </c>
      <c r="F24" s="390"/>
      <c r="G24" s="391"/>
      <c r="H24" s="393">
        <v>5471</v>
      </c>
    </row>
    <row r="25" spans="1:6" ht="15.75">
      <c r="A25" s="30"/>
      <c r="B25" s="30"/>
      <c r="C25" s="30"/>
      <c r="D25" s="27"/>
      <c r="E25" s="27"/>
      <c r="F25" s="27"/>
    </row>
    <row r="26" spans="1:6" ht="15.75">
      <c r="A26" s="30"/>
      <c r="B26" s="30"/>
      <c r="C26" s="30"/>
      <c r="D26" s="27"/>
      <c r="E26" s="27"/>
      <c r="F26" s="27"/>
    </row>
    <row r="27" spans="1:6" ht="15.75">
      <c r="A27" s="30"/>
      <c r="B27" s="30"/>
      <c r="C27" s="30"/>
      <c r="D27" s="27"/>
      <c r="E27" s="27"/>
      <c r="F27" s="27"/>
    </row>
    <row r="28" spans="1:6" ht="15.75">
      <c r="A28" s="30"/>
      <c r="B28" s="30"/>
      <c r="C28" s="30"/>
      <c r="D28" s="27"/>
      <c r="E28" s="27"/>
      <c r="F28" s="27"/>
    </row>
    <row r="29" spans="1:6" ht="15.75">
      <c r="A29" s="30"/>
      <c r="B29" s="30"/>
      <c r="C29" s="30"/>
      <c r="D29" s="27"/>
      <c r="E29" s="27"/>
      <c r="F29" s="27"/>
    </row>
    <row r="30" spans="1:6" ht="15.75">
      <c r="A30" s="30"/>
      <c r="B30" s="30"/>
      <c r="C30" s="30"/>
      <c r="D30" s="27"/>
      <c r="E30" s="27"/>
      <c r="F30" s="27"/>
    </row>
    <row r="31" spans="1:6" ht="15.75">
      <c r="A31" s="30"/>
      <c r="B31" s="30"/>
      <c r="C31" s="30"/>
      <c r="D31" s="27"/>
      <c r="E31" s="27"/>
      <c r="F31" s="27"/>
    </row>
    <row r="32" spans="1:6" ht="14.25" customHeight="1">
      <c r="A32" s="30"/>
      <c r="B32" s="30"/>
      <c r="C32" s="30"/>
      <c r="D32" s="27"/>
      <c r="E32" s="27"/>
      <c r="F32" s="27"/>
    </row>
    <row r="33" spans="1:8" ht="23.25" customHeight="1">
      <c r="A33" s="447" t="s">
        <v>48</v>
      </c>
      <c r="B33" s="447"/>
      <c r="C33" s="447"/>
      <c r="D33" s="447"/>
      <c r="E33" s="447"/>
      <c r="F33" s="447"/>
      <c r="G33" s="412"/>
      <c r="H33" s="412"/>
    </row>
    <row r="34" spans="1:8" ht="16.5" thickBot="1">
      <c r="A34" s="30"/>
      <c r="B34" s="30"/>
      <c r="C34" s="30"/>
      <c r="D34" s="27"/>
      <c r="E34" s="27"/>
      <c r="F34" s="28"/>
      <c r="G34" s="439" t="s">
        <v>19</v>
      </c>
      <c r="H34" s="439"/>
    </row>
    <row r="35" spans="1:8" ht="21" customHeight="1" thickBot="1">
      <c r="A35" s="443" t="s">
        <v>20</v>
      </c>
      <c r="B35" s="444"/>
      <c r="C35" s="444"/>
      <c r="D35" s="445"/>
      <c r="E35" s="440" t="s">
        <v>21</v>
      </c>
      <c r="F35" s="441"/>
      <c r="G35" s="441"/>
      <c r="H35" s="442"/>
    </row>
    <row r="36" spans="1:8" ht="48" thickBot="1">
      <c r="A36" s="137" t="s">
        <v>22</v>
      </c>
      <c r="B36" s="24" t="s">
        <v>667</v>
      </c>
      <c r="C36" s="134" t="s">
        <v>133</v>
      </c>
      <c r="D36" s="168" t="s">
        <v>689</v>
      </c>
      <c r="E36" s="138" t="s">
        <v>22</v>
      </c>
      <c r="F36" s="24" t="s">
        <v>667</v>
      </c>
      <c r="G36" s="24" t="s">
        <v>133</v>
      </c>
      <c r="H36" s="168" t="s">
        <v>689</v>
      </c>
    </row>
    <row r="37" spans="1:8" ht="16.5" thickBot="1">
      <c r="A37" s="170">
        <v>2</v>
      </c>
      <c r="B37" s="171">
        <v>3</v>
      </c>
      <c r="C37" s="171">
        <v>4</v>
      </c>
      <c r="D37" s="172">
        <v>5</v>
      </c>
      <c r="E37" s="173">
        <v>6</v>
      </c>
      <c r="F37" s="174">
        <v>7</v>
      </c>
      <c r="G37" s="174">
        <v>8</v>
      </c>
      <c r="H37" s="172">
        <v>9</v>
      </c>
    </row>
    <row r="38" spans="1:8" ht="23.25" customHeight="1">
      <c r="A38" s="369" t="s">
        <v>61</v>
      </c>
      <c r="B38" s="370"/>
      <c r="C38" s="370"/>
      <c r="D38" s="371"/>
      <c r="E38" s="369" t="s">
        <v>90</v>
      </c>
      <c r="F38" s="372">
        <v>3127</v>
      </c>
      <c r="G38" s="372">
        <v>653</v>
      </c>
      <c r="H38" s="373">
        <v>653</v>
      </c>
    </row>
    <row r="39" spans="1:8" ht="24" customHeight="1">
      <c r="A39" s="374" t="s">
        <v>62</v>
      </c>
      <c r="B39" s="164"/>
      <c r="C39" s="164"/>
      <c r="D39" s="375"/>
      <c r="E39" s="374" t="s">
        <v>16</v>
      </c>
      <c r="F39" s="372">
        <v>8081</v>
      </c>
      <c r="G39" s="372">
        <v>2571</v>
      </c>
      <c r="H39" s="373">
        <v>2571</v>
      </c>
    </row>
    <row r="40" spans="1:8" ht="24.75" customHeight="1">
      <c r="A40" s="374" t="s">
        <v>63</v>
      </c>
      <c r="B40" s="164"/>
      <c r="C40" s="164"/>
      <c r="D40" s="375"/>
      <c r="E40" s="374" t="s">
        <v>125</v>
      </c>
      <c r="F40" s="376">
        <v>3000</v>
      </c>
      <c r="G40" s="376">
        <v>31642</v>
      </c>
      <c r="H40" s="169"/>
    </row>
    <row r="41" spans="1:8" ht="31.5">
      <c r="A41" s="167" t="s">
        <v>397</v>
      </c>
      <c r="B41" s="59">
        <v>15073</v>
      </c>
      <c r="C41" s="59">
        <v>34532</v>
      </c>
      <c r="D41" s="169">
        <v>34532</v>
      </c>
      <c r="E41" s="374"/>
      <c r="F41" s="376"/>
      <c r="G41" s="376"/>
      <c r="H41" s="169"/>
    </row>
    <row r="42" spans="1:8" ht="33.75" customHeight="1">
      <c r="A42" s="374" t="s">
        <v>394</v>
      </c>
      <c r="B42" s="166">
        <v>500</v>
      </c>
      <c r="C42" s="166">
        <v>334</v>
      </c>
      <c r="D42" s="169">
        <v>334</v>
      </c>
      <c r="E42" s="374"/>
      <c r="F42" s="376"/>
      <c r="G42" s="376"/>
      <c r="H42" s="169"/>
    </row>
    <row r="43" spans="1:8" ht="19.5" customHeight="1" thickBot="1">
      <c r="A43" s="374"/>
      <c r="B43" s="377"/>
      <c r="C43" s="377"/>
      <c r="D43" s="375"/>
      <c r="E43" s="374"/>
      <c r="F43" s="376"/>
      <c r="G43" s="376"/>
      <c r="H43" s="169"/>
    </row>
    <row r="44" spans="1:8" ht="32.25" thickBot="1">
      <c r="A44" s="378" t="s">
        <v>695</v>
      </c>
      <c r="B44" s="379">
        <f>SUM(B38:B43)</f>
        <v>15573</v>
      </c>
      <c r="C44" s="379">
        <f>SUM(C38:C43)</f>
        <v>34866</v>
      </c>
      <c r="D44" s="380">
        <f>SUM(D38:D43)</f>
        <v>34866</v>
      </c>
      <c r="E44" s="378" t="s">
        <v>696</v>
      </c>
      <c r="F44" s="379">
        <f>SUM(F38:F43)</f>
        <v>14208</v>
      </c>
      <c r="G44" s="379">
        <f>SUM(G38:G43)</f>
        <v>34866</v>
      </c>
      <c r="H44" s="380">
        <f>SUM(H38:H43)</f>
        <v>3224</v>
      </c>
    </row>
    <row r="45" spans="1:8" ht="24.75" customHeight="1" thickBot="1">
      <c r="A45" s="394" t="s">
        <v>694</v>
      </c>
      <c r="B45" s="395"/>
      <c r="C45" s="395"/>
      <c r="D45" s="383"/>
      <c r="E45" s="394" t="s">
        <v>694</v>
      </c>
      <c r="F45" s="384"/>
      <c r="G45" s="384"/>
      <c r="H45" s="383"/>
    </row>
    <row r="46" spans="1:8" ht="32.25" thickBot="1">
      <c r="A46" s="394" t="s">
        <v>64</v>
      </c>
      <c r="B46" s="395">
        <v>15573</v>
      </c>
      <c r="C46" s="395">
        <v>34866</v>
      </c>
      <c r="D46" s="383">
        <v>34866</v>
      </c>
      <c r="E46" s="394" t="s">
        <v>395</v>
      </c>
      <c r="F46" s="384">
        <v>14208</v>
      </c>
      <c r="G46" s="384">
        <v>34866</v>
      </c>
      <c r="H46" s="383">
        <v>3224</v>
      </c>
    </row>
    <row r="47" spans="1:8" ht="32.25" thickBot="1">
      <c r="A47" s="386" t="s">
        <v>67</v>
      </c>
      <c r="B47" s="387">
        <f>SUM(B22,B46)</f>
        <v>92376</v>
      </c>
      <c r="C47" s="387">
        <f>SUM(C22,C46)</f>
        <v>125627</v>
      </c>
      <c r="D47" s="387">
        <f>SUM(D22,D46)</f>
        <v>118516</v>
      </c>
      <c r="E47" s="386" t="s">
        <v>28</v>
      </c>
      <c r="F47" s="387">
        <f>SUM(F22,F46)</f>
        <v>92376</v>
      </c>
      <c r="G47" s="387">
        <f>SUM(G22,G46)</f>
        <v>125627</v>
      </c>
      <c r="H47" s="387">
        <f>SUM(H22,H46)</f>
        <v>81403</v>
      </c>
    </row>
    <row r="48" spans="1:8" ht="33" customHeight="1" thickBot="1">
      <c r="A48" s="381" t="s">
        <v>692</v>
      </c>
      <c r="B48" s="382"/>
      <c r="C48" s="382"/>
      <c r="D48" s="383"/>
      <c r="E48" s="381" t="s">
        <v>693</v>
      </c>
      <c r="F48" s="384">
        <v>1365</v>
      </c>
      <c r="G48" s="385"/>
      <c r="H48" s="383">
        <v>31642</v>
      </c>
    </row>
    <row r="49" spans="1:8" ht="16.5" thickBot="1">
      <c r="A49" s="381" t="s">
        <v>65</v>
      </c>
      <c r="B49" s="382"/>
      <c r="C49" s="382"/>
      <c r="D49" s="383"/>
      <c r="E49" s="381" t="s">
        <v>66</v>
      </c>
      <c r="F49" s="384">
        <v>1365</v>
      </c>
      <c r="G49" s="385"/>
      <c r="H49" s="383">
        <v>31642</v>
      </c>
    </row>
  </sheetData>
  <sheetProtection/>
  <mergeCells count="7">
    <mergeCell ref="G2:H2"/>
    <mergeCell ref="G6:H6"/>
    <mergeCell ref="E35:H35"/>
    <mergeCell ref="A35:D35"/>
    <mergeCell ref="G34:H34"/>
    <mergeCell ref="A5:H5"/>
    <mergeCell ref="A33:H33"/>
  </mergeCells>
  <printOptions horizontalCentered="1"/>
  <pageMargins left="0.1968503937007874" right="0.1968503937007874" top="0.1968503937007874" bottom="0.1968503937007874" header="0.11811023622047245" footer="0.118110236220472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2.57421875" style="0" customWidth="1"/>
    <col min="2" max="2" width="18.8515625" style="0" customWidth="1"/>
    <col min="3" max="3" width="17.7109375" style="0" customWidth="1"/>
  </cols>
  <sheetData>
    <row r="1" ht="30.75" customHeight="1"/>
    <row r="2" spans="1:3" ht="28.5" customHeight="1">
      <c r="A2" s="175" t="s">
        <v>22</v>
      </c>
      <c r="B2" s="176" t="s">
        <v>398</v>
      </c>
      <c r="C2" s="176" t="s">
        <v>3</v>
      </c>
    </row>
    <row r="3" spans="1:3" ht="24" customHeight="1">
      <c r="A3" s="177" t="s">
        <v>399</v>
      </c>
      <c r="B3" s="178">
        <v>110123</v>
      </c>
      <c r="C3" s="178">
        <v>94199</v>
      </c>
    </row>
    <row r="4" spans="1:3" ht="21.75" customHeight="1">
      <c r="A4" s="177" t="s">
        <v>400</v>
      </c>
      <c r="B4" s="178">
        <v>79354</v>
      </c>
      <c r="C4" s="178">
        <v>100929</v>
      </c>
    </row>
    <row r="5" spans="1:3" ht="25.5" customHeight="1">
      <c r="A5" s="179" t="s">
        <v>401</v>
      </c>
      <c r="B5" s="180">
        <f>B3-B4</f>
        <v>30769</v>
      </c>
      <c r="C5" s="180">
        <f>C3-C4</f>
        <v>-6730</v>
      </c>
    </row>
    <row r="6" spans="1:3" ht="22.5" customHeight="1">
      <c r="A6" s="177" t="s">
        <v>402</v>
      </c>
      <c r="B6" s="178">
        <v>8393</v>
      </c>
      <c r="C6" s="178">
        <v>8393</v>
      </c>
    </row>
    <row r="7" spans="1:3" ht="21" customHeight="1">
      <c r="A7" s="177" t="s">
        <v>403</v>
      </c>
      <c r="B7" s="178">
        <v>2050</v>
      </c>
      <c r="C7" s="178">
        <v>2050</v>
      </c>
    </row>
    <row r="8" spans="1:3" ht="24.75" customHeight="1">
      <c r="A8" s="179" t="s">
        <v>404</v>
      </c>
      <c r="B8" s="180">
        <f>B6-B7</f>
        <v>6343</v>
      </c>
      <c r="C8" s="180">
        <f>C6-C7</f>
        <v>6343</v>
      </c>
    </row>
    <row r="9" spans="1:3" ht="20.25" customHeight="1">
      <c r="A9" s="179" t="s">
        <v>405</v>
      </c>
      <c r="B9" s="180">
        <f>B5+B8</f>
        <v>37112</v>
      </c>
      <c r="C9" s="180">
        <v>37112</v>
      </c>
    </row>
    <row r="10" spans="1:3" ht="21" customHeight="1">
      <c r="A10" s="177" t="s">
        <v>406</v>
      </c>
      <c r="B10" s="178">
        <v>0</v>
      </c>
      <c r="C10" s="178">
        <v>0</v>
      </c>
    </row>
    <row r="11" spans="1:3" ht="26.25" customHeight="1">
      <c r="A11" s="177" t="s">
        <v>407</v>
      </c>
      <c r="B11" s="178">
        <v>0</v>
      </c>
      <c r="C11" s="178">
        <v>0</v>
      </c>
    </row>
    <row r="12" spans="1:3" ht="36.75" customHeight="1">
      <c r="A12" s="179" t="s">
        <v>408</v>
      </c>
      <c r="B12" s="180">
        <f>B10-B11</f>
        <v>0</v>
      </c>
      <c r="C12" s="180">
        <f>C10-C11</f>
        <v>0</v>
      </c>
    </row>
    <row r="13" spans="1:3" ht="21" customHeight="1">
      <c r="A13" s="177" t="s">
        <v>409</v>
      </c>
      <c r="B13" s="178">
        <v>0</v>
      </c>
      <c r="C13" s="178">
        <v>0</v>
      </c>
    </row>
    <row r="14" spans="1:3" ht="21" customHeight="1">
      <c r="A14" s="177" t="s">
        <v>410</v>
      </c>
      <c r="B14" s="178">
        <v>0</v>
      </c>
      <c r="C14" s="178">
        <v>0</v>
      </c>
    </row>
    <row r="15" spans="1:3" ht="34.5" customHeight="1">
      <c r="A15" s="179" t="s">
        <v>411</v>
      </c>
      <c r="B15" s="180">
        <f>B13-B14</f>
        <v>0</v>
      </c>
      <c r="C15" s="180">
        <f>C13-C14</f>
        <v>0</v>
      </c>
    </row>
    <row r="16" spans="1:3" ht="16.5" customHeight="1">
      <c r="A16" s="179" t="s">
        <v>412</v>
      </c>
      <c r="B16" s="180">
        <f>B12+B15</f>
        <v>0</v>
      </c>
      <c r="C16" s="180">
        <f>C12+C15</f>
        <v>0</v>
      </c>
    </row>
    <row r="17" spans="1:3" ht="29.25" customHeight="1">
      <c r="A17" s="179" t="s">
        <v>413</v>
      </c>
      <c r="B17" s="180">
        <f>B16+B9</f>
        <v>37112</v>
      </c>
      <c r="C17" s="180">
        <f>C16+C9</f>
        <v>37112</v>
      </c>
    </row>
    <row r="18" spans="1:3" ht="30.75" customHeight="1">
      <c r="A18" s="179" t="s">
        <v>414</v>
      </c>
      <c r="B18" s="180">
        <v>22081</v>
      </c>
      <c r="C18" s="180">
        <v>22081</v>
      </c>
    </row>
    <row r="19" spans="1:3" ht="27.75" customHeight="1">
      <c r="A19" s="179" t="s">
        <v>415</v>
      </c>
      <c r="B19" s="180">
        <f>B9-B18</f>
        <v>15031</v>
      </c>
      <c r="C19" s="180">
        <f>C9-C18</f>
        <v>15031</v>
      </c>
    </row>
    <row r="20" spans="1:3" ht="33" customHeight="1">
      <c r="A20" s="179" t="s">
        <v>416</v>
      </c>
      <c r="B20" s="180">
        <v>0</v>
      </c>
      <c r="C20" s="180">
        <v>0</v>
      </c>
    </row>
    <row r="21" spans="1:3" ht="35.25" customHeight="1">
      <c r="A21" s="179" t="s">
        <v>417</v>
      </c>
      <c r="B21" s="180">
        <v>0</v>
      </c>
      <c r="C21" s="18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&amp;C&amp;"Arial,Félkövér"&amp;12Maradvány kimutatás&amp;R&amp;"Arial,Dőlt"3. számú 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46" sqref="E46"/>
    </sheetView>
  </sheetViews>
  <sheetFormatPr defaultColWidth="9.140625" defaultRowHeight="12.75"/>
  <cols>
    <col min="1" max="1" width="6.00390625" style="0" customWidth="1"/>
    <col min="2" max="2" width="52.57421875" style="0" customWidth="1"/>
    <col min="3" max="3" width="13.140625" style="0" customWidth="1"/>
    <col min="4" max="4" width="12.140625" style="0" customWidth="1"/>
    <col min="5" max="5" width="13.28125" style="0" customWidth="1"/>
  </cols>
  <sheetData>
    <row r="1" spans="1:5" ht="19.5" customHeight="1">
      <c r="A1" s="448" t="s">
        <v>85</v>
      </c>
      <c r="B1" s="450" t="s">
        <v>22</v>
      </c>
      <c r="C1" s="450" t="s">
        <v>418</v>
      </c>
      <c r="D1" s="450" t="s">
        <v>419</v>
      </c>
      <c r="E1" s="453" t="s">
        <v>420</v>
      </c>
    </row>
    <row r="2" spans="1:5" ht="13.5" thickBot="1">
      <c r="A2" s="449"/>
      <c r="B2" s="451"/>
      <c r="C2" s="452"/>
      <c r="D2" s="452"/>
      <c r="E2" s="454"/>
    </row>
    <row r="3" spans="1:5" ht="12.75">
      <c r="A3" s="181" t="s">
        <v>421</v>
      </c>
      <c r="B3" s="182" t="s">
        <v>422</v>
      </c>
      <c r="C3" s="183">
        <v>5692</v>
      </c>
      <c r="D3" s="183">
        <v>0</v>
      </c>
      <c r="E3" s="184">
        <v>3535</v>
      </c>
    </row>
    <row r="4" spans="1:5" ht="25.5">
      <c r="A4" s="185" t="s">
        <v>423</v>
      </c>
      <c r="B4" s="177" t="s">
        <v>424</v>
      </c>
      <c r="C4" s="186">
        <v>1642</v>
      </c>
      <c r="D4" s="186">
        <v>0</v>
      </c>
      <c r="E4" s="187">
        <v>2598</v>
      </c>
    </row>
    <row r="5" spans="1:5" ht="26.25" thickBot="1">
      <c r="A5" s="188" t="s">
        <v>425</v>
      </c>
      <c r="B5" s="189" t="s">
        <v>426</v>
      </c>
      <c r="C5" s="190">
        <v>4024</v>
      </c>
      <c r="D5" s="190">
        <v>0</v>
      </c>
      <c r="E5" s="191">
        <v>885</v>
      </c>
    </row>
    <row r="6" spans="1:5" ht="26.25" thickBot="1">
      <c r="A6" s="192" t="s">
        <v>427</v>
      </c>
      <c r="B6" s="193" t="s">
        <v>428</v>
      </c>
      <c r="C6" s="194">
        <v>11358</v>
      </c>
      <c r="D6" s="194">
        <v>0</v>
      </c>
      <c r="E6" s="195">
        <v>7018</v>
      </c>
    </row>
    <row r="7" spans="1:5" ht="12.75">
      <c r="A7" s="181" t="s">
        <v>429</v>
      </c>
      <c r="B7" s="182" t="s">
        <v>430</v>
      </c>
      <c r="C7" s="183">
        <v>0</v>
      </c>
      <c r="D7" s="183">
        <v>0</v>
      </c>
      <c r="E7" s="184"/>
    </row>
    <row r="8" spans="1:5" ht="13.5" thickBot="1">
      <c r="A8" s="188" t="s">
        <v>431</v>
      </c>
      <c r="B8" s="189" t="s">
        <v>432</v>
      </c>
      <c r="C8" s="190">
        <v>0</v>
      </c>
      <c r="D8" s="190">
        <v>0</v>
      </c>
      <c r="E8" s="191"/>
    </row>
    <row r="9" spans="1:5" ht="25.5" customHeight="1" thickBot="1">
      <c r="A9" s="192" t="s">
        <v>433</v>
      </c>
      <c r="B9" s="193" t="s">
        <v>434</v>
      </c>
      <c r="C9" s="194">
        <v>0</v>
      </c>
      <c r="D9" s="194">
        <v>0</v>
      </c>
      <c r="E9" s="195"/>
    </row>
    <row r="10" spans="1:5" ht="25.5">
      <c r="A10" s="181" t="s">
        <v>435</v>
      </c>
      <c r="B10" s="182" t="s">
        <v>436</v>
      </c>
      <c r="C10" s="183">
        <v>54703</v>
      </c>
      <c r="D10" s="183">
        <v>0</v>
      </c>
      <c r="E10" s="184">
        <v>57046</v>
      </c>
    </row>
    <row r="11" spans="1:5" ht="25.5">
      <c r="A11" s="185" t="s">
        <v>437</v>
      </c>
      <c r="B11" s="177" t="s">
        <v>438</v>
      </c>
      <c r="C11" s="186">
        <v>0</v>
      </c>
      <c r="D11" s="186">
        <v>0</v>
      </c>
      <c r="E11" s="187">
        <v>7443</v>
      </c>
    </row>
    <row r="12" spans="1:5" ht="13.5" thickBot="1">
      <c r="A12" s="188" t="s">
        <v>439</v>
      </c>
      <c r="B12" s="189" t="s">
        <v>440</v>
      </c>
      <c r="C12" s="190">
        <v>0</v>
      </c>
      <c r="D12" s="190">
        <v>0</v>
      </c>
      <c r="E12" s="191">
        <v>7645</v>
      </c>
    </row>
    <row r="13" spans="1:5" ht="26.25" thickBot="1">
      <c r="A13" s="192" t="s">
        <v>441</v>
      </c>
      <c r="B13" s="193" t="s">
        <v>442</v>
      </c>
      <c r="C13" s="194">
        <v>54703</v>
      </c>
      <c r="D13" s="194">
        <v>0</v>
      </c>
      <c r="E13" s="195">
        <v>72134</v>
      </c>
    </row>
    <row r="14" spans="1:5" ht="12.75">
      <c r="A14" s="181" t="s">
        <v>443</v>
      </c>
      <c r="B14" s="182" t="s">
        <v>444</v>
      </c>
      <c r="C14" s="183">
        <v>1830</v>
      </c>
      <c r="D14" s="183">
        <v>0</v>
      </c>
      <c r="E14" s="184">
        <v>2456</v>
      </c>
    </row>
    <row r="15" spans="1:5" ht="12.75">
      <c r="A15" s="185" t="s">
        <v>445</v>
      </c>
      <c r="B15" s="177" t="s">
        <v>446</v>
      </c>
      <c r="C15" s="186">
        <v>8214</v>
      </c>
      <c r="D15" s="186">
        <v>0</v>
      </c>
      <c r="E15" s="187">
        <v>5676</v>
      </c>
    </row>
    <row r="16" spans="1:5" ht="12.75">
      <c r="A16" s="185" t="s">
        <v>447</v>
      </c>
      <c r="B16" s="177" t="s">
        <v>448</v>
      </c>
      <c r="C16" s="186">
        <v>0</v>
      </c>
      <c r="D16" s="186">
        <v>0</v>
      </c>
      <c r="E16" s="187">
        <v>0</v>
      </c>
    </row>
    <row r="17" spans="1:5" ht="13.5" thickBot="1">
      <c r="A17" s="188" t="s">
        <v>449</v>
      </c>
      <c r="B17" s="189" t="s">
        <v>450</v>
      </c>
      <c r="C17" s="190">
        <v>0</v>
      </c>
      <c r="D17" s="190">
        <v>0</v>
      </c>
      <c r="E17" s="191">
        <v>0</v>
      </c>
    </row>
    <row r="18" spans="1:5" ht="26.25" thickBot="1">
      <c r="A18" s="192" t="s">
        <v>451</v>
      </c>
      <c r="B18" s="193" t="s">
        <v>452</v>
      </c>
      <c r="C18" s="194">
        <v>10044</v>
      </c>
      <c r="D18" s="194">
        <v>0</v>
      </c>
      <c r="E18" s="195">
        <v>8132</v>
      </c>
    </row>
    <row r="19" spans="1:5" ht="12.75">
      <c r="A19" s="181" t="s">
        <v>453</v>
      </c>
      <c r="B19" s="182" t="s">
        <v>454</v>
      </c>
      <c r="C19" s="183">
        <v>9022</v>
      </c>
      <c r="D19" s="183">
        <v>0</v>
      </c>
      <c r="E19" s="184">
        <v>9973</v>
      </c>
    </row>
    <row r="20" spans="1:5" ht="12.75">
      <c r="A20" s="185" t="s">
        <v>455</v>
      </c>
      <c r="B20" s="177" t="s">
        <v>456</v>
      </c>
      <c r="C20" s="186">
        <v>4815</v>
      </c>
      <c r="D20" s="186">
        <v>0</v>
      </c>
      <c r="E20" s="187">
        <v>5868</v>
      </c>
    </row>
    <row r="21" spans="1:5" ht="13.5" thickBot="1">
      <c r="A21" s="188" t="s">
        <v>457</v>
      </c>
      <c r="B21" s="189" t="s">
        <v>458</v>
      </c>
      <c r="C21" s="190">
        <v>3031</v>
      </c>
      <c r="D21" s="190">
        <v>0</v>
      </c>
      <c r="E21" s="191">
        <v>3415</v>
      </c>
    </row>
    <row r="22" spans="1:5" ht="26.25" thickBot="1">
      <c r="A22" s="192" t="s">
        <v>459</v>
      </c>
      <c r="B22" s="193" t="s">
        <v>460</v>
      </c>
      <c r="C22" s="194">
        <v>16868</v>
      </c>
      <c r="D22" s="194">
        <v>0</v>
      </c>
      <c r="E22" s="195">
        <v>19256</v>
      </c>
    </row>
    <row r="23" spans="1:5" ht="13.5" thickBot="1">
      <c r="A23" s="192" t="s">
        <v>461</v>
      </c>
      <c r="B23" s="193" t="s">
        <v>462</v>
      </c>
      <c r="C23" s="194">
        <v>9851</v>
      </c>
      <c r="D23" s="194">
        <v>0</v>
      </c>
      <c r="E23" s="195">
        <v>18803</v>
      </c>
    </row>
    <row r="24" spans="1:5" ht="13.5" thickBot="1">
      <c r="A24" s="192" t="s">
        <v>463</v>
      </c>
      <c r="B24" s="193" t="s">
        <v>464</v>
      </c>
      <c r="C24" s="194">
        <v>54131</v>
      </c>
      <c r="D24" s="194">
        <v>0</v>
      </c>
      <c r="E24" s="195">
        <v>53448</v>
      </c>
    </row>
    <row r="25" spans="1:5" ht="26.25" thickBot="1">
      <c r="A25" s="192" t="s">
        <v>465</v>
      </c>
      <c r="B25" s="193" t="s">
        <v>466</v>
      </c>
      <c r="C25" s="194">
        <v>-24833</v>
      </c>
      <c r="D25" s="194">
        <v>0</v>
      </c>
      <c r="E25" s="195">
        <v>-20487</v>
      </c>
    </row>
    <row r="26" spans="1:5" ht="12.75">
      <c r="A26" s="181" t="s">
        <v>467</v>
      </c>
      <c r="B26" s="182" t="s">
        <v>468</v>
      </c>
      <c r="C26" s="183">
        <v>0</v>
      </c>
      <c r="D26" s="183">
        <v>0</v>
      </c>
      <c r="E26" s="184">
        <v>0</v>
      </c>
    </row>
    <row r="27" spans="1:5" ht="25.5">
      <c r="A27" s="185" t="s">
        <v>469</v>
      </c>
      <c r="B27" s="177" t="s">
        <v>470</v>
      </c>
      <c r="C27" s="186">
        <v>112</v>
      </c>
      <c r="D27" s="186">
        <v>0</v>
      </c>
      <c r="E27" s="187">
        <v>88</v>
      </c>
    </row>
    <row r="28" spans="1:5" ht="25.5">
      <c r="A28" s="185" t="s">
        <v>471</v>
      </c>
      <c r="B28" s="177" t="s">
        <v>472</v>
      </c>
      <c r="C28" s="186">
        <v>0</v>
      </c>
      <c r="D28" s="186">
        <v>0</v>
      </c>
      <c r="E28" s="187">
        <v>0</v>
      </c>
    </row>
    <row r="29" spans="1:5" ht="13.5" thickBot="1">
      <c r="A29" s="188" t="s">
        <v>473</v>
      </c>
      <c r="B29" s="189" t="s">
        <v>474</v>
      </c>
      <c r="C29" s="190">
        <v>0</v>
      </c>
      <c r="D29" s="190">
        <v>0</v>
      </c>
      <c r="E29" s="191">
        <v>0</v>
      </c>
    </row>
    <row r="30" spans="1:5" ht="26.25" thickBot="1">
      <c r="A30" s="192" t="s">
        <v>475</v>
      </c>
      <c r="B30" s="193" t="s">
        <v>476</v>
      </c>
      <c r="C30" s="194">
        <v>112</v>
      </c>
      <c r="D30" s="194">
        <v>0</v>
      </c>
      <c r="E30" s="195">
        <v>88</v>
      </c>
    </row>
    <row r="31" spans="1:5" ht="12.75">
      <c r="A31" s="181" t="s">
        <v>477</v>
      </c>
      <c r="B31" s="182" t="s">
        <v>478</v>
      </c>
      <c r="C31" s="183">
        <v>0</v>
      </c>
      <c r="D31" s="183">
        <v>0</v>
      </c>
      <c r="E31" s="184">
        <v>0</v>
      </c>
    </row>
    <row r="32" spans="1:5" ht="25.5">
      <c r="A32" s="185" t="s">
        <v>479</v>
      </c>
      <c r="B32" s="177" t="s">
        <v>480</v>
      </c>
      <c r="C32" s="186">
        <v>0</v>
      </c>
      <c r="D32" s="186">
        <v>0</v>
      </c>
      <c r="E32" s="187">
        <v>0</v>
      </c>
    </row>
    <row r="33" spans="1:5" ht="25.5">
      <c r="A33" s="185" t="s">
        <v>481</v>
      </c>
      <c r="B33" s="177" t="s">
        <v>482</v>
      </c>
      <c r="C33" s="186">
        <v>0</v>
      </c>
      <c r="D33" s="186">
        <v>0</v>
      </c>
      <c r="E33" s="187">
        <v>0</v>
      </c>
    </row>
    <row r="34" spans="1:5" ht="13.5" thickBot="1">
      <c r="A34" s="188" t="s">
        <v>483</v>
      </c>
      <c r="B34" s="189" t="s">
        <v>484</v>
      </c>
      <c r="C34" s="190">
        <v>0</v>
      </c>
      <c r="D34" s="190">
        <v>0</v>
      </c>
      <c r="E34" s="191">
        <v>0</v>
      </c>
    </row>
    <row r="35" spans="1:5" ht="26.25" thickBot="1">
      <c r="A35" s="192" t="s">
        <v>485</v>
      </c>
      <c r="B35" s="193" t="s">
        <v>486</v>
      </c>
      <c r="C35" s="194">
        <v>0</v>
      </c>
      <c r="D35" s="194">
        <v>0</v>
      </c>
      <c r="E35" s="195">
        <v>0</v>
      </c>
    </row>
    <row r="36" spans="1:5" ht="26.25" thickBot="1">
      <c r="A36" s="192" t="s">
        <v>487</v>
      </c>
      <c r="B36" s="193" t="s">
        <v>488</v>
      </c>
      <c r="C36" s="194">
        <v>112</v>
      </c>
      <c r="D36" s="194">
        <v>0</v>
      </c>
      <c r="E36" s="195">
        <v>88</v>
      </c>
    </row>
    <row r="37" spans="1:5" ht="13.5" thickBot="1">
      <c r="A37" s="192" t="s">
        <v>489</v>
      </c>
      <c r="B37" s="193" t="s">
        <v>490</v>
      </c>
      <c r="C37" s="194">
        <v>-24721</v>
      </c>
      <c r="D37" s="194">
        <v>0</v>
      </c>
      <c r="E37" s="195">
        <v>-20399</v>
      </c>
    </row>
    <row r="38" spans="1:5" ht="25.5">
      <c r="A38" s="181" t="s">
        <v>491</v>
      </c>
      <c r="B38" s="182" t="s">
        <v>492</v>
      </c>
      <c r="C38" s="183">
        <v>4355</v>
      </c>
      <c r="D38" s="183">
        <v>0</v>
      </c>
      <c r="E38" s="184">
        <v>15406</v>
      </c>
    </row>
    <row r="39" spans="1:5" ht="13.5" thickBot="1">
      <c r="A39" s="188" t="s">
        <v>493</v>
      </c>
      <c r="B39" s="189" t="s">
        <v>494</v>
      </c>
      <c r="C39" s="190">
        <v>11630</v>
      </c>
      <c r="D39" s="190">
        <v>0</v>
      </c>
      <c r="E39" s="191">
        <v>8936</v>
      </c>
    </row>
    <row r="40" spans="1:5" ht="26.25" thickBot="1">
      <c r="A40" s="192" t="s">
        <v>495</v>
      </c>
      <c r="B40" s="193" t="s">
        <v>496</v>
      </c>
      <c r="C40" s="194">
        <v>15985</v>
      </c>
      <c r="D40" s="194">
        <v>0</v>
      </c>
      <c r="E40" s="195">
        <v>24342</v>
      </c>
    </row>
    <row r="41" spans="1:5" ht="13.5" thickBot="1">
      <c r="A41" s="192" t="s">
        <v>497</v>
      </c>
      <c r="B41" s="193" t="s">
        <v>498</v>
      </c>
      <c r="C41" s="194">
        <v>2696</v>
      </c>
      <c r="D41" s="194">
        <v>0</v>
      </c>
      <c r="E41" s="195">
        <v>276</v>
      </c>
    </row>
    <row r="42" spans="1:5" ht="13.5" thickBot="1">
      <c r="A42" s="192" t="s">
        <v>499</v>
      </c>
      <c r="B42" s="193" t="s">
        <v>500</v>
      </c>
      <c r="C42" s="194">
        <v>13289</v>
      </c>
      <c r="D42" s="194">
        <v>0</v>
      </c>
      <c r="E42" s="195">
        <v>24066</v>
      </c>
    </row>
    <row r="43" spans="1:5" ht="26.25" thickBot="1">
      <c r="A43" s="192" t="s">
        <v>501</v>
      </c>
      <c r="B43" s="193" t="s">
        <v>502</v>
      </c>
      <c r="C43" s="194">
        <v>-11432</v>
      </c>
      <c r="D43" s="194">
        <v>0</v>
      </c>
      <c r="E43" s="195">
        <v>3667</v>
      </c>
    </row>
    <row r="44" spans="1:5" ht="12.75">
      <c r="A44" s="196"/>
      <c r="B44" s="196"/>
      <c r="C44" s="196"/>
      <c r="D44" s="196"/>
      <c r="E44" s="196"/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scale="91" r:id="rId1"/>
  <headerFooter>
    <oddHeader>&amp;C&amp;"Arial,Félkövér"&amp;12Eredmény kimutatás&amp;R&amp;"Arial,Dőlt"
4.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G7" sqref="G7"/>
    </sheetView>
  </sheetViews>
  <sheetFormatPr defaultColWidth="9.140625" defaultRowHeight="12.75"/>
  <cols>
    <col min="1" max="1" width="98.421875" style="0" customWidth="1"/>
    <col min="2" max="2" width="14.57421875" style="0" customWidth="1"/>
    <col min="3" max="3" width="27.421875" style="0" customWidth="1"/>
    <col min="4" max="4" width="25.57421875" style="0" customWidth="1"/>
  </cols>
  <sheetData>
    <row r="1" spans="1:4" ht="47.25" customHeight="1">
      <c r="A1" s="455" t="s">
        <v>704</v>
      </c>
      <c r="B1" s="456"/>
      <c r="C1" s="456"/>
      <c r="D1" s="456"/>
    </row>
    <row r="2" spans="1:4" ht="23.25" customHeight="1" thickBot="1">
      <c r="A2" s="198"/>
      <c r="B2" s="199"/>
      <c r="C2" s="550" t="s">
        <v>504</v>
      </c>
      <c r="D2" s="550"/>
    </row>
    <row r="3" spans="1:4" ht="12.75">
      <c r="A3" s="539" t="s">
        <v>505</v>
      </c>
      <c r="B3" s="540" t="s">
        <v>85</v>
      </c>
      <c r="C3" s="541" t="s">
        <v>418</v>
      </c>
      <c r="D3" s="541" t="s">
        <v>420</v>
      </c>
    </row>
    <row r="4" spans="1:4" ht="12.75">
      <c r="A4" s="542"/>
      <c r="B4" s="543"/>
      <c r="C4" s="544"/>
      <c r="D4" s="544"/>
    </row>
    <row r="5" spans="1:4" ht="15.75">
      <c r="A5" s="545"/>
      <c r="B5" s="546"/>
      <c r="C5" s="547"/>
      <c r="D5" s="547"/>
    </row>
    <row r="6" spans="1:4" ht="16.5" thickBot="1">
      <c r="A6" s="548" t="s">
        <v>506</v>
      </c>
      <c r="B6" s="549" t="s">
        <v>507</v>
      </c>
      <c r="C6" s="549" t="s">
        <v>508</v>
      </c>
      <c r="D6" s="549" t="s">
        <v>509</v>
      </c>
    </row>
    <row r="7" spans="1:4" ht="25.5" customHeight="1">
      <c r="A7" s="524" t="s">
        <v>510</v>
      </c>
      <c r="B7" s="525" t="s">
        <v>511</v>
      </c>
      <c r="C7" s="526">
        <v>0</v>
      </c>
      <c r="D7" s="526">
        <v>0</v>
      </c>
    </row>
    <row r="8" spans="1:4" ht="33" customHeight="1">
      <c r="A8" s="527" t="s">
        <v>512</v>
      </c>
      <c r="B8" s="528" t="s">
        <v>513</v>
      </c>
      <c r="C8" s="529">
        <v>518341</v>
      </c>
      <c r="D8" s="529">
        <v>519657</v>
      </c>
    </row>
    <row r="9" spans="1:4" ht="30" customHeight="1">
      <c r="A9" s="527" t="s">
        <v>514</v>
      </c>
      <c r="B9" s="528" t="s">
        <v>515</v>
      </c>
      <c r="C9" s="529">
        <v>403427</v>
      </c>
      <c r="D9" s="529">
        <v>513013</v>
      </c>
    </row>
    <row r="10" spans="1:4" ht="24.75" customHeight="1">
      <c r="A10" s="530" t="s">
        <v>516</v>
      </c>
      <c r="B10" s="528" t="s">
        <v>517</v>
      </c>
      <c r="C10" s="531">
        <v>403427</v>
      </c>
      <c r="D10" s="531">
        <v>513013</v>
      </c>
    </row>
    <row r="11" spans="1:4" ht="35.25" customHeight="1">
      <c r="A11" s="530" t="s">
        <v>747</v>
      </c>
      <c r="B11" s="528" t="s">
        <v>518</v>
      </c>
      <c r="C11" s="532"/>
      <c r="D11" s="532"/>
    </row>
    <row r="12" spans="1:4" ht="28.5" customHeight="1">
      <c r="A12" s="530" t="s">
        <v>519</v>
      </c>
      <c r="B12" s="528" t="s">
        <v>520</v>
      </c>
      <c r="C12" s="532"/>
      <c r="D12" s="532"/>
    </row>
    <row r="13" spans="1:4" ht="28.5" customHeight="1">
      <c r="A13" s="530" t="s">
        <v>521</v>
      </c>
      <c r="B13" s="528" t="s">
        <v>522</v>
      </c>
      <c r="C13" s="532"/>
      <c r="D13" s="532"/>
    </row>
    <row r="14" spans="1:4" ht="30.75" customHeight="1">
      <c r="A14" s="527" t="s">
        <v>523</v>
      </c>
      <c r="B14" s="528" t="s">
        <v>524</v>
      </c>
      <c r="C14" s="533">
        <v>126015</v>
      </c>
      <c r="D14" s="533">
        <v>5744</v>
      </c>
    </row>
    <row r="15" spans="1:4" ht="24" customHeight="1">
      <c r="A15" s="530" t="s">
        <v>525</v>
      </c>
      <c r="B15" s="528" t="s">
        <v>526</v>
      </c>
      <c r="C15" s="532">
        <v>126015</v>
      </c>
      <c r="D15" s="532">
        <v>5744</v>
      </c>
    </row>
    <row r="16" spans="1:4" ht="28.5" customHeight="1">
      <c r="A16" s="530" t="s">
        <v>746</v>
      </c>
      <c r="B16" s="528" t="s">
        <v>10</v>
      </c>
      <c r="C16" s="532">
        <v>0</v>
      </c>
      <c r="D16" s="532">
        <v>0</v>
      </c>
    </row>
    <row r="17" spans="1:4" ht="26.25" customHeight="1">
      <c r="A17" s="530" t="s">
        <v>527</v>
      </c>
      <c r="B17" s="528" t="s">
        <v>72</v>
      </c>
      <c r="C17" s="532"/>
      <c r="D17" s="532"/>
    </row>
    <row r="18" spans="1:4" ht="24" customHeight="1">
      <c r="A18" s="530" t="s">
        <v>528</v>
      </c>
      <c r="B18" s="528" t="s">
        <v>73</v>
      </c>
      <c r="C18" s="532"/>
      <c r="D18" s="532"/>
    </row>
    <row r="19" spans="1:4" ht="25.5" customHeight="1">
      <c r="A19" s="527" t="s">
        <v>529</v>
      </c>
      <c r="B19" s="528" t="s">
        <v>74</v>
      </c>
      <c r="C19" s="533">
        <v>0</v>
      </c>
      <c r="D19" s="533">
        <v>0</v>
      </c>
    </row>
    <row r="20" spans="1:4" ht="22.5" customHeight="1">
      <c r="A20" s="530" t="s">
        <v>530</v>
      </c>
      <c r="B20" s="528" t="s">
        <v>75</v>
      </c>
      <c r="C20" s="532">
        <v>0</v>
      </c>
      <c r="D20" s="532">
        <v>0</v>
      </c>
    </row>
    <row r="21" spans="1:4" ht="24" customHeight="1">
      <c r="A21" s="530" t="s">
        <v>531</v>
      </c>
      <c r="B21" s="528" t="s">
        <v>76</v>
      </c>
      <c r="C21" s="532">
        <v>0</v>
      </c>
      <c r="D21" s="532">
        <v>0</v>
      </c>
    </row>
    <row r="22" spans="1:4" ht="20.25" customHeight="1">
      <c r="A22" s="530" t="s">
        <v>532</v>
      </c>
      <c r="B22" s="528" t="s">
        <v>77</v>
      </c>
      <c r="C22" s="532">
        <v>0</v>
      </c>
      <c r="D22" s="532">
        <v>0</v>
      </c>
    </row>
    <row r="23" spans="1:4" ht="19.5" customHeight="1">
      <c r="A23" s="530" t="s">
        <v>533</v>
      </c>
      <c r="B23" s="528" t="s">
        <v>78</v>
      </c>
      <c r="C23" s="532">
        <v>0</v>
      </c>
      <c r="D23" s="532">
        <v>0</v>
      </c>
    </row>
    <row r="24" spans="1:4" ht="18" customHeight="1">
      <c r="A24" s="527" t="s">
        <v>534</v>
      </c>
      <c r="B24" s="528" t="s">
        <v>535</v>
      </c>
      <c r="C24" s="533">
        <v>395</v>
      </c>
      <c r="D24" s="533">
        <v>900</v>
      </c>
    </row>
    <row r="25" spans="1:4" ht="24" customHeight="1">
      <c r="A25" s="530" t="s">
        <v>536</v>
      </c>
      <c r="B25" s="528" t="s">
        <v>537</v>
      </c>
      <c r="C25" s="532">
        <v>0</v>
      </c>
      <c r="D25" s="532">
        <v>0</v>
      </c>
    </row>
    <row r="26" spans="1:4" ht="18" customHeight="1">
      <c r="A26" s="530" t="s">
        <v>538</v>
      </c>
      <c r="B26" s="528" t="s">
        <v>539</v>
      </c>
      <c r="C26" s="532">
        <v>0</v>
      </c>
      <c r="D26" s="532">
        <v>0</v>
      </c>
    </row>
    <row r="27" spans="1:4" ht="23.25" customHeight="1">
      <c r="A27" s="530" t="s">
        <v>540</v>
      </c>
      <c r="B27" s="528" t="s">
        <v>79</v>
      </c>
      <c r="C27" s="532">
        <v>395</v>
      </c>
      <c r="D27" s="532">
        <v>900</v>
      </c>
    </row>
    <row r="28" spans="1:4" ht="18" customHeight="1">
      <c r="A28" s="530" t="s">
        <v>541</v>
      </c>
      <c r="B28" s="528" t="s">
        <v>80</v>
      </c>
      <c r="C28" s="532">
        <v>0</v>
      </c>
      <c r="D28" s="532">
        <v>0</v>
      </c>
    </row>
    <row r="29" spans="1:4" ht="21" customHeight="1">
      <c r="A29" s="527" t="s">
        <v>542</v>
      </c>
      <c r="B29" s="528" t="s">
        <v>81</v>
      </c>
      <c r="C29" s="533">
        <v>0</v>
      </c>
      <c r="D29" s="533">
        <v>0</v>
      </c>
    </row>
    <row r="30" spans="1:4" ht="20.25" customHeight="1">
      <c r="A30" s="530" t="s">
        <v>543</v>
      </c>
      <c r="B30" s="528" t="s">
        <v>82</v>
      </c>
      <c r="C30" s="532">
        <v>0</v>
      </c>
      <c r="D30" s="532">
        <v>0</v>
      </c>
    </row>
    <row r="31" spans="1:4" ht="24" customHeight="1">
      <c r="A31" s="530" t="s">
        <v>745</v>
      </c>
      <c r="B31" s="528" t="s">
        <v>83</v>
      </c>
      <c r="C31" s="532">
        <v>0</v>
      </c>
      <c r="D31" s="532">
        <v>0</v>
      </c>
    </row>
    <row r="32" spans="1:4" ht="27" customHeight="1">
      <c r="A32" s="530" t="s">
        <v>544</v>
      </c>
      <c r="B32" s="528" t="s">
        <v>84</v>
      </c>
      <c r="C32" s="532">
        <v>0</v>
      </c>
      <c r="D32" s="532">
        <v>0</v>
      </c>
    </row>
    <row r="33" spans="1:4" ht="22.5" customHeight="1">
      <c r="A33" s="530" t="s">
        <v>545</v>
      </c>
      <c r="B33" s="528" t="s">
        <v>546</v>
      </c>
      <c r="C33" s="532">
        <v>0</v>
      </c>
      <c r="D33" s="532">
        <v>0</v>
      </c>
    </row>
    <row r="34" spans="1:4" ht="21.75" customHeight="1">
      <c r="A34" s="527" t="s">
        <v>547</v>
      </c>
      <c r="B34" s="528" t="s">
        <v>548</v>
      </c>
      <c r="C34" s="533">
        <v>0</v>
      </c>
      <c r="D34" s="533">
        <v>0</v>
      </c>
    </row>
    <row r="35" spans="1:4" ht="21.75" customHeight="1">
      <c r="A35" s="527" t="s">
        <v>549</v>
      </c>
      <c r="B35" s="528" t="s">
        <v>550</v>
      </c>
      <c r="C35" s="533"/>
      <c r="D35" s="533"/>
    </row>
    <row r="36" spans="1:4" ht="19.5" customHeight="1">
      <c r="A36" s="530" t="s">
        <v>551</v>
      </c>
      <c r="B36" s="528" t="s">
        <v>552</v>
      </c>
      <c r="C36" s="532"/>
      <c r="D36" s="532"/>
    </row>
    <row r="37" spans="1:4" ht="21.75" customHeight="1">
      <c r="A37" s="530" t="s">
        <v>553</v>
      </c>
      <c r="B37" s="528" t="s">
        <v>554</v>
      </c>
      <c r="C37" s="532"/>
      <c r="D37" s="532"/>
    </row>
    <row r="38" spans="1:4" ht="18.75" customHeight="1">
      <c r="A38" s="530" t="s">
        <v>555</v>
      </c>
      <c r="B38" s="528" t="s">
        <v>556</v>
      </c>
      <c r="C38" s="532"/>
      <c r="D38" s="532"/>
    </row>
    <row r="39" spans="1:4" ht="18.75" customHeight="1">
      <c r="A39" s="530" t="s">
        <v>557</v>
      </c>
      <c r="B39" s="528" t="s">
        <v>558</v>
      </c>
      <c r="C39" s="532">
        <v>0</v>
      </c>
      <c r="D39" s="532">
        <v>0</v>
      </c>
    </row>
    <row r="40" spans="1:4" ht="24.75" customHeight="1">
      <c r="A40" s="527" t="s">
        <v>559</v>
      </c>
      <c r="B40" s="528" t="s">
        <v>560</v>
      </c>
      <c r="C40" s="533">
        <v>0</v>
      </c>
      <c r="D40" s="533">
        <v>0</v>
      </c>
    </row>
    <row r="41" spans="1:4" ht="21.75" customHeight="1">
      <c r="A41" s="530" t="s">
        <v>561</v>
      </c>
      <c r="B41" s="528" t="s">
        <v>562</v>
      </c>
      <c r="C41" s="532">
        <v>0</v>
      </c>
      <c r="D41" s="532">
        <v>0</v>
      </c>
    </row>
    <row r="42" spans="1:4" ht="24.75" customHeight="1">
      <c r="A42" s="530" t="s">
        <v>744</v>
      </c>
      <c r="B42" s="528" t="s">
        <v>563</v>
      </c>
      <c r="C42" s="532">
        <v>0</v>
      </c>
      <c r="D42" s="532">
        <v>0</v>
      </c>
    </row>
    <row r="43" spans="1:4" ht="24.75" customHeight="1">
      <c r="A43" s="530" t="s">
        <v>564</v>
      </c>
      <c r="B43" s="528" t="s">
        <v>565</v>
      </c>
      <c r="C43" s="532">
        <v>0</v>
      </c>
      <c r="D43" s="532">
        <v>0</v>
      </c>
    </row>
    <row r="44" spans="1:4" ht="18" customHeight="1">
      <c r="A44" s="530" t="s">
        <v>566</v>
      </c>
      <c r="B44" s="528" t="s">
        <v>567</v>
      </c>
      <c r="C44" s="532">
        <v>0</v>
      </c>
      <c r="D44" s="532">
        <v>0</v>
      </c>
    </row>
    <row r="45" spans="1:4" ht="21" customHeight="1">
      <c r="A45" s="527" t="s">
        <v>568</v>
      </c>
      <c r="B45" s="528" t="s">
        <v>569</v>
      </c>
      <c r="C45" s="533">
        <v>0</v>
      </c>
      <c r="D45" s="533">
        <v>0</v>
      </c>
    </row>
    <row r="46" spans="1:4" ht="24" customHeight="1">
      <c r="A46" s="530" t="s">
        <v>570</v>
      </c>
      <c r="B46" s="528" t="s">
        <v>571</v>
      </c>
      <c r="C46" s="532">
        <v>0</v>
      </c>
      <c r="D46" s="532">
        <v>0</v>
      </c>
    </row>
    <row r="47" spans="1:4" ht="25.5" customHeight="1">
      <c r="A47" s="530" t="s">
        <v>743</v>
      </c>
      <c r="B47" s="528" t="s">
        <v>572</v>
      </c>
      <c r="C47" s="532">
        <v>0</v>
      </c>
      <c r="D47" s="532">
        <v>0</v>
      </c>
    </row>
    <row r="48" spans="1:4" ht="21" customHeight="1">
      <c r="A48" s="530" t="s">
        <v>573</v>
      </c>
      <c r="B48" s="528" t="s">
        <v>574</v>
      </c>
      <c r="C48" s="532">
        <v>0</v>
      </c>
      <c r="D48" s="532">
        <v>0</v>
      </c>
    </row>
    <row r="49" spans="1:4" ht="20.25" customHeight="1">
      <c r="A49" s="530" t="s">
        <v>575</v>
      </c>
      <c r="B49" s="528" t="s">
        <v>576</v>
      </c>
      <c r="C49" s="532">
        <v>0</v>
      </c>
      <c r="D49" s="532">
        <v>0</v>
      </c>
    </row>
    <row r="50" spans="1:4" ht="20.25" customHeight="1">
      <c r="A50" s="527" t="s">
        <v>577</v>
      </c>
      <c r="B50" s="528" t="s">
        <v>578</v>
      </c>
      <c r="C50" s="532">
        <v>21080</v>
      </c>
      <c r="D50" s="532">
        <v>14286</v>
      </c>
    </row>
    <row r="51" spans="1:4" ht="24.75" customHeight="1">
      <c r="A51" s="527" t="s">
        <v>742</v>
      </c>
      <c r="B51" s="528" t="s">
        <v>579</v>
      </c>
      <c r="C51" s="537">
        <v>550917</v>
      </c>
      <c r="D51" s="537">
        <v>533943</v>
      </c>
    </row>
    <row r="52" spans="1:4" ht="15" customHeight="1">
      <c r="A52" s="527" t="s">
        <v>580</v>
      </c>
      <c r="B52" s="528" t="s">
        <v>581</v>
      </c>
      <c r="C52" s="532"/>
      <c r="D52" s="532"/>
    </row>
    <row r="53" spans="1:4" ht="17.25" customHeight="1">
      <c r="A53" s="527" t="s">
        <v>582</v>
      </c>
      <c r="B53" s="528" t="s">
        <v>583</v>
      </c>
      <c r="C53" s="532"/>
      <c r="D53" s="532"/>
    </row>
    <row r="54" spans="1:4" ht="26.25" customHeight="1">
      <c r="A54" s="527" t="s">
        <v>584</v>
      </c>
      <c r="B54" s="528" t="s">
        <v>585</v>
      </c>
      <c r="C54" s="533"/>
      <c r="D54" s="533"/>
    </row>
    <row r="55" spans="1:4" ht="17.25" customHeight="1">
      <c r="A55" s="527" t="s">
        <v>586</v>
      </c>
      <c r="B55" s="528" t="s">
        <v>587</v>
      </c>
      <c r="C55" s="532">
        <v>0</v>
      </c>
      <c r="D55" s="532">
        <v>20023</v>
      </c>
    </row>
    <row r="56" spans="1:4" ht="17.25" customHeight="1">
      <c r="A56" s="527" t="s">
        <v>588</v>
      </c>
      <c r="B56" s="528" t="s">
        <v>589</v>
      </c>
      <c r="C56" s="532"/>
      <c r="D56" s="532"/>
    </row>
    <row r="57" spans="1:4" ht="15.75">
      <c r="A57" s="527" t="s">
        <v>590</v>
      </c>
      <c r="B57" s="528" t="s">
        <v>591</v>
      </c>
      <c r="C57" s="532">
        <v>5153</v>
      </c>
      <c r="D57" s="532">
        <v>18053</v>
      </c>
    </row>
    <row r="58" spans="1:4" ht="15.75">
      <c r="A58" s="527" t="s">
        <v>592</v>
      </c>
      <c r="B58" s="528" t="s">
        <v>593</v>
      </c>
      <c r="C58" s="532"/>
      <c r="D58" s="532"/>
    </row>
    <row r="59" spans="1:4" ht="20.25" customHeight="1">
      <c r="A59" s="527" t="s">
        <v>594</v>
      </c>
      <c r="B59" s="528" t="s">
        <v>595</v>
      </c>
      <c r="C59" s="537">
        <v>5153</v>
      </c>
      <c r="D59" s="537">
        <v>38076</v>
      </c>
    </row>
    <row r="60" spans="1:4" ht="14.25" customHeight="1">
      <c r="A60" s="527" t="s">
        <v>596</v>
      </c>
      <c r="B60" s="528" t="s">
        <v>597</v>
      </c>
      <c r="C60" s="532">
        <v>969</v>
      </c>
      <c r="D60" s="532">
        <v>813</v>
      </c>
    </row>
    <row r="61" spans="1:4" ht="18.75" customHeight="1">
      <c r="A61" s="527" t="s">
        <v>598</v>
      </c>
      <c r="B61" s="528" t="s">
        <v>599</v>
      </c>
      <c r="C61" s="532">
        <v>0</v>
      </c>
      <c r="D61" s="532">
        <v>0</v>
      </c>
    </row>
    <row r="62" spans="1:4" ht="17.25" customHeight="1">
      <c r="A62" s="527" t="s">
        <v>600</v>
      </c>
      <c r="B62" s="528" t="s">
        <v>601</v>
      </c>
      <c r="C62" s="532">
        <v>0</v>
      </c>
      <c r="D62" s="532">
        <v>0</v>
      </c>
    </row>
    <row r="63" spans="1:4" ht="24" customHeight="1">
      <c r="A63" s="527" t="s">
        <v>602</v>
      </c>
      <c r="B63" s="528" t="s">
        <v>603</v>
      </c>
      <c r="C63" s="537">
        <v>969</v>
      </c>
      <c r="D63" s="537">
        <v>813</v>
      </c>
    </row>
    <row r="64" spans="1:4" ht="19.5" customHeight="1">
      <c r="A64" s="527" t="s">
        <v>703</v>
      </c>
      <c r="B64" s="528" t="s">
        <v>604</v>
      </c>
      <c r="C64" s="537">
        <v>2334</v>
      </c>
      <c r="D64" s="537">
        <v>105</v>
      </c>
    </row>
    <row r="65" spans="1:4" ht="21.75" customHeight="1">
      <c r="A65" s="527" t="s">
        <v>605</v>
      </c>
      <c r="B65" s="528" t="s">
        <v>606</v>
      </c>
      <c r="C65" s="538"/>
      <c r="D65" s="538"/>
    </row>
    <row r="66" spans="1:4" ht="28.5" customHeight="1" thickBot="1">
      <c r="A66" s="534" t="s">
        <v>607</v>
      </c>
      <c r="B66" s="535" t="s">
        <v>608</v>
      </c>
      <c r="C66" s="536">
        <v>559373</v>
      </c>
      <c r="D66" s="536">
        <v>572937</v>
      </c>
    </row>
  </sheetData>
  <sheetProtection/>
  <mergeCells count="7">
    <mergeCell ref="A1:D1"/>
    <mergeCell ref="C2:D2"/>
    <mergeCell ref="A3:A5"/>
    <mergeCell ref="B3:B5"/>
    <mergeCell ref="C3:C4"/>
    <mergeCell ref="D3:D4"/>
    <mergeCell ref="C5:D5"/>
  </mergeCells>
  <printOptions/>
  <pageMargins left="0.7" right="0.7" top="0.75" bottom="0.75" header="0.3" footer="0.3"/>
  <pageSetup horizontalDpi="600" verticalDpi="600" orientation="portrait" paperSize="9" scale="50" r:id="rId1"/>
  <headerFooter>
    <oddHeader>&amp;R&amp;"Arial,Dőlt"&amp;12 5.a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4.28125" style="0" customWidth="1"/>
    <col min="2" max="2" width="7.421875" style="0" customWidth="1"/>
    <col min="3" max="4" width="16.57421875" style="0" customWidth="1"/>
  </cols>
  <sheetData>
    <row r="1" spans="1:4" ht="34.5" customHeight="1">
      <c r="A1" s="455" t="s">
        <v>704</v>
      </c>
      <c r="B1" s="456"/>
      <c r="C1" s="456"/>
      <c r="D1" s="456"/>
    </row>
    <row r="2" spans="1:4" ht="15.75">
      <c r="A2" s="457"/>
      <c r="B2" s="457"/>
      <c r="C2" s="457"/>
      <c r="D2" s="203" t="s">
        <v>705</v>
      </c>
    </row>
    <row r="3" spans="1:3" ht="12.75">
      <c r="A3" s="200"/>
      <c r="B3" s="201"/>
      <c r="C3" s="202"/>
    </row>
    <row r="4" spans="1:4" ht="16.5" thickBot="1">
      <c r="A4" s="551"/>
      <c r="B4" s="552" t="s">
        <v>504</v>
      </c>
      <c r="C4" s="552"/>
      <c r="D4" s="553"/>
    </row>
    <row r="5" spans="1:4" ht="12.75">
      <c r="A5" s="458" t="s">
        <v>609</v>
      </c>
      <c r="B5" s="554" t="s">
        <v>85</v>
      </c>
      <c r="C5" s="555" t="s">
        <v>418</v>
      </c>
      <c r="D5" s="556" t="s">
        <v>420</v>
      </c>
    </row>
    <row r="6" spans="1:4" ht="30" customHeight="1">
      <c r="A6" s="459"/>
      <c r="B6" s="557"/>
      <c r="C6" s="558"/>
      <c r="D6" s="559"/>
    </row>
    <row r="7" spans="1:4" ht="16.5" thickBot="1">
      <c r="A7" s="560" t="s">
        <v>610</v>
      </c>
      <c r="B7" s="561" t="s">
        <v>507</v>
      </c>
      <c r="C7" s="562" t="s">
        <v>508</v>
      </c>
      <c r="D7" s="563" t="s">
        <v>508</v>
      </c>
    </row>
    <row r="8" spans="1:4" ht="24" customHeight="1">
      <c r="A8" s="524" t="s">
        <v>611</v>
      </c>
      <c r="B8" s="525" t="s">
        <v>511</v>
      </c>
      <c r="C8" s="564">
        <v>731767</v>
      </c>
      <c r="D8" s="565">
        <v>731767</v>
      </c>
    </row>
    <row r="9" spans="1:4" ht="26.25" customHeight="1">
      <c r="A9" s="527" t="s">
        <v>612</v>
      </c>
      <c r="B9" s="528" t="s">
        <v>513</v>
      </c>
      <c r="C9" s="566">
        <v>0</v>
      </c>
      <c r="D9" s="567">
        <v>0</v>
      </c>
    </row>
    <row r="10" spans="1:4" ht="36" customHeight="1">
      <c r="A10" s="527" t="s">
        <v>613</v>
      </c>
      <c r="B10" s="528" t="s">
        <v>515</v>
      </c>
      <c r="C10" s="566">
        <v>10996</v>
      </c>
      <c r="D10" s="567">
        <v>10996</v>
      </c>
    </row>
    <row r="11" spans="1:4" ht="22.5" customHeight="1">
      <c r="A11" s="527" t="s">
        <v>614</v>
      </c>
      <c r="B11" s="528" t="s">
        <v>517</v>
      </c>
      <c r="C11" s="568">
        <v>-187106</v>
      </c>
      <c r="D11" s="569">
        <v>-198538</v>
      </c>
    </row>
    <row r="12" spans="1:4" ht="25.5" customHeight="1">
      <c r="A12" s="527" t="s">
        <v>615</v>
      </c>
      <c r="B12" s="528" t="s">
        <v>518</v>
      </c>
      <c r="C12" s="568"/>
      <c r="D12" s="569"/>
    </row>
    <row r="13" spans="1:4" ht="24.75" customHeight="1">
      <c r="A13" s="527" t="s">
        <v>616</v>
      </c>
      <c r="B13" s="528" t="s">
        <v>520</v>
      </c>
      <c r="C13" s="568">
        <v>-11432</v>
      </c>
      <c r="D13" s="569">
        <v>3667</v>
      </c>
    </row>
    <row r="14" spans="1:4" ht="24" customHeight="1">
      <c r="A14" s="527" t="s">
        <v>617</v>
      </c>
      <c r="B14" s="528" t="s">
        <v>522</v>
      </c>
      <c r="C14" s="570">
        <v>544225</v>
      </c>
      <c r="D14" s="571">
        <v>547892</v>
      </c>
    </row>
    <row r="15" spans="1:4" ht="35.25" customHeight="1">
      <c r="A15" s="527" t="s">
        <v>618</v>
      </c>
      <c r="B15" s="528" t="s">
        <v>524</v>
      </c>
      <c r="C15" s="572">
        <v>1011</v>
      </c>
      <c r="D15" s="573">
        <v>342</v>
      </c>
    </row>
    <row r="16" spans="1:4" ht="36.75" customHeight="1">
      <c r="A16" s="527" t="s">
        <v>619</v>
      </c>
      <c r="B16" s="528" t="s">
        <v>526</v>
      </c>
      <c r="C16" s="568">
        <v>2050</v>
      </c>
      <c r="D16" s="569">
        <v>2081</v>
      </c>
    </row>
    <row r="17" spans="1:4" ht="36.75" customHeight="1">
      <c r="A17" s="527" t="s">
        <v>620</v>
      </c>
      <c r="B17" s="528" t="s">
        <v>10</v>
      </c>
      <c r="C17" s="568">
        <v>307</v>
      </c>
      <c r="D17" s="569">
        <v>320</v>
      </c>
    </row>
    <row r="18" spans="1:4" ht="17.25" customHeight="1">
      <c r="A18" s="527" t="s">
        <v>621</v>
      </c>
      <c r="B18" s="528" t="s">
        <v>72</v>
      </c>
      <c r="C18" s="570">
        <v>3368</v>
      </c>
      <c r="D18" s="571">
        <v>2743</v>
      </c>
    </row>
    <row r="19" spans="1:4" ht="31.5" customHeight="1">
      <c r="A19" s="527" t="s">
        <v>622</v>
      </c>
      <c r="B19" s="528" t="s">
        <v>73</v>
      </c>
      <c r="C19" s="570"/>
      <c r="D19" s="571"/>
    </row>
    <row r="20" spans="1:4" ht="34.5" customHeight="1">
      <c r="A20" s="527" t="s">
        <v>623</v>
      </c>
      <c r="B20" s="528" t="s">
        <v>74</v>
      </c>
      <c r="C20" s="568"/>
      <c r="D20" s="569"/>
    </row>
    <row r="21" spans="1:4" ht="24" customHeight="1">
      <c r="A21" s="527" t="s">
        <v>624</v>
      </c>
      <c r="B21" s="528" t="s">
        <v>75</v>
      </c>
      <c r="C21" s="574">
        <v>11780</v>
      </c>
      <c r="D21" s="575">
        <v>22302</v>
      </c>
    </row>
    <row r="22" spans="1:4" ht="35.25" customHeight="1" thickBot="1">
      <c r="A22" s="576" t="s">
        <v>625</v>
      </c>
      <c r="B22" s="535" t="s">
        <v>76</v>
      </c>
      <c r="C22" s="577">
        <v>559373</v>
      </c>
      <c r="D22" s="578">
        <v>572937</v>
      </c>
    </row>
  </sheetData>
  <sheetProtection/>
  <mergeCells count="7">
    <mergeCell ref="A1:D1"/>
    <mergeCell ref="D5:D6"/>
    <mergeCell ref="B4:D4"/>
    <mergeCell ref="A2:C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7.421875" style="0" bestFit="1" customWidth="1"/>
    <col min="2" max="2" width="16.7109375" style="0" customWidth="1"/>
    <col min="3" max="3" width="15.421875" style="0" customWidth="1"/>
    <col min="4" max="4" width="13.57421875" style="0" customWidth="1"/>
    <col min="5" max="5" width="13.28125" style="0" customWidth="1"/>
    <col min="6" max="6" width="11.421875" style="0" customWidth="1"/>
    <col min="7" max="7" width="11.28125" style="0" customWidth="1"/>
    <col min="8" max="8" width="11.57421875" style="0" customWidth="1"/>
    <col min="9" max="9" width="12.421875" style="0" customWidth="1"/>
    <col min="10" max="10" width="14.28125" style="0" customWidth="1"/>
  </cols>
  <sheetData>
    <row r="2" spans="9:10" ht="15">
      <c r="I2" s="438" t="s">
        <v>706</v>
      </c>
      <c r="J2" s="438"/>
    </row>
    <row r="3" spans="9:10" ht="15">
      <c r="I3" s="69"/>
      <c r="J3" s="69"/>
    </row>
    <row r="4" spans="1:10" ht="35.25" customHeight="1">
      <c r="A4" s="460" t="s">
        <v>714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0" ht="18" thickBot="1">
      <c r="A5" s="5"/>
      <c r="B5" s="5"/>
      <c r="C5" s="5"/>
      <c r="D5" s="5"/>
      <c r="E5" s="5"/>
      <c r="F5" s="6"/>
      <c r="G5" s="461" t="s">
        <v>49</v>
      </c>
      <c r="H5" s="461"/>
      <c r="I5" s="461"/>
      <c r="J5" s="431"/>
    </row>
    <row r="6" spans="1:10" ht="16.5" thickBot="1">
      <c r="A6" s="579" t="s">
        <v>30</v>
      </c>
      <c r="B6" s="580" t="s">
        <v>710</v>
      </c>
      <c r="C6" s="581" t="s">
        <v>709</v>
      </c>
      <c r="D6" s="581" t="s">
        <v>708</v>
      </c>
      <c r="E6" s="581" t="s">
        <v>689</v>
      </c>
      <c r="F6" s="581" t="s">
        <v>31</v>
      </c>
      <c r="G6" s="581"/>
      <c r="H6" s="581"/>
      <c r="I6" s="581"/>
      <c r="J6" s="581" t="s">
        <v>712</v>
      </c>
    </row>
    <row r="7" spans="1:10" ht="13.5" thickBot="1">
      <c r="A7" s="582"/>
      <c r="B7" s="583"/>
      <c r="C7" s="583"/>
      <c r="D7" s="583"/>
      <c r="E7" s="583"/>
      <c r="F7" s="581">
        <v>2016</v>
      </c>
      <c r="G7" s="581">
        <v>2017</v>
      </c>
      <c r="H7" s="581">
        <v>2018</v>
      </c>
      <c r="I7" s="581" t="s">
        <v>711</v>
      </c>
      <c r="J7" s="583"/>
    </row>
    <row r="8" spans="1:10" ht="20.25" customHeight="1" thickBot="1">
      <c r="A8" s="582"/>
      <c r="B8" s="583"/>
      <c r="C8" s="583"/>
      <c r="D8" s="583"/>
      <c r="E8" s="583"/>
      <c r="F8" s="583"/>
      <c r="G8" s="583"/>
      <c r="H8" s="583"/>
      <c r="I8" s="583"/>
      <c r="J8" s="583"/>
    </row>
    <row r="9" spans="1:10" ht="16.5" thickBot="1">
      <c r="A9" s="584" t="s">
        <v>4</v>
      </c>
      <c r="B9" s="585" t="s">
        <v>5</v>
      </c>
      <c r="C9" s="586" t="s">
        <v>6</v>
      </c>
      <c r="D9" s="586" t="s">
        <v>17</v>
      </c>
      <c r="E9" s="586" t="s">
        <v>7</v>
      </c>
      <c r="F9" s="586" t="s">
        <v>8</v>
      </c>
      <c r="G9" s="586" t="s">
        <v>18</v>
      </c>
      <c r="H9" s="586" t="s">
        <v>9</v>
      </c>
      <c r="I9" s="586" t="s">
        <v>33</v>
      </c>
      <c r="J9" s="586" t="s">
        <v>10</v>
      </c>
    </row>
    <row r="10" spans="1:10" ht="48" thickBot="1">
      <c r="A10" s="587">
        <v>1</v>
      </c>
      <c r="B10" s="588" t="s">
        <v>34</v>
      </c>
      <c r="C10" s="589"/>
      <c r="D10" s="590"/>
      <c r="E10" s="590"/>
      <c r="F10" s="591"/>
      <c r="G10" s="591"/>
      <c r="H10" s="591"/>
      <c r="I10" s="591"/>
      <c r="J10" s="592"/>
    </row>
    <row r="11" spans="1:10" ht="17.25" customHeight="1" thickBot="1">
      <c r="A11" s="593">
        <v>2</v>
      </c>
      <c r="B11" s="594" t="s">
        <v>715</v>
      </c>
      <c r="C11" s="595"/>
      <c r="D11" s="596"/>
      <c r="E11" s="596"/>
      <c r="F11" s="596"/>
      <c r="G11" s="596"/>
      <c r="H11" s="596"/>
      <c r="I11" s="596"/>
      <c r="J11" s="597"/>
    </row>
    <row r="12" spans="1:10" ht="17.25" customHeight="1" thickBot="1">
      <c r="A12" s="598"/>
      <c r="B12" s="599"/>
      <c r="C12" s="600"/>
      <c r="D12" s="601"/>
      <c r="E12" s="601"/>
      <c r="F12" s="601"/>
      <c r="G12" s="601"/>
      <c r="H12" s="601"/>
      <c r="I12" s="601"/>
      <c r="J12" s="597"/>
    </row>
    <row r="13" spans="1:10" ht="38.25" customHeight="1" thickBot="1">
      <c r="A13" s="598"/>
      <c r="B13" s="599"/>
      <c r="C13" s="602"/>
      <c r="D13" s="603"/>
      <c r="E13" s="603"/>
      <c r="F13" s="603"/>
      <c r="G13" s="603"/>
      <c r="H13" s="603"/>
      <c r="I13" s="603"/>
      <c r="J13" s="597"/>
    </row>
    <row r="14" spans="1:10" ht="17.25" customHeight="1" thickBot="1">
      <c r="A14" s="593">
        <v>3</v>
      </c>
      <c r="B14" s="604" t="s">
        <v>35</v>
      </c>
      <c r="C14" s="605"/>
      <c r="D14" s="596"/>
      <c r="E14" s="596"/>
      <c r="F14" s="596"/>
      <c r="G14" s="596"/>
      <c r="H14" s="596"/>
      <c r="I14" s="596"/>
      <c r="J14" s="597"/>
    </row>
    <row r="15" spans="1:10" ht="17.25" customHeight="1" thickBot="1">
      <c r="A15" s="593"/>
      <c r="B15" s="604"/>
      <c r="C15" s="606"/>
      <c r="D15" s="603"/>
      <c r="E15" s="603"/>
      <c r="F15" s="603"/>
      <c r="G15" s="603"/>
      <c r="H15" s="603"/>
      <c r="I15" s="603"/>
      <c r="J15" s="597"/>
    </row>
    <row r="16" spans="1:10" ht="17.25" customHeight="1" thickBot="1">
      <c r="A16" s="593"/>
      <c r="B16" s="604"/>
      <c r="C16" s="607"/>
      <c r="D16" s="607"/>
      <c r="E16" s="607"/>
      <c r="F16" s="607"/>
      <c r="G16" s="607"/>
      <c r="H16" s="607"/>
      <c r="I16" s="607"/>
      <c r="J16" s="608"/>
    </row>
    <row r="17" spans="1:10" ht="17.25" customHeight="1" thickBot="1">
      <c r="A17" s="598"/>
      <c r="B17" s="609"/>
      <c r="C17" s="610"/>
      <c r="D17" s="610"/>
      <c r="E17" s="610"/>
      <c r="F17" s="610"/>
      <c r="G17" s="610"/>
      <c r="H17" s="610"/>
      <c r="I17" s="610"/>
      <c r="J17" s="611"/>
    </row>
    <row r="18" spans="1:10" ht="17.25" customHeight="1" thickBot="1">
      <c r="A18" s="593">
        <v>4</v>
      </c>
      <c r="B18" s="604" t="s">
        <v>36</v>
      </c>
      <c r="C18" s="605"/>
      <c r="D18" s="596"/>
      <c r="E18" s="612">
        <v>1143</v>
      </c>
      <c r="F18" s="612">
        <v>19459</v>
      </c>
      <c r="G18" s="596"/>
      <c r="H18" s="596"/>
      <c r="I18" s="596"/>
      <c r="J18" s="613">
        <v>19459</v>
      </c>
    </row>
    <row r="19" spans="1:10" ht="17.25" customHeight="1" thickBot="1">
      <c r="A19" s="598"/>
      <c r="B19" s="609"/>
      <c r="C19" s="606"/>
      <c r="D19" s="603"/>
      <c r="E19" s="614"/>
      <c r="F19" s="614"/>
      <c r="G19" s="603"/>
      <c r="H19" s="603"/>
      <c r="I19" s="603"/>
      <c r="J19" s="613"/>
    </row>
    <row r="20" spans="1:10" ht="17.25" customHeight="1" thickBot="1">
      <c r="A20" s="593"/>
      <c r="B20" s="594" t="s">
        <v>707</v>
      </c>
      <c r="C20" s="615">
        <v>2015</v>
      </c>
      <c r="D20" s="616"/>
      <c r="E20" s="617">
        <v>1143</v>
      </c>
      <c r="F20" s="617">
        <v>19459</v>
      </c>
      <c r="G20" s="618"/>
      <c r="H20" s="618"/>
      <c r="I20" s="618"/>
      <c r="J20" s="619">
        <v>19459</v>
      </c>
    </row>
    <row r="21" spans="1:10" ht="17.25" customHeight="1" thickBot="1">
      <c r="A21" s="593"/>
      <c r="B21" s="594"/>
      <c r="C21" s="620"/>
      <c r="D21" s="621"/>
      <c r="E21" s="620"/>
      <c r="F21" s="620"/>
      <c r="G21" s="622"/>
      <c r="H21" s="622"/>
      <c r="I21" s="622"/>
      <c r="J21" s="619"/>
    </row>
    <row r="22" spans="1:10" ht="36.75" customHeight="1" thickBot="1">
      <c r="A22" s="623">
        <v>5</v>
      </c>
      <c r="B22" s="588" t="s">
        <v>713</v>
      </c>
      <c r="C22" s="589"/>
      <c r="D22" s="624"/>
      <c r="E22" s="624">
        <v>1143</v>
      </c>
      <c r="F22" s="624">
        <v>19459</v>
      </c>
      <c r="G22" s="625"/>
      <c r="H22" s="625"/>
      <c r="I22" s="625"/>
      <c r="J22" s="626">
        <v>19459</v>
      </c>
    </row>
  </sheetData>
  <sheetProtection/>
  <mergeCells count="64">
    <mergeCell ref="J20:J21"/>
    <mergeCell ref="J14:J15"/>
    <mergeCell ref="J18:J19"/>
    <mergeCell ref="I2:J2"/>
    <mergeCell ref="J11:J13"/>
    <mergeCell ref="A4:J4"/>
    <mergeCell ref="F6:I6"/>
    <mergeCell ref="G5:J5"/>
    <mergeCell ref="D6:D8"/>
    <mergeCell ref="E6:E8"/>
    <mergeCell ref="C6:C8"/>
    <mergeCell ref="B6:B8"/>
    <mergeCell ref="A6:A8"/>
    <mergeCell ref="F7:F8"/>
    <mergeCell ref="G7:G8"/>
    <mergeCell ref="H7:H8"/>
    <mergeCell ref="I7:I8"/>
    <mergeCell ref="J6:J8"/>
    <mergeCell ref="B20:B21"/>
    <mergeCell ref="A20:A21"/>
    <mergeCell ref="C20:C21"/>
    <mergeCell ref="E20:E21"/>
    <mergeCell ref="F20:F21"/>
    <mergeCell ref="B11:B13"/>
    <mergeCell ref="A11:A13"/>
    <mergeCell ref="A14:A15"/>
    <mergeCell ref="B14:B15"/>
    <mergeCell ref="B18:B19"/>
    <mergeCell ref="A18:A19"/>
    <mergeCell ref="B16:B17"/>
    <mergeCell ref="A16:A17"/>
    <mergeCell ref="D20:D21"/>
    <mergeCell ref="C18:C19"/>
    <mergeCell ref="C14:C15"/>
    <mergeCell ref="C16:C17"/>
    <mergeCell ref="D16:D17"/>
    <mergeCell ref="G20:G21"/>
    <mergeCell ref="H20:H21"/>
    <mergeCell ref="I20:I21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I14:I15"/>
    <mergeCell ref="I11:I13"/>
    <mergeCell ref="C11:C13"/>
    <mergeCell ref="D11:D13"/>
    <mergeCell ref="E11:E13"/>
    <mergeCell ref="F11:F13"/>
    <mergeCell ref="G11:G13"/>
    <mergeCell ref="H11:H13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csilla</cp:lastModifiedBy>
  <cp:lastPrinted>2016-04-14T11:59:21Z</cp:lastPrinted>
  <dcterms:created xsi:type="dcterms:W3CDTF">2013-02-18T15:48:47Z</dcterms:created>
  <dcterms:modified xsi:type="dcterms:W3CDTF">2016-04-14T12:01:31Z</dcterms:modified>
  <cp:category/>
  <cp:version/>
  <cp:contentType/>
  <cp:contentStatus/>
</cp:coreProperties>
</file>