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840" yWindow="3840" windowWidth="20730" windowHeight="11385" firstSheet="17" activeTab="21"/>
  </bookViews>
  <sheets>
    <sheet name="1a.mellékletkiad" sheetId="20" r:id="rId1"/>
    <sheet name="1a.mellbev" sheetId="33" r:id="rId2"/>
    <sheet name="1b.mellékletkiad" sheetId="21" r:id="rId3"/>
    <sheet name="1bbevétel" sheetId="34" r:id="rId4"/>
    <sheet name="2a.2b.melléklet" sheetId="7" r:id="rId5"/>
    <sheet name="3a.3b.melléklet" sheetId="8" r:id="rId6"/>
    <sheet name="4a.,4b.melléklet" sheetId="10" r:id="rId7"/>
    <sheet name="5a.5b.melléklet" sheetId="14" r:id="rId8"/>
    <sheet name="6a.6b.melléklet" sheetId="16" r:id="rId9"/>
    <sheet name="7amelléklet" sheetId="12" r:id="rId10"/>
    <sheet name="7bmelléklet" sheetId="31" r:id="rId11"/>
    <sheet name="8.melléklet" sheetId="9" r:id="rId12"/>
    <sheet name="9.a,9b.melléklet" sheetId="22" r:id="rId13"/>
    <sheet name="10a.melléklet" sheetId="23" r:id="rId14"/>
    <sheet name="10.b melléklet" sheetId="32" r:id="rId15"/>
    <sheet name="11a.11b.melléklet" sheetId="24" r:id="rId16"/>
    <sheet name="12a12bmelléklet" sheetId="25" r:id="rId17"/>
    <sheet name="13a,13bmelléklet" sheetId="26" r:id="rId18"/>
    <sheet name="14a,14b.melléklet" sheetId="27" r:id="rId19"/>
    <sheet name="15a,15b melléklet" sheetId="28" r:id="rId20"/>
    <sheet name="16a melléklet" sheetId="29" r:id="rId21"/>
    <sheet name="16b.melléklet" sheetId="30" r:id="rId22"/>
    <sheet name="Munka1" sheetId="35" r:id="rId23"/>
  </sheets>
  <definedNames>
    <definedName name="_xlnm.Print_Titles" localSheetId="14">'10.b melléklet'!$1:$6</definedName>
    <definedName name="_xlnm.Print_Titles" localSheetId="13">'10a.melléklet'!$1:$6</definedName>
    <definedName name="_xlnm.Print_Titles" localSheetId="21">'16b.melléklet'!$1:$5</definedName>
    <definedName name="_xlnm.Print_Titles" localSheetId="1">'1a.mellbev'!$1:$9</definedName>
    <definedName name="_xlnm.Print_Titles" localSheetId="0">'1a.mellékletkiad'!$9:$10</definedName>
    <definedName name="_xlnm.Print_Titles" localSheetId="2">'1b.mellékletkiad'!$1:$9</definedName>
    <definedName name="_xlnm.Print_Titles" localSheetId="3">'1bbevétel'!$1:$8</definedName>
    <definedName name="_xlnm.Print_Titles" localSheetId="9">'7amelléklet'!$1:$7</definedName>
    <definedName name="_xlnm.Print_Titles" localSheetId="10">'7bmelléklet'!$1:$8</definedName>
    <definedName name="_xlnm.Print_Area" localSheetId="0">'1a.mellékletkiad'!$A$1:$N$126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31" l="1"/>
  <c r="C13" i="31"/>
  <c r="D13" i="31"/>
  <c r="B19" i="31"/>
  <c r="B27" i="31" s="1"/>
  <c r="C19" i="31"/>
  <c r="C27" i="31" s="1"/>
  <c r="D19" i="31"/>
  <c r="D27" i="31"/>
  <c r="B48" i="31"/>
  <c r="D48" i="31"/>
  <c r="B57" i="31"/>
  <c r="C57" i="31"/>
  <c r="D57" i="31"/>
  <c r="B79" i="31"/>
  <c r="B80" i="31" s="1"/>
  <c r="B86" i="31" s="1"/>
  <c r="C79" i="31"/>
  <c r="C80" i="31" s="1"/>
  <c r="D79" i="31"/>
  <c r="D80" i="31" s="1"/>
  <c r="D86" i="31" s="1"/>
  <c r="B94" i="31"/>
  <c r="C94" i="31"/>
  <c r="D94" i="31"/>
  <c r="B104" i="31"/>
  <c r="D104" i="31"/>
  <c r="D123" i="31" s="1"/>
  <c r="D126" i="31" s="1"/>
  <c r="B123" i="31"/>
  <c r="B126" i="31" s="1"/>
  <c r="C123" i="31"/>
  <c r="C126" i="31"/>
  <c r="C86" i="31" l="1"/>
  <c r="B48" i="28"/>
  <c r="D103" i="32"/>
  <c r="C8" i="32"/>
  <c r="B8" i="32"/>
  <c r="B96" i="16"/>
  <c r="B90" i="16"/>
  <c r="B82" i="16"/>
  <c r="B78" i="16"/>
  <c r="B73" i="16"/>
  <c r="B66" i="16"/>
  <c r="E44" i="21"/>
  <c r="B85" i="16" l="1"/>
  <c r="B97" i="16" s="1"/>
  <c r="C142" i="23"/>
  <c r="D141" i="23"/>
  <c r="D140" i="23"/>
  <c r="B139" i="23"/>
  <c r="D139" i="23" s="1"/>
  <c r="D138" i="23"/>
  <c r="D137" i="23"/>
  <c r="D136" i="23"/>
  <c r="D135" i="23"/>
  <c r="D134" i="23"/>
  <c r="D133" i="23"/>
  <c r="D132" i="23"/>
  <c r="D131" i="23"/>
  <c r="D130" i="23"/>
  <c r="B128" i="23"/>
  <c r="D128" i="23" s="1"/>
  <c r="D127" i="23"/>
  <c r="D126" i="23"/>
  <c r="D125" i="23"/>
  <c r="D124" i="23"/>
  <c r="D123" i="23"/>
  <c r="D122" i="23"/>
  <c r="D121" i="23"/>
  <c r="D119" i="23"/>
  <c r="D118" i="23"/>
  <c r="D117" i="23"/>
  <c r="D116" i="23"/>
  <c r="D115" i="23"/>
  <c r="C113" i="23"/>
  <c r="C114" i="23" s="1"/>
  <c r="B113" i="23"/>
  <c r="B114" i="23" s="1"/>
  <c r="D112" i="23"/>
  <c r="D111" i="23"/>
  <c r="D110" i="23"/>
  <c r="D109" i="23"/>
  <c r="D108" i="23"/>
  <c r="D107" i="23"/>
  <c r="D106" i="23"/>
  <c r="D105" i="23"/>
  <c r="D104" i="23"/>
  <c r="C103" i="23"/>
  <c r="B103" i="23"/>
  <c r="D102" i="23"/>
  <c r="D101" i="23"/>
  <c r="D100" i="23"/>
  <c r="D99" i="23"/>
  <c r="D98" i="23"/>
  <c r="D103" i="23" s="1"/>
  <c r="D97" i="23"/>
  <c r="D96" i="23"/>
  <c r="D95" i="23"/>
  <c r="D94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B77" i="23"/>
  <c r="D76" i="23"/>
  <c r="D75" i="23"/>
  <c r="D74" i="23"/>
  <c r="D73" i="23"/>
  <c r="D72" i="23"/>
  <c r="D71" i="23"/>
  <c r="D70" i="23"/>
  <c r="D69" i="23"/>
  <c r="D68" i="23"/>
  <c r="D67" i="23"/>
  <c r="C65" i="23"/>
  <c r="B65" i="23"/>
  <c r="D65" i="23" s="1"/>
  <c r="C64" i="23"/>
  <c r="B64" i="23"/>
  <c r="D64" i="23" s="1"/>
  <c r="C63" i="23"/>
  <c r="D63" i="23" s="1"/>
  <c r="B63" i="23"/>
  <c r="C62" i="23"/>
  <c r="B62" i="23"/>
  <c r="C61" i="23"/>
  <c r="B61" i="23"/>
  <c r="C60" i="23"/>
  <c r="B60" i="23"/>
  <c r="D60" i="23" s="1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C43" i="23"/>
  <c r="C59" i="23" s="1"/>
  <c r="B43" i="23"/>
  <c r="B59" i="23" s="1"/>
  <c r="D42" i="23"/>
  <c r="D41" i="23"/>
  <c r="D40" i="23"/>
  <c r="D39" i="23"/>
  <c r="D38" i="23"/>
  <c r="D37" i="23"/>
  <c r="C36" i="23"/>
  <c r="B36" i="23"/>
  <c r="D35" i="23"/>
  <c r="C34" i="23"/>
  <c r="B34" i="23"/>
  <c r="C33" i="23"/>
  <c r="B33" i="23"/>
  <c r="C32" i="23"/>
  <c r="B32" i="23"/>
  <c r="D32" i="23" s="1"/>
  <c r="D31" i="23"/>
  <c r="D30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C15" i="23"/>
  <c r="B15" i="23"/>
  <c r="B29" i="23" s="1"/>
  <c r="D14" i="23"/>
  <c r="D13" i="23"/>
  <c r="D12" i="23"/>
  <c r="D33" i="23" s="1"/>
  <c r="D11" i="23"/>
  <c r="D10" i="23"/>
  <c r="D9" i="23"/>
  <c r="C8" i="23"/>
  <c r="B8" i="23"/>
  <c r="F29" i="22"/>
  <c r="F31" i="22" s="1"/>
  <c r="F17" i="22"/>
  <c r="F19" i="22" s="1"/>
  <c r="C29" i="23" l="1"/>
  <c r="D8" i="23"/>
  <c r="D34" i="23"/>
  <c r="D36" i="23"/>
  <c r="D62" i="23"/>
  <c r="D113" i="23"/>
  <c r="D114" i="23" s="1"/>
  <c r="D15" i="23"/>
  <c r="D61" i="23"/>
  <c r="D142" i="23"/>
  <c r="C93" i="23"/>
  <c r="C120" i="23" s="1"/>
  <c r="D29" i="23"/>
  <c r="B93" i="23"/>
  <c r="B142" i="23"/>
  <c r="D43" i="23"/>
  <c r="D59" i="23" l="1"/>
  <c r="D93" i="23"/>
  <c r="D120" i="23" s="1"/>
  <c r="B120" i="23"/>
  <c r="L84" i="33" l="1"/>
  <c r="H84" i="33"/>
  <c r="D36" i="33"/>
  <c r="N94" i="34" l="1"/>
  <c r="M94" i="34"/>
  <c r="L94" i="34"/>
  <c r="N93" i="34"/>
  <c r="M93" i="34"/>
  <c r="L93" i="34"/>
  <c r="N92" i="34"/>
  <c r="M92" i="34"/>
  <c r="L92" i="34"/>
  <c r="N91" i="34"/>
  <c r="M91" i="34"/>
  <c r="L91" i="34"/>
  <c r="N90" i="34"/>
  <c r="M90" i="34"/>
  <c r="L90" i="34"/>
  <c r="N89" i="34"/>
  <c r="M89" i="34"/>
  <c r="L89" i="34"/>
  <c r="E88" i="34"/>
  <c r="E95" i="34" s="1"/>
  <c r="D88" i="34"/>
  <c r="D95" i="34" s="1"/>
  <c r="C88" i="34"/>
  <c r="C95" i="34" s="1"/>
  <c r="N87" i="34"/>
  <c r="M87" i="34"/>
  <c r="L87" i="34"/>
  <c r="N86" i="34"/>
  <c r="M86" i="34"/>
  <c r="L86" i="34"/>
  <c r="N85" i="34"/>
  <c r="M85" i="34"/>
  <c r="L85" i="34"/>
  <c r="N84" i="34"/>
  <c r="M84" i="34"/>
  <c r="L84" i="34"/>
  <c r="N83" i="34"/>
  <c r="M83" i="34"/>
  <c r="L83" i="34"/>
  <c r="H82" i="34"/>
  <c r="H88" i="34" s="1"/>
  <c r="G82" i="34"/>
  <c r="M82" i="34" s="1"/>
  <c r="F82" i="34"/>
  <c r="F88" i="34" s="1"/>
  <c r="F95" i="34" s="1"/>
  <c r="N81" i="34"/>
  <c r="M81" i="34"/>
  <c r="L81" i="34"/>
  <c r="N80" i="34"/>
  <c r="M80" i="34"/>
  <c r="L80" i="34"/>
  <c r="N79" i="34"/>
  <c r="M79" i="34"/>
  <c r="L79" i="34"/>
  <c r="N78" i="34"/>
  <c r="M78" i="34"/>
  <c r="L78" i="34"/>
  <c r="N77" i="34"/>
  <c r="M77" i="34"/>
  <c r="L77" i="34"/>
  <c r="N76" i="34"/>
  <c r="M76" i="34"/>
  <c r="L76" i="34"/>
  <c r="N75" i="34"/>
  <c r="M75" i="34"/>
  <c r="L75" i="34"/>
  <c r="N74" i="34"/>
  <c r="M74" i="34"/>
  <c r="L74" i="34"/>
  <c r="N73" i="34"/>
  <c r="M73" i="34"/>
  <c r="L73" i="34"/>
  <c r="N72" i="34"/>
  <c r="M72" i="34"/>
  <c r="L72" i="34"/>
  <c r="N71" i="34"/>
  <c r="M71" i="34"/>
  <c r="L71" i="34"/>
  <c r="N70" i="34"/>
  <c r="M70" i="34"/>
  <c r="L70" i="34"/>
  <c r="N69" i="34"/>
  <c r="M69" i="34"/>
  <c r="L69" i="34"/>
  <c r="N67" i="34"/>
  <c r="M67" i="34"/>
  <c r="L67" i="34"/>
  <c r="N66" i="34"/>
  <c r="M66" i="34"/>
  <c r="L66" i="34"/>
  <c r="N65" i="34"/>
  <c r="M65" i="34"/>
  <c r="L65" i="34"/>
  <c r="N64" i="34"/>
  <c r="M64" i="34"/>
  <c r="L64" i="34"/>
  <c r="N63" i="34"/>
  <c r="M63" i="34"/>
  <c r="L63" i="34"/>
  <c r="N62" i="34"/>
  <c r="M62" i="34"/>
  <c r="L62" i="34"/>
  <c r="N61" i="34"/>
  <c r="M61" i="34"/>
  <c r="L61" i="34"/>
  <c r="N60" i="34"/>
  <c r="M60" i="34"/>
  <c r="L60" i="34"/>
  <c r="N59" i="34"/>
  <c r="M59" i="34"/>
  <c r="L59" i="34"/>
  <c r="N58" i="34"/>
  <c r="M58" i="34"/>
  <c r="L58" i="34"/>
  <c r="N57" i="34"/>
  <c r="M57" i="34"/>
  <c r="L57" i="34"/>
  <c r="N56" i="34"/>
  <c r="M56" i="34"/>
  <c r="L56" i="34"/>
  <c r="N55" i="34"/>
  <c r="M55" i="34"/>
  <c r="L55" i="34"/>
  <c r="N54" i="34"/>
  <c r="M54" i="34"/>
  <c r="L54" i="34"/>
  <c r="N53" i="34"/>
  <c r="M53" i="34"/>
  <c r="L53" i="34"/>
  <c r="N52" i="34"/>
  <c r="M52" i="34"/>
  <c r="L52" i="34"/>
  <c r="N51" i="34"/>
  <c r="M51" i="34"/>
  <c r="L51" i="34"/>
  <c r="N49" i="34"/>
  <c r="M49" i="34"/>
  <c r="L49" i="34"/>
  <c r="N48" i="34"/>
  <c r="M48" i="34"/>
  <c r="L48" i="34"/>
  <c r="N47" i="34"/>
  <c r="M47" i="34"/>
  <c r="L47" i="34"/>
  <c r="N46" i="34"/>
  <c r="M46" i="34"/>
  <c r="L46" i="34"/>
  <c r="H45" i="34"/>
  <c r="H50" i="34" s="1"/>
  <c r="H68" i="34" s="1"/>
  <c r="G45" i="34"/>
  <c r="G50" i="34" s="1"/>
  <c r="G68" i="34" s="1"/>
  <c r="F45" i="34"/>
  <c r="F50" i="34" s="1"/>
  <c r="F68" i="34" s="1"/>
  <c r="E45" i="34"/>
  <c r="D45" i="34"/>
  <c r="C45" i="34"/>
  <c r="N44" i="34"/>
  <c r="M44" i="34"/>
  <c r="L44" i="34"/>
  <c r="N43" i="34"/>
  <c r="M43" i="34"/>
  <c r="L43" i="34"/>
  <c r="N42" i="34"/>
  <c r="M42" i="34"/>
  <c r="L42" i="34"/>
  <c r="N41" i="34"/>
  <c r="M41" i="34"/>
  <c r="L41" i="34"/>
  <c r="N40" i="34"/>
  <c r="M40" i="34"/>
  <c r="L40" i="34"/>
  <c r="N39" i="34"/>
  <c r="M39" i="34"/>
  <c r="L39" i="34"/>
  <c r="N38" i="34"/>
  <c r="M38" i="34"/>
  <c r="L38" i="34"/>
  <c r="N37" i="34"/>
  <c r="M37" i="34"/>
  <c r="L37" i="34"/>
  <c r="N36" i="34"/>
  <c r="M36" i="34"/>
  <c r="L36" i="34"/>
  <c r="N35" i="34"/>
  <c r="M35" i="34"/>
  <c r="L35" i="34"/>
  <c r="E34" i="34"/>
  <c r="N34" i="34" s="1"/>
  <c r="D34" i="34"/>
  <c r="M34" i="34" s="1"/>
  <c r="C34" i="34"/>
  <c r="L34" i="34" s="1"/>
  <c r="N33" i="34"/>
  <c r="M33" i="34"/>
  <c r="L33" i="34"/>
  <c r="N32" i="34"/>
  <c r="M32" i="34"/>
  <c r="L32" i="34"/>
  <c r="N31" i="34"/>
  <c r="M31" i="34"/>
  <c r="L31" i="34"/>
  <c r="N30" i="34"/>
  <c r="M30" i="34"/>
  <c r="L30" i="34"/>
  <c r="N29" i="34"/>
  <c r="M29" i="34"/>
  <c r="L29" i="34"/>
  <c r="N28" i="34"/>
  <c r="M28" i="34"/>
  <c r="L28" i="34"/>
  <c r="N27" i="34"/>
  <c r="M27" i="34"/>
  <c r="L27" i="34"/>
  <c r="N26" i="34"/>
  <c r="M26" i="34"/>
  <c r="L26" i="34"/>
  <c r="N25" i="34"/>
  <c r="M25" i="34"/>
  <c r="L25" i="34"/>
  <c r="N24" i="34"/>
  <c r="M24" i="34"/>
  <c r="L24" i="34"/>
  <c r="N23" i="34"/>
  <c r="M23" i="34"/>
  <c r="L23" i="34"/>
  <c r="N22" i="34"/>
  <c r="M22" i="34"/>
  <c r="L22" i="34"/>
  <c r="N21" i="34"/>
  <c r="M21" i="34"/>
  <c r="L21" i="34"/>
  <c r="E20" i="34"/>
  <c r="N20" i="34" s="1"/>
  <c r="D20" i="34"/>
  <c r="M20" i="34" s="1"/>
  <c r="C20" i="34"/>
  <c r="L20" i="34" s="1"/>
  <c r="N19" i="34"/>
  <c r="M19" i="34"/>
  <c r="L19" i="34"/>
  <c r="N18" i="34"/>
  <c r="M18" i="34"/>
  <c r="L18" i="34"/>
  <c r="N17" i="34"/>
  <c r="M17" i="34"/>
  <c r="L17" i="34"/>
  <c r="N16" i="34"/>
  <c r="M16" i="34"/>
  <c r="L16" i="34"/>
  <c r="N15" i="34"/>
  <c r="M15" i="34"/>
  <c r="L15" i="34"/>
  <c r="N14" i="34"/>
  <c r="M14" i="34"/>
  <c r="L14" i="34"/>
  <c r="N13" i="34"/>
  <c r="M13" i="34"/>
  <c r="L13" i="34"/>
  <c r="N12" i="34"/>
  <c r="M12" i="34"/>
  <c r="L12" i="34"/>
  <c r="N11" i="34"/>
  <c r="M11" i="34"/>
  <c r="L11" i="34"/>
  <c r="N10" i="34"/>
  <c r="M10" i="34"/>
  <c r="L10" i="34"/>
  <c r="N9" i="34"/>
  <c r="M9" i="34"/>
  <c r="L9" i="34"/>
  <c r="N96" i="33"/>
  <c r="J96" i="33"/>
  <c r="F96" i="33"/>
  <c r="N95" i="33"/>
  <c r="J95" i="33"/>
  <c r="F95" i="33"/>
  <c r="N94" i="33"/>
  <c r="J94" i="33"/>
  <c r="F94" i="33"/>
  <c r="N93" i="33"/>
  <c r="J93" i="33"/>
  <c r="F93" i="33"/>
  <c r="N92" i="33"/>
  <c r="J92" i="33"/>
  <c r="F92" i="33"/>
  <c r="N91" i="33"/>
  <c r="J91" i="33"/>
  <c r="F91" i="33"/>
  <c r="K90" i="33"/>
  <c r="N90" i="33" s="1"/>
  <c r="G90" i="33"/>
  <c r="J90" i="33" s="1"/>
  <c r="F90" i="33"/>
  <c r="N89" i="33"/>
  <c r="J89" i="33"/>
  <c r="F89" i="33"/>
  <c r="N88" i="33"/>
  <c r="J88" i="33"/>
  <c r="F88" i="33"/>
  <c r="N87" i="33"/>
  <c r="J87" i="33"/>
  <c r="F87" i="33"/>
  <c r="N86" i="33"/>
  <c r="J86" i="33"/>
  <c r="F86" i="33"/>
  <c r="N85" i="33"/>
  <c r="J85" i="33"/>
  <c r="F85" i="33"/>
  <c r="L97" i="33"/>
  <c r="H97" i="33"/>
  <c r="D84" i="33"/>
  <c r="D97" i="33" s="1"/>
  <c r="N83" i="33"/>
  <c r="J83" i="33"/>
  <c r="F83" i="33"/>
  <c r="N82" i="33"/>
  <c r="J82" i="33"/>
  <c r="F82" i="33"/>
  <c r="N81" i="33"/>
  <c r="J81" i="33"/>
  <c r="F81" i="33"/>
  <c r="N80" i="33"/>
  <c r="J80" i="33"/>
  <c r="F80" i="33"/>
  <c r="N79" i="33"/>
  <c r="J79" i="33"/>
  <c r="F79" i="33"/>
  <c r="N78" i="33"/>
  <c r="J78" i="33"/>
  <c r="F78" i="33"/>
  <c r="N77" i="33"/>
  <c r="J77" i="33"/>
  <c r="F77" i="33"/>
  <c r="N76" i="33"/>
  <c r="J76" i="33"/>
  <c r="F76" i="33"/>
  <c r="N75" i="33"/>
  <c r="J75" i="33"/>
  <c r="F75" i="33"/>
  <c r="N74" i="33"/>
  <c r="J74" i="33"/>
  <c r="D74" i="33"/>
  <c r="F74" i="33" s="1"/>
  <c r="N73" i="33"/>
  <c r="J73" i="33"/>
  <c r="F73" i="33"/>
  <c r="N72" i="33"/>
  <c r="J72" i="33"/>
  <c r="F72" i="33"/>
  <c r="N71" i="33"/>
  <c r="J71" i="33"/>
  <c r="F71" i="33"/>
  <c r="L68" i="33"/>
  <c r="N68" i="33" s="1"/>
  <c r="H68" i="33"/>
  <c r="D68" i="33"/>
  <c r="C68" i="33"/>
  <c r="C69" i="33" s="1"/>
  <c r="N67" i="33"/>
  <c r="J67" i="33"/>
  <c r="F67" i="33"/>
  <c r="N66" i="33"/>
  <c r="J66" i="33"/>
  <c r="F66" i="33"/>
  <c r="N65" i="33"/>
  <c r="J65" i="33"/>
  <c r="F65" i="33"/>
  <c r="L64" i="33"/>
  <c r="N64" i="33" s="1"/>
  <c r="H64" i="33"/>
  <c r="J64" i="33" s="1"/>
  <c r="D64" i="33"/>
  <c r="F64" i="33" s="1"/>
  <c r="N63" i="33"/>
  <c r="J63" i="33"/>
  <c r="F63" i="33"/>
  <c r="N62" i="33"/>
  <c r="J62" i="33"/>
  <c r="F62" i="33"/>
  <c r="N61" i="33"/>
  <c r="J61" i="33"/>
  <c r="F61" i="33"/>
  <c r="N60" i="33"/>
  <c r="J60" i="33"/>
  <c r="F60" i="33"/>
  <c r="N59" i="33"/>
  <c r="J59" i="33"/>
  <c r="F59" i="33"/>
  <c r="L58" i="33"/>
  <c r="K58" i="33"/>
  <c r="K69" i="33" s="1"/>
  <c r="H58" i="33"/>
  <c r="G58" i="33"/>
  <c r="G69" i="33" s="1"/>
  <c r="D58" i="33"/>
  <c r="F58" i="33" s="1"/>
  <c r="N57" i="33"/>
  <c r="J57" i="33"/>
  <c r="F57" i="33"/>
  <c r="N56" i="33"/>
  <c r="J56" i="33"/>
  <c r="F56" i="33"/>
  <c r="N55" i="33"/>
  <c r="J55" i="33"/>
  <c r="F55" i="33"/>
  <c r="N54" i="33"/>
  <c r="J54" i="33"/>
  <c r="F54" i="33"/>
  <c r="N53" i="33"/>
  <c r="J53" i="33"/>
  <c r="F53" i="33"/>
  <c r="L51" i="33"/>
  <c r="N51" i="33" s="1"/>
  <c r="H51" i="33"/>
  <c r="J51" i="33" s="1"/>
  <c r="D51" i="33"/>
  <c r="F51" i="33" s="1"/>
  <c r="N50" i="33"/>
  <c r="J50" i="33"/>
  <c r="F50" i="33"/>
  <c r="N49" i="33"/>
  <c r="J49" i="33"/>
  <c r="F49" i="33"/>
  <c r="N48" i="33"/>
  <c r="J48" i="33"/>
  <c r="F48" i="33"/>
  <c r="L47" i="33"/>
  <c r="K47" i="33"/>
  <c r="N47" i="33" s="1"/>
  <c r="H47" i="33"/>
  <c r="G47" i="33"/>
  <c r="D47" i="33"/>
  <c r="C47" i="33"/>
  <c r="N46" i="33"/>
  <c r="J46" i="33"/>
  <c r="F46" i="33"/>
  <c r="N45" i="33"/>
  <c r="J45" i="33"/>
  <c r="F45" i="33"/>
  <c r="N44" i="33"/>
  <c r="J44" i="33"/>
  <c r="F44" i="33"/>
  <c r="N43" i="33"/>
  <c r="J43" i="33"/>
  <c r="F43" i="33"/>
  <c r="N42" i="33"/>
  <c r="J42" i="33"/>
  <c r="F42" i="33"/>
  <c r="N41" i="33"/>
  <c r="J41" i="33"/>
  <c r="F41" i="33"/>
  <c r="N40" i="33"/>
  <c r="J40" i="33"/>
  <c r="F40" i="33"/>
  <c r="N39" i="33"/>
  <c r="J39" i="33"/>
  <c r="F39" i="33"/>
  <c r="N38" i="33"/>
  <c r="J38" i="33"/>
  <c r="F38" i="33"/>
  <c r="N37" i="33"/>
  <c r="J37" i="33"/>
  <c r="F37" i="33"/>
  <c r="L36" i="33"/>
  <c r="H36" i="33"/>
  <c r="N35" i="33"/>
  <c r="J35" i="33"/>
  <c r="K34" i="33"/>
  <c r="K36" i="33" s="1"/>
  <c r="N36" i="33" s="1"/>
  <c r="G34" i="33"/>
  <c r="J34" i="33" s="1"/>
  <c r="C34" i="33"/>
  <c r="C36" i="33" s="1"/>
  <c r="F36" i="33" s="1"/>
  <c r="N33" i="33"/>
  <c r="J33" i="33"/>
  <c r="F33" i="33"/>
  <c r="N32" i="33"/>
  <c r="J32" i="33"/>
  <c r="F32" i="33"/>
  <c r="N31" i="33"/>
  <c r="J31" i="33"/>
  <c r="F31" i="33"/>
  <c r="N30" i="33"/>
  <c r="J30" i="33"/>
  <c r="F30" i="33"/>
  <c r="N29" i="33"/>
  <c r="J29" i="33"/>
  <c r="F29" i="33"/>
  <c r="N28" i="33"/>
  <c r="J28" i="33"/>
  <c r="F28" i="33"/>
  <c r="N27" i="33"/>
  <c r="J27" i="33"/>
  <c r="F27" i="33"/>
  <c r="N26" i="33"/>
  <c r="J26" i="33"/>
  <c r="F26" i="33"/>
  <c r="F34" i="33" s="1"/>
  <c r="N24" i="33"/>
  <c r="J24" i="33"/>
  <c r="F24" i="33"/>
  <c r="N23" i="33"/>
  <c r="J23" i="33"/>
  <c r="F23" i="33"/>
  <c r="N21" i="33"/>
  <c r="J21" i="33"/>
  <c r="F21" i="33"/>
  <c r="N20" i="33"/>
  <c r="J20" i="33"/>
  <c r="F20" i="33"/>
  <c r="N19" i="33"/>
  <c r="J19" i="33"/>
  <c r="F19" i="33"/>
  <c r="N18" i="33"/>
  <c r="J18" i="33"/>
  <c r="F18" i="33"/>
  <c r="N17" i="33"/>
  <c r="J17" i="33"/>
  <c r="F17" i="33"/>
  <c r="K16" i="33"/>
  <c r="K22" i="33" s="1"/>
  <c r="N22" i="33" s="1"/>
  <c r="G16" i="33"/>
  <c r="J16" i="33" s="1"/>
  <c r="C16" i="33"/>
  <c r="C22" i="33" s="1"/>
  <c r="F22" i="33" s="1"/>
  <c r="N15" i="33"/>
  <c r="J15" i="33"/>
  <c r="F15" i="33"/>
  <c r="N14" i="33"/>
  <c r="J14" i="33"/>
  <c r="F14" i="33"/>
  <c r="N13" i="33"/>
  <c r="J13" i="33"/>
  <c r="F13" i="33"/>
  <c r="N12" i="33"/>
  <c r="J12" i="33"/>
  <c r="F12" i="33"/>
  <c r="N11" i="33"/>
  <c r="J11" i="33"/>
  <c r="F11" i="33"/>
  <c r="N10" i="33"/>
  <c r="J10" i="33"/>
  <c r="F10" i="33"/>
  <c r="D139" i="32"/>
  <c r="C139" i="32"/>
  <c r="C128" i="32"/>
  <c r="B128" i="32"/>
  <c r="B142" i="32" s="1"/>
  <c r="D124" i="32"/>
  <c r="D122" i="32"/>
  <c r="B113" i="32"/>
  <c r="D113" i="32" s="1"/>
  <c r="D104" i="32"/>
  <c r="B103" i="32"/>
  <c r="D102" i="32"/>
  <c r="D101" i="32"/>
  <c r="D92" i="32"/>
  <c r="D91" i="32"/>
  <c r="D90" i="32"/>
  <c r="D89" i="32"/>
  <c r="D88" i="32"/>
  <c r="D87" i="32"/>
  <c r="D86" i="32"/>
  <c r="D85" i="32"/>
  <c r="D84" i="32"/>
  <c r="D83" i="32"/>
  <c r="D82" i="32"/>
  <c r="D81" i="32"/>
  <c r="D80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60" i="32"/>
  <c r="D58" i="32"/>
  <c r="D57" i="32"/>
  <c r="D56" i="32"/>
  <c r="D55" i="32"/>
  <c r="D54" i="32"/>
  <c r="D53" i="32"/>
  <c r="D52" i="32"/>
  <c r="D51" i="32"/>
  <c r="D50" i="32"/>
  <c r="D49" i="32"/>
  <c r="D48" i="32"/>
  <c r="D47" i="32"/>
  <c r="D46" i="32"/>
  <c r="D45" i="32"/>
  <c r="D44" i="32"/>
  <c r="C43" i="32"/>
  <c r="C59" i="32" s="1"/>
  <c r="B43" i="32"/>
  <c r="B59" i="32" s="1"/>
  <c r="D42" i="32"/>
  <c r="D41" i="32"/>
  <c r="D40" i="32"/>
  <c r="D39" i="32"/>
  <c r="D38" i="32"/>
  <c r="D37" i="32"/>
  <c r="D36" i="32"/>
  <c r="D35" i="32"/>
  <c r="D34" i="32"/>
  <c r="D33" i="32"/>
  <c r="D32" i="32"/>
  <c r="D31" i="32"/>
  <c r="D30" i="32"/>
  <c r="D28" i="32"/>
  <c r="D27" i="32"/>
  <c r="D26" i="32"/>
  <c r="D25" i="32"/>
  <c r="D24" i="32"/>
  <c r="D23" i="32"/>
  <c r="D22" i="32"/>
  <c r="D21" i="32"/>
  <c r="D20" i="32"/>
  <c r="D19" i="32"/>
  <c r="D18" i="32"/>
  <c r="D17" i="32"/>
  <c r="D16" i="32"/>
  <c r="C15" i="32"/>
  <c r="B15" i="32"/>
  <c r="D15" i="32" s="1"/>
  <c r="D14" i="32"/>
  <c r="D13" i="32"/>
  <c r="D12" i="32"/>
  <c r="D11" i="32"/>
  <c r="D10" i="32"/>
  <c r="D9" i="32"/>
  <c r="N45" i="34" l="1"/>
  <c r="D8" i="32"/>
  <c r="D29" i="32" s="1"/>
  <c r="B114" i="32"/>
  <c r="D114" i="32" s="1"/>
  <c r="C142" i="32"/>
  <c r="N82" i="34"/>
  <c r="G22" i="33"/>
  <c r="J22" i="33" s="1"/>
  <c r="C50" i="34"/>
  <c r="L50" i="34" s="1"/>
  <c r="D43" i="32"/>
  <c r="D59" i="32" s="1"/>
  <c r="J25" i="33"/>
  <c r="M45" i="34"/>
  <c r="B29" i="32"/>
  <c r="B93" i="32" s="1"/>
  <c r="L45" i="34"/>
  <c r="C29" i="32"/>
  <c r="C93" i="32" s="1"/>
  <c r="C120" i="32" s="1"/>
  <c r="D128" i="32"/>
  <c r="D50" i="34"/>
  <c r="M50" i="34" s="1"/>
  <c r="L95" i="34"/>
  <c r="F96" i="34"/>
  <c r="N88" i="34"/>
  <c r="H95" i="34"/>
  <c r="H96" i="34" s="1"/>
  <c r="C68" i="34"/>
  <c r="L68" i="34" s="1"/>
  <c r="E50" i="34"/>
  <c r="G88" i="34"/>
  <c r="G95" i="34" s="1"/>
  <c r="G96" i="34" s="1"/>
  <c r="L82" i="34"/>
  <c r="L88" i="34"/>
  <c r="G36" i="33"/>
  <c r="J36" i="33" s="1"/>
  <c r="J47" i="33"/>
  <c r="J58" i="33"/>
  <c r="N25" i="33"/>
  <c r="N84" i="33"/>
  <c r="L69" i="33"/>
  <c r="N69" i="33" s="1"/>
  <c r="F25" i="33"/>
  <c r="D52" i="33"/>
  <c r="L52" i="33"/>
  <c r="F68" i="33"/>
  <c r="K97" i="33"/>
  <c r="N97" i="33" s="1"/>
  <c r="D69" i="33"/>
  <c r="F84" i="33"/>
  <c r="H69" i="33"/>
  <c r="F97" i="33"/>
  <c r="C52" i="33"/>
  <c r="K52" i="33"/>
  <c r="H52" i="33"/>
  <c r="G97" i="33"/>
  <c r="F16" i="33"/>
  <c r="N16" i="33"/>
  <c r="N34" i="33"/>
  <c r="F47" i="33"/>
  <c r="J68" i="33"/>
  <c r="J69" i="33"/>
  <c r="J84" i="33"/>
  <c r="N58" i="33"/>
  <c r="D142" i="32"/>
  <c r="G79" i="30"/>
  <c r="F79" i="30"/>
  <c r="E79" i="30"/>
  <c r="G72" i="30"/>
  <c r="G74" i="30" s="1"/>
  <c r="F72" i="30"/>
  <c r="F74" i="30" s="1"/>
  <c r="E72" i="30"/>
  <c r="E74" i="30" s="1"/>
  <c r="G43" i="30"/>
  <c r="F43" i="30"/>
  <c r="E43" i="30"/>
  <c r="G35" i="30"/>
  <c r="F35" i="30"/>
  <c r="E35" i="30"/>
  <c r="G18" i="30"/>
  <c r="F18" i="30"/>
  <c r="E18" i="30"/>
  <c r="G181" i="29"/>
  <c r="F181" i="29"/>
  <c r="E181" i="29"/>
  <c r="G163" i="29"/>
  <c r="F163" i="29"/>
  <c r="E163" i="29"/>
  <c r="G159" i="29"/>
  <c r="F159" i="29"/>
  <c r="E159" i="29"/>
  <c r="G155" i="29"/>
  <c r="F155" i="29"/>
  <c r="E155" i="29"/>
  <c r="G152" i="29"/>
  <c r="F152" i="29"/>
  <c r="E152" i="29"/>
  <c r="G141" i="29"/>
  <c r="F141" i="29"/>
  <c r="E141" i="29"/>
  <c r="G129" i="29"/>
  <c r="F129" i="29"/>
  <c r="E129" i="29"/>
  <c r="G124" i="29"/>
  <c r="F124" i="29"/>
  <c r="E124" i="29"/>
  <c r="G75" i="29"/>
  <c r="F75" i="29"/>
  <c r="E75" i="29"/>
  <c r="G69" i="29"/>
  <c r="F69" i="29"/>
  <c r="E69" i="29"/>
  <c r="G63" i="29"/>
  <c r="F63" i="29"/>
  <c r="E63" i="29"/>
  <c r="G52" i="29"/>
  <c r="F52" i="29"/>
  <c r="E52" i="29"/>
  <c r="G45" i="29"/>
  <c r="F45" i="29"/>
  <c r="E45" i="29"/>
  <c r="G36" i="29"/>
  <c r="F36" i="29"/>
  <c r="E36" i="29"/>
  <c r="G31" i="29"/>
  <c r="F31" i="29"/>
  <c r="E31" i="29"/>
  <c r="G10" i="29"/>
  <c r="F10" i="29"/>
  <c r="E10" i="29"/>
  <c r="B18" i="28"/>
  <c r="F50" i="27"/>
  <c r="E50" i="27"/>
  <c r="D50" i="27"/>
  <c r="M74" i="26"/>
  <c r="L74" i="26"/>
  <c r="K74" i="26"/>
  <c r="J74" i="26"/>
  <c r="M34" i="26"/>
  <c r="L34" i="26"/>
  <c r="K34" i="26"/>
  <c r="J34" i="26"/>
  <c r="H65" i="22"/>
  <c r="H67" i="22" s="1"/>
  <c r="G65" i="22"/>
  <c r="G67" i="22" s="1"/>
  <c r="F65" i="22"/>
  <c r="F67" i="22" s="1"/>
  <c r="H53" i="22"/>
  <c r="H55" i="22" s="1"/>
  <c r="G53" i="22"/>
  <c r="G55" i="22" s="1"/>
  <c r="F53" i="22"/>
  <c r="F55" i="22" s="1"/>
  <c r="I29" i="22"/>
  <c r="I31" i="22" s="1"/>
  <c r="H29" i="22"/>
  <c r="H31" i="22" s="1"/>
  <c r="G29" i="22"/>
  <c r="G31" i="22" s="1"/>
  <c r="I17" i="22"/>
  <c r="I19" i="22" s="1"/>
  <c r="H17" i="22"/>
  <c r="H19" i="22" s="1"/>
  <c r="G17" i="22"/>
  <c r="G19" i="22" s="1"/>
  <c r="B120" i="32" l="1"/>
  <c r="D68" i="34"/>
  <c r="M68" i="34" s="1"/>
  <c r="D93" i="32"/>
  <c r="D120" i="32" s="1"/>
  <c r="D70" i="33"/>
  <c r="D98" i="33" s="1"/>
  <c r="N52" i="33"/>
  <c r="G52" i="33"/>
  <c r="G70" i="33" s="1"/>
  <c r="G98" i="33" s="1"/>
  <c r="G174" i="29"/>
  <c r="G183" i="29" s="1"/>
  <c r="F174" i="29"/>
  <c r="F183" i="29" s="1"/>
  <c r="E174" i="29"/>
  <c r="E183" i="29" s="1"/>
  <c r="N50" i="34"/>
  <c r="E68" i="34"/>
  <c r="N95" i="34"/>
  <c r="M95" i="34"/>
  <c r="M88" i="34"/>
  <c r="C96" i="34"/>
  <c r="L96" i="34" s="1"/>
  <c r="F69" i="33"/>
  <c r="F52" i="33"/>
  <c r="L70" i="33"/>
  <c r="L98" i="33" s="1"/>
  <c r="J97" i="33"/>
  <c r="H70" i="33"/>
  <c r="H98" i="33" s="1"/>
  <c r="K70" i="33"/>
  <c r="C70" i="33"/>
  <c r="E71" i="29"/>
  <c r="E77" i="29" s="1"/>
  <c r="F71" i="29"/>
  <c r="F77" i="29" s="1"/>
  <c r="G71" i="29"/>
  <c r="G77" i="29" s="1"/>
  <c r="E46" i="30"/>
  <c r="G46" i="30"/>
  <c r="F81" i="30"/>
  <c r="F46" i="30"/>
  <c r="E81" i="30"/>
  <c r="G81" i="30"/>
  <c r="D96" i="34" l="1"/>
  <c r="M96" i="34" s="1"/>
  <c r="J52" i="33"/>
  <c r="N68" i="34"/>
  <c r="E96" i="34"/>
  <c r="N96" i="34" s="1"/>
  <c r="J98" i="33"/>
  <c r="N70" i="33"/>
  <c r="K98" i="33"/>
  <c r="N98" i="33" s="1"/>
  <c r="J70" i="33"/>
  <c r="C98" i="33"/>
  <c r="F98" i="33" s="1"/>
  <c r="F70" i="33"/>
  <c r="F26" i="10"/>
  <c r="C26" i="12" l="1"/>
  <c r="D66" i="16"/>
  <c r="C44" i="16"/>
  <c r="D42" i="16"/>
  <c r="B42" i="16"/>
  <c r="B51" i="7"/>
  <c r="E86" i="21"/>
  <c r="E101" i="21" s="1"/>
  <c r="D86" i="21"/>
  <c r="D47" i="21"/>
  <c r="E47" i="21"/>
  <c r="C47" i="21"/>
  <c r="L54" i="20"/>
  <c r="H54" i="20"/>
  <c r="B122" i="12" l="1"/>
  <c r="B114" i="12"/>
  <c r="B104" i="12"/>
  <c r="B94" i="12"/>
  <c r="B79" i="12"/>
  <c r="B65" i="12"/>
  <c r="B56" i="12"/>
  <c r="B47" i="12"/>
  <c r="B22" i="12"/>
  <c r="B18" i="12"/>
  <c r="B12" i="12"/>
  <c r="B37" i="16"/>
  <c r="B43" i="16" s="1"/>
  <c r="B29" i="16"/>
  <c r="B25" i="16"/>
  <c r="B20" i="16"/>
  <c r="B12" i="16"/>
  <c r="B11" i="14"/>
  <c r="E36" i="21"/>
  <c r="D125" i="20"/>
  <c r="E125" i="20"/>
  <c r="K118" i="20"/>
  <c r="K125" i="20" s="1"/>
  <c r="G118" i="20"/>
  <c r="G125" i="20" s="1"/>
  <c r="C118" i="20"/>
  <c r="C125" i="20" s="1"/>
  <c r="D86" i="20"/>
  <c r="C86" i="20"/>
  <c r="N39" i="20"/>
  <c r="L45" i="20"/>
  <c r="K45" i="20"/>
  <c r="B26" i="12" l="1"/>
  <c r="B123" i="12"/>
  <c r="B126" i="12" s="1"/>
  <c r="B80" i="12"/>
  <c r="B86" i="12" s="1"/>
  <c r="B32" i="16"/>
  <c r="B44" i="16" s="1"/>
  <c r="N45" i="20"/>
  <c r="D90" i="16"/>
  <c r="D96" i="16" s="1"/>
  <c r="D82" i="16"/>
  <c r="D78" i="16"/>
  <c r="D73" i="16"/>
  <c r="B44" i="14"/>
  <c r="B41" i="14"/>
  <c r="F75" i="10"/>
  <c r="E75" i="10"/>
  <c r="D75" i="10"/>
  <c r="I90" i="8"/>
  <c r="H90" i="8"/>
  <c r="G90" i="8"/>
  <c r="I86" i="8"/>
  <c r="H86" i="8"/>
  <c r="G86" i="8"/>
  <c r="I80" i="8"/>
  <c r="H80" i="8"/>
  <c r="G80" i="8"/>
  <c r="I75" i="8"/>
  <c r="H75" i="8"/>
  <c r="G75" i="8"/>
  <c r="B60" i="7"/>
  <c r="B69" i="7" s="1"/>
  <c r="B22" i="7"/>
  <c r="B31" i="7" s="1"/>
  <c r="G91" i="8" l="1"/>
  <c r="I81" i="8"/>
  <c r="G81" i="8"/>
  <c r="B45" i="14"/>
  <c r="B53" i="14" s="1"/>
  <c r="D97" i="16"/>
  <c r="I91" i="8"/>
  <c r="H81" i="8"/>
  <c r="H91" i="8"/>
  <c r="B55" i="14" l="1"/>
  <c r="N125" i="21" l="1"/>
  <c r="M125" i="21"/>
  <c r="L125" i="21"/>
  <c r="N124" i="21"/>
  <c r="M124" i="21"/>
  <c r="L124" i="21"/>
  <c r="N123" i="21"/>
  <c r="M123" i="21"/>
  <c r="L123" i="21"/>
  <c r="N122" i="21"/>
  <c r="M122" i="21"/>
  <c r="L122" i="21"/>
  <c r="N121" i="21"/>
  <c r="M121" i="21"/>
  <c r="L121" i="21"/>
  <c r="N120" i="21"/>
  <c r="M120" i="21"/>
  <c r="L120" i="21"/>
  <c r="N119" i="21"/>
  <c r="M119" i="21"/>
  <c r="L119" i="21"/>
  <c r="N118" i="21"/>
  <c r="M118" i="21"/>
  <c r="L118" i="21"/>
  <c r="N117" i="21"/>
  <c r="M117" i="21"/>
  <c r="L117" i="21"/>
  <c r="N116" i="21"/>
  <c r="M116" i="21"/>
  <c r="L116" i="21"/>
  <c r="N115" i="21"/>
  <c r="M115" i="21"/>
  <c r="L115" i="21"/>
  <c r="N114" i="21"/>
  <c r="M114" i="21"/>
  <c r="L114" i="21"/>
  <c r="N113" i="21"/>
  <c r="M113" i="21"/>
  <c r="L113" i="21"/>
  <c r="N112" i="21"/>
  <c r="M112" i="21"/>
  <c r="L112" i="21"/>
  <c r="N111" i="21"/>
  <c r="M111" i="21"/>
  <c r="L111" i="21"/>
  <c r="N110" i="21"/>
  <c r="M110" i="21"/>
  <c r="L110" i="21"/>
  <c r="N109" i="21"/>
  <c r="M109" i="21"/>
  <c r="L109" i="21"/>
  <c r="N108" i="21"/>
  <c r="M108" i="21"/>
  <c r="L108" i="21"/>
  <c r="N107" i="21"/>
  <c r="M107" i="21"/>
  <c r="L107" i="21"/>
  <c r="N106" i="21"/>
  <c r="M106" i="21"/>
  <c r="L106" i="21"/>
  <c r="N105" i="21"/>
  <c r="M105" i="21"/>
  <c r="L105" i="21"/>
  <c r="N104" i="21"/>
  <c r="M104" i="21"/>
  <c r="L104" i="21"/>
  <c r="N103" i="21"/>
  <c r="M103" i="21"/>
  <c r="L103" i="21"/>
  <c r="D101" i="21"/>
  <c r="C101" i="21"/>
  <c r="H100" i="21"/>
  <c r="G100" i="21"/>
  <c r="F100" i="21"/>
  <c r="N99" i="21"/>
  <c r="M99" i="21"/>
  <c r="L99" i="21"/>
  <c r="N98" i="21"/>
  <c r="M98" i="21"/>
  <c r="L98" i="21"/>
  <c r="N97" i="21"/>
  <c r="M97" i="21"/>
  <c r="L97" i="21"/>
  <c r="N96" i="21"/>
  <c r="M96" i="21"/>
  <c r="L96" i="21"/>
  <c r="N95" i="21"/>
  <c r="M95" i="21"/>
  <c r="L95" i="21"/>
  <c r="N94" i="21"/>
  <c r="M94" i="21"/>
  <c r="L94" i="21"/>
  <c r="N93" i="21"/>
  <c r="M93" i="21"/>
  <c r="L93" i="21"/>
  <c r="N92" i="21"/>
  <c r="M92" i="21"/>
  <c r="L92" i="21"/>
  <c r="H91" i="21"/>
  <c r="N91" i="21" s="1"/>
  <c r="G91" i="21"/>
  <c r="M91" i="21" s="1"/>
  <c r="F91" i="21"/>
  <c r="L91" i="21" s="1"/>
  <c r="N90" i="21"/>
  <c r="M90" i="21"/>
  <c r="L90" i="21"/>
  <c r="N89" i="21"/>
  <c r="M89" i="21"/>
  <c r="L89" i="21"/>
  <c r="N88" i="21"/>
  <c r="M88" i="21"/>
  <c r="L88" i="21"/>
  <c r="N87" i="21"/>
  <c r="M87" i="21"/>
  <c r="L87" i="21"/>
  <c r="H86" i="21"/>
  <c r="N86" i="21" s="1"/>
  <c r="G86" i="21"/>
  <c r="M86" i="21" s="1"/>
  <c r="F86" i="21"/>
  <c r="L86" i="21" s="1"/>
  <c r="N85" i="21"/>
  <c r="M85" i="21"/>
  <c r="L85" i="21"/>
  <c r="N84" i="21"/>
  <c r="M84" i="21"/>
  <c r="L84" i="21"/>
  <c r="N83" i="21"/>
  <c r="M83" i="21"/>
  <c r="L83" i="21"/>
  <c r="N82" i="21"/>
  <c r="M82" i="21"/>
  <c r="L82" i="21"/>
  <c r="N81" i="21"/>
  <c r="M81" i="21"/>
  <c r="L81" i="21"/>
  <c r="N80" i="21"/>
  <c r="M80" i="21"/>
  <c r="L80" i="21"/>
  <c r="N79" i="21"/>
  <c r="M79" i="21"/>
  <c r="L79" i="21"/>
  <c r="F77" i="21"/>
  <c r="E77" i="21"/>
  <c r="N77" i="21" s="1"/>
  <c r="D77" i="21"/>
  <c r="C77" i="21"/>
  <c r="N76" i="21"/>
  <c r="M76" i="21"/>
  <c r="L76" i="21"/>
  <c r="N75" i="21"/>
  <c r="M75" i="21"/>
  <c r="L75" i="21"/>
  <c r="N74" i="21"/>
  <c r="M74" i="21"/>
  <c r="L74" i="21"/>
  <c r="N73" i="21"/>
  <c r="M73" i="21"/>
  <c r="L73" i="21"/>
  <c r="N72" i="21"/>
  <c r="M72" i="21"/>
  <c r="L72" i="21"/>
  <c r="N71" i="21"/>
  <c r="M71" i="21"/>
  <c r="L71" i="21"/>
  <c r="N70" i="21"/>
  <c r="M70" i="21"/>
  <c r="L70" i="21"/>
  <c r="N69" i="21"/>
  <c r="M69" i="21"/>
  <c r="L69" i="21"/>
  <c r="N68" i="21"/>
  <c r="M68" i="21"/>
  <c r="L68" i="21"/>
  <c r="N67" i="21"/>
  <c r="M67" i="21"/>
  <c r="L67" i="21"/>
  <c r="N66" i="21"/>
  <c r="M66" i="21"/>
  <c r="L66" i="21"/>
  <c r="N65" i="21"/>
  <c r="M65" i="21"/>
  <c r="L65" i="21"/>
  <c r="N64" i="21"/>
  <c r="M64" i="21"/>
  <c r="L64" i="21"/>
  <c r="E63" i="21"/>
  <c r="N63" i="21" s="1"/>
  <c r="D63" i="21"/>
  <c r="M63" i="21" s="1"/>
  <c r="C63" i="21"/>
  <c r="L63" i="21" s="1"/>
  <c r="N62" i="21"/>
  <c r="M62" i="21"/>
  <c r="L62" i="21"/>
  <c r="N61" i="21"/>
  <c r="M61" i="21"/>
  <c r="L61" i="21"/>
  <c r="N60" i="21"/>
  <c r="M60" i="21"/>
  <c r="L60" i="21"/>
  <c r="N59" i="21"/>
  <c r="M59" i="21"/>
  <c r="L59" i="21"/>
  <c r="N58" i="21"/>
  <c r="M58" i="21"/>
  <c r="L58" i="21"/>
  <c r="N57" i="21"/>
  <c r="M57" i="21"/>
  <c r="L57" i="21"/>
  <c r="N56" i="21"/>
  <c r="M56" i="21"/>
  <c r="L56" i="21"/>
  <c r="N55" i="21"/>
  <c r="M55" i="21"/>
  <c r="L55" i="21"/>
  <c r="E53" i="21"/>
  <c r="D53" i="21"/>
  <c r="C53" i="21"/>
  <c r="N52" i="21"/>
  <c r="M52" i="21"/>
  <c r="L52" i="21"/>
  <c r="N51" i="21"/>
  <c r="M51" i="21"/>
  <c r="L51" i="21"/>
  <c r="N50" i="21"/>
  <c r="M50" i="21"/>
  <c r="L50" i="21"/>
  <c r="N49" i="21"/>
  <c r="M49" i="21"/>
  <c r="L49" i="21"/>
  <c r="N48" i="21"/>
  <c r="M48" i="21"/>
  <c r="L48" i="21"/>
  <c r="N47" i="21"/>
  <c r="M47" i="21"/>
  <c r="L47" i="21"/>
  <c r="N46" i="21"/>
  <c r="M46" i="21"/>
  <c r="L46" i="21"/>
  <c r="N45" i="21"/>
  <c r="M45" i="21"/>
  <c r="L45" i="21"/>
  <c r="N44" i="21"/>
  <c r="D44" i="21"/>
  <c r="M44" i="21" s="1"/>
  <c r="C44" i="21"/>
  <c r="L44" i="21" s="1"/>
  <c r="N43" i="21"/>
  <c r="M43" i="21"/>
  <c r="L43" i="21"/>
  <c r="N42" i="21"/>
  <c r="M42" i="21"/>
  <c r="L42" i="21"/>
  <c r="N41" i="21"/>
  <c r="M41" i="21"/>
  <c r="L41" i="21"/>
  <c r="N40" i="21"/>
  <c r="M40" i="21"/>
  <c r="L40" i="21"/>
  <c r="N39" i="21"/>
  <c r="M39" i="21"/>
  <c r="L39" i="21"/>
  <c r="N38" i="21"/>
  <c r="M38" i="21"/>
  <c r="L38" i="21"/>
  <c r="N37" i="21"/>
  <c r="M37" i="21"/>
  <c r="L37" i="21"/>
  <c r="N36" i="21"/>
  <c r="D36" i="21"/>
  <c r="M36" i="21" s="1"/>
  <c r="C36" i="21"/>
  <c r="L36" i="21" s="1"/>
  <c r="N35" i="21"/>
  <c r="M35" i="21"/>
  <c r="L35" i="21"/>
  <c r="N34" i="21"/>
  <c r="M34" i="21"/>
  <c r="L34" i="21"/>
  <c r="E33" i="21"/>
  <c r="N33" i="21" s="1"/>
  <c r="D33" i="21"/>
  <c r="M33" i="21" s="1"/>
  <c r="C33" i="21"/>
  <c r="L33" i="21" s="1"/>
  <c r="N32" i="21"/>
  <c r="M32" i="21"/>
  <c r="L32" i="21"/>
  <c r="N31" i="21"/>
  <c r="M31" i="21"/>
  <c r="L31" i="21"/>
  <c r="N30" i="21"/>
  <c r="M30" i="21"/>
  <c r="L30" i="21"/>
  <c r="N29" i="21"/>
  <c r="M29" i="21"/>
  <c r="L29" i="21"/>
  <c r="H27" i="21"/>
  <c r="H28" i="21" s="1"/>
  <c r="H78" i="21" s="1"/>
  <c r="G27" i="21"/>
  <c r="G28" i="21" s="1"/>
  <c r="G78" i="21" s="1"/>
  <c r="F27" i="21"/>
  <c r="F28" i="21" s="1"/>
  <c r="E27" i="21"/>
  <c r="D27" i="21"/>
  <c r="C27" i="21"/>
  <c r="N26" i="21"/>
  <c r="M26" i="21"/>
  <c r="L26" i="21"/>
  <c r="N25" i="21"/>
  <c r="M25" i="21"/>
  <c r="L25" i="21"/>
  <c r="N24" i="21"/>
  <c r="M24" i="21"/>
  <c r="L24" i="21"/>
  <c r="E23" i="21"/>
  <c r="N23" i="21" s="1"/>
  <c r="D23" i="21"/>
  <c r="M23" i="21" s="1"/>
  <c r="C23" i="21"/>
  <c r="L23" i="21" s="1"/>
  <c r="N22" i="21"/>
  <c r="M22" i="21"/>
  <c r="L22" i="21"/>
  <c r="N21" i="21"/>
  <c r="M21" i="21"/>
  <c r="L21" i="21"/>
  <c r="N20" i="21"/>
  <c r="M20" i="21"/>
  <c r="L20" i="21"/>
  <c r="N19" i="21"/>
  <c r="M19" i="21"/>
  <c r="L19" i="21"/>
  <c r="N18" i="21"/>
  <c r="M18" i="21"/>
  <c r="L18" i="21"/>
  <c r="N17" i="21"/>
  <c r="M17" i="21"/>
  <c r="L17" i="21"/>
  <c r="N16" i="21"/>
  <c r="M16" i="21"/>
  <c r="L16" i="21"/>
  <c r="N15" i="21"/>
  <c r="M15" i="21"/>
  <c r="L15" i="21"/>
  <c r="N14" i="21"/>
  <c r="M14" i="21"/>
  <c r="L14" i="21"/>
  <c r="N13" i="21"/>
  <c r="M13" i="21"/>
  <c r="L13" i="21"/>
  <c r="N12" i="21"/>
  <c r="M12" i="21"/>
  <c r="L12" i="21"/>
  <c r="N11" i="21"/>
  <c r="M11" i="21"/>
  <c r="L11" i="21"/>
  <c r="N10" i="21"/>
  <c r="M10" i="21"/>
  <c r="L10" i="21"/>
  <c r="M27" i="21" l="1"/>
  <c r="C54" i="21"/>
  <c r="L54" i="21" s="1"/>
  <c r="E54" i="21"/>
  <c r="N54" i="21" s="1"/>
  <c r="N53" i="21"/>
  <c r="F101" i="21"/>
  <c r="L101" i="21" s="1"/>
  <c r="H101" i="21"/>
  <c r="H102" i="21" s="1"/>
  <c r="H126" i="21" s="1"/>
  <c r="N100" i="21"/>
  <c r="C28" i="21"/>
  <c r="L28" i="21" s="1"/>
  <c r="E28" i="21"/>
  <c r="N28" i="21" s="1"/>
  <c r="D54" i="21"/>
  <c r="M54" i="21" s="1"/>
  <c r="L53" i="21"/>
  <c r="L77" i="21"/>
  <c r="G101" i="21"/>
  <c r="M101" i="21" s="1"/>
  <c r="L100" i="21"/>
  <c r="F78" i="21"/>
  <c r="L27" i="21"/>
  <c r="N27" i="21"/>
  <c r="D28" i="21"/>
  <c r="M28" i="21" s="1"/>
  <c r="M53" i="21"/>
  <c r="M77" i="21"/>
  <c r="M100" i="21"/>
  <c r="N101" i="21" l="1"/>
  <c r="G102" i="21"/>
  <c r="G126" i="21" s="1"/>
  <c r="C78" i="21"/>
  <c r="L78" i="21" s="1"/>
  <c r="E78" i="21"/>
  <c r="E102" i="21" s="1"/>
  <c r="F102" i="21"/>
  <c r="F126" i="21" s="1"/>
  <c r="D78" i="21"/>
  <c r="C102" i="21" l="1"/>
  <c r="L102" i="21" s="1"/>
  <c r="N78" i="21"/>
  <c r="M78" i="21"/>
  <c r="D102" i="21"/>
  <c r="E126" i="21"/>
  <c r="N126" i="21" s="1"/>
  <c r="N102" i="21"/>
  <c r="C126" i="21" l="1"/>
  <c r="L126" i="21" s="1"/>
  <c r="D126" i="21"/>
  <c r="M126" i="21" s="1"/>
  <c r="M102" i="21"/>
  <c r="H125" i="20" l="1"/>
  <c r="I125" i="20"/>
  <c r="L125" i="20"/>
  <c r="M125" i="20"/>
  <c r="K86" i="20"/>
  <c r="G86" i="20"/>
  <c r="H86" i="20"/>
  <c r="F14" i="9"/>
  <c r="G24" i="20"/>
  <c r="C24" i="20"/>
  <c r="N125" i="20" l="1"/>
  <c r="J125" i="20"/>
  <c r="C104" i="12"/>
  <c r="D104" i="12"/>
  <c r="C86" i="12"/>
  <c r="D12" i="12"/>
  <c r="B14" i="14"/>
  <c r="E26" i="10"/>
  <c r="D26" i="10"/>
  <c r="F11" i="20"/>
  <c r="J11" i="20"/>
  <c r="N11" i="20"/>
  <c r="F12" i="20"/>
  <c r="J12" i="20"/>
  <c r="N12" i="20"/>
  <c r="F13" i="20"/>
  <c r="J13" i="20"/>
  <c r="N13" i="20"/>
  <c r="F14" i="20"/>
  <c r="J14" i="20"/>
  <c r="N14" i="20"/>
  <c r="F15" i="20"/>
  <c r="J15" i="20"/>
  <c r="N15" i="20"/>
  <c r="F16" i="20"/>
  <c r="J16" i="20"/>
  <c r="N16" i="20"/>
  <c r="F17" i="20"/>
  <c r="J17" i="20"/>
  <c r="N17" i="20"/>
  <c r="F18" i="20"/>
  <c r="J18" i="20"/>
  <c r="N18" i="20"/>
  <c r="F19" i="20"/>
  <c r="J19" i="20"/>
  <c r="N19" i="20"/>
  <c r="F20" i="20"/>
  <c r="J20" i="20"/>
  <c r="N20" i="20"/>
  <c r="F21" i="20"/>
  <c r="J21" i="20"/>
  <c r="N21" i="20"/>
  <c r="F22" i="20"/>
  <c r="J22" i="20"/>
  <c r="N22" i="20"/>
  <c r="F23" i="20"/>
  <c r="J23" i="20"/>
  <c r="N23" i="20"/>
  <c r="F24" i="20"/>
  <c r="J24" i="20"/>
  <c r="K24" i="20"/>
  <c r="N24" i="20" s="1"/>
  <c r="F25" i="20"/>
  <c r="J25" i="20"/>
  <c r="N25" i="20"/>
  <c r="F26" i="20"/>
  <c r="J26" i="20"/>
  <c r="N26" i="20"/>
  <c r="F27" i="20"/>
  <c r="J27" i="20"/>
  <c r="N27" i="20"/>
  <c r="C28" i="20"/>
  <c r="C29" i="20" s="1"/>
  <c r="D28" i="20"/>
  <c r="G28" i="20"/>
  <c r="H28" i="20"/>
  <c r="H29" i="20" s="1"/>
  <c r="K28" i="20"/>
  <c r="L28" i="20"/>
  <c r="L29" i="20" s="1"/>
  <c r="F30" i="20"/>
  <c r="J30" i="20"/>
  <c r="N30" i="20"/>
  <c r="F31" i="20"/>
  <c r="J31" i="20"/>
  <c r="N31" i="20"/>
  <c r="F32" i="20"/>
  <c r="J32" i="20"/>
  <c r="N32" i="20"/>
  <c r="F33" i="20"/>
  <c r="J33" i="20"/>
  <c r="N33" i="20"/>
  <c r="C34" i="20"/>
  <c r="F34" i="20" s="1"/>
  <c r="G34" i="20"/>
  <c r="J34" i="20" s="1"/>
  <c r="K34" i="20"/>
  <c r="N34" i="20" s="1"/>
  <c r="F35" i="20"/>
  <c r="J35" i="20"/>
  <c r="N35" i="20"/>
  <c r="F36" i="20"/>
  <c r="J36" i="20"/>
  <c r="N36" i="20"/>
  <c r="C37" i="20"/>
  <c r="F37" i="20" s="1"/>
  <c r="G37" i="20"/>
  <c r="J37" i="20" s="1"/>
  <c r="K37" i="20"/>
  <c r="N37" i="20" s="1"/>
  <c r="F38" i="20"/>
  <c r="J38" i="20"/>
  <c r="N38" i="20"/>
  <c r="F39" i="20"/>
  <c r="J39" i="20"/>
  <c r="F40" i="20"/>
  <c r="J40" i="20"/>
  <c r="N40" i="20"/>
  <c r="F41" i="20"/>
  <c r="J41" i="20"/>
  <c r="N41" i="20"/>
  <c r="F42" i="20"/>
  <c r="J42" i="20"/>
  <c r="N42" i="20"/>
  <c r="F43" i="20"/>
  <c r="J43" i="20"/>
  <c r="N43" i="20"/>
  <c r="F44" i="20"/>
  <c r="J44" i="20"/>
  <c r="N44" i="20"/>
  <c r="C45" i="20"/>
  <c r="D45" i="20"/>
  <c r="G45" i="20"/>
  <c r="H45" i="20"/>
  <c r="F46" i="20"/>
  <c r="J46" i="20"/>
  <c r="N46" i="20"/>
  <c r="F47" i="20"/>
  <c r="J47" i="20"/>
  <c r="N47" i="20"/>
  <c r="C48" i="20"/>
  <c r="D48" i="20"/>
  <c r="G48" i="20"/>
  <c r="H48" i="20"/>
  <c r="K48" i="20"/>
  <c r="L48" i="20"/>
  <c r="F49" i="20"/>
  <c r="J49" i="20"/>
  <c r="N49" i="20"/>
  <c r="F50" i="20"/>
  <c r="J50" i="20"/>
  <c r="N50" i="20"/>
  <c r="F51" i="20"/>
  <c r="J51" i="20"/>
  <c r="N51" i="20"/>
  <c r="F52" i="20"/>
  <c r="J52" i="20"/>
  <c r="N52" i="20"/>
  <c r="F53" i="20"/>
  <c r="J53" i="20"/>
  <c r="N53" i="20"/>
  <c r="C54" i="20"/>
  <c r="F54" i="20" s="1"/>
  <c r="G54" i="20"/>
  <c r="J54" i="20" s="1"/>
  <c r="K54" i="20"/>
  <c r="F56" i="20"/>
  <c r="J56" i="20"/>
  <c r="N56" i="20"/>
  <c r="F57" i="20"/>
  <c r="J57" i="20"/>
  <c r="N57" i="20"/>
  <c r="F58" i="20"/>
  <c r="J58" i="20"/>
  <c r="N58" i="20"/>
  <c r="F59" i="20"/>
  <c r="J59" i="20"/>
  <c r="N59" i="20"/>
  <c r="F62" i="20"/>
  <c r="J62" i="20"/>
  <c r="N62" i="20"/>
  <c r="F63" i="20"/>
  <c r="J63" i="20"/>
  <c r="N63" i="20"/>
  <c r="C64" i="20"/>
  <c r="F64" i="20" s="1"/>
  <c r="G64" i="20"/>
  <c r="J64" i="20" s="1"/>
  <c r="K64" i="20"/>
  <c r="N64" i="20" s="1"/>
  <c r="F65" i="20"/>
  <c r="J65" i="20"/>
  <c r="N65" i="20"/>
  <c r="F66" i="20"/>
  <c r="J66" i="20"/>
  <c r="N66" i="20"/>
  <c r="F67" i="20"/>
  <c r="J67" i="20"/>
  <c r="N67" i="20"/>
  <c r="F68" i="20"/>
  <c r="J68" i="20"/>
  <c r="N68" i="20"/>
  <c r="F69" i="20"/>
  <c r="J69" i="20"/>
  <c r="N69" i="20"/>
  <c r="F70" i="20"/>
  <c r="J70" i="20"/>
  <c r="N70" i="20"/>
  <c r="F71" i="20"/>
  <c r="J71" i="20"/>
  <c r="N71" i="20"/>
  <c r="F72" i="20"/>
  <c r="J72" i="20"/>
  <c r="N72" i="20"/>
  <c r="F73" i="20"/>
  <c r="J73" i="20"/>
  <c r="N73" i="20"/>
  <c r="F74" i="20"/>
  <c r="J74" i="20"/>
  <c r="N74" i="20"/>
  <c r="F75" i="20"/>
  <c r="J75" i="20"/>
  <c r="N75" i="20"/>
  <c r="F76" i="20"/>
  <c r="J76" i="20"/>
  <c r="N76" i="20"/>
  <c r="C77" i="20"/>
  <c r="D77" i="20"/>
  <c r="G77" i="20"/>
  <c r="H77" i="20"/>
  <c r="K77" i="20"/>
  <c r="L77" i="20"/>
  <c r="F79" i="20"/>
  <c r="J79" i="20"/>
  <c r="N79" i="20"/>
  <c r="F80" i="20"/>
  <c r="J80" i="20"/>
  <c r="N80" i="20"/>
  <c r="F81" i="20"/>
  <c r="J81" i="20"/>
  <c r="N81" i="20"/>
  <c r="F82" i="20"/>
  <c r="J82" i="20"/>
  <c r="N82" i="20"/>
  <c r="F83" i="20"/>
  <c r="J83" i="20"/>
  <c r="N83" i="20"/>
  <c r="F84" i="20"/>
  <c r="J84" i="20"/>
  <c r="N84" i="20"/>
  <c r="F85" i="20"/>
  <c r="J85" i="20"/>
  <c r="N85" i="20"/>
  <c r="F86" i="20"/>
  <c r="J86" i="20"/>
  <c r="L86" i="20"/>
  <c r="N86" i="20" s="1"/>
  <c r="F87" i="20"/>
  <c r="J87" i="20"/>
  <c r="N87" i="20"/>
  <c r="F88" i="20"/>
  <c r="J88" i="20"/>
  <c r="N88" i="20"/>
  <c r="F89" i="20"/>
  <c r="J89" i="20"/>
  <c r="N89" i="20"/>
  <c r="F90" i="20"/>
  <c r="J90" i="20"/>
  <c r="N90" i="20"/>
  <c r="D91" i="20"/>
  <c r="F91" i="20" s="1"/>
  <c r="H91" i="20"/>
  <c r="J91" i="20" s="1"/>
  <c r="L91" i="20"/>
  <c r="N91" i="20" s="1"/>
  <c r="F92" i="20"/>
  <c r="J92" i="20"/>
  <c r="N92" i="20"/>
  <c r="F93" i="20"/>
  <c r="J93" i="20"/>
  <c r="N93" i="20"/>
  <c r="F94" i="20"/>
  <c r="J94" i="20"/>
  <c r="N94" i="20"/>
  <c r="N95" i="20"/>
  <c r="F96" i="20"/>
  <c r="J96" i="20"/>
  <c r="N96" i="20"/>
  <c r="F97" i="20"/>
  <c r="J97" i="20"/>
  <c r="N97" i="20"/>
  <c r="F98" i="20"/>
  <c r="J98" i="20"/>
  <c r="N98" i="20"/>
  <c r="F99" i="20"/>
  <c r="J99" i="20"/>
  <c r="N99" i="20"/>
  <c r="D100" i="20"/>
  <c r="F100" i="20" s="1"/>
  <c r="H100" i="20"/>
  <c r="J100" i="20" s="1"/>
  <c r="L100" i="20"/>
  <c r="N100" i="20" s="1"/>
  <c r="C101" i="20"/>
  <c r="G101" i="20"/>
  <c r="K101" i="20"/>
  <c r="F103" i="20"/>
  <c r="J103" i="20"/>
  <c r="N103" i="20"/>
  <c r="F104" i="20"/>
  <c r="J104" i="20"/>
  <c r="N104" i="20"/>
  <c r="F105" i="20"/>
  <c r="J105" i="20"/>
  <c r="N105" i="20"/>
  <c r="F106" i="20"/>
  <c r="J106" i="20"/>
  <c r="N106" i="20"/>
  <c r="F107" i="20"/>
  <c r="J107" i="20"/>
  <c r="N107" i="20"/>
  <c r="F108" i="20"/>
  <c r="J108" i="20"/>
  <c r="N108" i="20"/>
  <c r="F109" i="20"/>
  <c r="J109" i="20"/>
  <c r="N109" i="20"/>
  <c r="F110" i="20"/>
  <c r="J110" i="20"/>
  <c r="N110" i="20"/>
  <c r="F111" i="20"/>
  <c r="J111" i="20"/>
  <c r="N111" i="20"/>
  <c r="F112" i="20"/>
  <c r="J112" i="20"/>
  <c r="N112" i="20"/>
  <c r="F113" i="20"/>
  <c r="J113" i="20"/>
  <c r="N113" i="20"/>
  <c r="F114" i="20"/>
  <c r="J114" i="20"/>
  <c r="N114" i="20"/>
  <c r="F115" i="20"/>
  <c r="J115" i="20"/>
  <c r="N115" i="20"/>
  <c r="F116" i="20"/>
  <c r="J116" i="20"/>
  <c r="N116" i="20"/>
  <c r="F117" i="20"/>
  <c r="J117" i="20"/>
  <c r="N117" i="20"/>
  <c r="F118" i="20"/>
  <c r="J118" i="20"/>
  <c r="N118" i="20"/>
  <c r="F119" i="20"/>
  <c r="J119" i="20"/>
  <c r="N119" i="20"/>
  <c r="F120" i="20"/>
  <c r="J120" i="20"/>
  <c r="N120" i="20"/>
  <c r="F121" i="20"/>
  <c r="J121" i="20"/>
  <c r="N121" i="20"/>
  <c r="F122" i="20"/>
  <c r="J122" i="20"/>
  <c r="N122" i="20"/>
  <c r="F123" i="20"/>
  <c r="J123" i="20"/>
  <c r="N123" i="20"/>
  <c r="F124" i="20"/>
  <c r="J124" i="20"/>
  <c r="N124" i="20"/>
  <c r="F125" i="20"/>
  <c r="N54" i="20" l="1"/>
  <c r="J48" i="20"/>
  <c r="G55" i="20"/>
  <c r="H55" i="20"/>
  <c r="H78" i="20" s="1"/>
  <c r="J77" i="20"/>
  <c r="N48" i="20"/>
  <c r="J28" i="20"/>
  <c r="N77" i="20"/>
  <c r="L55" i="20"/>
  <c r="D55" i="20"/>
  <c r="C55" i="20"/>
  <c r="C78" i="20" s="1"/>
  <c r="C102" i="20" s="1"/>
  <c r="C126" i="20" s="1"/>
  <c r="F28" i="20"/>
  <c r="B15" i="14"/>
  <c r="B23" i="14" s="1"/>
  <c r="L101" i="20"/>
  <c r="N101" i="20" s="1"/>
  <c r="H101" i="20"/>
  <c r="J101" i="20" s="1"/>
  <c r="D101" i="20"/>
  <c r="F101" i="20" s="1"/>
  <c r="F77" i="20"/>
  <c r="K55" i="20"/>
  <c r="F48" i="20"/>
  <c r="F45" i="20"/>
  <c r="J45" i="20"/>
  <c r="D29" i="20"/>
  <c r="N28" i="20"/>
  <c r="K29" i="20"/>
  <c r="G29" i="20"/>
  <c r="D37" i="16"/>
  <c r="D43" i="16" s="1"/>
  <c r="D29" i="16"/>
  <c r="D25" i="16"/>
  <c r="D20" i="16"/>
  <c r="D12" i="16"/>
  <c r="L78" i="20" l="1"/>
  <c r="L102" i="20" s="1"/>
  <c r="L126" i="20" s="1"/>
  <c r="N55" i="20"/>
  <c r="G78" i="20"/>
  <c r="J78" i="20" s="1"/>
  <c r="J55" i="20"/>
  <c r="B25" i="14"/>
  <c r="H102" i="20"/>
  <c r="H126" i="20" s="1"/>
  <c r="F55" i="20"/>
  <c r="D32" i="16"/>
  <c r="D44" i="16" s="1"/>
  <c r="F29" i="20"/>
  <c r="D78" i="20"/>
  <c r="J29" i="20"/>
  <c r="K78" i="20"/>
  <c r="N29" i="20"/>
  <c r="D122" i="12"/>
  <c r="D114" i="12"/>
  <c r="D94" i="12"/>
  <c r="D79" i="12"/>
  <c r="D65" i="12"/>
  <c r="D56" i="12"/>
  <c r="D47" i="12"/>
  <c r="D22" i="12"/>
  <c r="D18" i="12"/>
  <c r="I29" i="8"/>
  <c r="H29" i="8"/>
  <c r="G29" i="8"/>
  <c r="I25" i="8"/>
  <c r="H25" i="8"/>
  <c r="H32" i="8" s="1"/>
  <c r="G25" i="8"/>
  <c r="G32" i="8" s="1"/>
  <c r="I19" i="8"/>
  <c r="H19" i="8"/>
  <c r="G19" i="8"/>
  <c r="G33" i="8" s="1"/>
  <c r="I14" i="8"/>
  <c r="H14" i="8"/>
  <c r="G14" i="8"/>
  <c r="I32" i="8" l="1"/>
  <c r="I33" i="8"/>
  <c r="H33" i="8"/>
  <c r="D26" i="12"/>
  <c r="G102" i="20"/>
  <c r="G126" i="20" s="1"/>
  <c r="J126" i="20" s="1"/>
  <c r="D123" i="12"/>
  <c r="D126" i="12" s="1"/>
  <c r="D80" i="12"/>
  <c r="H30" i="8"/>
  <c r="G30" i="8"/>
  <c r="F78" i="20"/>
  <c r="D102" i="20"/>
  <c r="K102" i="20"/>
  <c r="N78" i="20"/>
  <c r="I30" i="8"/>
  <c r="I20" i="8"/>
  <c r="H20" i="8"/>
  <c r="G20" i="8"/>
  <c r="E14" i="9"/>
  <c r="J102" i="20" l="1"/>
  <c r="D86" i="12"/>
  <c r="D126" i="20"/>
  <c r="F126" i="20" s="1"/>
  <c r="F102" i="20"/>
  <c r="K126" i="20"/>
  <c r="N126" i="20" s="1"/>
  <c r="N102" i="20"/>
  <c r="D14" i="9" l="1"/>
</calcChain>
</file>

<file path=xl/sharedStrings.xml><?xml version="1.0" encoding="utf-8"?>
<sst xmlns="http://schemas.openxmlformats.org/spreadsheetml/2006/main" count="2299" uniqueCount="1021">
  <si>
    <t>Megnevezés</t>
  </si>
  <si>
    <t>B1</t>
  </si>
  <si>
    <t>Működési célú támogatások államháztartáson belülről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</si>
  <si>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</si>
  <si>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</si>
  <si>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</si>
  <si>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</si>
  <si>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</si>
  <si>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</si>
  <si>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</si>
  <si>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</si>
  <si>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</si>
  <si>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B8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</si>
  <si>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</si>
  <si>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</si>
  <si>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</si>
  <si>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</si>
  <si>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</si>
  <si>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</si>
  <si>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</si>
  <si>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</si>
  <si>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</si>
  <si>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</si>
  <si>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</si>
  <si>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</si>
  <si>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</si>
  <si>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</si>
  <si>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</si>
  <si>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</si>
  <si>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</si>
  <si>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</si>
  <si>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</si>
  <si>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</si>
  <si>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</si>
  <si>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ÖSSZESEN:</t>
  </si>
  <si>
    <t>Forgatási célú belföldi értékpapírok beváltása, értékesítése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</si>
  <si>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</si>
  <si>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</si>
  <si>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</si>
  <si>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</si>
  <si>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</si>
  <si>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</si>
  <si>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</si>
  <si>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</si>
  <si>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</si>
  <si>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</si>
  <si>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</si>
  <si>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</si>
  <si>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</si>
  <si>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</si>
  <si>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</si>
  <si>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</si>
  <si>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</si>
  <si>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</si>
  <si>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</si>
  <si>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</si>
  <si>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</si>
  <si>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</si>
  <si>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</si>
  <si>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</si>
  <si>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</si>
  <si>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</si>
  <si>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</si>
  <si>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</si>
  <si>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</si>
  <si>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</si>
  <si>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</si>
  <si>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</si>
  <si>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</si>
  <si>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</si>
  <si>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</si>
  <si>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</si>
  <si>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</si>
  <si>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</si>
  <si>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</si>
  <si>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</si>
  <si>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</si>
  <si>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</si>
  <si>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</si>
  <si>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</si>
  <si>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</si>
  <si>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</si>
  <si>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</si>
  <si>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</si>
  <si>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</si>
  <si>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</si>
  <si>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</si>
  <si>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</si>
  <si>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</si>
  <si>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</si>
  <si>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</si>
  <si>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</si>
  <si>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</si>
  <si>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</si>
  <si>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</si>
  <si>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</si>
  <si>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</si>
  <si>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</si>
  <si>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</si>
  <si>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</si>
  <si>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</si>
  <si>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</si>
  <si>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</si>
  <si>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</si>
  <si>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</si>
  <si>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</si>
  <si>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</si>
  <si>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</si>
  <si>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</si>
  <si>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</si>
  <si>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</si>
  <si>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</si>
  <si>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</si>
  <si>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</si>
  <si>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</si>
  <si>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</si>
  <si>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</si>
  <si>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</si>
  <si>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</si>
  <si>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</si>
  <si>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</si>
  <si>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</si>
  <si>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</si>
  <si>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</si>
  <si>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</si>
  <si>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</si>
  <si>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</si>
  <si>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</si>
  <si>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</si>
  <si>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</si>
  <si>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</si>
  <si>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</si>
  <si>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</si>
  <si>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</si>
  <si>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</si>
  <si>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</si>
  <si>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</si>
  <si>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</si>
  <si>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</si>
  <si>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</si>
  <si>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</si>
  <si>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</si>
  <si>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</si>
  <si>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</si>
  <si>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</si>
  <si>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</si>
  <si>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</si>
  <si>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</si>
  <si>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</si>
  <si>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</si>
  <si>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</si>
  <si>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</si>
  <si>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</si>
  <si>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</si>
  <si>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</si>
  <si>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</si>
  <si>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</si>
  <si>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</si>
  <si>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</si>
  <si>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</si>
  <si>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</si>
  <si>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</si>
  <si>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</si>
  <si>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</si>
  <si>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</si>
  <si>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</si>
  <si>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</si>
  <si>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</si>
  <si>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</si>
  <si>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</si>
  <si>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</si>
  <si>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</si>
  <si>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</si>
  <si>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</si>
  <si>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</si>
  <si>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</si>
  <si>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</si>
  <si>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</si>
  <si>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</si>
  <si>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</si>
  <si>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</si>
  <si>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</si>
  <si>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</si>
  <si>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</si>
  <si>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</si>
  <si>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</si>
  <si>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</si>
  <si>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</si>
  <si>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</si>
  <si>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</si>
  <si>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</si>
  <si>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</si>
  <si>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</si>
  <si>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</si>
  <si>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</si>
  <si>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</si>
  <si>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</si>
  <si>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</si>
  <si>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</si>
  <si>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</si>
  <si>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</si>
  <si>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</si>
  <si>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</si>
  <si>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</si>
  <si>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</si>
  <si>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</si>
  <si>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</si>
  <si>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</si>
  <si>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</si>
  <si>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</si>
  <si>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</si>
  <si>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</si>
  <si>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</si>
  <si>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</si>
  <si>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</si>
  <si>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</si>
  <si>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</si>
  <si>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</si>
  <si>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</si>
  <si>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</si>
  <si>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</si>
  <si>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</si>
  <si>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</si>
  <si>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</si>
  <si>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</si>
  <si>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</si>
  <si>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</si>
  <si>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</si>
  <si>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</si>
  <si>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</si>
  <si>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</si>
  <si>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</si>
  <si>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</si>
  <si>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</si>
  <si>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</si>
  <si>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</si>
  <si>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</si>
  <si>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</si>
  <si>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</si>
  <si>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</si>
  <si>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</si>
  <si>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</si>
  <si>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</si>
  <si>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</si>
  <si>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</si>
  <si>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</si>
  <si>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</si>
  <si>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</si>
  <si>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</si>
  <si>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</si>
  <si>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</si>
  <si>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</si>
  <si>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</si>
  <si>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</si>
  <si>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</si>
  <si>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</si>
  <si>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</si>
  <si>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</si>
  <si>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</si>
  <si>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</si>
  <si>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</si>
  <si>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</si>
  <si>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</si>
  <si>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</si>
  <si>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</si>
  <si>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</si>
  <si>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</si>
  <si>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</si>
  <si>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</si>
  <si>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</si>
  <si>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</si>
  <si>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</si>
  <si>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</si>
  <si>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</si>
  <si>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</si>
  <si>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</si>
  <si>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</si>
  <si>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</si>
  <si>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</si>
  <si>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</si>
  <si>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</si>
  <si>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</si>
  <si>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</si>
  <si>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</si>
  <si>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</si>
  <si>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</si>
  <si>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</si>
  <si>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</si>
  <si>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</si>
  <si>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</si>
  <si>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</si>
  <si>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</si>
  <si>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</si>
  <si>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</si>
  <si>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</si>
  <si>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</si>
  <si>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</si>
  <si>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</si>
  <si>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</si>
  <si>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</si>
  <si>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</si>
  <si>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</si>
  <si>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</si>
  <si>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</si>
  <si>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</si>
  <si>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</si>
  <si>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</si>
  <si>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</si>
  <si>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</si>
  <si>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</si>
  <si>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</si>
  <si>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</si>
  <si>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</si>
  <si>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</si>
  <si>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</si>
  <si>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</si>
  <si>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</si>
  <si>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</si>
  <si>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</si>
  <si>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</si>
  <si>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</si>
  <si>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</si>
  <si>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</si>
  <si>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</si>
  <si>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</si>
  <si>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</si>
  <si>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</si>
  <si>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</si>
  <si>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</si>
  <si>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</si>
  <si>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</si>
  <si>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</si>
  <si>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</si>
  <si>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</si>
  <si>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</si>
  <si>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</si>
  <si>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</si>
  <si>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</si>
  <si>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B22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</si>
  <si>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</si>
  <si>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</si>
  <si>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</si>
  <si>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</si>
  <si>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</si>
  <si>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</si>
  <si>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</si>
  <si>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</si>
  <si>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</si>
  <si>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</si>
  <si>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</si>
  <si>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</si>
  <si>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</si>
  <si>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</si>
  <si>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</si>
  <si>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</si>
  <si>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</si>
  <si>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B71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</si>
  <si>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</si>
  <si>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</si>
  <si>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</si>
  <si>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</si>
  <si>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</si>
  <si>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</si>
  <si>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</si>
  <si>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</si>
  <si>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</si>
  <si>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</si>
  <si>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</si>
  <si>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</si>
  <si>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</si>
  <si>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</si>
  <si>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</si>
  <si>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</si>
  <si>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</si>
  <si>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</si>
  <si>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</si>
  <si>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</si>
  <si>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</si>
  <si>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</si>
  <si>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</si>
  <si>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</si>
  <si>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</si>
  <si>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</si>
  <si>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</si>
  <si>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</si>
  <si>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</si>
  <si>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</si>
  <si>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</si>
  <si>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</si>
  <si>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</si>
  <si>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</si>
  <si>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</si>
  <si>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</si>
  <si>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</si>
  <si>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</si>
  <si>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</si>
  <si>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</si>
  <si>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</si>
  <si>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</si>
  <si>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</si>
  <si>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</si>
  <si>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</si>
  <si>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</si>
  <si>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</si>
  <si>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</si>
  <si>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</si>
  <si>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</si>
  <si>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</si>
  <si>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</si>
  <si>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</si>
  <si>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</si>
  <si>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</si>
  <si>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</si>
  <si>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</si>
  <si>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</si>
  <si>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</si>
  <si>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</si>
  <si>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</si>
  <si>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</si>
  <si>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</si>
  <si>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</si>
  <si>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</si>
  <si>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</si>
  <si>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 xml:space="preserve">     stabilitási törvényből eredő saját bevételei</t>
  </si>
  <si>
    <t>Eredeti előirányzat</t>
  </si>
  <si>
    <t>Bérleti díj</t>
  </si>
  <si>
    <t>Kamatbevétel</t>
  </si>
  <si>
    <t>Saját bevételek:</t>
  </si>
  <si>
    <t>eredeti előirányzat</t>
  </si>
  <si>
    <t>módosított előirányzat</t>
  </si>
  <si>
    <t>teljesítés</t>
  </si>
  <si>
    <t>Módosított előirányzat</t>
  </si>
  <si>
    <t>Teljesítés</t>
  </si>
  <si>
    <t>Foglalkoztatottak létszáma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</si>
  <si>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</si>
  <si>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</si>
  <si>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</si>
  <si>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</si>
  <si>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</si>
  <si>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</si>
  <si>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</si>
  <si>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</si>
  <si>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</si>
  <si>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</si>
  <si>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</si>
  <si>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</si>
  <si>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</si>
  <si>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</si>
  <si>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</si>
  <si>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</si>
  <si>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 xml:space="preserve">A)        NEMZETI VAGYONBA TARTOZÓ BEFEKTETETT ESZKÖZÖK </t>
  </si>
  <si>
    <t xml:space="preserve">B/II        Értékpapírok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</si>
  <si>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</si>
  <si>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</si>
  <si>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</si>
  <si>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</si>
  <si>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</si>
  <si>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</si>
  <si>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</si>
  <si>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</si>
  <si>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</si>
  <si>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</si>
  <si>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</si>
  <si>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</si>
  <si>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</si>
  <si>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</si>
  <si>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</si>
  <si>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</si>
  <si>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</si>
  <si>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</si>
  <si>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</si>
  <si>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</si>
  <si>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</si>
  <si>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</si>
  <si>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</si>
  <si>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</si>
  <si>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</si>
  <si>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</si>
  <si>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</si>
  <si>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</si>
  <si>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</si>
  <si>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</si>
  <si>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</si>
  <si>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</si>
  <si>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</si>
  <si>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</si>
  <si>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</si>
  <si>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</si>
  <si>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H)        KÖTELEZETTSÉGEK </t>
  </si>
  <si>
    <t>I)        EGYÉB SAJÁTOS FORRÁSOLDALI ELSZÁMOLÁSOK</t>
  </si>
  <si>
    <t xml:space="preserve">FORRÁSOK ÖSSZESEN </t>
  </si>
  <si>
    <t xml:space="preserve">H/III        Kötelezettség jellegű sajátos elszámolások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</si>
  <si>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</si>
  <si>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</si>
  <si>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</si>
  <si>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</si>
  <si>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</si>
  <si>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</si>
  <si>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</si>
  <si>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</si>
  <si>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</si>
  <si>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</si>
  <si>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</si>
  <si>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</si>
  <si>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</si>
  <si>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</si>
  <si>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</si>
  <si>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</si>
  <si>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</si>
  <si>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</si>
  <si>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</si>
  <si>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F)        AKTÍV IDŐBELI ELHATÁROLÁSOK</t>
  </si>
  <si>
    <t xml:space="preserve">D)        KÖVETELÉSEK 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</si>
  <si>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</si>
  <si>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</si>
  <si>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</si>
  <si>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</si>
  <si>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</si>
  <si>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</si>
  <si>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</si>
  <si>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</si>
  <si>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</si>
  <si>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</si>
  <si>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</si>
  <si>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</si>
  <si>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</si>
  <si>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</si>
  <si>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</si>
  <si>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</si>
  <si>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</si>
  <si>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</si>
  <si>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</si>
  <si>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</si>
  <si>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</si>
  <si>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</si>
  <si>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>B)        NEMZETI VAGYONBA TARTOZÓ FORGÓESZKÖZÖK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</si>
  <si>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</si>
  <si>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</si>
  <si>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</si>
  <si>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</si>
  <si>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</si>
  <si>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</si>
  <si>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</si>
  <si>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</si>
  <si>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</si>
  <si>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</si>
  <si>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</si>
  <si>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</si>
  <si>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</si>
  <si>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>A/IV        Koncesszióba, vagyonkezelésbe adott eszközök</t>
  </si>
  <si>
    <t>ESZKÖZÖK</t>
  </si>
  <si>
    <t>Módosítások</t>
  </si>
  <si>
    <t>ÖNKORMÁNYZAT</t>
  </si>
  <si>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</si>
  <si>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</si>
  <si>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</si>
  <si>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</si>
  <si>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</si>
  <si>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</si>
  <si>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</si>
  <si>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</si>
  <si>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</si>
  <si>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</si>
  <si>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</si>
  <si>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</si>
  <si>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</si>
  <si>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</si>
  <si>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</si>
  <si>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</si>
  <si>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</si>
  <si>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</si>
  <si>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</si>
  <si>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</si>
  <si>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Önkormányzat</t>
  </si>
  <si>
    <t>Telekadó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</si>
  <si>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</si>
  <si>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</si>
  <si>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</si>
  <si>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</si>
  <si>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</si>
  <si>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</si>
  <si>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</si>
  <si>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</si>
  <si>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</si>
  <si>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</si>
  <si>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</si>
  <si>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</si>
  <si>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</si>
  <si>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</si>
  <si>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</si>
  <si>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</si>
  <si>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</si>
  <si>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</si>
  <si>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</si>
  <si>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</si>
  <si>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</si>
  <si>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</si>
  <si>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</si>
  <si>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</si>
  <si>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</si>
  <si>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</si>
  <si>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</si>
  <si>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</si>
  <si>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</si>
  <si>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</si>
  <si>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</si>
  <si>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</si>
  <si>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</si>
  <si>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</si>
  <si>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 xml:space="preserve">                                      8.melléklet</t>
  </si>
  <si>
    <t xml:space="preserve">Hitel-, kölcsönfelvétel ÁH-n kívülről </t>
  </si>
  <si>
    <t>Működési célú visszatérítendő támogatások, kölcsönök visszatérülése ÁH-on kívülről</t>
  </si>
  <si>
    <t>ÖSSZESEN</t>
  </si>
  <si>
    <t xml:space="preserve">államigazgatási feladatok </t>
  </si>
  <si>
    <t>Építményadó</t>
  </si>
  <si>
    <t>Magánszem.kommunális adó</t>
  </si>
  <si>
    <t>Iparűzési adó</t>
  </si>
  <si>
    <t>Ingatlan értékesítés</t>
  </si>
  <si>
    <t>Tartalékok</t>
  </si>
  <si>
    <t>Talajterhelési díj</t>
  </si>
  <si>
    <t>Működési célú költségvetési támogatások és kiegészító támogatások</t>
  </si>
  <si>
    <t>Elszámolásból származó bevételek</t>
  </si>
  <si>
    <t>Gépjárműadó 40%-a</t>
  </si>
  <si>
    <t>K513</t>
  </si>
  <si>
    <t>Tartalék</t>
  </si>
  <si>
    <t>Biztosító által fizetett kártérítés</t>
  </si>
  <si>
    <t>Kötelező, önként vállalt és államigazgatási  feladatok</t>
  </si>
  <si>
    <t>Kiadások (Ft)</t>
  </si>
  <si>
    <t>eredeti előir.</t>
  </si>
  <si>
    <t>módosított előir.</t>
  </si>
  <si>
    <t>Bevételek (Ft)</t>
  </si>
  <si>
    <t>módosí-tott előir.</t>
  </si>
  <si>
    <t>Helyi önkormányzatok kiegészítő támogatásai</t>
  </si>
  <si>
    <t xml:space="preserve">Hitel-, kölcsönfelvétel államháztartáson kívülről </t>
  </si>
  <si>
    <t>MEGNEVEZÉS</t>
  </si>
  <si>
    <t xml:space="preserve">Költségvetési engedélyezett létszámkeret (álláshely)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</si>
  <si>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</si>
  <si>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</si>
  <si>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</si>
  <si>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</si>
  <si>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</si>
  <si>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</si>
  <si>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</si>
  <si>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</si>
  <si>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</si>
  <si>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</si>
  <si>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</si>
  <si>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pedagógus I.</t>
  </si>
  <si>
    <t>pedagógus II.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</si>
  <si>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</si>
  <si>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</si>
  <si>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</si>
  <si>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</si>
  <si>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</si>
  <si>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</si>
  <si>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</si>
  <si>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</si>
  <si>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</si>
  <si>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</si>
  <si>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</si>
  <si>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</si>
  <si>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</si>
  <si>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</si>
  <si>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</si>
  <si>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>Foglalkoztatottak létszáma (fő)</t>
  </si>
  <si>
    <t>(Ft)</t>
  </si>
  <si>
    <t>Rovat   szám</t>
  </si>
  <si>
    <t xml:space="preserve">     Stabilitási törvényből eredő saját bevételek</t>
  </si>
  <si>
    <t>Forint</t>
  </si>
  <si>
    <t>Helyi adók</t>
  </si>
  <si>
    <t>A helyi önkormányzat maradvány kimutatása (Ft)</t>
  </si>
  <si>
    <t>Maradvány kimutatás (Ft)</t>
  </si>
  <si>
    <t>A helyi önkormányzat eredménykimutatása (Ft)</t>
  </si>
  <si>
    <t>09        Különféle egyéb eredményszemléletű bevételek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</si>
  <si>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</si>
  <si>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</si>
  <si>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</si>
  <si>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</si>
  <si>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</si>
  <si>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</si>
  <si>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</si>
  <si>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17       Kapott (járó) osztalék és részesedés</t>
  </si>
  <si>
    <t>18        Részesedésből származó eredményszemléletű bevételek, árfolyamnyereségek</t>
  </si>
  <si>
    <t>21        Pénzügyi műveletek egyéb eredményszemléletű bevételei</t>
  </si>
  <si>
    <t>20      Egyéb kapott (járó) kamatok és kamatjellegű eredményszemléletű bevételek</t>
  </si>
  <si>
    <t>24        Fizetendő kamatok és kamatjellegű ráfordítások</t>
  </si>
  <si>
    <t>25        Részesedések, értékpapírok, pénzeszközök értékvesztése</t>
  </si>
  <si>
    <t>26        Pénzügyi műveletek egyéb ráfordításai (&gt;=21a) (31&gt;=32)</t>
  </si>
  <si>
    <t>26a        - ebből: árfolyamveszteség</t>
  </si>
  <si>
    <t>C)        MÉRLEG SZERINTI EREDMÉNY (=±C±D) (41=±35±40)</t>
  </si>
  <si>
    <t>Eredménykimutatás (Ft)</t>
  </si>
  <si>
    <t>C)        MÉRLEG SZERINTI EREDMÉNY (=±A±B) (35=±23±34)</t>
  </si>
  <si>
    <t>Mérleg (Ft)</t>
  </si>
  <si>
    <t>A helyi önkormányzat mérlege (Ft)</t>
  </si>
  <si>
    <t>D/III/1d        - ebből: igénybe vett szolgáltatásra adott előleg</t>
  </si>
  <si>
    <t>D/III/1e        - ebből: foglalkoztaottaknak adott előlegek</t>
  </si>
  <si>
    <t>D/III/1f        - ebből: túlfizetések, téves és visszajáró kifizetések</t>
  </si>
  <si>
    <t>Tartalékok (Ft)</t>
  </si>
  <si>
    <t>Felhalm. célú garancia- és kezességvállalásból származó megtérülések áht-n kívülről</t>
  </si>
  <si>
    <t>Felhalm. célú vissza-térítendő támogatások, kölcsönök visszatérülése áht-n kívülről</t>
  </si>
  <si>
    <t>Felhalm. célú vissza-térítendő támogatások, kölcsönök visszatérülése áht-n belülről</t>
  </si>
  <si>
    <t>Felhalm. célú garancia- és kezességvállalásból származó megtérülések áht-n belülről</t>
  </si>
  <si>
    <t>Betegséggel kapcsolatos (nem TB) ellátások</t>
  </si>
  <si>
    <t>Műk. célú garancia- és kezességvállalásból szárm. kifizetés áht-n belülre</t>
  </si>
  <si>
    <t>Műk. c. visszatérítendő támogatások, kölcsönök nyújtása áht-n belülre</t>
  </si>
  <si>
    <t>Műk. c. visszatérítendő tám-k, kölcsönök tör-lesztése áht-n belülre</t>
  </si>
  <si>
    <t>Egyéb műk. c. támogatá-sok áht-n belülre</t>
  </si>
  <si>
    <t>Műk célú garancia- és kezességvállalásból származó kifizetés áht-n kívülre</t>
  </si>
  <si>
    <t>Műk. célú visszatéríten-dő támogatások, kölcsö-nök nyújtása áht-n kívülre</t>
  </si>
  <si>
    <t>Beruházási célú előze-tesen felszámított áfa</t>
  </si>
  <si>
    <t>Felújítási célú előzete-sen felszámított áfa</t>
  </si>
  <si>
    <t>Felhalm. célú garancia- és kezességvállalásból származó kifizetés áht-n belülre</t>
  </si>
  <si>
    <t>Felhalm. célú visszatérítendő támogatások, kölcsönök nyújtása áht-n belülre</t>
  </si>
  <si>
    <t>Felhalm. célú vissza-térítendő támogatások, kölcsönök törlesztése áht-n belülre</t>
  </si>
  <si>
    <t>Egyéb felhalm. célú támogatások áht-n belülre</t>
  </si>
  <si>
    <t>Felhalm. célú garancia- és kezességvállalásból származó kifizetés áht-n kívülre</t>
  </si>
  <si>
    <t>Felhalm. célú visszatérítendő támogatások, kölcsönök nyújtása áht-n kívülre</t>
  </si>
  <si>
    <t xml:space="preserve">Egyéb felhalm. célú támogatások áht-n kívülre </t>
  </si>
  <si>
    <t>Áht-n belüli megelőlege-zések folyósítása</t>
  </si>
  <si>
    <t>Áht-n belüli megelőlege-zések visszafizetése</t>
  </si>
  <si>
    <t>Települési önk-k egyes köznevelési feladatai-nak támogatása</t>
  </si>
  <si>
    <t>Települési önk-k szoc. és gyermekjóléti  fela-datainak támogatása</t>
  </si>
  <si>
    <t>Települési önk-k kult. feladatainak támog.</t>
  </si>
  <si>
    <t>Műk. célú központosí-tott előirányzatok</t>
  </si>
  <si>
    <t>Műk. c. garancia- és kezességvállalásból származó megtérülések áht-n belülről</t>
  </si>
  <si>
    <t>Műk. c. visszatérítendő tám-k, kölcsönök igénybevétele áht-n belülről</t>
  </si>
  <si>
    <t>Műk. C. visszatérítendő tám-k, kölcsönök visszatérülése áht-n belülről</t>
  </si>
  <si>
    <t xml:space="preserve">Pü. monopóliumok nyereségét terhelő adók </t>
  </si>
  <si>
    <t>Műk. c. garancia- és kezességvállalásból származó megtérülések áht-n kívülről</t>
  </si>
  <si>
    <t>Műk. C. visszatérítendő tám-k, kölcsönök visszatérülése áht-n kívülről</t>
  </si>
  <si>
    <t>Felhalm. célú önk-i támogatások</t>
  </si>
  <si>
    <t>Felhalm. c. garancia- és kezességvállalásból származó megtérülések áht-n belülről</t>
  </si>
  <si>
    <t>Felhalm. c. visszatérí-tendő tám-k, kölcsönök visszatérülése áht-n belülről</t>
  </si>
  <si>
    <t>Felhalm. c. visszatérí-tendő tám-k, kölcsönök igénybevétele áh-n belülről</t>
  </si>
  <si>
    <t>Egyéb felhalm. célú tám-k bevételei áht-n belülről</t>
  </si>
  <si>
    <t>Felhalm. c. garancia- és kezességvállalásból származó megtérülések áht-n kívülről</t>
  </si>
  <si>
    <t>Felhalm. c. visszatérí-tendő tám-k, kölcsönök visszatérülése áht-n kívülről</t>
  </si>
  <si>
    <t>B74</t>
  </si>
  <si>
    <t>B75</t>
  </si>
  <si>
    <t>Tárgyi időszak (2017. év)</t>
  </si>
  <si>
    <t>08        Felhalmozási célú támogatások eredményszemléletű bevételei</t>
  </si>
  <si>
    <t>VASSZÉCSENY KÖZSÉG ÖNKORMÁNYZATA</t>
  </si>
  <si>
    <t>J)        PASSZÍV IDŐBELI ELHATÁROLÁSOK</t>
  </si>
  <si>
    <t>Vasszécseny Község Önkormányzata</t>
  </si>
  <si>
    <t>Vasszécseny Község Önkormányzata kötelező, önként vállalt és államigazgatási feladatai</t>
  </si>
  <si>
    <t xml:space="preserve">                                                                                                                                                               A  bevételek és kiadások mérlegszerűen közgazdasági tagolásban</t>
  </si>
  <si>
    <t>Rovat száma</t>
  </si>
  <si>
    <t>Vasszécseny község Önkormányzata</t>
  </si>
  <si>
    <t>BEVÉTELEK</t>
  </si>
  <si>
    <t>Felhalmozási célú támogatások államháztartáson belülről</t>
  </si>
  <si>
    <t>Működési célú átvett pénzeszközök</t>
  </si>
  <si>
    <t>Felhalmozási célú átvett pénzeszközök</t>
  </si>
  <si>
    <t xml:space="preserve">Költségvetési bevételek összesen </t>
  </si>
  <si>
    <t>Finanszírozási bevételek</t>
  </si>
  <si>
    <t>BEVÉTELEK MINÖSSZESEN:</t>
  </si>
  <si>
    <t>KIADÁSOK</t>
  </si>
  <si>
    <t>Munkaadókat terhelő járulékok és szoc.hjár.adó</t>
  </si>
  <si>
    <t>Egyéb felhalmozási célú kiadások</t>
  </si>
  <si>
    <t>Költségvetési kiadások összesen</t>
  </si>
  <si>
    <t>Finanszírozási kiadások</t>
  </si>
  <si>
    <t>KIADÁSOK MINDÖSSZESEN:</t>
  </si>
  <si>
    <t>Vagyonkimutatás (Ft)</t>
  </si>
  <si>
    <t>bruttó érték</t>
  </si>
  <si>
    <t>értékcsökkenés/értékvesztés</t>
  </si>
  <si>
    <t>nettó-mérleg szerinti érték</t>
  </si>
  <si>
    <t xml:space="preserve">ESZKÖZÖK  </t>
  </si>
  <si>
    <t>ebből forgalomképtelen törzsvagyon</t>
  </si>
  <si>
    <t>ebből nemzetgazdasági szempontból kiemelt jelentőségű törzsvagyon</t>
  </si>
  <si>
    <t>ebből korlátozottan forgalomképes vagyon</t>
  </si>
  <si>
    <t xml:space="preserve">ebből üzleti vagyon </t>
  </si>
  <si>
    <t>„0”-ra leírt eszközök</t>
  </si>
  <si>
    <t>használatban lévő kisértékű immateriális javak</t>
  </si>
  <si>
    <t>használatban lévő kisértékű tárgyi eszközök</t>
  </si>
  <si>
    <t>A/III/1a        - ebből: tartós részesedések jegybankban</t>
  </si>
  <si>
    <t>A/III/1b        - ebből: tartós részesedések társulásban</t>
  </si>
  <si>
    <t xml:space="preserve">           Tartós részesedés: ………………. Kft.</t>
  </si>
  <si>
    <t xml:space="preserve">           Stb.</t>
  </si>
  <si>
    <t>A/III/2a        - ebből: államkötvények</t>
  </si>
  <si>
    <t>A/III/2b        - ebből: helyi önkormányzatok kötvényei</t>
  </si>
  <si>
    <t xml:space="preserve">A/IV        Koncesszióba, vagyonkezelésbe adott eszközök </t>
  </si>
  <si>
    <t xml:space="preserve">B/I        Készletek </t>
  </si>
  <si>
    <t>használatban lévő kisértékű készletek</t>
  </si>
  <si>
    <t xml:space="preserve">B)        NEMZETI VAGYONBA TARTOZÓ FORGÓESZKÖZÖK </t>
  </si>
  <si>
    <t>D/I        Költségvetési évben esedékes követelések</t>
  </si>
  <si>
    <t>D)        KÖVETELÉSEK</t>
  </si>
  <si>
    <t xml:space="preserve">F)        AKTÍV IDŐBELI ELHATÁROLÁSOK </t>
  </si>
  <si>
    <t>G)        SAJÁT TŐKE</t>
  </si>
  <si>
    <t>H/III        Kötelezettség jellegű sajátos elszámolások (=H)/III/1+…+H)/III/7) (146=139+...+145)</t>
  </si>
  <si>
    <t xml:space="preserve">J)        PASSZÍV IDŐBELI ELHATÁROLÁSOK </t>
  </si>
  <si>
    <t>FORRÁSOK ÖSSZESEN</t>
  </si>
  <si>
    <t>01-02. számlacsoportban nyilvántartott eszközök</t>
  </si>
  <si>
    <t>Közvetett támogatások</t>
  </si>
  <si>
    <t>Nyújtott</t>
  </si>
  <si>
    <t>Befizetett</t>
  </si>
  <si>
    <r>
      <t xml:space="preserve">       </t>
    </r>
    <r>
      <rPr>
        <b/>
        <sz val="10"/>
        <rFont val="Arial"/>
        <family val="2"/>
      </rPr>
      <t>KÖZVETETT TÁMOGATÁS JOGCÍME</t>
    </r>
  </si>
  <si>
    <t>Alapadó</t>
  </si>
  <si>
    <t>közvetett</t>
  </si>
  <si>
    <t>adó</t>
  </si>
  <si>
    <t>támogatás</t>
  </si>
  <si>
    <t>Magánszemélyek kommunális adója</t>
  </si>
  <si>
    <t>Helyi iparűzési adó:</t>
  </si>
  <si>
    <t>Gépjárműadó 40 %-a</t>
  </si>
  <si>
    <t>Tervezett elvárt bevétel</t>
  </si>
  <si>
    <t>Befolyt bevétel</t>
  </si>
  <si>
    <t>A többéves kihatással járó döntések számszerűsítése évenkénti bontásban és összesítve (Ft)</t>
  </si>
  <si>
    <t>Kötelezettségek megnevezése</t>
  </si>
  <si>
    <t>Köt.vállalás éve</t>
  </si>
  <si>
    <t>Tárgyév előtti kifizetés</t>
  </si>
  <si>
    <t>Tárgyévi kifizetés (2017. évi ei.)</t>
  </si>
  <si>
    <t>Tárgyévi kifizetés (2017. évi mód.ei.)</t>
  </si>
  <si>
    <t>Tárgyévi kifizetés (2017. teljesítés)</t>
  </si>
  <si>
    <t>2018. évi kifizetés</t>
  </si>
  <si>
    <t>2019. évi kifizetés</t>
  </si>
  <si>
    <t>2020. évi kifizetés</t>
  </si>
  <si>
    <t>2021. év utáni kifizetések</t>
  </si>
  <si>
    <t>Összesen</t>
  </si>
  <si>
    <t>Működési célú hiteltörlesztések összesen:</t>
  </si>
  <si>
    <t>Felhalmozási célú hiteltörlesztések összesen:</t>
  </si>
  <si>
    <t>Beruházások összesen:</t>
  </si>
  <si>
    <t>Felújítások összesen:</t>
  </si>
  <si>
    <t>MINDÖSSZESEN:</t>
  </si>
  <si>
    <t>Tárgyévi kifizetés (2017. évi eredeti ei.)</t>
  </si>
  <si>
    <t>Tárgyévi kifizetés (2017. évi módosí-  tott ei.)</t>
  </si>
  <si>
    <t>Tárgyévi kifizetés (2017. évi teljesítés)</t>
  </si>
  <si>
    <t>Az Áht. 29/A § szerinti tervszámoknak megfelelően  a költségvetési évet követő három év tervezett előirányzatainak</t>
  </si>
  <si>
    <t>Adósságot keletkeztető ügyletekből és kezességvállalásból fennálló kötelezettségek</t>
  </si>
  <si>
    <t>2018. év</t>
  </si>
  <si>
    <t>2019.év</t>
  </si>
  <si>
    <t>2020.év</t>
  </si>
  <si>
    <t>Hosszú lejáratú hitelek, kölcsönök felvétele</t>
  </si>
  <si>
    <t>Rövid lejáratú hitelek, kölcsönök felvétele</t>
  </si>
  <si>
    <t>Hitel-, kölcsönfelvétel államházt.kívülről:</t>
  </si>
  <si>
    <t>Befektetési célú belföldi értékpapírok beváltása, értékesítése</t>
  </si>
  <si>
    <t>Belföldi értékpapírok bevételei:</t>
  </si>
  <si>
    <t>Külföldi finanszírozás bevételei:</t>
  </si>
  <si>
    <t xml:space="preserve">        Saját bevételek</t>
  </si>
  <si>
    <t>2018.év</t>
  </si>
  <si>
    <t>2019. év</t>
  </si>
  <si>
    <t>2020. év</t>
  </si>
  <si>
    <t>Helyi adókból származó bevétel</t>
  </si>
  <si>
    <t>Az önkormányzati vagyon és az önkormányzatot megillető vagyoni értékű jog értékesítéséből</t>
  </si>
  <si>
    <t xml:space="preserve">                és hasznosításából származó bevétel</t>
  </si>
  <si>
    <t>Osztalék, koncessziós díj és hozambevétel</t>
  </si>
  <si>
    <t>Tárgyi eszköz és immat.jószág részvény, részesedés értékesítéséből és hasznosításából</t>
  </si>
  <si>
    <t xml:space="preserve">                származó bevétel</t>
  </si>
  <si>
    <t xml:space="preserve">Bírság-, pótlék- és díjbevétel </t>
  </si>
  <si>
    <t>Kezességvállalással kapcsolatos megtérülés</t>
  </si>
  <si>
    <t>A költségvetési év azon fejlesztései, amelyek megvalósításához a Gst. 3. § (1) bekezdése szerinti adósságot keletkeztető ügylet megkötése vált szükségessé (Ft)</t>
  </si>
  <si>
    <t xml:space="preserve">kiadási eredeti előirányzat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</si>
  <si>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</si>
  <si>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</si>
  <si>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</si>
  <si>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</si>
  <si>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</si>
  <si>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</si>
  <si>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</si>
  <si>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</si>
  <si>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</si>
  <si>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</si>
  <si>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bel- vagy külföldi irányú kötelezettség</t>
  </si>
  <si>
    <t xml:space="preserve">Ingatlanok beszerzése, létesítése </t>
  </si>
  <si>
    <t>14/a. melléklet</t>
  </si>
  <si>
    <t>14/b.melléklet</t>
  </si>
  <si>
    <t>A pénzeszközök változása (Ft)</t>
  </si>
  <si>
    <t>32-33. számlák nyitó tárgyidőszaki egyenlege</t>
  </si>
  <si>
    <t>"- 003. számla tárgyidőszaki egyenlege - 059143. számla tárgyidőszaki egyenlege</t>
  </si>
  <si>
    <t>32-33. számlák tárgyidőszaki záró egyenlege</t>
  </si>
  <si>
    <t>31. számlacsoport tárgyidőszaki nyitó egyenlege</t>
  </si>
  <si>
    <t>+/- 31. számlacsoport számláival szemben könyvelt 32.-33., 3514., 413., 494. és 852. számlákkal kapcsolatos tárgyidőszaki forgalma</t>
  </si>
  <si>
    <t>31. számlák tárgyidőszaki záró egyenlege</t>
  </si>
  <si>
    <t>eredeti ei.</t>
  </si>
  <si>
    <t>módosított ei.</t>
  </si>
  <si>
    <t>tény</t>
  </si>
  <si>
    <t>Foglalkoztatottak személyi juttatásai</t>
  </si>
  <si>
    <t>Külső személyi juttatások</t>
  </si>
  <si>
    <t>Személyi juttatások összesen:</t>
  </si>
  <si>
    <t>Munkaadókat terhelő járulékok:</t>
  </si>
  <si>
    <t>Informatikai szolgáltatások</t>
  </si>
  <si>
    <t>Karbantartás, kisjavítás</t>
  </si>
  <si>
    <t>Szakmai tevékenységet segítő szolg.</t>
  </si>
  <si>
    <t>ÁFA</t>
  </si>
  <si>
    <t>Fizetendő áfa</t>
  </si>
  <si>
    <t>Kamatkiadások</t>
  </si>
  <si>
    <t>Dologi kiadások összesen:</t>
  </si>
  <si>
    <t>Ellátottal pénzbeli juttatásai összesen:</t>
  </si>
  <si>
    <t>Működési célú visszatérítendő támogatások, kölcsönök nyújtása ÁH belülre</t>
  </si>
  <si>
    <t>Egyéb működési célú támogatások ÁH belülre</t>
  </si>
  <si>
    <t>Működési célú visszatérítendő támogatások, kölcsönök nyújtása ÁH kívülre</t>
  </si>
  <si>
    <t>Egyéb működési célú támogatások ÁH kívülre</t>
  </si>
  <si>
    <t>Egyéb működési célú kiadások:</t>
  </si>
  <si>
    <t>Immateriális javak beszerzése</t>
  </si>
  <si>
    <t>Ingatlanok beszerzése</t>
  </si>
  <si>
    <t>Informatikai eszköz beszerzés</t>
  </si>
  <si>
    <t>Egyéb tárgyi eszköz beszerzése</t>
  </si>
  <si>
    <t>Beruházások áfa-ja</t>
  </si>
  <si>
    <t>Beruházások:</t>
  </si>
  <si>
    <t>Felújítások áfa-ja</t>
  </si>
  <si>
    <t>Felújítások:</t>
  </si>
  <si>
    <t>Egyéb felhalmozási célú támogatások ÁH belülre</t>
  </si>
  <si>
    <t>Egyéb felhalmozási célú támogatások ÁH kívülre</t>
  </si>
  <si>
    <t>Egyéb felhalmozási célú kiadások:</t>
  </si>
  <si>
    <t>Költségvetési kiadások:</t>
  </si>
  <si>
    <t>ÁH belüli megelőlegezések visszafizetése</t>
  </si>
  <si>
    <t>Központi irányító szervi támogatás</t>
  </si>
  <si>
    <t>Finanszírozási kiadások:</t>
  </si>
  <si>
    <t>KIADÁSOK ÖSSZESEN:</t>
  </si>
  <si>
    <t>Önkormányzatok működési támogatása</t>
  </si>
  <si>
    <t>Egyéb műk.célú támog.bevételei ÁH belülről</t>
  </si>
  <si>
    <t>Működési célú támogatások ÁH belülről:</t>
  </si>
  <si>
    <t>Egyéb felh.célú támog. bevételei ÁH belülről</t>
  </si>
  <si>
    <t>Felh.célú támogatások ÁH belülről:</t>
  </si>
  <si>
    <t>Gépjárműadó</t>
  </si>
  <si>
    <t>Idegenforgalmi adó</t>
  </si>
  <si>
    <t xml:space="preserve">Korábbi évek megszűnt adónemei befiz. Befolyt bevételek </t>
  </si>
  <si>
    <t>Egyéb közhatalmi bevétel</t>
  </si>
  <si>
    <t>Közhatalmi bevételek:</t>
  </si>
  <si>
    <t>Közvetített szolgáltatások ellenértéke</t>
  </si>
  <si>
    <t>Kiszámlázott áfa</t>
  </si>
  <si>
    <t>ÁFA visszatérítés</t>
  </si>
  <si>
    <t>Biztosító által fiz.kártérítés</t>
  </si>
  <si>
    <t xml:space="preserve">Egyéb működési bevétel </t>
  </si>
  <si>
    <t>Működési bevételek:</t>
  </si>
  <si>
    <t>Felhalmozási bevételek:</t>
  </si>
  <si>
    <t>Működési célú visszatérítendő támogatások visszatérítése ÁH kívülről</t>
  </si>
  <si>
    <t>Működési célú átvett pénzeszközök:</t>
  </si>
  <si>
    <t>Felhalmozási célú visszatérítendő tám.</t>
  </si>
  <si>
    <t>Felhalmozási célú átvett pénzeszközök:</t>
  </si>
  <si>
    <t>Költségvetési bevételek:</t>
  </si>
  <si>
    <t>Rövid lejáratú hitel, kölcsön felvétele</t>
  </si>
  <si>
    <t>Maradvány igénybevétele:</t>
  </si>
  <si>
    <t>Finanszírozási bevételek:</t>
  </si>
  <si>
    <t>BEVÉTELEK ÖSSZESEN:</t>
  </si>
  <si>
    <t xml:space="preserve"> </t>
  </si>
  <si>
    <t>Vasszécsenyi Közös Önkormányzati Hivatal</t>
  </si>
  <si>
    <t>Törvény szerinti illetmények</t>
  </si>
  <si>
    <t>Egyéb költségtéríítések</t>
  </si>
  <si>
    <t>Foglalkoztatottak egyéb személyi jutt.</t>
  </si>
  <si>
    <t>Nem saját foglalkoztatottnak fiz. Juttatás</t>
  </si>
  <si>
    <t>Egyéb külső személyi juttatás</t>
  </si>
  <si>
    <t>Szakmai anyag beszerzés</t>
  </si>
  <si>
    <t>Kommunikációs szolgáltatások</t>
  </si>
  <si>
    <t>Kiküldetés</t>
  </si>
  <si>
    <t>Előzetesen felszámított ÁFA</t>
  </si>
  <si>
    <t>Fizetendő ÁFA</t>
  </si>
  <si>
    <t>Informatikai eszközök beszerzése</t>
  </si>
  <si>
    <t>Egyéb tárgyi eszközök beszerzése:</t>
  </si>
  <si>
    <t>Beruházások áfája</t>
  </si>
  <si>
    <t>Működési célú támogatások ÁH belülről</t>
  </si>
  <si>
    <t>Egyéb közhatalmi bevétel:</t>
  </si>
  <si>
    <t>Egyéb működési bevételek:</t>
  </si>
  <si>
    <t>Költségvetési bevételek összesen:</t>
  </si>
  <si>
    <t>Finanszírozási bevételek összesen:</t>
  </si>
  <si>
    <t>Ft</t>
  </si>
  <si>
    <t>K5021</t>
  </si>
  <si>
    <t>Helyi Önkormányzatok előző évi elszámolásáblól származó kiadások</t>
  </si>
  <si>
    <t>B411</t>
  </si>
  <si>
    <t>Vasszécsenyi Közös Önkormányzati Hivatal 2018. évi zárszámadása</t>
  </si>
  <si>
    <t xml:space="preserve">        2018. évi zárszámadása</t>
  </si>
  <si>
    <t>K</t>
  </si>
  <si>
    <t>B</t>
  </si>
  <si>
    <t>2018. évi zárszámadása</t>
  </si>
  <si>
    <r>
      <t xml:space="preserve">             </t>
    </r>
    <r>
      <rPr>
        <b/>
        <sz val="10"/>
        <rFont val="Arial"/>
        <family val="2"/>
        <charset val="238"/>
      </rPr>
      <t>2018. évben</t>
    </r>
  </si>
  <si>
    <t>Vasszécseny Község Önkormányzata 2018. évi zárszámadása</t>
  </si>
  <si>
    <t>Előző időszak (2017. év)</t>
  </si>
  <si>
    <t>Tárgyi időszak (2018. év)</t>
  </si>
  <si>
    <t xml:space="preserve">    Vasszécseny Község Önkormányzata 2018. évi zárszámadásának előterjesztéséhez </t>
  </si>
  <si>
    <t>2017. évi tény</t>
  </si>
  <si>
    <t>2018.évi eredeti előirányzat</t>
  </si>
  <si>
    <t>2018.évi módosított előirányzat</t>
  </si>
  <si>
    <t>2018.évi teljesítés</t>
  </si>
  <si>
    <t>Vasszécseny Község Önkormányzata 2018. évi zárszámadásának előterjesztéséhez</t>
  </si>
  <si>
    <t>A Vasszécsenyi Közös Önkormányzati Hivatal 2018. évi zárszámadása</t>
  </si>
  <si>
    <t>2021. év</t>
  </si>
  <si>
    <t>2021.év</t>
  </si>
  <si>
    <t>A Vasszécsenyi Közös Önkormányzati Hivatal 2018. évi zárszámadása                                                                                                                     Bevételek és kiadások  mérlegszerűen közgazdasági tagolásban (Ft-ban)</t>
  </si>
  <si>
    <t>2018. évi beszámoló</t>
  </si>
  <si>
    <t>"+ 005. számla tárgyidőszaki egyenlege</t>
  </si>
  <si>
    <t>"-981313 számla tárgyidőszaki egyenlege"</t>
  </si>
  <si>
    <t>"+/- 3654. számla tárgyidőszaki egyenlege"</t>
  </si>
  <si>
    <t>"+/- 366. számla tárgyidőszaki egyenlege"</t>
  </si>
  <si>
    <t>"+/- 3671. számla tárgyidőszaki egyenlege"</t>
  </si>
  <si>
    <t>"+/- 3673. számla tárgyidőszaki egyenlege"</t>
  </si>
  <si>
    <t>Vasszécsenyi Közös Önkormányzati Hivatal 2018. évi zárszámadásának előterjesztéséhez</t>
  </si>
  <si>
    <t>Tárgyi időszak (2018 év)</t>
  </si>
  <si>
    <t xml:space="preserve">         Vasszécseny Község Önkormányzata Költségvetési egyenleg működési és felhalmozási cél szerinti bontásban</t>
  </si>
  <si>
    <t xml:space="preserve">              </t>
  </si>
  <si>
    <t xml:space="preserve">1/a.melléklet a 7/2019.(V.31.) önkormányati rendelethez </t>
  </si>
  <si>
    <t>1/a.mellékleta 7/2019.(V.31.) önkormányzati rendelethez</t>
  </si>
  <si>
    <t>1/b.melléklet a 7/2019.(V.31.) önkormányzati rendelethez</t>
  </si>
  <si>
    <t>1/B. melléklet a 4/2019.(V.31.) önkormányzati rendelethez</t>
  </si>
  <si>
    <t>2/a.melléklet a 7/2019.(V.31.) önkormányzati rendelethez</t>
  </si>
  <si>
    <t>2/b.melléklet a 7/2019.(V.31.) önkormányzati rendelethez</t>
  </si>
  <si>
    <t>3/a.melléklet a 7/2019.(V.31.) önkormányzati rendelethez</t>
  </si>
  <si>
    <t>3/b.melléklet a 7/2019.(V.31.) önkormányzati rendelethez</t>
  </si>
  <si>
    <t>Ft-ban</t>
  </si>
  <si>
    <t xml:space="preserve">               A Vasszécsenyi Közös Önkormányzati Hivatal 2018. évi zárszámadása </t>
  </si>
  <si>
    <t>Költségvetési egyenleg működési és felhalmozási cél szerinti bontásban</t>
  </si>
  <si>
    <t>4/a. melléklet  a 7/2019.(V.31.) önkormányzati rendelethez</t>
  </si>
  <si>
    <t>4/B. melléklet a 7/2019.(V.31.) önkormányzati rendelethez</t>
  </si>
  <si>
    <t>5/a.melléklet a 7/2019.(V.31.) önkormányzati rendelethez</t>
  </si>
  <si>
    <t>5/b.melléklet a 7/2019.(V.31.) önkormányzati rendelethez</t>
  </si>
  <si>
    <t>6/a.melléklet a 7/2019.(V.31.) önkormányzati rendelethez</t>
  </si>
  <si>
    <t>6/b.melléklet a 7/2019.(V.31.) önkormányzati rendelethez</t>
  </si>
  <si>
    <t>7/a.melléklet a 4/2019.(V.31.) önkormányzati rendelehez</t>
  </si>
  <si>
    <t>7/b.melléklet a 7/2019.(V.31.) önkormányzati rendelethez</t>
  </si>
  <si>
    <t>9/a. melléklet a 7/2019.(V.31.) önkormányzati rendelethez</t>
  </si>
  <si>
    <t>9/b. melléklet a 7/2019.(V.31.) önkormányzati rendelethez</t>
  </si>
  <si>
    <t>10/a.melléklet a 7/2019.(V.31.) önkormányzati rendelethez</t>
  </si>
  <si>
    <t>10/b.melléklet a 7/2019.(V.31.) önkormányzati rendelethez</t>
  </si>
  <si>
    <t>11/a.melléklet a 7/2019.(V.31.) önkormányzati rendelethez</t>
  </si>
  <si>
    <t>11/b.melléklet a 7/2019.(V.31.) önkormányzati rendelethez</t>
  </si>
  <si>
    <t>12/a.melléklet a 7/2019.(V.31.) önkormányzati rendelethez</t>
  </si>
  <si>
    <t>12/b.melléklet a 7/2019.(V.31.) önkormányzati rendelethez</t>
  </si>
  <si>
    <t>Az Áht. 29/A § szerinti tervszámoknak megfelelően  a költségvetési évet követő három év tervezett előirányzatainak keretszámai főbb csoportokban</t>
  </si>
  <si>
    <t>13/A. meléket a7/2019.(V.31) önkormányzati redelethez</t>
  </si>
  <si>
    <t>13/B. melléklet a7/2019.(V.31) önkormányzati redelethez</t>
  </si>
  <si>
    <t>14. melléklet a 7/2019.(V.31) önkormányzati rendelethez</t>
  </si>
  <si>
    <t>15/A. melléklet a 7/2019.(V.31.) önkormányzati rendelethez</t>
  </si>
  <si>
    <t>15/B. melléklet a 7/2019.(V.31.) önkormányzati rendelethez</t>
  </si>
  <si>
    <t>16/a. melléklet a7/2019.(V.31.) önkormányzati rendelethez</t>
  </si>
  <si>
    <t xml:space="preserve"> 16/b. melléklet a 7/2019.(V.31.)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</si>
</sst>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\ ##########"/>
    <numFmt numFmtId="165" formatCode="0__"/>
    <numFmt numFmtId="166" formatCode="_-* #,##0\ _F_t_-;\-* #,##0\ _F_t_-;_-* &quot;-&quot;??\ _F_t_-;_-@_-"/>
    <numFmt numFmtId="167" formatCode="#,##0_ ;\-#,##0\ "/>
  </numFmts>
  <fonts count="6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0"/>
      <name val="Arial CE"/>
      <charset val="238"/>
    </font>
    <font>
      <b/>
      <i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Bookman Old Style"/>
      <family val="1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i/>
      <sz val="11"/>
      <color indexed="8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2"/>
      <name val="Bookman Old Style"/>
      <family val="1"/>
      <charset val="238"/>
    </font>
    <font>
      <sz val="11"/>
      <name val="Arial"/>
      <family val="2"/>
      <charset val="238"/>
    </font>
    <font>
      <sz val="9"/>
      <color indexed="63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name val="Arial CE"/>
      <charset val="238"/>
    </font>
    <font>
      <b/>
      <sz val="11"/>
      <name val="Arial"/>
      <family val="2"/>
    </font>
    <font>
      <b/>
      <sz val="10"/>
      <name val="Tahoma"/>
      <family val="2"/>
      <charset val="238"/>
    </font>
    <font>
      <sz val="10"/>
      <color theme="0" tint="-0.14999847407452621"/>
      <name val="Arial"/>
      <family val="2"/>
      <charset val="238"/>
    </font>
    <font>
      <b/>
      <i/>
      <sz val="10"/>
      <color theme="0" tint="-0.14999847407452621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rgb="FFBF9764"/>
      </top>
      <bottom/>
      <diagonal/>
    </border>
    <border>
      <left/>
      <right/>
      <top/>
      <bottom style="medium">
        <color rgb="FFBF9764"/>
      </bottom>
      <diagonal/>
    </border>
  </borders>
  <cellStyleXfs count="12">
    <xf numFmtId="0" fontId="0" fillId="0" borderId="0"/>
    <xf numFmtId="0" fontId="6" fillId="0" borderId="0"/>
    <xf numFmtId="0" fontId="5" fillId="0" borderId="0"/>
    <xf numFmtId="0" fontId="7" fillId="0" borderId="0"/>
    <xf numFmtId="0" fontId="4" fillId="0" borderId="0"/>
    <xf numFmtId="0" fontId="26" fillId="0" borderId="0"/>
    <xf numFmtId="0" fontId="26" fillId="0" borderId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</cellStyleXfs>
  <cellXfs count="903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1" xfId="0" applyBorder="1"/>
    <xf numFmtId="0" fontId="0" fillId="0" borderId="18" xfId="0" applyBorder="1"/>
    <xf numFmtId="0" fontId="0" fillId="0" borderId="19" xfId="0" applyBorder="1"/>
    <xf numFmtId="0" fontId="9" fillId="0" borderId="0" xfId="0" applyFont="1"/>
    <xf numFmtId="0" fontId="8" fillId="0" borderId="0" xfId="0" applyFont="1"/>
    <xf numFmtId="0" fontId="0" fillId="0" borderId="20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21" xfId="0" applyBorder="1"/>
    <xf numFmtId="0" fontId="0" fillId="0" borderId="1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7" fillId="0" borderId="0" xfId="0" applyFont="1"/>
    <xf numFmtId="0" fontId="0" fillId="0" borderId="9" xfId="0" applyBorder="1"/>
    <xf numFmtId="0" fontId="7" fillId="0" borderId="27" xfId="0" applyFont="1" applyBorder="1"/>
    <xf numFmtId="0" fontId="0" fillId="0" borderId="28" xfId="0" applyBorder="1"/>
    <xf numFmtId="0" fontId="0" fillId="0" borderId="7" xfId="0" applyBorder="1"/>
    <xf numFmtId="0" fontId="0" fillId="0" borderId="32" xfId="0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5" xfId="0" applyFont="1" applyBorder="1"/>
    <xf numFmtId="0" fontId="15" fillId="0" borderId="0" xfId="0" applyFont="1"/>
    <xf numFmtId="0" fontId="8" fillId="0" borderId="0" xfId="0" applyFont="1" applyBorder="1"/>
    <xf numFmtId="0" fontId="8" fillId="0" borderId="1" xfId="0" applyFont="1" applyBorder="1"/>
    <xf numFmtId="0" fontId="7" fillId="0" borderId="30" xfId="0" applyFont="1" applyBorder="1"/>
    <xf numFmtId="0" fontId="8" fillId="0" borderId="30" xfId="0" applyFont="1" applyBorder="1"/>
    <xf numFmtId="0" fontId="8" fillId="0" borderId="31" xfId="0" applyFont="1" applyBorder="1"/>
    <xf numFmtId="0" fontId="7" fillId="0" borderId="18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 wrapText="1"/>
    </xf>
    <xf numFmtId="0" fontId="22" fillId="0" borderId="0" xfId="0" applyFont="1"/>
    <xf numFmtId="0" fontId="22" fillId="0" borderId="5" xfId="0" applyFont="1" applyBorder="1"/>
    <xf numFmtId="0" fontId="22" fillId="0" borderId="35" xfId="0" applyFont="1" applyBorder="1"/>
    <xf numFmtId="0" fontId="0" fillId="0" borderId="3" xfId="0" applyBorder="1"/>
    <xf numFmtId="0" fontId="0" fillId="0" borderId="36" xfId="0" applyBorder="1"/>
    <xf numFmtId="0" fontId="0" fillId="0" borderId="10" xfId="0" applyBorder="1"/>
    <xf numFmtId="0" fontId="0" fillId="0" borderId="37" xfId="0" applyBorder="1"/>
    <xf numFmtId="0" fontId="22" fillId="0" borderId="9" xfId="0" applyFont="1" applyBorder="1"/>
    <xf numFmtId="0" fontId="7" fillId="0" borderId="2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8" fillId="0" borderId="2" xfId="0" applyFont="1" applyBorder="1"/>
    <xf numFmtId="0" fontId="0" fillId="0" borderId="8" xfId="0" applyBorder="1"/>
    <xf numFmtId="0" fontId="6" fillId="0" borderId="0" xfId="1"/>
    <xf numFmtId="0" fontId="6" fillId="0" borderId="0" xfId="1" applyAlignment="1">
      <alignment horizontal="center" wrapText="1"/>
    </xf>
    <xf numFmtId="0" fontId="11" fillId="0" borderId="0" xfId="1" applyFont="1"/>
    <xf numFmtId="0" fontId="19" fillId="0" borderId="9" xfId="1" applyFont="1" applyBorder="1"/>
    <xf numFmtId="0" fontId="12" fillId="0" borderId="9" xfId="1" applyFont="1" applyBorder="1" applyAlignment="1">
      <alignment horizontal="left" vertical="top" wrapText="1"/>
    </xf>
    <xf numFmtId="3" fontId="12" fillId="0" borderId="9" xfId="1" applyNumberFormat="1" applyFont="1" applyBorder="1" applyAlignment="1">
      <alignment horizontal="right" vertical="top" wrapText="1"/>
    </xf>
    <xf numFmtId="0" fontId="17" fillId="0" borderId="9" xfId="1" applyFont="1" applyBorder="1" applyAlignment="1">
      <alignment horizontal="left" vertical="top" wrapText="1"/>
    </xf>
    <xf numFmtId="3" fontId="17" fillId="0" borderId="9" xfId="1" applyNumberFormat="1" applyFont="1" applyBorder="1" applyAlignment="1">
      <alignment horizontal="right" vertical="top" wrapText="1"/>
    </xf>
    <xf numFmtId="3" fontId="17" fillId="3" borderId="9" xfId="1" applyNumberFormat="1" applyFont="1" applyFill="1" applyBorder="1" applyAlignment="1">
      <alignment horizontal="right" vertical="top" wrapText="1"/>
    </xf>
    <xf numFmtId="0" fontId="17" fillId="3" borderId="9" xfId="1" applyFont="1" applyFill="1" applyBorder="1" applyAlignment="1">
      <alignment horizontal="left" vertical="top" wrapText="1"/>
    </xf>
    <xf numFmtId="0" fontId="11" fillId="0" borderId="9" xfId="1" applyFont="1" applyBorder="1"/>
    <xf numFmtId="0" fontId="17" fillId="0" borderId="9" xfId="1" applyFont="1" applyFill="1" applyBorder="1" applyAlignment="1">
      <alignment horizontal="center" vertical="top" wrapText="1"/>
    </xf>
    <xf numFmtId="0" fontId="6" fillId="0" borderId="0" xfId="1" applyAlignment="1">
      <alignment wrapText="1"/>
    </xf>
    <xf numFmtId="0" fontId="6" fillId="0" borderId="0" xfId="1" applyFont="1" applyFill="1" applyAlignment="1">
      <alignment horizontal="center" wrapText="1"/>
    </xf>
    <xf numFmtId="0" fontId="11" fillId="3" borderId="9" xfId="1" applyFont="1" applyFill="1" applyBorder="1"/>
    <xf numFmtId="0" fontId="18" fillId="3" borderId="9" xfId="1" applyFont="1" applyFill="1" applyBorder="1" applyAlignment="1">
      <alignment horizontal="left" vertical="top" wrapText="1"/>
    </xf>
    <xf numFmtId="3" fontId="17" fillId="4" borderId="9" xfId="1" applyNumberFormat="1" applyFont="1" applyFill="1" applyBorder="1" applyAlignment="1">
      <alignment horizontal="right" vertical="top" wrapText="1"/>
    </xf>
    <xf numFmtId="0" fontId="17" fillId="4" borderId="9" xfId="1" applyFont="1" applyFill="1" applyBorder="1" applyAlignment="1">
      <alignment horizontal="left" vertical="top" wrapText="1"/>
    </xf>
    <xf numFmtId="0" fontId="16" fillId="0" borderId="9" xfId="1" applyFont="1" applyBorder="1"/>
    <xf numFmtId="0" fontId="5" fillId="0" borderId="0" xfId="2"/>
    <xf numFmtId="3" fontId="12" fillId="0" borderId="9" xfId="2" applyNumberFormat="1" applyFont="1" applyBorder="1" applyAlignment="1">
      <alignment horizontal="right" vertical="top" wrapText="1"/>
    </xf>
    <xf numFmtId="0" fontId="11" fillId="0" borderId="0" xfId="2" applyFont="1"/>
    <xf numFmtId="3" fontId="17" fillId="0" borderId="9" xfId="2" applyNumberFormat="1" applyFont="1" applyBorder="1" applyAlignment="1">
      <alignment horizontal="right" vertical="top" wrapText="1"/>
    </xf>
    <xf numFmtId="0" fontId="17" fillId="0" borderId="9" xfId="2" applyFont="1" applyBorder="1" applyAlignment="1">
      <alignment horizontal="left" vertical="top" wrapText="1"/>
    </xf>
    <xf numFmtId="0" fontId="12" fillId="0" borderId="9" xfId="2" applyFont="1" applyBorder="1" applyAlignment="1">
      <alignment horizontal="left" vertical="top" wrapText="1"/>
    </xf>
    <xf numFmtId="0" fontId="19" fillId="0" borderId="9" xfId="2" applyFont="1" applyBorder="1"/>
    <xf numFmtId="0" fontId="7" fillId="0" borderId="0" xfId="3" applyFont="1"/>
    <xf numFmtId="0" fontId="11" fillId="0" borderId="0" xfId="2" applyFont="1" applyAlignment="1">
      <alignment horizontal="center" wrapText="1"/>
    </xf>
    <xf numFmtId="0" fontId="17" fillId="0" borderId="9" xfId="2" applyFont="1" applyFill="1" applyBorder="1" applyAlignment="1">
      <alignment horizontal="center" vertical="top" wrapText="1"/>
    </xf>
    <xf numFmtId="0" fontId="7" fillId="0" borderId="0" xfId="0" applyFont="1" applyProtection="1">
      <protection locked="0"/>
    </xf>
    <xf numFmtId="0" fontId="26" fillId="0" borderId="0" xfId="5"/>
    <xf numFmtId="0" fontId="26" fillId="0" borderId="0" xfId="5" applyFont="1"/>
    <xf numFmtId="0" fontId="23" fillId="5" borderId="33" xfId="5" applyFont="1" applyFill="1" applyBorder="1"/>
    <xf numFmtId="0" fontId="27" fillId="5" borderId="6" xfId="5" applyFont="1" applyFill="1" applyBorder="1" applyAlignment="1">
      <alignment horizontal="left" vertical="center" wrapText="1"/>
    </xf>
    <xf numFmtId="0" fontId="27" fillId="0" borderId="6" xfId="5" applyFont="1" applyFill="1" applyBorder="1" applyAlignment="1">
      <alignment horizontal="left" vertical="center" wrapText="1"/>
    </xf>
    <xf numFmtId="0" fontId="8" fillId="0" borderId="42" xfId="5" applyFont="1" applyFill="1" applyBorder="1" applyAlignment="1">
      <alignment horizontal="left" vertical="center" wrapText="1"/>
    </xf>
    <xf numFmtId="0" fontId="23" fillId="0" borderId="6" xfId="5" applyFont="1" applyFill="1" applyBorder="1" applyAlignment="1">
      <alignment horizontal="left" vertical="center" wrapText="1"/>
    </xf>
    <xf numFmtId="0" fontId="7" fillId="0" borderId="42" xfId="5" applyFont="1" applyFill="1" applyBorder="1" applyAlignment="1">
      <alignment horizontal="left" vertical="center" wrapText="1"/>
    </xf>
    <xf numFmtId="0" fontId="27" fillId="0" borderId="42" xfId="5" applyFont="1" applyFill="1" applyBorder="1" applyAlignment="1">
      <alignment horizontal="left" vertical="center" wrapText="1"/>
    </xf>
    <xf numFmtId="0" fontId="23" fillId="0" borderId="42" xfId="5" applyFont="1" applyFill="1" applyBorder="1" applyAlignment="1">
      <alignment horizontal="left" vertical="center" wrapText="1"/>
    </xf>
    <xf numFmtId="0" fontId="27" fillId="5" borderId="6" xfId="5" applyFont="1" applyFill="1" applyBorder="1" applyAlignment="1">
      <alignment horizontal="left" vertical="center"/>
    </xf>
    <xf numFmtId="0" fontId="8" fillId="5" borderId="42" xfId="5" applyFont="1" applyFill="1" applyBorder="1" applyAlignment="1">
      <alignment horizontal="left" vertical="center" wrapText="1"/>
    </xf>
    <xf numFmtId="0" fontId="28" fillId="5" borderId="42" xfId="5" applyFont="1" applyFill="1" applyBorder="1" applyAlignment="1">
      <alignment wrapText="1"/>
    </xf>
    <xf numFmtId="0" fontId="27" fillId="0" borderId="6" xfId="5" applyFont="1" applyFill="1" applyBorder="1" applyAlignment="1">
      <alignment horizontal="left" vertical="center"/>
    </xf>
    <xf numFmtId="0" fontId="23" fillId="0" borderId="6" xfId="5" applyFont="1" applyFill="1" applyBorder="1" applyAlignment="1">
      <alignment horizontal="left" vertical="center"/>
    </xf>
    <xf numFmtId="0" fontId="23" fillId="0" borderId="42" xfId="5" applyFont="1" applyFill="1" applyBorder="1" applyAlignment="1">
      <alignment vertical="center" wrapText="1"/>
    </xf>
    <xf numFmtId="0" fontId="23" fillId="0" borderId="15" xfId="5" applyFont="1" applyFill="1" applyBorder="1" applyAlignment="1">
      <alignment horizontal="center" textRotation="90" wrapText="1"/>
    </xf>
    <xf numFmtId="0" fontId="23" fillId="0" borderId="9" xfId="5" applyFont="1" applyBorder="1" applyAlignment="1">
      <alignment horizontal="center" textRotation="90" wrapText="1"/>
    </xf>
    <xf numFmtId="0" fontId="23" fillId="0" borderId="42" xfId="5" applyFont="1" applyBorder="1" applyAlignment="1">
      <alignment horizontal="center" textRotation="90" wrapText="1"/>
    </xf>
    <xf numFmtId="0" fontId="23" fillId="0" borderId="6" xfId="5" applyFont="1" applyFill="1" applyBorder="1" applyAlignment="1">
      <alignment horizontal="center" textRotation="90" wrapText="1"/>
    </xf>
    <xf numFmtId="0" fontId="23" fillId="0" borderId="34" xfId="5" applyFont="1" applyBorder="1" applyAlignment="1">
      <alignment horizontal="center" textRotation="90" wrapText="1"/>
    </xf>
    <xf numFmtId="0" fontId="7" fillId="0" borderId="0" xfId="5" applyFont="1"/>
    <xf numFmtId="0" fontId="7" fillId="0" borderId="0" xfId="5" applyFont="1" applyAlignment="1">
      <alignment wrapText="1"/>
    </xf>
    <xf numFmtId="0" fontId="29" fillId="0" borderId="0" xfId="5" applyFont="1" applyAlignment="1">
      <alignment horizontal="center" wrapText="1"/>
    </xf>
    <xf numFmtId="164" fontId="8" fillId="0" borderId="6" xfId="5" applyNumberFormat="1" applyFont="1" applyFill="1" applyBorder="1" applyAlignment="1">
      <alignment vertical="center"/>
    </xf>
    <xf numFmtId="164" fontId="27" fillId="5" borderId="6" xfId="5" applyNumberFormat="1" applyFont="1" applyFill="1" applyBorder="1" applyAlignment="1">
      <alignment vertical="center"/>
    </xf>
    <xf numFmtId="164" fontId="27" fillId="0" borderId="6" xfId="5" applyNumberFormat="1" applyFont="1" applyFill="1" applyBorder="1" applyAlignment="1">
      <alignment vertical="center"/>
    </xf>
    <xf numFmtId="164" fontId="23" fillId="0" borderId="6" xfId="5" applyNumberFormat="1" applyFont="1" applyFill="1" applyBorder="1" applyAlignment="1">
      <alignment vertical="center"/>
    </xf>
    <xf numFmtId="0" fontId="7" fillId="0" borderId="42" xfId="5" applyFont="1" applyFill="1" applyBorder="1" applyAlignment="1">
      <alignment vertical="center" wrapText="1"/>
    </xf>
    <xf numFmtId="0" fontId="7" fillId="2" borderId="42" xfId="5" applyFont="1" applyFill="1" applyBorder="1" applyAlignment="1">
      <alignment horizontal="left" vertical="center" wrapText="1"/>
    </xf>
    <xf numFmtId="164" fontId="27" fillId="6" borderId="6" xfId="5" applyNumberFormat="1" applyFont="1" applyFill="1" applyBorder="1" applyAlignment="1">
      <alignment vertical="center"/>
    </xf>
    <xf numFmtId="0" fontId="27" fillId="6" borderId="42" xfId="5" applyFont="1" applyFill="1" applyBorder="1" applyAlignment="1">
      <alignment horizontal="left" vertical="center" wrapText="1"/>
    </xf>
    <xf numFmtId="0" fontId="23" fillId="2" borderId="42" xfId="5" applyFont="1" applyFill="1" applyBorder="1" applyAlignment="1">
      <alignment horizontal="left" vertical="center" wrapText="1"/>
    </xf>
    <xf numFmtId="0" fontId="27" fillId="6" borderId="42" xfId="5" applyFont="1" applyFill="1" applyBorder="1" applyAlignment="1">
      <alignment vertical="center" wrapText="1"/>
    </xf>
    <xf numFmtId="0" fontId="31" fillId="0" borderId="0" xfId="5" applyFont="1"/>
    <xf numFmtId="164" fontId="27" fillId="7" borderId="6" xfId="5" applyNumberFormat="1" applyFont="1" applyFill="1" applyBorder="1" applyAlignment="1">
      <alignment vertical="center"/>
    </xf>
    <xf numFmtId="0" fontId="27" fillId="7" borderId="42" xfId="5" applyFont="1" applyFill="1" applyBorder="1" applyAlignment="1">
      <alignment vertical="center" wrapText="1"/>
    </xf>
    <xf numFmtId="0" fontId="23" fillId="0" borderId="6" xfId="5" applyNumberFormat="1" applyFont="1" applyFill="1" applyBorder="1" applyAlignment="1">
      <alignment vertical="center"/>
    </xf>
    <xf numFmtId="0" fontId="7" fillId="0" borderId="10" xfId="0" applyFont="1" applyBorder="1"/>
    <xf numFmtId="0" fontId="32" fillId="0" borderId="0" xfId="5" applyFont="1" applyAlignment="1">
      <alignment wrapText="1"/>
    </xf>
    <xf numFmtId="0" fontId="23" fillId="0" borderId="0" xfId="5" applyFont="1" applyAlignment="1">
      <alignment wrapText="1"/>
    </xf>
    <xf numFmtId="165" fontId="23" fillId="0" borderId="42" xfId="5" applyNumberFormat="1" applyFont="1" applyFill="1" applyBorder="1" applyAlignment="1">
      <alignment horizontal="left" vertical="center" wrapText="1"/>
    </xf>
    <xf numFmtId="0" fontId="27" fillId="5" borderId="40" xfId="5" applyFont="1" applyFill="1" applyBorder="1" applyAlignment="1">
      <alignment wrapText="1"/>
    </xf>
    <xf numFmtId="0" fontId="26" fillId="0" borderId="0" xfId="5" applyAlignment="1">
      <alignment wrapText="1"/>
    </xf>
    <xf numFmtId="0" fontId="27" fillId="7" borderId="0" xfId="5" applyFont="1" applyFill="1" applyBorder="1" applyAlignment="1">
      <alignment wrapText="1"/>
    </xf>
    <xf numFmtId="0" fontId="23" fillId="7" borderId="0" xfId="5" applyFont="1" applyFill="1" applyBorder="1"/>
    <xf numFmtId="0" fontId="27" fillId="7" borderId="0" xfId="5" applyFont="1" applyFill="1" applyBorder="1"/>
    <xf numFmtId="0" fontId="8" fillId="7" borderId="0" xfId="5" applyFont="1" applyFill="1" applyBorder="1"/>
    <xf numFmtId="0" fontId="26" fillId="7" borderId="0" xfId="5" applyFont="1" applyFill="1"/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" fillId="0" borderId="0" xfId="0" applyFont="1" applyAlignment="1">
      <alignment horizontal="center"/>
    </xf>
    <xf numFmtId="0" fontId="15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15" fillId="0" borderId="0" xfId="0" applyFont="1" applyAlignment="1">
      <alignment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wrapText="1"/>
    </xf>
    <xf numFmtId="0" fontId="35" fillId="0" borderId="34" xfId="0" applyFont="1" applyBorder="1" applyAlignment="1">
      <alignment horizontal="center" wrapText="1"/>
    </xf>
    <xf numFmtId="0" fontId="36" fillId="0" borderId="46" xfId="0" applyFont="1" applyBorder="1" applyAlignment="1">
      <alignment horizontal="center" wrapText="1"/>
    </xf>
    <xf numFmtId="0" fontId="35" fillId="0" borderId="9" xfId="0" applyFont="1" applyBorder="1" applyAlignment="1">
      <alignment horizontal="center" wrapText="1"/>
    </xf>
    <xf numFmtId="0" fontId="36" fillId="0" borderId="9" xfId="0" applyFont="1" applyBorder="1" applyAlignment="1">
      <alignment horizontal="center" wrapText="1"/>
    </xf>
    <xf numFmtId="0" fontId="37" fillId="0" borderId="9" xfId="0" applyFont="1" applyFill="1" applyBorder="1" applyAlignment="1">
      <alignment vertical="center" wrapText="1"/>
    </xf>
    <xf numFmtId="0" fontId="37" fillId="0" borderId="6" xfId="0" applyNumberFormat="1" applyFont="1" applyFill="1" applyBorder="1" applyAlignment="1">
      <alignment vertical="center"/>
    </xf>
    <xf numFmtId="164" fontId="37" fillId="0" borderId="6" xfId="0" applyNumberFormat="1" applyFont="1" applyFill="1" applyBorder="1" applyAlignment="1">
      <alignment vertical="center"/>
    </xf>
    <xf numFmtId="0" fontId="37" fillId="0" borderId="9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vertical="center" wrapText="1"/>
    </xf>
    <xf numFmtId="164" fontId="16" fillId="0" borderId="6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vertical="center" wrapText="1"/>
    </xf>
    <xf numFmtId="164" fontId="19" fillId="0" borderId="6" xfId="0" applyNumberFormat="1" applyFont="1" applyFill="1" applyBorder="1" applyAlignment="1">
      <alignment vertical="center"/>
    </xf>
    <xf numFmtId="0" fontId="19" fillId="0" borderId="9" xfId="0" applyFont="1" applyFill="1" applyBorder="1" applyAlignment="1">
      <alignment horizontal="left" vertical="center" wrapText="1"/>
    </xf>
    <xf numFmtId="0" fontId="37" fillId="2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vertical="center" wrapText="1"/>
    </xf>
    <xf numFmtId="0" fontId="38" fillId="8" borderId="9" xfId="0" applyFont="1" applyFill="1" applyBorder="1" applyAlignment="1">
      <alignment wrapText="1"/>
    </xf>
    <xf numFmtId="165" fontId="37" fillId="0" borderId="9" xfId="0" applyNumberFormat="1" applyFont="1" applyFill="1" applyBorder="1" applyAlignment="1">
      <alignment horizontal="left" vertical="center" wrapText="1"/>
    </xf>
    <xf numFmtId="0" fontId="20" fillId="9" borderId="9" xfId="0" applyFont="1" applyFill="1" applyBorder="1" applyAlignment="1">
      <alignment horizontal="left" vertical="center" wrapText="1"/>
    </xf>
    <xf numFmtId="164" fontId="20" fillId="9" borderId="6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39" fillId="9" borderId="9" xfId="0" applyFont="1" applyFill="1" applyBorder="1" applyAlignment="1">
      <alignment horizontal="left" vertical="center" wrapText="1"/>
    </xf>
    <xf numFmtId="0" fontId="20" fillId="9" borderId="6" xfId="0" applyFont="1" applyFill="1" applyBorder="1" applyAlignment="1">
      <alignment horizontal="left" vertical="center" wrapText="1"/>
    </xf>
    <xf numFmtId="3" fontId="27" fillId="0" borderId="0" xfId="0" applyNumberFormat="1" applyFont="1" applyBorder="1"/>
    <xf numFmtId="3" fontId="8" fillId="0" borderId="0" xfId="0" applyNumberFormat="1" applyFont="1" applyBorder="1"/>
    <xf numFmtId="0" fontId="20" fillId="7" borderId="0" xfId="0" applyFont="1" applyFill="1" applyBorder="1" applyAlignment="1">
      <alignment wrapText="1"/>
    </xf>
    <xf numFmtId="0" fontId="40" fillId="7" borderId="0" xfId="0" applyFont="1" applyFill="1" applyBorder="1"/>
    <xf numFmtId="0" fontId="36" fillId="0" borderId="7" xfId="0" applyFont="1" applyBorder="1" applyAlignment="1">
      <alignment horizontal="center" wrapText="1"/>
    </xf>
    <xf numFmtId="0" fontId="35" fillId="0" borderId="45" xfId="0" applyFont="1" applyBorder="1" applyAlignment="1">
      <alignment horizontal="center" wrapText="1"/>
    </xf>
    <xf numFmtId="0" fontId="36" fillId="0" borderId="48" xfId="0" applyFont="1" applyBorder="1" applyAlignment="1">
      <alignment horizontal="center" wrapText="1"/>
    </xf>
    <xf numFmtId="0" fontId="35" fillId="0" borderId="34" xfId="0" applyFont="1" applyFill="1" applyBorder="1" applyAlignment="1">
      <alignment horizontal="center" wrapText="1"/>
    </xf>
    <xf numFmtId="0" fontId="37" fillId="0" borderId="6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8" borderId="6" xfId="0" applyFont="1" applyFill="1" applyBorder="1" applyAlignment="1">
      <alignment horizontal="left" vertical="center"/>
    </xf>
    <xf numFmtId="0" fontId="20" fillId="10" borderId="9" xfId="0" applyFont="1" applyFill="1" applyBorder="1" applyAlignment="1">
      <alignment wrapText="1"/>
    </xf>
    <xf numFmtId="0" fontId="40" fillId="10" borderId="6" xfId="0" applyFont="1" applyFill="1" applyBorder="1"/>
    <xf numFmtId="0" fontId="16" fillId="0" borderId="9" xfId="0" applyFont="1" applyFill="1" applyBorder="1" applyAlignment="1">
      <alignment horizontal="center" vertical="center" textRotation="90" wrapText="1"/>
    </xf>
    <xf numFmtId="0" fontId="16" fillId="0" borderId="6" xfId="0" applyFont="1" applyFill="1" applyBorder="1" applyAlignment="1">
      <alignment horizontal="center" vertical="center" textRotation="90" wrapText="1"/>
    </xf>
    <xf numFmtId="0" fontId="35" fillId="0" borderId="47" xfId="0" applyFont="1" applyBorder="1" applyAlignment="1">
      <alignment horizontal="center" textRotation="90" wrapText="1"/>
    </xf>
    <xf numFmtId="0" fontId="35" fillId="0" borderId="34" xfId="0" applyFont="1" applyBorder="1" applyAlignment="1">
      <alignment horizontal="center" textRotation="90" wrapText="1"/>
    </xf>
    <xf numFmtId="0" fontId="36" fillId="0" borderId="46" xfId="0" applyFont="1" applyBorder="1" applyAlignment="1">
      <alignment horizontal="center" textRotation="90" wrapText="1"/>
    </xf>
    <xf numFmtId="0" fontId="35" fillId="0" borderId="7" xfId="0" applyFont="1" applyBorder="1" applyAlignment="1">
      <alignment horizontal="center" textRotation="90" wrapText="1"/>
    </xf>
    <xf numFmtId="0" fontId="35" fillId="0" borderId="9" xfId="0" applyFont="1" applyBorder="1" applyAlignment="1">
      <alignment horizontal="center" textRotation="90" wrapText="1"/>
    </xf>
    <xf numFmtId="0" fontId="36" fillId="0" borderId="6" xfId="0" applyFont="1" applyBorder="1" applyAlignment="1">
      <alignment horizontal="center" textRotation="90" wrapText="1"/>
    </xf>
    <xf numFmtId="0" fontId="35" fillId="0" borderId="47" xfId="0" applyFont="1" applyFill="1" applyBorder="1" applyAlignment="1">
      <alignment horizontal="center" textRotation="90" wrapText="1"/>
    </xf>
    <xf numFmtId="0" fontId="36" fillId="0" borderId="9" xfId="0" applyFont="1" applyBorder="1" applyAlignment="1">
      <alignment horizontal="center" textRotation="90" wrapText="1"/>
    </xf>
    <xf numFmtId="0" fontId="0" fillId="0" borderId="0" xfId="0" applyAlignment="1">
      <alignment textRotation="90"/>
    </xf>
    <xf numFmtId="3" fontId="35" fillId="0" borderId="47" xfId="0" applyNumberFormat="1" applyFont="1" applyBorder="1"/>
    <xf numFmtId="3" fontId="35" fillId="0" borderId="9" xfId="0" applyNumberFormat="1" applyFont="1" applyBorder="1"/>
    <xf numFmtId="3" fontId="35" fillId="0" borderId="48" xfId="0" applyNumberFormat="1" applyFont="1" applyBorder="1"/>
    <xf numFmtId="3" fontId="35" fillId="0" borderId="34" xfId="0" applyNumberFormat="1" applyFont="1" applyBorder="1"/>
    <xf numFmtId="3" fontId="35" fillId="0" borderId="6" xfId="0" applyNumberFormat="1" applyFont="1" applyBorder="1"/>
    <xf numFmtId="3" fontId="36" fillId="0" borderId="49" xfId="0" applyNumberFormat="1" applyFont="1" applyBorder="1"/>
    <xf numFmtId="3" fontId="36" fillId="0" borderId="9" xfId="0" applyNumberFormat="1" applyFont="1" applyBorder="1"/>
    <xf numFmtId="3" fontId="36" fillId="0" borderId="50" xfId="0" applyNumberFormat="1" applyFont="1" applyBorder="1"/>
    <xf numFmtId="3" fontId="41" fillId="0" borderId="47" xfId="0" applyNumberFormat="1" applyFont="1" applyBorder="1"/>
    <xf numFmtId="3" fontId="41" fillId="0" borderId="9" xfId="0" applyNumberFormat="1" applyFont="1" applyBorder="1"/>
    <xf numFmtId="3" fontId="41" fillId="0" borderId="48" xfId="0" applyNumberFormat="1" applyFont="1" applyBorder="1"/>
    <xf numFmtId="3" fontId="41" fillId="0" borderId="34" xfId="0" applyNumberFormat="1" applyFont="1" applyBorder="1"/>
    <xf numFmtId="3" fontId="41" fillId="0" borderId="6" xfId="0" applyNumberFormat="1" applyFont="1" applyBorder="1"/>
    <xf numFmtId="3" fontId="42" fillId="0" borderId="49" xfId="0" applyNumberFormat="1" applyFont="1" applyBorder="1"/>
    <xf numFmtId="3" fontId="42" fillId="0" borderId="50" xfId="0" applyNumberFormat="1" applyFont="1" applyBorder="1"/>
    <xf numFmtId="3" fontId="42" fillId="0" borderId="9" xfId="0" applyNumberFormat="1" applyFont="1" applyBorder="1"/>
    <xf numFmtId="3" fontId="36" fillId="0" borderId="47" xfId="0" applyNumberFormat="1" applyFont="1" applyFill="1" applyBorder="1" applyAlignment="1">
      <alignment horizontal="left" vertical="center" wrapText="1"/>
    </xf>
    <xf numFmtId="3" fontId="36" fillId="0" borderId="9" xfId="0" applyNumberFormat="1" applyFont="1" applyFill="1" applyBorder="1" applyAlignment="1">
      <alignment horizontal="left" vertical="center" wrapText="1"/>
    </xf>
    <xf numFmtId="3" fontId="36" fillId="0" borderId="48" xfId="0" applyNumberFormat="1" applyFont="1" applyFill="1" applyBorder="1" applyAlignment="1">
      <alignment horizontal="left" vertical="center" wrapText="1"/>
    </xf>
    <xf numFmtId="3" fontId="36" fillId="0" borderId="34" xfId="0" applyNumberFormat="1" applyFont="1" applyFill="1" applyBorder="1" applyAlignment="1">
      <alignment horizontal="left" vertical="center" wrapText="1"/>
    </xf>
    <xf numFmtId="3" fontId="36" fillId="0" borderId="6" xfId="0" applyNumberFormat="1" applyFont="1" applyFill="1" applyBorder="1" applyAlignment="1">
      <alignment horizontal="left" vertical="center" wrapText="1"/>
    </xf>
    <xf numFmtId="3" fontId="42" fillId="0" borderId="47" xfId="0" applyNumberFormat="1" applyFont="1" applyFill="1" applyBorder="1" applyAlignment="1">
      <alignment horizontal="left" vertical="center" wrapText="1"/>
    </xf>
    <xf numFmtId="3" fontId="42" fillId="0" borderId="9" xfId="0" applyNumberFormat="1" applyFont="1" applyFill="1" applyBorder="1" applyAlignment="1">
      <alignment horizontal="left" vertical="center" wrapText="1"/>
    </xf>
    <xf numFmtId="3" fontId="42" fillId="0" borderId="48" xfId="0" applyNumberFormat="1" applyFont="1" applyFill="1" applyBorder="1" applyAlignment="1">
      <alignment horizontal="left" vertical="center" wrapText="1"/>
    </xf>
    <xf numFmtId="3" fontId="42" fillId="0" borderId="34" xfId="0" applyNumberFormat="1" applyFont="1" applyFill="1" applyBorder="1" applyAlignment="1">
      <alignment horizontal="left" vertical="center" wrapText="1"/>
    </xf>
    <xf numFmtId="3" fontId="42" fillId="0" borderId="6" xfId="0" applyNumberFormat="1" applyFont="1" applyFill="1" applyBorder="1" applyAlignment="1">
      <alignment horizontal="left" vertical="center" wrapText="1"/>
    </xf>
    <xf numFmtId="3" fontId="36" fillId="0" borderId="47" xfId="0" applyNumberFormat="1" applyFont="1" applyFill="1" applyBorder="1" applyAlignment="1">
      <alignment horizontal="left" vertical="center"/>
    </xf>
    <xf numFmtId="3" fontId="36" fillId="0" borderId="9" xfId="0" applyNumberFormat="1" applyFont="1" applyFill="1" applyBorder="1" applyAlignment="1">
      <alignment horizontal="left" vertical="center"/>
    </xf>
    <xf numFmtId="3" fontId="36" fillId="0" borderId="48" xfId="0" applyNumberFormat="1" applyFont="1" applyFill="1" applyBorder="1" applyAlignment="1">
      <alignment horizontal="left" vertical="center"/>
    </xf>
    <xf numFmtId="3" fontId="36" fillId="0" borderId="34" xfId="0" applyNumberFormat="1" applyFont="1" applyFill="1" applyBorder="1" applyAlignment="1">
      <alignment horizontal="left" vertical="center"/>
    </xf>
    <xf numFmtId="3" fontId="36" fillId="0" borderId="6" xfId="0" applyNumberFormat="1" applyFont="1" applyFill="1" applyBorder="1" applyAlignment="1">
      <alignment horizontal="left" vertical="center"/>
    </xf>
    <xf numFmtId="3" fontId="42" fillId="0" borderId="47" xfId="0" applyNumberFormat="1" applyFont="1" applyFill="1" applyBorder="1" applyAlignment="1">
      <alignment horizontal="left" vertical="center"/>
    </xf>
    <xf numFmtId="3" fontId="42" fillId="0" borderId="9" xfId="0" applyNumberFormat="1" applyFont="1" applyFill="1" applyBorder="1" applyAlignment="1">
      <alignment horizontal="left" vertical="center"/>
    </xf>
    <xf numFmtId="3" fontId="42" fillId="0" borderId="48" xfId="0" applyNumberFormat="1" applyFont="1" applyFill="1" applyBorder="1" applyAlignment="1">
      <alignment horizontal="left" vertical="center"/>
    </xf>
    <xf numFmtId="3" fontId="42" fillId="0" borderId="34" xfId="0" applyNumberFormat="1" applyFont="1" applyFill="1" applyBorder="1" applyAlignment="1">
      <alignment horizontal="left" vertical="center"/>
    </xf>
    <xf numFmtId="3" fontId="42" fillId="0" borderId="6" xfId="0" applyNumberFormat="1" applyFont="1" applyFill="1" applyBorder="1" applyAlignment="1">
      <alignment horizontal="left" vertical="center"/>
    </xf>
    <xf numFmtId="3" fontId="41" fillId="10" borderId="47" xfId="0" applyNumberFormat="1" applyFont="1" applyFill="1" applyBorder="1"/>
    <xf numFmtId="3" fontId="41" fillId="10" borderId="9" xfId="0" applyNumberFormat="1" applyFont="1" applyFill="1" applyBorder="1"/>
    <xf numFmtId="3" fontId="41" fillId="10" borderId="48" xfId="0" applyNumberFormat="1" applyFont="1" applyFill="1" applyBorder="1"/>
    <xf numFmtId="3" fontId="41" fillId="10" borderId="34" xfId="0" applyNumberFormat="1" applyFont="1" applyFill="1" applyBorder="1"/>
    <xf numFmtId="3" fontId="41" fillId="10" borderId="6" xfId="0" applyNumberFormat="1" applyFont="1" applyFill="1" applyBorder="1"/>
    <xf numFmtId="3" fontId="42" fillId="10" borderId="49" xfId="0" applyNumberFormat="1" applyFont="1" applyFill="1" applyBorder="1"/>
    <xf numFmtId="3" fontId="42" fillId="10" borderId="9" xfId="0" applyNumberFormat="1" applyFont="1" applyFill="1" applyBorder="1"/>
    <xf numFmtId="3" fontId="42" fillId="10" borderId="50" xfId="0" applyNumberFormat="1" applyFont="1" applyFill="1" applyBorder="1"/>
    <xf numFmtId="3" fontId="36" fillId="0" borderId="47" xfId="0" applyNumberFormat="1" applyFont="1" applyBorder="1"/>
    <xf numFmtId="3" fontId="36" fillId="0" borderId="48" xfId="0" applyNumberFormat="1" applyFont="1" applyBorder="1"/>
    <xf numFmtId="3" fontId="36" fillId="0" borderId="34" xfId="0" applyNumberFormat="1" applyFont="1" applyBorder="1"/>
    <xf numFmtId="3" fontId="36" fillId="0" borderId="6" xfId="0" applyNumberFormat="1" applyFont="1" applyBorder="1"/>
    <xf numFmtId="3" fontId="42" fillId="0" borderId="47" xfId="0" applyNumberFormat="1" applyFont="1" applyBorder="1"/>
    <xf numFmtId="3" fontId="42" fillId="0" borderId="48" xfId="0" applyNumberFormat="1" applyFont="1" applyBorder="1"/>
    <xf numFmtId="3" fontId="42" fillId="0" borderId="34" xfId="0" applyNumberFormat="1" applyFont="1" applyBorder="1"/>
    <xf numFmtId="3" fontId="42" fillId="0" borderId="6" xfId="0" applyNumberFormat="1" applyFont="1" applyBorder="1"/>
    <xf numFmtId="3" fontId="42" fillId="10" borderId="47" xfId="0" applyNumberFormat="1" applyFont="1" applyFill="1" applyBorder="1"/>
    <xf numFmtId="3" fontId="42" fillId="10" borderId="48" xfId="0" applyNumberFormat="1" applyFont="1" applyFill="1" applyBorder="1"/>
    <xf numFmtId="3" fontId="42" fillId="10" borderId="34" xfId="0" applyNumberFormat="1" applyFont="1" applyFill="1" applyBorder="1"/>
    <xf numFmtId="3" fontId="42" fillId="10" borderId="6" xfId="0" applyNumberFormat="1" applyFont="1" applyFill="1" applyBorder="1"/>
    <xf numFmtId="0" fontId="7" fillId="0" borderId="0" xfId="5" applyFont="1" applyAlignment="1">
      <alignment horizontal="center" wrapText="1"/>
    </xf>
    <xf numFmtId="0" fontId="11" fillId="0" borderId="0" xfId="2" applyFont="1" applyAlignment="1">
      <alignment horizontal="center" wrapText="1"/>
    </xf>
    <xf numFmtId="0" fontId="17" fillId="0" borderId="9" xfId="6" applyFont="1" applyFill="1" applyBorder="1" applyAlignment="1">
      <alignment horizontal="left" vertical="center" wrapText="1"/>
    </xf>
    <xf numFmtId="0" fontId="12" fillId="0" borderId="9" xfId="6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1" applyFont="1" applyAlignment="1"/>
    <xf numFmtId="0" fontId="3" fillId="0" borderId="0" xfId="1" applyFont="1"/>
    <xf numFmtId="0" fontId="0" fillId="0" borderId="21" xfId="0" applyBorder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0" fillId="0" borderId="28" xfId="0" applyBorder="1" applyAlignment="1">
      <alignment horizontal="left" wrapText="1"/>
    </xf>
    <xf numFmtId="3" fontId="0" fillId="0" borderId="51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7" xfId="0" applyBorder="1" applyAlignment="1">
      <alignment horizontal="left" wrapText="1"/>
    </xf>
    <xf numFmtId="3" fontId="0" fillId="0" borderId="7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8" fillId="0" borderId="52" xfId="0" applyNumberFormat="1" applyFon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8" fillId="0" borderId="32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21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3" fontId="0" fillId="0" borderId="0" xfId="0" applyNumberFormat="1" applyBorder="1"/>
    <xf numFmtId="3" fontId="0" fillId="0" borderId="1" xfId="0" applyNumberFormat="1" applyBorder="1"/>
    <xf numFmtId="3" fontId="0" fillId="0" borderId="18" xfId="0" applyNumberForma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3" fontId="8" fillId="0" borderId="8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0" fillId="0" borderId="53" xfId="0" applyNumberFormat="1" applyBorder="1"/>
    <xf numFmtId="3" fontId="0" fillId="0" borderId="37" xfId="0" applyNumberFormat="1" applyBorder="1"/>
    <xf numFmtId="3" fontId="0" fillId="0" borderId="54" xfId="0" applyNumberFormat="1" applyBorder="1"/>
    <xf numFmtId="3" fontId="0" fillId="0" borderId="50" xfId="0" applyNumberFormat="1" applyBorder="1"/>
    <xf numFmtId="3" fontId="0" fillId="0" borderId="36" xfId="0" applyNumberFormat="1" applyBorder="1"/>
    <xf numFmtId="3" fontId="8" fillId="0" borderId="9" xfId="0" applyNumberFormat="1" applyFont="1" applyBorder="1"/>
    <xf numFmtId="0" fontId="16" fillId="0" borderId="9" xfId="1" applyFont="1" applyBorder="1" applyAlignment="1">
      <alignment vertical="center" wrapText="1"/>
    </xf>
    <xf numFmtId="3" fontId="11" fillId="0" borderId="9" xfId="1" applyNumberFormat="1" applyFont="1" applyBorder="1"/>
    <xf numFmtId="3" fontId="19" fillId="0" borderId="9" xfId="1" applyNumberFormat="1" applyFont="1" applyBorder="1"/>
    <xf numFmtId="3" fontId="19" fillId="3" borderId="9" xfId="1" applyNumberFormat="1" applyFont="1" applyFill="1" applyBorder="1"/>
    <xf numFmtId="3" fontId="11" fillId="4" borderId="9" xfId="1" applyNumberFormat="1" applyFont="1" applyFill="1" applyBorder="1"/>
    <xf numFmtId="3" fontId="11" fillId="3" borderId="9" xfId="1" applyNumberFormat="1" applyFont="1" applyFill="1" applyBorder="1"/>
    <xf numFmtId="0" fontId="20" fillId="10" borderId="0" xfId="0" applyFont="1" applyFill="1" applyBorder="1" applyAlignment="1">
      <alignment wrapText="1"/>
    </xf>
    <xf numFmtId="0" fontId="40" fillId="10" borderId="0" xfId="0" applyFont="1" applyFill="1" applyBorder="1"/>
    <xf numFmtId="3" fontId="41" fillId="10" borderId="0" xfId="0" applyNumberFormat="1" applyFont="1" applyFill="1" applyBorder="1"/>
    <xf numFmtId="3" fontId="42" fillId="10" borderId="0" xfId="0" applyNumberFormat="1" applyFont="1" applyFill="1" applyBorder="1"/>
    <xf numFmtId="3" fontId="23" fillId="0" borderId="42" xfId="5" applyNumberFormat="1" applyFont="1" applyBorder="1"/>
    <xf numFmtId="3" fontId="23" fillId="0" borderId="9" xfId="5" applyNumberFormat="1" applyFont="1" applyBorder="1"/>
    <xf numFmtId="3" fontId="7" fillId="0" borderId="15" xfId="5" applyNumberFormat="1" applyFont="1" applyBorder="1"/>
    <xf numFmtId="3" fontId="23" fillId="0" borderId="34" xfId="5" applyNumberFormat="1" applyFont="1" applyBorder="1"/>
    <xf numFmtId="3" fontId="27" fillId="7" borderId="42" xfId="5" applyNumberFormat="1" applyFont="1" applyFill="1" applyBorder="1"/>
    <xf numFmtId="3" fontId="27" fillId="7" borderId="9" xfId="5" applyNumberFormat="1" applyFont="1" applyFill="1" applyBorder="1"/>
    <xf numFmtId="3" fontId="8" fillId="7" borderId="15" xfId="5" applyNumberFormat="1" applyFont="1" applyFill="1" applyBorder="1"/>
    <xf numFmtId="3" fontId="27" fillId="7" borderId="34" xfId="5" applyNumberFormat="1" applyFont="1" applyFill="1" applyBorder="1"/>
    <xf numFmtId="3" fontId="27" fillId="0" borderId="42" xfId="5" applyNumberFormat="1" applyFont="1" applyBorder="1"/>
    <xf numFmtId="3" fontId="27" fillId="0" borderId="9" xfId="5" applyNumberFormat="1" applyFont="1" applyBorder="1"/>
    <xf numFmtId="3" fontId="8" fillId="0" borderId="15" xfId="5" applyNumberFormat="1" applyFont="1" applyBorder="1"/>
    <xf numFmtId="3" fontId="27" fillId="0" borderId="34" xfId="5" applyNumberFormat="1" applyFont="1" applyBorder="1"/>
    <xf numFmtId="3" fontId="27" fillId="5" borderId="42" xfId="5" applyNumberFormat="1" applyFont="1" applyFill="1" applyBorder="1"/>
    <xf numFmtId="3" fontId="27" fillId="5" borderId="9" xfId="5" applyNumberFormat="1" applyFont="1" applyFill="1" applyBorder="1"/>
    <xf numFmtId="3" fontId="23" fillId="5" borderId="9" xfId="5" applyNumberFormat="1" applyFont="1" applyFill="1" applyBorder="1"/>
    <xf numFmtId="3" fontId="27" fillId="5" borderId="34" xfId="5" applyNumberFormat="1" applyFont="1" applyFill="1" applyBorder="1"/>
    <xf numFmtId="3" fontId="8" fillId="5" borderId="15" xfId="5" applyNumberFormat="1" applyFont="1" applyFill="1" applyBorder="1"/>
    <xf numFmtId="3" fontId="8" fillId="0" borderId="42" xfId="5" applyNumberFormat="1" applyFont="1" applyBorder="1"/>
    <xf numFmtId="3" fontId="8" fillId="0" borderId="9" xfId="5" applyNumberFormat="1" applyFont="1" applyBorder="1"/>
    <xf numFmtId="3" fontId="8" fillId="0" borderId="34" xfId="5" applyNumberFormat="1" applyFont="1" applyBorder="1"/>
    <xf numFmtId="3" fontId="7" fillId="0" borderId="42" xfId="5" applyNumberFormat="1" applyFont="1" applyFill="1" applyBorder="1" applyAlignment="1">
      <alignment horizontal="left" vertical="center" wrapText="1"/>
    </xf>
    <xf numFmtId="3" fontId="7" fillId="0" borderId="9" xfId="5" applyNumberFormat="1" applyFont="1" applyFill="1" applyBorder="1" applyAlignment="1">
      <alignment horizontal="left" vertical="center" wrapText="1"/>
    </xf>
    <xf numFmtId="3" fontId="7" fillId="0" borderId="34" xfId="5" applyNumberFormat="1" applyFont="1" applyFill="1" applyBorder="1" applyAlignment="1">
      <alignment horizontal="left" vertical="center" wrapText="1"/>
    </xf>
    <xf numFmtId="3" fontId="8" fillId="0" borderId="42" xfId="5" applyNumberFormat="1" applyFont="1" applyFill="1" applyBorder="1" applyAlignment="1">
      <alignment horizontal="left" vertical="center" wrapText="1"/>
    </xf>
    <xf numFmtId="3" fontId="8" fillId="0" borderId="9" xfId="5" applyNumberFormat="1" applyFont="1" applyFill="1" applyBorder="1" applyAlignment="1">
      <alignment horizontal="left" vertical="center" wrapText="1"/>
    </xf>
    <xf numFmtId="3" fontId="8" fillId="0" borderId="34" xfId="5" applyNumberFormat="1" applyFont="1" applyFill="1" applyBorder="1" applyAlignment="1">
      <alignment horizontal="left" vertical="center" wrapText="1"/>
    </xf>
    <xf numFmtId="3" fontId="7" fillId="0" borderId="42" xfId="5" applyNumberFormat="1" applyFont="1" applyFill="1" applyBorder="1" applyAlignment="1">
      <alignment horizontal="left" vertical="center"/>
    </xf>
    <xf numFmtId="3" fontId="7" fillId="0" borderId="9" xfId="5" applyNumberFormat="1" applyFont="1" applyFill="1" applyBorder="1" applyAlignment="1">
      <alignment horizontal="left" vertical="center"/>
    </xf>
    <xf numFmtId="3" fontId="7" fillId="0" borderId="34" xfId="5" applyNumberFormat="1" applyFont="1" applyFill="1" applyBorder="1" applyAlignment="1">
      <alignment horizontal="left" vertical="center"/>
    </xf>
    <xf numFmtId="3" fontId="8" fillId="0" borderId="42" xfId="5" applyNumberFormat="1" applyFont="1" applyFill="1" applyBorder="1" applyAlignment="1">
      <alignment horizontal="left" vertical="center"/>
    </xf>
    <xf numFmtId="3" fontId="8" fillId="0" borderId="9" xfId="5" applyNumberFormat="1" applyFont="1" applyFill="1" applyBorder="1" applyAlignment="1">
      <alignment horizontal="left" vertical="center"/>
    </xf>
    <xf numFmtId="3" fontId="8" fillId="0" borderId="34" xfId="5" applyNumberFormat="1" applyFont="1" applyFill="1" applyBorder="1" applyAlignment="1">
      <alignment horizontal="left" vertical="center"/>
    </xf>
    <xf numFmtId="3" fontId="7" fillId="0" borderId="34" xfId="5" applyNumberFormat="1" applyFont="1" applyFill="1" applyBorder="1" applyAlignment="1">
      <alignment horizontal="right"/>
    </xf>
    <xf numFmtId="3" fontId="7" fillId="0" borderId="9" xfId="5" applyNumberFormat="1" applyFont="1" applyFill="1" applyBorder="1" applyAlignment="1">
      <alignment horizontal="right"/>
    </xf>
    <xf numFmtId="3" fontId="7" fillId="0" borderId="15" xfId="5" applyNumberFormat="1" applyFont="1" applyBorder="1" applyAlignment="1">
      <alignment horizontal="right"/>
    </xf>
    <xf numFmtId="3" fontId="8" fillId="0" borderId="34" xfId="5" applyNumberFormat="1" applyFont="1" applyFill="1" applyBorder="1" applyAlignment="1">
      <alignment horizontal="right"/>
    </xf>
    <xf numFmtId="3" fontId="8" fillId="0" borderId="9" xfId="5" applyNumberFormat="1" applyFont="1" applyFill="1" applyBorder="1" applyAlignment="1">
      <alignment horizontal="right"/>
    </xf>
    <xf numFmtId="3" fontId="8" fillId="5" borderId="42" xfId="5" applyNumberFormat="1" applyFont="1" applyFill="1" applyBorder="1" applyAlignment="1">
      <alignment horizontal="left" vertical="center"/>
    </xf>
    <xf numFmtId="3" fontId="7" fillId="5" borderId="15" xfId="5" applyNumberFormat="1" applyFont="1" applyFill="1" applyBorder="1"/>
    <xf numFmtId="3" fontId="8" fillId="5" borderId="34" xfId="5" applyNumberFormat="1" applyFont="1" applyFill="1" applyBorder="1" applyAlignment="1">
      <alignment horizontal="right"/>
    </xf>
    <xf numFmtId="3" fontId="27" fillId="5" borderId="40" xfId="5" applyNumberFormat="1" applyFont="1" applyFill="1" applyBorder="1"/>
    <xf numFmtId="3" fontId="27" fillId="5" borderId="39" xfId="5" applyNumberFormat="1" applyFont="1" applyFill="1" applyBorder="1"/>
    <xf numFmtId="3" fontId="8" fillId="5" borderId="38" xfId="5" applyNumberFormat="1" applyFont="1" applyFill="1" applyBorder="1"/>
    <xf numFmtId="3" fontId="27" fillId="5" borderId="41" xfId="5" applyNumberFormat="1" applyFont="1" applyFill="1" applyBorder="1"/>
    <xf numFmtId="3" fontId="7" fillId="0" borderId="42" xfId="5" applyNumberFormat="1" applyFont="1" applyFill="1" applyBorder="1" applyAlignment="1">
      <alignment horizontal="right"/>
    </xf>
    <xf numFmtId="3" fontId="8" fillId="0" borderId="42" xfId="5" applyNumberFormat="1" applyFont="1" applyFill="1" applyBorder="1" applyAlignment="1">
      <alignment horizontal="right"/>
    </xf>
    <xf numFmtId="3" fontId="8" fillId="0" borderId="15" xfId="5" applyNumberFormat="1" applyFont="1" applyBorder="1" applyAlignment="1">
      <alignment horizontal="right"/>
    </xf>
    <xf numFmtId="3" fontId="7" fillId="0" borderId="42" xfId="5" applyNumberFormat="1" applyFont="1" applyBorder="1"/>
    <xf numFmtId="3" fontId="7" fillId="0" borderId="9" xfId="5" applyNumberFormat="1" applyFont="1" applyBorder="1"/>
    <xf numFmtId="3" fontId="7" fillId="0" borderId="34" xfId="5" applyNumberFormat="1" applyFont="1" applyBorder="1"/>
    <xf numFmtId="3" fontId="7" fillId="0" borderId="6" xfId="5" applyNumberFormat="1" applyFont="1" applyBorder="1"/>
    <xf numFmtId="3" fontId="8" fillId="0" borderId="6" xfId="5" applyNumberFormat="1" applyFont="1" applyBorder="1"/>
    <xf numFmtId="3" fontId="8" fillId="5" borderId="42" xfId="5" applyNumberFormat="1" applyFont="1" applyFill="1" applyBorder="1"/>
    <xf numFmtId="3" fontId="8" fillId="5" borderId="9" xfId="5" applyNumberFormat="1" applyFont="1" applyFill="1" applyBorder="1"/>
    <xf numFmtId="3" fontId="8" fillId="5" borderId="34" xfId="5" applyNumberFormat="1" applyFont="1" applyFill="1" applyBorder="1"/>
    <xf numFmtId="3" fontId="8" fillId="5" borderId="6" xfId="5" applyNumberFormat="1" applyFont="1" applyFill="1" applyBorder="1"/>
    <xf numFmtId="3" fontId="7" fillId="5" borderId="6" xfId="5" applyNumberFormat="1" applyFont="1" applyFill="1" applyBorder="1"/>
    <xf numFmtId="3" fontId="8" fillId="5" borderId="40" xfId="5" applyNumberFormat="1" applyFont="1" applyFill="1" applyBorder="1"/>
    <xf numFmtId="3" fontId="8" fillId="5" borderId="39" xfId="5" applyNumberFormat="1" applyFont="1" applyFill="1" applyBorder="1"/>
    <xf numFmtId="3" fontId="8" fillId="5" borderId="41" xfId="5" applyNumberFormat="1" applyFont="1" applyFill="1" applyBorder="1"/>
    <xf numFmtId="3" fontId="8" fillId="5" borderId="33" xfId="5" applyNumberFormat="1" applyFont="1" applyFill="1" applyBorder="1"/>
    <xf numFmtId="49" fontId="12" fillId="0" borderId="9" xfId="2" applyNumberFormat="1" applyFont="1" applyBorder="1" applyAlignment="1">
      <alignment horizontal="left" vertical="top" wrapText="1"/>
    </xf>
    <xf numFmtId="3" fontId="27" fillId="6" borderId="42" xfId="5" applyNumberFormat="1" applyFont="1" applyFill="1" applyBorder="1"/>
    <xf numFmtId="3" fontId="27" fillId="6" borderId="9" xfId="5" applyNumberFormat="1" applyFont="1" applyFill="1" applyBorder="1"/>
    <xf numFmtId="3" fontId="8" fillId="6" borderId="15" xfId="5" applyNumberFormat="1" applyFont="1" applyFill="1" applyBorder="1"/>
    <xf numFmtId="3" fontId="27" fillId="6" borderId="34" xfId="5" applyNumberFormat="1" applyFont="1" applyFill="1" applyBorder="1"/>
    <xf numFmtId="3" fontId="8" fillId="11" borderId="15" xfId="5" applyNumberFormat="1" applyFont="1" applyFill="1" applyBorder="1"/>
    <xf numFmtId="0" fontId="28" fillId="11" borderId="42" xfId="5" applyFont="1" applyFill="1" applyBorder="1" applyAlignment="1">
      <alignment wrapText="1"/>
    </xf>
    <xf numFmtId="0" fontId="27" fillId="11" borderId="6" xfId="5" applyFont="1" applyFill="1" applyBorder="1" applyAlignment="1">
      <alignment horizontal="left" vertical="center"/>
    </xf>
    <xf numFmtId="3" fontId="8" fillId="11" borderId="42" xfId="5" applyNumberFormat="1" applyFont="1" applyFill="1" applyBorder="1"/>
    <xf numFmtId="3" fontId="8" fillId="11" borderId="9" xfId="5" applyNumberFormat="1" applyFont="1" applyFill="1" applyBorder="1"/>
    <xf numFmtId="3" fontId="8" fillId="11" borderId="34" xfId="5" applyNumberFormat="1" applyFont="1" applyFill="1" applyBorder="1"/>
    <xf numFmtId="3" fontId="8" fillId="11" borderId="6" xfId="5" applyNumberFormat="1" applyFont="1" applyFill="1" applyBorder="1"/>
    <xf numFmtId="164" fontId="19" fillId="12" borderId="6" xfId="0" applyNumberFormat="1" applyFont="1" applyFill="1" applyBorder="1" applyAlignment="1">
      <alignment vertical="center"/>
    </xf>
    <xf numFmtId="3" fontId="41" fillId="12" borderId="47" xfId="0" applyNumberFormat="1" applyFont="1" applyFill="1" applyBorder="1"/>
    <xf numFmtId="3" fontId="41" fillId="12" borderId="9" xfId="0" applyNumberFormat="1" applyFont="1" applyFill="1" applyBorder="1"/>
    <xf numFmtId="3" fontId="41" fillId="12" borderId="48" xfId="0" applyNumberFormat="1" applyFont="1" applyFill="1" applyBorder="1"/>
    <xf numFmtId="3" fontId="41" fillId="12" borderId="34" xfId="0" applyNumberFormat="1" applyFont="1" applyFill="1" applyBorder="1"/>
    <xf numFmtId="3" fontId="41" fillId="12" borderId="6" xfId="0" applyNumberFormat="1" applyFont="1" applyFill="1" applyBorder="1"/>
    <xf numFmtId="3" fontId="42" fillId="12" borderId="49" xfId="0" applyNumberFormat="1" applyFont="1" applyFill="1" applyBorder="1"/>
    <xf numFmtId="3" fontId="42" fillId="12" borderId="9" xfId="0" applyNumberFormat="1" applyFont="1" applyFill="1" applyBorder="1"/>
    <xf numFmtId="3" fontId="42" fillId="12" borderId="50" xfId="0" applyNumberFormat="1" applyFont="1" applyFill="1" applyBorder="1"/>
    <xf numFmtId="0" fontId="38" fillId="12" borderId="9" xfId="0" applyFont="1" applyFill="1" applyBorder="1" applyAlignment="1">
      <alignment wrapText="1"/>
    </xf>
    <xf numFmtId="3" fontId="42" fillId="12" borderId="47" xfId="0" applyNumberFormat="1" applyFont="1" applyFill="1" applyBorder="1"/>
    <xf numFmtId="3" fontId="42" fillId="12" borderId="48" xfId="0" applyNumberFormat="1" applyFont="1" applyFill="1" applyBorder="1"/>
    <xf numFmtId="3" fontId="42" fillId="12" borderId="34" xfId="0" applyNumberFormat="1" applyFont="1" applyFill="1" applyBorder="1"/>
    <xf numFmtId="3" fontId="42" fillId="12" borderId="6" xfId="0" applyNumberFormat="1" applyFont="1" applyFill="1" applyBorder="1"/>
    <xf numFmtId="0" fontId="39" fillId="13" borderId="9" xfId="0" applyFont="1" applyFill="1" applyBorder="1" applyAlignment="1">
      <alignment horizontal="left" vertical="center" wrapText="1"/>
    </xf>
    <xf numFmtId="0" fontId="20" fillId="13" borderId="6" xfId="0" applyFont="1" applyFill="1" applyBorder="1" applyAlignment="1">
      <alignment horizontal="left" vertical="center"/>
    </xf>
    <xf numFmtId="3" fontId="42" fillId="13" borderId="47" xfId="0" applyNumberFormat="1" applyFont="1" applyFill="1" applyBorder="1"/>
    <xf numFmtId="3" fontId="42" fillId="13" borderId="48" xfId="0" applyNumberFormat="1" applyFont="1" applyFill="1" applyBorder="1"/>
    <xf numFmtId="3" fontId="42" fillId="13" borderId="34" xfId="0" applyNumberFormat="1" applyFont="1" applyFill="1" applyBorder="1"/>
    <xf numFmtId="3" fontId="42" fillId="13" borderId="6" xfId="0" applyNumberFormat="1" applyFont="1" applyFill="1" applyBorder="1"/>
    <xf numFmtId="3" fontId="42" fillId="13" borderId="9" xfId="0" applyNumberFormat="1" applyFont="1" applyFill="1" applyBorder="1"/>
    <xf numFmtId="0" fontId="19" fillId="12" borderId="6" xfId="0" applyFont="1" applyFill="1" applyBorder="1" applyAlignment="1">
      <alignment horizontal="left" vertical="center"/>
    </xf>
    <xf numFmtId="3" fontId="36" fillId="12" borderId="34" xfId="0" applyNumberFormat="1" applyFont="1" applyFill="1" applyBorder="1"/>
    <xf numFmtId="3" fontId="0" fillId="0" borderId="27" xfId="0" applyNumberFormat="1" applyBorder="1" applyAlignment="1"/>
    <xf numFmtId="3" fontId="0" fillId="0" borderId="30" xfId="0" applyNumberFormat="1" applyBorder="1" applyAlignment="1"/>
    <xf numFmtId="3" fontId="8" fillId="0" borderId="30" xfId="0" applyNumberFormat="1" applyFont="1" applyBorder="1" applyAlignment="1"/>
    <xf numFmtId="3" fontId="22" fillId="0" borderId="18" xfId="0" applyNumberFormat="1" applyFont="1" applyBorder="1" applyAlignment="1">
      <alignment horizontal="center"/>
    </xf>
    <xf numFmtId="3" fontId="8" fillId="0" borderId="31" xfId="0" applyNumberFormat="1" applyFont="1" applyBorder="1" applyAlignment="1"/>
    <xf numFmtId="3" fontId="22" fillId="0" borderId="19" xfId="0" applyNumberFormat="1" applyFont="1" applyBorder="1" applyAlignment="1">
      <alignment horizontal="center"/>
    </xf>
    <xf numFmtId="3" fontId="21" fillId="0" borderId="25" xfId="0" applyNumberFormat="1" applyFont="1" applyBorder="1" applyAlignment="1"/>
    <xf numFmtId="3" fontId="22" fillId="0" borderId="2" xfId="0" applyNumberFormat="1" applyFont="1" applyBorder="1" applyAlignment="1">
      <alignment horizontal="center"/>
    </xf>
    <xf numFmtId="166" fontId="0" fillId="0" borderId="37" xfId="7" applyNumberFormat="1" applyFont="1" applyBorder="1" applyAlignment="1">
      <alignment horizontal="center" vertical="center" wrapText="1"/>
    </xf>
    <xf numFmtId="166" fontId="0" fillId="0" borderId="37" xfId="7" applyNumberFormat="1" applyFont="1" applyBorder="1" applyAlignment="1">
      <alignment horizontal="center" vertical="center"/>
    </xf>
    <xf numFmtId="166" fontId="0" fillId="0" borderId="36" xfId="7" applyNumberFormat="1" applyFont="1" applyBorder="1" applyAlignment="1">
      <alignment horizontal="center" vertical="center"/>
    </xf>
    <xf numFmtId="166" fontId="22" fillId="0" borderId="34" xfId="7" applyNumberFormat="1" applyFont="1" applyBorder="1" applyAlignment="1">
      <alignment horizontal="center" vertical="center"/>
    </xf>
    <xf numFmtId="0" fontId="8" fillId="0" borderId="0" xfId="3" applyFont="1"/>
    <xf numFmtId="49" fontId="8" fillId="0" borderId="0" xfId="0" applyNumberFormat="1" applyFont="1"/>
    <xf numFmtId="0" fontId="8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/>
    <xf numFmtId="0" fontId="7" fillId="0" borderId="0" xfId="3" applyAlignment="1">
      <alignment horizontal="center"/>
    </xf>
    <xf numFmtId="0" fontId="45" fillId="0" borderId="0" xfId="3" applyFont="1" applyBorder="1" applyAlignment="1">
      <alignment horizontal="right"/>
    </xf>
    <xf numFmtId="0" fontId="46" fillId="0" borderId="4" xfId="3" applyFont="1" applyBorder="1" applyAlignment="1">
      <alignment horizontal="center" vertical="center"/>
    </xf>
    <xf numFmtId="0" fontId="47" fillId="0" borderId="4" xfId="3" applyFont="1" applyBorder="1" applyAlignment="1">
      <alignment vertical="center" wrapText="1"/>
    </xf>
    <xf numFmtId="0" fontId="7" fillId="0" borderId="59" xfId="3" applyFont="1" applyBorder="1" applyAlignment="1">
      <alignment horizontal="center" vertical="center" wrapText="1"/>
    </xf>
    <xf numFmtId="0" fontId="7" fillId="0" borderId="2" xfId="3" applyBorder="1"/>
    <xf numFmtId="0" fontId="7" fillId="0" borderId="2" xfId="3" applyFont="1" applyBorder="1" applyAlignment="1">
      <alignment horizontal="center"/>
    </xf>
    <xf numFmtId="0" fontId="7" fillId="0" borderId="49" xfId="3" applyFont="1" applyBorder="1" applyAlignment="1">
      <alignment horizontal="center" vertical="center" wrapText="1"/>
    </xf>
    <xf numFmtId="166" fontId="7" fillId="0" borderId="17" xfId="8" applyNumberFormat="1" applyFont="1" applyBorder="1" applyAlignment="1">
      <alignment horizontal="right"/>
    </xf>
    <xf numFmtId="166" fontId="0" fillId="0" borderId="17" xfId="8" applyNumberFormat="1" applyFont="1" applyBorder="1"/>
    <xf numFmtId="0" fontId="7" fillId="0" borderId="47" xfId="3" applyFont="1" applyBorder="1" applyAlignment="1">
      <alignment horizontal="center" vertical="center"/>
    </xf>
    <xf numFmtId="166" fontId="7" fillId="0" borderId="18" xfId="8" applyNumberFormat="1" applyFont="1" applyBorder="1"/>
    <xf numFmtId="166" fontId="0" fillId="0" borderId="18" xfId="8" applyNumberFormat="1" applyFont="1" applyBorder="1"/>
    <xf numFmtId="49" fontId="7" fillId="0" borderId="58" xfId="3" applyNumberFormat="1" applyFont="1" applyBorder="1" applyAlignment="1">
      <alignment horizontal="center"/>
    </xf>
    <xf numFmtId="166" fontId="7" fillId="0" borderId="18" xfId="8" applyNumberFormat="1" applyFont="1" applyBorder="1" applyAlignment="1">
      <alignment horizontal="right"/>
    </xf>
    <xf numFmtId="49" fontId="7" fillId="0" borderId="47" xfId="3" applyNumberFormat="1" applyFont="1" applyBorder="1" applyAlignment="1">
      <alignment horizontal="center"/>
    </xf>
    <xf numFmtId="0" fontId="7" fillId="0" borderId="0" xfId="3" applyAlignment="1">
      <alignment wrapText="1"/>
    </xf>
    <xf numFmtId="0" fontId="46" fillId="0" borderId="6" xfId="3" applyFont="1" applyBorder="1" applyAlignment="1">
      <alignment horizontal="left"/>
    </xf>
    <xf numFmtId="0" fontId="46" fillId="0" borderId="7" xfId="3" applyFont="1" applyBorder="1" applyAlignment="1">
      <alignment horizontal="left"/>
    </xf>
    <xf numFmtId="49" fontId="7" fillId="0" borderId="62" xfId="3" applyNumberFormat="1" applyFont="1" applyBorder="1" applyAlignment="1">
      <alignment horizontal="center"/>
    </xf>
    <xf numFmtId="0" fontId="46" fillId="0" borderId="0" xfId="3" applyFont="1" applyBorder="1" applyAlignment="1">
      <alignment horizontal="left"/>
    </xf>
    <xf numFmtId="166" fontId="7" fillId="0" borderId="19" xfId="8" applyNumberFormat="1" applyFont="1" applyBorder="1"/>
    <xf numFmtId="166" fontId="0" fillId="0" borderId="19" xfId="8" applyNumberFormat="1" applyFont="1" applyBorder="1"/>
    <xf numFmtId="49" fontId="45" fillId="0" borderId="59" xfId="3" applyNumberFormat="1" applyFont="1" applyBorder="1" applyAlignment="1">
      <alignment horizontal="center"/>
    </xf>
    <xf numFmtId="166" fontId="9" fillId="0" borderId="2" xfId="8" applyNumberFormat="1" applyFont="1" applyBorder="1"/>
    <xf numFmtId="166" fontId="8" fillId="0" borderId="2" xfId="8" applyNumberFormat="1" applyFont="1" applyBorder="1"/>
    <xf numFmtId="49" fontId="7" fillId="0" borderId="65" xfId="3" applyNumberFormat="1" applyFont="1" applyBorder="1" applyAlignment="1">
      <alignment horizontal="center"/>
    </xf>
    <xf numFmtId="0" fontId="46" fillId="0" borderId="12" xfId="3" applyFont="1" applyBorder="1" applyAlignment="1">
      <alignment horizontal="left"/>
    </xf>
    <xf numFmtId="0" fontId="46" fillId="0" borderId="13" xfId="3" applyFont="1" applyBorder="1" applyAlignment="1">
      <alignment horizontal="left"/>
    </xf>
    <xf numFmtId="0" fontId="46" fillId="0" borderId="14" xfId="3" applyFont="1" applyBorder="1" applyAlignment="1">
      <alignment horizontal="left"/>
    </xf>
    <xf numFmtId="166" fontId="9" fillId="0" borderId="4" xfId="8" applyNumberFormat="1" applyFont="1" applyBorder="1"/>
    <xf numFmtId="49" fontId="7" fillId="0" borderId="59" xfId="3" applyNumberFormat="1" applyFont="1" applyBorder="1" applyAlignment="1">
      <alignment horizontal="center"/>
    </xf>
    <xf numFmtId="0" fontId="46" fillId="0" borderId="60" xfId="3" applyFont="1" applyBorder="1" applyAlignment="1">
      <alignment horizontal="left"/>
    </xf>
    <xf numFmtId="0" fontId="46" fillId="0" borderId="8" xfId="3" applyFont="1" applyBorder="1" applyAlignment="1">
      <alignment horizontal="left"/>
    </xf>
    <xf numFmtId="0" fontId="45" fillId="0" borderId="66" xfId="3" applyFont="1" applyBorder="1"/>
    <xf numFmtId="166" fontId="45" fillId="0" borderId="11" xfId="8" applyNumberFormat="1" applyFont="1" applyBorder="1"/>
    <xf numFmtId="166" fontId="0" fillId="0" borderId="11" xfId="8" applyNumberFormat="1" applyFont="1" applyBorder="1"/>
    <xf numFmtId="166" fontId="0" fillId="0" borderId="2" xfId="8" applyNumberFormat="1" applyFont="1" applyBorder="1"/>
    <xf numFmtId="0" fontId="7" fillId="0" borderId="49" xfId="3" applyFont="1" applyBorder="1" applyAlignment="1">
      <alignment horizontal="center" vertical="center"/>
    </xf>
    <xf numFmtId="0" fontId="7" fillId="0" borderId="47" xfId="3" applyFont="1" applyBorder="1" applyAlignment="1">
      <alignment horizontal="center"/>
    </xf>
    <xf numFmtId="0" fontId="46" fillId="0" borderId="69" xfId="3" applyFont="1" applyBorder="1" applyAlignment="1">
      <alignment horizontal="left"/>
    </xf>
    <xf numFmtId="0" fontId="7" fillId="0" borderId="70" xfId="3" applyFont="1" applyBorder="1" applyAlignment="1">
      <alignment horizontal="center"/>
    </xf>
    <xf numFmtId="0" fontId="46" fillId="0" borderId="10" xfId="3" applyFont="1" applyBorder="1" applyAlignment="1">
      <alignment horizontal="left"/>
    </xf>
    <xf numFmtId="0" fontId="46" fillId="0" borderId="16" xfId="3" applyFont="1" applyBorder="1" applyAlignment="1">
      <alignment horizontal="left"/>
    </xf>
    <xf numFmtId="0" fontId="45" fillId="0" borderId="59" xfId="3" applyFont="1" applyBorder="1" applyAlignment="1">
      <alignment horizontal="center" vertical="center"/>
    </xf>
    <xf numFmtId="166" fontId="9" fillId="0" borderId="2" xfId="8" applyNumberFormat="1" applyFont="1" applyBorder="1" applyAlignment="1"/>
    <xf numFmtId="166" fontId="8" fillId="0" borderId="1" xfId="8" applyNumberFormat="1" applyFont="1" applyBorder="1" applyAlignment="1"/>
    <xf numFmtId="166" fontId="8" fillId="0" borderId="1" xfId="8" applyNumberFormat="1" applyFont="1" applyBorder="1"/>
    <xf numFmtId="0" fontId="45" fillId="0" borderId="59" xfId="3" applyFont="1" applyBorder="1"/>
    <xf numFmtId="0" fontId="7" fillId="0" borderId="0" xfId="3" applyBorder="1"/>
    <xf numFmtId="0" fontId="8" fillId="0" borderId="0" xfId="3" applyFont="1" applyAlignment="1">
      <alignment horizontal="center" wrapText="1"/>
    </xf>
    <xf numFmtId="0" fontId="7" fillId="0" borderId="0" xfId="3" applyAlignment="1">
      <alignment horizontal="center" wrapText="1"/>
    </xf>
    <xf numFmtId="0" fontId="45" fillId="0" borderId="74" xfId="3" applyFont="1" applyBorder="1" applyAlignment="1">
      <alignment horizontal="center" vertical="center" wrapText="1"/>
    </xf>
    <xf numFmtId="0" fontId="45" fillId="0" borderId="10" xfId="3" applyFont="1" applyBorder="1" applyAlignment="1">
      <alignment horizontal="center" vertical="center"/>
    </xf>
    <xf numFmtId="0" fontId="45" fillId="0" borderId="0" xfId="3" applyFont="1" applyBorder="1" applyAlignment="1">
      <alignment horizontal="center" vertical="center"/>
    </xf>
    <xf numFmtId="0" fontId="7" fillId="0" borderId="43" xfId="3" applyFont="1" applyBorder="1" applyAlignment="1">
      <alignment horizontal="center" vertical="center" wrapText="1"/>
    </xf>
    <xf numFmtId="3" fontId="7" fillId="0" borderId="17" xfId="3" applyNumberFormat="1" applyFont="1" applyBorder="1" applyAlignment="1">
      <alignment horizontal="right"/>
    </xf>
    <xf numFmtId="0" fontId="7" fillId="0" borderId="42" xfId="3" applyFont="1" applyBorder="1" applyAlignment="1">
      <alignment horizontal="center" vertical="center"/>
    </xf>
    <xf numFmtId="3" fontId="7" fillId="0" borderId="18" xfId="3" applyNumberFormat="1" applyFont="1" applyBorder="1" applyAlignment="1">
      <alignment horizontal="right"/>
    </xf>
    <xf numFmtId="49" fontId="7" fillId="0" borderId="73" xfId="3" applyNumberFormat="1" applyFont="1" applyBorder="1" applyAlignment="1">
      <alignment horizontal="center"/>
    </xf>
    <xf numFmtId="49" fontId="7" fillId="0" borderId="42" xfId="3" applyNumberFormat="1" applyFont="1" applyBorder="1" applyAlignment="1">
      <alignment horizontal="center"/>
    </xf>
    <xf numFmtId="49" fontId="7" fillId="0" borderId="40" xfId="3" applyNumberFormat="1" applyFont="1" applyBorder="1" applyAlignment="1">
      <alignment horizontal="center"/>
    </xf>
    <xf numFmtId="3" fontId="7" fillId="0" borderId="19" xfId="3" applyNumberFormat="1" applyFont="1" applyBorder="1" applyAlignment="1">
      <alignment horizontal="right"/>
    </xf>
    <xf numFmtId="3" fontId="8" fillId="0" borderId="2" xfId="3" applyNumberFormat="1" applyFont="1" applyBorder="1" applyAlignment="1">
      <alignment horizontal="right"/>
    </xf>
    <xf numFmtId="49" fontId="7" fillId="0" borderId="44" xfId="3" applyNumberFormat="1" applyFont="1" applyBorder="1" applyAlignment="1">
      <alignment horizontal="center"/>
    </xf>
    <xf numFmtId="3" fontId="8" fillId="0" borderId="4" xfId="3" applyNumberFormat="1" applyFont="1" applyBorder="1" applyAlignment="1">
      <alignment horizontal="right"/>
    </xf>
    <xf numFmtId="3" fontId="8" fillId="0" borderId="11" xfId="3" applyNumberFormat="1" applyFont="1" applyBorder="1" applyAlignment="1">
      <alignment horizontal="right"/>
    </xf>
    <xf numFmtId="0" fontId="7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/>
    </xf>
    <xf numFmtId="0" fontId="7" fillId="0" borderId="74" xfId="3" applyFont="1" applyBorder="1" applyAlignment="1">
      <alignment horizontal="center"/>
    </xf>
    <xf numFmtId="3" fontId="7" fillId="0" borderId="1" xfId="3" applyNumberFormat="1" applyFont="1" applyBorder="1" applyAlignment="1">
      <alignment horizontal="right"/>
    </xf>
    <xf numFmtId="0" fontId="2" fillId="0" borderId="0" xfId="9"/>
    <xf numFmtId="0" fontId="2" fillId="0" borderId="0" xfId="9" applyAlignment="1"/>
    <xf numFmtId="0" fontId="19" fillId="0" borderId="0" xfId="9" applyFont="1"/>
    <xf numFmtId="0" fontId="11" fillId="0" borderId="0" xfId="9" applyFont="1"/>
    <xf numFmtId="0" fontId="19" fillId="0" borderId="9" xfId="9" applyFont="1" applyBorder="1"/>
    <xf numFmtId="0" fontId="16" fillId="0" borderId="9" xfId="9" applyFont="1" applyBorder="1" applyAlignment="1">
      <alignment wrapText="1"/>
    </xf>
    <xf numFmtId="0" fontId="19" fillId="3" borderId="9" xfId="9" applyFont="1" applyFill="1" applyBorder="1"/>
    <xf numFmtId="0" fontId="12" fillId="14" borderId="9" xfId="9" applyFont="1" applyFill="1" applyBorder="1" applyAlignment="1">
      <alignment horizontal="left" vertical="top" wrapText="1"/>
    </xf>
    <xf numFmtId="3" fontId="12" fillId="14" borderId="9" xfId="9" applyNumberFormat="1" applyFont="1" applyFill="1" applyBorder="1" applyAlignment="1">
      <alignment horizontal="right" vertical="top" wrapText="1"/>
    </xf>
    <xf numFmtId="0" fontId="48" fillId="0" borderId="9" xfId="9" applyFont="1" applyBorder="1"/>
    <xf numFmtId="3" fontId="12" fillId="0" borderId="9" xfId="9" applyNumberFormat="1" applyFont="1" applyBorder="1" applyAlignment="1">
      <alignment horizontal="right" vertical="top" wrapText="1"/>
    </xf>
    <xf numFmtId="0" fontId="17" fillId="11" borderId="9" xfId="9" applyFont="1" applyFill="1" applyBorder="1" applyAlignment="1">
      <alignment horizontal="left" vertical="top" wrapText="1"/>
    </xf>
    <xf numFmtId="3" fontId="17" fillId="11" borderId="9" xfId="9" applyNumberFormat="1" applyFont="1" applyFill="1" applyBorder="1" applyAlignment="1">
      <alignment horizontal="right" vertical="top" wrapText="1"/>
    </xf>
    <xf numFmtId="3" fontId="12" fillId="11" borderId="9" xfId="9" applyNumberFormat="1" applyFont="1" applyFill="1" applyBorder="1" applyAlignment="1">
      <alignment horizontal="right" vertical="top" wrapText="1"/>
    </xf>
    <xf numFmtId="0" fontId="48" fillId="11" borderId="9" xfId="9" applyFont="1" applyFill="1" applyBorder="1"/>
    <xf numFmtId="0" fontId="12" fillId="15" borderId="9" xfId="9" applyFont="1" applyFill="1" applyBorder="1" applyAlignment="1">
      <alignment horizontal="left" vertical="top" wrapText="1"/>
    </xf>
    <xf numFmtId="3" fontId="12" fillId="15" borderId="9" xfId="9" applyNumberFormat="1" applyFont="1" applyFill="1" applyBorder="1" applyAlignment="1">
      <alignment horizontal="right" vertical="top" wrapText="1"/>
    </xf>
    <xf numFmtId="0" fontId="48" fillId="15" borderId="9" xfId="9" applyFont="1" applyFill="1" applyBorder="1"/>
    <xf numFmtId="0" fontId="12" fillId="0" borderId="9" xfId="9" applyFont="1" applyBorder="1" applyAlignment="1">
      <alignment horizontal="left" vertical="top" wrapText="1"/>
    </xf>
    <xf numFmtId="3" fontId="17" fillId="0" borderId="9" xfId="9" applyNumberFormat="1" applyFont="1" applyBorder="1" applyAlignment="1">
      <alignment horizontal="right" vertical="top" wrapText="1"/>
    </xf>
    <xf numFmtId="0" fontId="17" fillId="13" borderId="9" xfId="9" applyFont="1" applyFill="1" applyBorder="1" applyAlignment="1">
      <alignment horizontal="left" vertical="top" wrapText="1"/>
    </xf>
    <xf numFmtId="3" fontId="17" fillId="13" borderId="9" xfId="9" applyNumberFormat="1" applyFont="1" applyFill="1" applyBorder="1" applyAlignment="1">
      <alignment horizontal="right" vertical="top" wrapText="1"/>
    </xf>
    <xf numFmtId="0" fontId="17" fillId="0" borderId="9" xfId="9" applyFont="1" applyBorder="1" applyAlignment="1">
      <alignment horizontal="left" vertical="top" wrapText="1"/>
    </xf>
    <xf numFmtId="3" fontId="12" fillId="13" borderId="9" xfId="9" applyNumberFormat="1" applyFont="1" applyFill="1" applyBorder="1" applyAlignment="1">
      <alignment horizontal="right" vertical="top" wrapText="1"/>
    </xf>
    <xf numFmtId="0" fontId="39" fillId="16" borderId="9" xfId="9" applyFont="1" applyFill="1" applyBorder="1" applyAlignment="1">
      <alignment horizontal="left" vertical="top" wrapText="1"/>
    </xf>
    <xf numFmtId="3" fontId="17" fillId="16" borderId="9" xfId="9" applyNumberFormat="1" applyFont="1" applyFill="1" applyBorder="1" applyAlignment="1">
      <alignment horizontal="right" vertical="top" wrapText="1"/>
    </xf>
    <xf numFmtId="0" fontId="17" fillId="3" borderId="9" xfId="9" applyFont="1" applyFill="1" applyBorder="1" applyAlignment="1">
      <alignment horizontal="left" vertical="top" wrapText="1"/>
    </xf>
    <xf numFmtId="0" fontId="11" fillId="0" borderId="9" xfId="9" applyFont="1" applyBorder="1"/>
    <xf numFmtId="0" fontId="2" fillId="0" borderId="0" xfId="3" applyFont="1"/>
    <xf numFmtId="0" fontId="19" fillId="0" borderId="0" xfId="3" applyFont="1"/>
    <xf numFmtId="0" fontId="11" fillId="0" borderId="0" xfId="3" applyFont="1"/>
    <xf numFmtId="0" fontId="19" fillId="0" borderId="9" xfId="3" applyFont="1" applyBorder="1"/>
    <xf numFmtId="0" fontId="16" fillId="0" borderId="9" xfId="3" applyFont="1" applyBorder="1" applyAlignment="1">
      <alignment wrapText="1"/>
    </xf>
    <xf numFmtId="0" fontId="19" fillId="3" borderId="9" xfId="3" applyFont="1" applyFill="1" applyBorder="1"/>
    <xf numFmtId="0" fontId="12" fillId="0" borderId="9" xfId="3" applyFont="1" applyBorder="1" applyAlignment="1">
      <alignment horizontal="left" vertical="top" wrapText="1"/>
    </xf>
    <xf numFmtId="3" fontId="12" fillId="0" borderId="9" xfId="3" applyNumberFormat="1" applyFont="1" applyBorder="1" applyAlignment="1">
      <alignment horizontal="right" vertical="top" wrapText="1"/>
    </xf>
    <xf numFmtId="0" fontId="48" fillId="0" borderId="9" xfId="3" applyFont="1" applyBorder="1"/>
    <xf numFmtId="0" fontId="17" fillId="0" borderId="9" xfId="3" applyFont="1" applyBorder="1" applyAlignment="1">
      <alignment horizontal="left" vertical="top" wrapText="1"/>
    </xf>
    <xf numFmtId="3" fontId="17" fillId="0" borderId="9" xfId="3" applyNumberFormat="1" applyFont="1" applyBorder="1" applyAlignment="1">
      <alignment horizontal="right" vertical="top" wrapText="1"/>
    </xf>
    <xf numFmtId="3" fontId="49" fillId="0" borderId="0" xfId="3" applyNumberFormat="1" applyFont="1"/>
    <xf numFmtId="0" fontId="39" fillId="3" borderId="9" xfId="3" applyFont="1" applyFill="1" applyBorder="1" applyAlignment="1">
      <alignment horizontal="left" vertical="top" wrapText="1"/>
    </xf>
    <xf numFmtId="3" fontId="17" fillId="3" borderId="9" xfId="3" applyNumberFormat="1" applyFont="1" applyFill="1" applyBorder="1" applyAlignment="1">
      <alignment horizontal="right" vertical="top" wrapText="1"/>
    </xf>
    <xf numFmtId="0" fontId="17" fillId="3" borderId="9" xfId="3" applyFont="1" applyFill="1" applyBorder="1" applyAlignment="1">
      <alignment horizontal="left" vertical="top" wrapText="1"/>
    </xf>
    <xf numFmtId="0" fontId="11" fillId="0" borderId="9" xfId="3" applyFont="1" applyBorder="1"/>
    <xf numFmtId="0" fontId="9" fillId="0" borderId="0" xfId="3" applyFont="1"/>
    <xf numFmtId="0" fontId="7" fillId="0" borderId="20" xfId="3" applyBorder="1"/>
    <xf numFmtId="0" fontId="7" fillId="0" borderId="13" xfId="3" applyBorder="1"/>
    <xf numFmtId="0" fontId="7" fillId="0" borderId="14" xfId="3" applyBorder="1"/>
    <xf numFmtId="0" fontId="7" fillId="0" borderId="4" xfId="3" applyBorder="1"/>
    <xf numFmtId="0" fontId="7" fillId="0" borderId="21" xfId="3" applyBorder="1"/>
    <xf numFmtId="0" fontId="9" fillId="0" borderId="0" xfId="3" applyFont="1" applyBorder="1"/>
    <xf numFmtId="0" fontId="7" fillId="0" borderId="16" xfId="3" applyBorder="1"/>
    <xf numFmtId="0" fontId="7" fillId="0" borderId="1" xfId="3" applyBorder="1"/>
    <xf numFmtId="0" fontId="7" fillId="0" borderId="16" xfId="3" applyBorder="1" applyAlignment="1">
      <alignment horizontal="center"/>
    </xf>
    <xf numFmtId="0" fontId="7" fillId="0" borderId="22" xfId="3" applyBorder="1"/>
    <xf numFmtId="0" fontId="7" fillId="0" borderId="23" xfId="3" applyBorder="1"/>
    <xf numFmtId="0" fontId="7" fillId="0" borderId="24" xfId="3" applyBorder="1"/>
    <xf numFmtId="0" fontId="7" fillId="0" borderId="11" xfId="3" applyBorder="1"/>
    <xf numFmtId="0" fontId="7" fillId="7" borderId="1" xfId="3" applyFill="1" applyBorder="1"/>
    <xf numFmtId="0" fontId="7" fillId="7" borderId="11" xfId="3" applyFill="1" applyBorder="1"/>
    <xf numFmtId="0" fontId="7" fillId="10" borderId="0" xfId="3" applyFill="1" applyBorder="1"/>
    <xf numFmtId="0" fontId="7" fillId="10" borderId="1" xfId="3" applyFill="1" applyBorder="1"/>
    <xf numFmtId="0" fontId="7" fillId="7" borderId="13" xfId="3" applyFill="1" applyBorder="1"/>
    <xf numFmtId="0" fontId="7" fillId="7" borderId="4" xfId="3" applyFill="1" applyBorder="1"/>
    <xf numFmtId="0" fontId="7" fillId="7" borderId="23" xfId="3" applyFill="1" applyBorder="1"/>
    <xf numFmtId="0" fontId="7" fillId="7" borderId="14" xfId="3" applyFill="1" applyBorder="1"/>
    <xf numFmtId="0" fontId="7" fillId="7" borderId="24" xfId="3" applyFill="1" applyBorder="1"/>
    <xf numFmtId="0" fontId="7" fillId="0" borderId="22" xfId="3" applyFont="1" applyBorder="1"/>
    <xf numFmtId="0" fontId="50" fillId="0" borderId="9" xfId="3" applyFont="1" applyFill="1" applyBorder="1" applyAlignment="1">
      <alignment wrapText="1"/>
    </xf>
    <xf numFmtId="0" fontId="51" fillId="0" borderId="9" xfId="3" applyFont="1" applyFill="1" applyBorder="1" applyAlignment="1">
      <alignment wrapText="1"/>
    </xf>
    <xf numFmtId="0" fontId="52" fillId="0" borderId="9" xfId="3" applyFont="1" applyFill="1" applyBorder="1" applyAlignment="1">
      <alignment wrapText="1"/>
    </xf>
    <xf numFmtId="0" fontId="12" fillId="0" borderId="9" xfId="3" applyFont="1" applyFill="1" applyBorder="1"/>
    <xf numFmtId="3" fontId="12" fillId="0" borderId="9" xfId="3" applyNumberFormat="1" applyFont="1" applyFill="1" applyBorder="1"/>
    <xf numFmtId="0" fontId="50" fillId="0" borderId="9" xfId="3" applyFont="1" applyFill="1" applyBorder="1"/>
    <xf numFmtId="3" fontId="50" fillId="0" borderId="9" xfId="3" applyNumberFormat="1" applyFont="1" applyFill="1" applyBorder="1"/>
    <xf numFmtId="0" fontId="12" fillId="0" borderId="9" xfId="3" applyFont="1" applyFill="1" applyBorder="1" applyAlignment="1">
      <alignment wrapText="1"/>
    </xf>
    <xf numFmtId="0" fontId="53" fillId="0" borderId="9" xfId="3" applyFont="1" applyFill="1" applyBorder="1"/>
    <xf numFmtId="3" fontId="53" fillId="0" borderId="9" xfId="3" applyNumberFormat="1" applyFont="1" applyFill="1" applyBorder="1"/>
    <xf numFmtId="0" fontId="8" fillId="0" borderId="13" xfId="3" applyFont="1" applyBorder="1"/>
    <xf numFmtId="0" fontId="8" fillId="0" borderId="14" xfId="3" applyFont="1" applyBorder="1"/>
    <xf numFmtId="0" fontId="7" fillId="0" borderId="25" xfId="3" applyFont="1" applyBorder="1" applyAlignment="1">
      <alignment horizontal="center"/>
    </xf>
    <xf numFmtId="0" fontId="7" fillId="0" borderId="26" xfId="3" applyFont="1" applyBorder="1" applyAlignment="1">
      <alignment horizontal="center"/>
    </xf>
    <xf numFmtId="0" fontId="7" fillId="0" borderId="26" xfId="3" applyBorder="1"/>
    <xf numFmtId="0" fontId="7" fillId="0" borderId="8" xfId="3" applyFont="1" applyBorder="1" applyAlignment="1">
      <alignment horizontal="center"/>
    </xf>
    <xf numFmtId="0" fontId="7" fillId="0" borderId="75" xfId="3" applyFont="1" applyBorder="1"/>
    <xf numFmtId="0" fontId="7" fillId="0" borderId="28" xfId="3" applyBorder="1"/>
    <xf numFmtId="0" fontId="7" fillId="0" borderId="27" xfId="3" applyBorder="1"/>
    <xf numFmtId="0" fontId="7" fillId="0" borderId="29" xfId="3" applyBorder="1"/>
    <xf numFmtId="0" fontId="7" fillId="0" borderId="6" xfId="3" applyFont="1" applyBorder="1"/>
    <xf numFmtId="0" fontId="7" fillId="0" borderId="7" xfId="3" applyBorder="1"/>
    <xf numFmtId="0" fontId="7" fillId="0" borderId="30" xfId="3" applyBorder="1"/>
    <xf numFmtId="0" fontId="7" fillId="0" borderId="69" xfId="3" applyBorder="1"/>
    <xf numFmtId="0" fontId="8" fillId="0" borderId="6" xfId="3" applyFont="1" applyBorder="1"/>
    <xf numFmtId="0" fontId="8" fillId="0" borderId="33" xfId="3" applyFont="1" applyBorder="1"/>
    <xf numFmtId="0" fontId="7" fillId="0" borderId="32" xfId="3" applyBorder="1"/>
    <xf numFmtId="0" fontId="7" fillId="0" borderId="31" xfId="3" applyBorder="1"/>
    <xf numFmtId="0" fontId="7" fillId="0" borderId="76" xfId="3" applyBorder="1"/>
    <xf numFmtId="0" fontId="8" fillId="0" borderId="2" xfId="3" applyFont="1" applyBorder="1" applyAlignment="1">
      <alignment horizontal="center"/>
    </xf>
    <xf numFmtId="0" fontId="8" fillId="0" borderId="26" xfId="3" applyFont="1" applyBorder="1" applyAlignment="1">
      <alignment horizontal="center"/>
    </xf>
    <xf numFmtId="0" fontId="7" fillId="0" borderId="27" xfId="3" applyFont="1" applyBorder="1"/>
    <xf numFmtId="0" fontId="7" fillId="0" borderId="28" xfId="3" applyFont="1" applyBorder="1"/>
    <xf numFmtId="0" fontId="7" fillId="0" borderId="29" xfId="3" applyFont="1" applyBorder="1"/>
    <xf numFmtId="3" fontId="7" fillId="0" borderId="17" xfId="3" applyNumberFormat="1" applyFont="1" applyBorder="1" applyAlignment="1">
      <alignment horizontal="center"/>
    </xf>
    <xf numFmtId="3" fontId="7" fillId="0" borderId="29" xfId="3" applyNumberFormat="1" applyFont="1" applyBorder="1" applyAlignment="1">
      <alignment horizontal="center"/>
    </xf>
    <xf numFmtId="0" fontId="7" fillId="0" borderId="77" xfId="3" applyFont="1" applyBorder="1"/>
    <xf numFmtId="0" fontId="7" fillId="0" borderId="61" xfId="3" applyFont="1" applyBorder="1"/>
    <xf numFmtId="0" fontId="7" fillId="0" borderId="78" xfId="3" applyFont="1" applyBorder="1"/>
    <xf numFmtId="0" fontId="7" fillId="0" borderId="79" xfId="3" applyFont="1" applyBorder="1" applyAlignment="1">
      <alignment horizontal="center"/>
    </xf>
    <xf numFmtId="0" fontId="7" fillId="0" borderId="78" xfId="3" applyFont="1" applyBorder="1" applyAlignment="1">
      <alignment horizontal="center"/>
    </xf>
    <xf numFmtId="0" fontId="7" fillId="0" borderId="80" xfId="3" applyFont="1" applyBorder="1"/>
    <xf numFmtId="0" fontId="7" fillId="0" borderId="51" xfId="3" applyFont="1" applyBorder="1"/>
    <xf numFmtId="0" fontId="7" fillId="0" borderId="81" xfId="3" applyFont="1" applyBorder="1"/>
    <xf numFmtId="0" fontId="7" fillId="0" borderId="52" xfId="3" applyFont="1" applyBorder="1" applyAlignment="1">
      <alignment horizontal="center"/>
    </xf>
    <xf numFmtId="0" fontId="7" fillId="0" borderId="81" xfId="3" applyFont="1" applyBorder="1" applyAlignment="1">
      <alignment horizontal="center"/>
    </xf>
    <xf numFmtId="0" fontId="7" fillId="0" borderId="30" xfId="3" applyFont="1" applyFill="1" applyBorder="1"/>
    <xf numFmtId="0" fontId="7" fillId="0" borderId="7" xfId="3" applyFont="1" applyBorder="1"/>
    <xf numFmtId="0" fontId="7" fillId="0" borderId="69" xfId="3" applyFont="1" applyBorder="1"/>
    <xf numFmtId="3" fontId="7" fillId="0" borderId="18" xfId="3" applyNumberFormat="1" applyFont="1" applyBorder="1" applyAlignment="1">
      <alignment horizontal="center"/>
    </xf>
    <xf numFmtId="3" fontId="7" fillId="0" borderId="69" xfId="3" applyNumberFormat="1" applyFont="1" applyBorder="1" applyAlignment="1">
      <alignment horizontal="center"/>
    </xf>
    <xf numFmtId="0" fontId="7" fillId="0" borderId="77" xfId="3" applyFont="1" applyFill="1" applyBorder="1"/>
    <xf numFmtId="3" fontId="7" fillId="0" borderId="79" xfId="3" applyNumberFormat="1" applyFont="1" applyBorder="1" applyAlignment="1">
      <alignment horizontal="center"/>
    </xf>
    <xf numFmtId="3" fontId="7" fillId="0" borderId="78" xfId="3" applyNumberFormat="1" applyFont="1" applyBorder="1" applyAlignment="1">
      <alignment horizontal="center"/>
    </xf>
    <xf numFmtId="0" fontId="7" fillId="0" borderId="80" xfId="3" applyFont="1" applyFill="1" applyBorder="1"/>
    <xf numFmtId="3" fontId="7" fillId="0" borderId="52" xfId="3" applyNumberFormat="1" applyFont="1" applyBorder="1" applyAlignment="1">
      <alignment horizontal="center"/>
    </xf>
    <xf numFmtId="3" fontId="7" fillId="0" borderId="81" xfId="3" applyNumberFormat="1" applyFont="1" applyBorder="1" applyAlignment="1">
      <alignment horizontal="center"/>
    </xf>
    <xf numFmtId="0" fontId="7" fillId="0" borderId="31" xfId="3" applyFont="1" applyFill="1" applyBorder="1"/>
    <xf numFmtId="0" fontId="7" fillId="0" borderId="32" xfId="3" applyFont="1" applyBorder="1"/>
    <xf numFmtId="0" fontId="7" fillId="0" borderId="76" xfId="3" applyFont="1" applyBorder="1"/>
    <xf numFmtId="3" fontId="7" fillId="0" borderId="19" xfId="3" applyNumberFormat="1" applyFont="1" applyBorder="1" applyAlignment="1">
      <alignment horizontal="center"/>
    </xf>
    <xf numFmtId="3" fontId="7" fillId="0" borderId="76" xfId="3" applyNumberFormat="1" applyFont="1" applyBorder="1" applyAlignment="1">
      <alignment horizontal="center"/>
    </xf>
    <xf numFmtId="0" fontId="8" fillId="0" borderId="25" xfId="3" applyFont="1" applyBorder="1"/>
    <xf numFmtId="0" fontId="7" fillId="0" borderId="8" xfId="3" applyBorder="1"/>
    <xf numFmtId="3" fontId="8" fillId="0" borderId="2" xfId="3" applyNumberFormat="1" applyFont="1" applyBorder="1" applyAlignment="1">
      <alignment horizontal="center"/>
    </xf>
    <xf numFmtId="3" fontId="8" fillId="0" borderId="26" xfId="3" applyNumberFormat="1" applyFont="1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7" fillId="0" borderId="29" xfId="3" applyFont="1" applyBorder="1" applyAlignment="1">
      <alignment horizontal="center"/>
    </xf>
    <xf numFmtId="0" fontId="7" fillId="0" borderId="18" xfId="3" applyFont="1" applyBorder="1" applyAlignment="1">
      <alignment horizontal="center"/>
    </xf>
    <xf numFmtId="0" fontId="7" fillId="0" borderId="69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76" xfId="3" applyFont="1" applyBorder="1" applyAlignment="1">
      <alignment horizontal="center"/>
    </xf>
    <xf numFmtId="0" fontId="2" fillId="0" borderId="0" xfId="10"/>
    <xf numFmtId="0" fontId="2" fillId="0" borderId="0" xfId="10" applyFont="1"/>
    <xf numFmtId="0" fontId="15" fillId="0" borderId="0" xfId="10" applyFont="1" applyAlignment="1">
      <alignment horizontal="center" wrapText="1"/>
    </xf>
    <xf numFmtId="0" fontId="2" fillId="0" borderId="0" xfId="10" applyAlignment="1">
      <alignment horizontal="center" wrapText="1"/>
    </xf>
    <xf numFmtId="0" fontId="11" fillId="0" borderId="0" xfId="10" applyFont="1"/>
    <xf numFmtId="0" fontId="16" fillId="0" borderId="9" xfId="10" applyFont="1" applyFill="1" applyBorder="1" applyAlignment="1">
      <alignment horizontal="center" vertical="center"/>
    </xf>
    <xf numFmtId="0" fontId="16" fillId="0" borderId="9" xfId="10" applyFont="1" applyFill="1" applyBorder="1" applyAlignment="1">
      <alignment horizontal="center" vertical="center" wrapText="1"/>
    </xf>
    <xf numFmtId="0" fontId="37" fillId="0" borderId="9" xfId="10" applyFont="1" applyBorder="1" applyAlignment="1">
      <alignment wrapText="1"/>
    </xf>
    <xf numFmtId="0" fontId="11" fillId="0" borderId="9" xfId="10" applyFont="1" applyBorder="1"/>
    <xf numFmtId="0" fontId="34" fillId="0" borderId="9" xfId="10" applyFont="1" applyBorder="1" applyAlignment="1">
      <alignment wrapText="1"/>
    </xf>
    <xf numFmtId="0" fontId="55" fillId="0" borderId="0" xfId="10" applyFont="1" applyAlignment="1">
      <alignment wrapText="1"/>
    </xf>
    <xf numFmtId="0" fontId="34" fillId="0" borderId="9" xfId="10" applyFont="1" applyBorder="1"/>
    <xf numFmtId="0" fontId="12" fillId="0" borderId="9" xfId="10" applyFont="1" applyFill="1" applyBorder="1" applyAlignment="1">
      <alignment horizontal="left" vertical="center" wrapText="1"/>
    </xf>
    <xf numFmtId="0" fontId="37" fillId="0" borderId="9" xfId="10" applyFont="1" applyFill="1" applyBorder="1" applyAlignment="1">
      <alignment horizontal="left" vertical="center"/>
    </xf>
    <xf numFmtId="0" fontId="37" fillId="0" borderId="9" xfId="10" applyFont="1" applyFill="1" applyBorder="1" applyAlignment="1">
      <alignment horizontal="left" vertical="center" wrapText="1"/>
    </xf>
    <xf numFmtId="0" fontId="39" fillId="3" borderId="9" xfId="10" applyFont="1" applyFill="1" applyBorder="1" applyAlignment="1">
      <alignment horizontal="left" vertical="center" wrapText="1"/>
    </xf>
    <xf numFmtId="0" fontId="16" fillId="3" borderId="9" xfId="10" applyFont="1" applyFill="1" applyBorder="1" applyAlignment="1">
      <alignment horizontal="left" vertical="center"/>
    </xf>
    <xf numFmtId="0" fontId="11" fillId="3" borderId="9" xfId="10" applyFont="1" applyFill="1" applyBorder="1"/>
    <xf numFmtId="0" fontId="39" fillId="0" borderId="9" xfId="10" applyFont="1" applyFill="1" applyBorder="1" applyAlignment="1">
      <alignment horizontal="left" vertical="center" wrapText="1"/>
    </xf>
    <xf numFmtId="0" fontId="16" fillId="0" borderId="9" xfId="10" applyFont="1" applyFill="1" applyBorder="1" applyAlignment="1">
      <alignment horizontal="left" vertical="center"/>
    </xf>
    <xf numFmtId="0" fontId="15" fillId="0" borderId="0" xfId="3" applyFont="1" applyAlignment="1">
      <alignment horizontal="center" wrapText="1"/>
    </xf>
    <xf numFmtId="0" fontId="2" fillId="0" borderId="0" xfId="3" applyFont="1" applyAlignment="1">
      <alignment horizontal="center" wrapText="1"/>
    </xf>
    <xf numFmtId="0" fontId="16" fillId="0" borderId="9" xfId="3" applyFont="1" applyFill="1" applyBorder="1" applyAlignment="1">
      <alignment horizontal="center" vertical="center"/>
    </xf>
    <xf numFmtId="0" fontId="16" fillId="0" borderId="9" xfId="3" applyFont="1" applyFill="1" applyBorder="1" applyAlignment="1">
      <alignment horizontal="center" vertical="center" wrapText="1"/>
    </xf>
    <xf numFmtId="0" fontId="37" fillId="0" borderId="9" xfId="3" applyFont="1" applyBorder="1" applyAlignment="1">
      <alignment wrapText="1"/>
    </xf>
    <xf numFmtId="0" fontId="34" fillId="0" borderId="9" xfId="3" applyFont="1" applyBorder="1" applyAlignment="1">
      <alignment wrapText="1"/>
    </xf>
    <xf numFmtId="0" fontId="55" fillId="0" borderId="0" xfId="3" applyFont="1" applyAlignment="1">
      <alignment wrapText="1"/>
    </xf>
    <xf numFmtId="0" fontId="34" fillId="0" borderId="9" xfId="3" applyFont="1" applyBorder="1"/>
    <xf numFmtId="0" fontId="12" fillId="0" borderId="9" xfId="3" applyFont="1" applyFill="1" applyBorder="1" applyAlignment="1">
      <alignment horizontal="left" vertical="center" wrapText="1"/>
    </xf>
    <xf numFmtId="0" fontId="37" fillId="0" borderId="9" xfId="3" applyFont="1" applyFill="1" applyBorder="1" applyAlignment="1">
      <alignment horizontal="left" vertical="center"/>
    </xf>
    <xf numFmtId="0" fontId="37" fillId="0" borderId="9" xfId="3" applyFont="1" applyFill="1" applyBorder="1" applyAlignment="1">
      <alignment horizontal="left" vertical="center" wrapText="1"/>
    </xf>
    <xf numFmtId="0" fontId="39" fillId="3" borderId="9" xfId="3" applyFont="1" applyFill="1" applyBorder="1" applyAlignment="1">
      <alignment horizontal="left" vertical="center" wrapText="1"/>
    </xf>
    <xf numFmtId="0" fontId="16" fillId="3" borderId="9" xfId="3" applyFont="1" applyFill="1" applyBorder="1" applyAlignment="1">
      <alignment horizontal="left" vertical="center"/>
    </xf>
    <xf numFmtId="0" fontId="11" fillId="3" borderId="9" xfId="3" applyFont="1" applyFill="1" applyBorder="1"/>
    <xf numFmtId="0" fontId="39" fillId="0" borderId="9" xfId="3" applyFont="1" applyFill="1" applyBorder="1" applyAlignment="1">
      <alignment horizontal="left" vertical="center" wrapText="1"/>
    </xf>
    <xf numFmtId="0" fontId="16" fillId="0" borderId="9" xfId="3" applyFont="1" applyFill="1" applyBorder="1" applyAlignment="1">
      <alignment horizontal="left" vertical="center"/>
    </xf>
    <xf numFmtId="0" fontId="2" fillId="0" borderId="0" xfId="10" applyFont="1" applyAlignment="1">
      <alignment horizontal="center" wrapText="1"/>
    </xf>
    <xf numFmtId="0" fontId="2" fillId="0" borderId="0" xfId="10" applyAlignment="1"/>
    <xf numFmtId="0" fontId="56" fillId="0" borderId="9" xfId="10" applyFont="1" applyBorder="1"/>
    <xf numFmtId="0" fontId="56" fillId="0" borderId="9" xfId="10" applyFont="1" applyBorder="1" applyAlignment="1">
      <alignment horizontal="right"/>
    </xf>
    <xf numFmtId="0" fontId="20" fillId="0" borderId="9" xfId="10" applyFont="1" applyBorder="1" applyAlignment="1">
      <alignment vertical="center" wrapText="1"/>
    </xf>
    <xf numFmtId="166" fontId="11" fillId="0" borderId="9" xfId="8" applyNumberFormat="1" applyFont="1" applyBorder="1"/>
    <xf numFmtId="0" fontId="11" fillId="0" borderId="9" xfId="10" applyFont="1" applyBorder="1" applyAlignment="1">
      <alignment vertical="center" wrapText="1"/>
    </xf>
    <xf numFmtId="0" fontId="20" fillId="0" borderId="9" xfId="10" applyFont="1" applyBorder="1"/>
    <xf numFmtId="166" fontId="11" fillId="0" borderId="0" xfId="8" applyNumberFormat="1" applyFont="1"/>
    <xf numFmtId="166" fontId="56" fillId="0" borderId="9" xfId="8" applyNumberFormat="1" applyFont="1" applyBorder="1" applyAlignment="1">
      <alignment horizontal="right"/>
    </xf>
    <xf numFmtId="0" fontId="11" fillId="0" borderId="9" xfId="10" applyFont="1" applyBorder="1" applyAlignment="1">
      <alignment wrapText="1"/>
    </xf>
    <xf numFmtId="0" fontId="7" fillId="0" borderId="0" xfId="11"/>
    <xf numFmtId="0" fontId="57" fillId="0" borderId="0" xfId="11" applyFont="1"/>
    <xf numFmtId="14" fontId="58" fillId="0" borderId="0" xfId="11" applyNumberFormat="1" applyFont="1"/>
    <xf numFmtId="0" fontId="58" fillId="0" borderId="0" xfId="11" applyFont="1"/>
    <xf numFmtId="0" fontId="9" fillId="0" borderId="0" xfId="11" applyFont="1" applyAlignment="1">
      <alignment horizontal="center"/>
    </xf>
    <xf numFmtId="0" fontId="7" fillId="0" borderId="0" xfId="11" applyFont="1"/>
    <xf numFmtId="3" fontId="7" fillId="0" borderId="0" xfId="11" applyNumberFormat="1" applyFont="1"/>
    <xf numFmtId="3" fontId="7" fillId="0" borderId="0" xfId="11" applyNumberFormat="1"/>
    <xf numFmtId="0" fontId="9" fillId="0" borderId="0" xfId="11" applyFont="1"/>
    <xf numFmtId="3" fontId="9" fillId="0" borderId="0" xfId="11" applyNumberFormat="1" applyFont="1"/>
    <xf numFmtId="0" fontId="59" fillId="0" borderId="0" xfId="11" applyFont="1"/>
    <xf numFmtId="3" fontId="59" fillId="0" borderId="0" xfId="11" applyNumberFormat="1" applyFont="1"/>
    <xf numFmtId="3" fontId="58" fillId="0" borderId="0" xfId="11" applyNumberFormat="1" applyFont="1"/>
    <xf numFmtId="3" fontId="7" fillId="0" borderId="0" xfId="11" applyNumberFormat="1" applyAlignment="1">
      <alignment horizontal="right"/>
    </xf>
    <xf numFmtId="167" fontId="0" fillId="0" borderId="0" xfId="8" applyNumberFormat="1" applyFont="1"/>
    <xf numFmtId="0" fontId="26" fillId="0" borderId="0" xfId="3" applyFont="1"/>
    <xf numFmtId="0" fontId="31" fillId="0" borderId="0" xfId="3" applyFont="1"/>
    <xf numFmtId="3" fontId="59" fillId="7" borderId="0" xfId="11" applyNumberFormat="1" applyFont="1" applyFill="1"/>
    <xf numFmtId="3" fontId="7" fillId="7" borderId="0" xfId="11" applyNumberFormat="1" applyFill="1"/>
    <xf numFmtId="0" fontId="59" fillId="0" borderId="0" xfId="11" applyFont="1" applyAlignment="1">
      <alignment horizontal="left"/>
    </xf>
    <xf numFmtId="0" fontId="59" fillId="0" borderId="0" xfId="11" applyFont="1" applyAlignment="1"/>
    <xf numFmtId="3" fontId="59" fillId="0" borderId="0" xfId="11" applyNumberFormat="1" applyFont="1" applyAlignment="1"/>
    <xf numFmtId="0" fontId="60" fillId="0" borderId="0" xfId="11" applyFont="1"/>
    <xf numFmtId="3" fontId="60" fillId="0" borderId="0" xfId="11" applyNumberFormat="1" applyFont="1"/>
    <xf numFmtId="0" fontId="61" fillId="0" borderId="0" xfId="3" applyFont="1"/>
    <xf numFmtId="0" fontId="62" fillId="0" borderId="0" xfId="11" applyFont="1"/>
    <xf numFmtId="3" fontId="62" fillId="0" borderId="0" xfId="11" applyNumberFormat="1" applyFont="1"/>
    <xf numFmtId="0" fontId="58" fillId="0" borderId="0" xfId="11" applyFont="1" applyAlignment="1">
      <alignment horizontal="center"/>
    </xf>
    <xf numFmtId="0" fontId="9" fillId="0" borderId="0" xfId="11" applyFont="1" applyAlignment="1">
      <alignment horizontal="center" wrapText="1"/>
    </xf>
    <xf numFmtId="0" fontId="8" fillId="0" borderId="0" xfId="11" applyFont="1"/>
    <xf numFmtId="3" fontId="8" fillId="0" borderId="0" xfId="11" applyNumberFormat="1" applyFont="1"/>
    <xf numFmtId="0" fontId="63" fillId="0" borderId="0" xfId="9" applyFont="1"/>
    <xf numFmtId="0" fontId="63" fillId="0" borderId="0" xfId="3" applyFont="1"/>
    <xf numFmtId="0" fontId="63" fillId="0" borderId="0" xfId="10" applyFont="1"/>
    <xf numFmtId="0" fontId="7" fillId="0" borderId="0" xfId="5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11" applyFont="1" applyAlignment="1">
      <alignment horizontal="center"/>
    </xf>
    <xf numFmtId="3" fontId="21" fillId="0" borderId="0" xfId="0" applyNumberFormat="1" applyFont="1" applyBorder="1" applyAlignment="1"/>
    <xf numFmtId="3" fontId="8" fillId="0" borderId="0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17" fillId="0" borderId="0" xfId="6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59" fillId="0" borderId="82" xfId="11" applyFont="1" applyBorder="1"/>
    <xf numFmtId="0" fontId="7" fillId="0" borderId="83" xfId="11" applyFont="1" applyBorder="1"/>
    <xf numFmtId="0" fontId="2" fillId="0" borderId="0" xfId="9" applyAlignment="1">
      <alignment horizontal="center" wrapText="1"/>
    </xf>
    <xf numFmtId="0" fontId="15" fillId="0" borderId="0" xfId="10" applyFont="1" applyAlignment="1">
      <alignment horizontal="center" wrapText="1"/>
    </xf>
    <xf numFmtId="0" fontId="2" fillId="0" borderId="0" xfId="10" applyAlignment="1">
      <alignment horizontal="center" wrapText="1"/>
    </xf>
    <xf numFmtId="0" fontId="64" fillId="0" borderId="0" xfId="0" applyFont="1" applyBorder="1"/>
    <xf numFmtId="3" fontId="65" fillId="0" borderId="0" xfId="0" applyNumberFormat="1" applyFont="1" applyBorder="1" applyAlignment="1"/>
    <xf numFmtId="0" fontId="1" fillId="0" borderId="0" xfId="9" applyFont="1" applyAlignment="1">
      <alignment horizontal="center" wrapText="1"/>
    </xf>
    <xf numFmtId="3" fontId="7" fillId="0" borderId="18" xfId="3" applyNumberFormat="1" applyFont="1" applyFill="1" applyBorder="1" applyAlignment="1">
      <alignment horizontal="center"/>
    </xf>
    <xf numFmtId="3" fontId="7" fillId="0" borderId="69" xfId="3" applyNumberFormat="1" applyFont="1" applyFill="1" applyBorder="1" applyAlignment="1">
      <alignment horizontal="center"/>
    </xf>
    <xf numFmtId="0" fontId="7" fillId="0" borderId="0" xfId="5" applyFont="1" applyAlignment="1">
      <alignment horizontal="right"/>
    </xf>
    <xf numFmtId="0" fontId="0" fillId="0" borderId="0" xfId="0" applyAlignment="1">
      <alignment horizontal="right"/>
    </xf>
    <xf numFmtId="0" fontId="26" fillId="0" borderId="28" xfId="5" applyBorder="1" applyAlignment="1">
      <alignment horizontal="center"/>
    </xf>
    <xf numFmtId="0" fontId="26" fillId="0" borderId="28" xfId="5" applyFont="1" applyBorder="1" applyAlignment="1">
      <alignment horizontal="center"/>
    </xf>
    <xf numFmtId="0" fontId="26" fillId="0" borderId="29" xfId="5" applyFont="1" applyBorder="1" applyAlignment="1">
      <alignment horizontal="center"/>
    </xf>
    <xf numFmtId="0" fontId="27" fillId="0" borderId="12" xfId="5" applyFont="1" applyFill="1" applyBorder="1" applyAlignment="1">
      <alignment horizontal="center" vertical="center" wrapText="1"/>
    </xf>
    <xf numFmtId="0" fontId="27" fillId="0" borderId="3" xfId="5" applyFont="1" applyFill="1" applyBorder="1" applyAlignment="1">
      <alignment horizontal="center" vertical="center" wrapText="1"/>
    </xf>
    <xf numFmtId="14" fontId="33" fillId="0" borderId="0" xfId="5" applyNumberFormat="1" applyFont="1" applyAlignment="1">
      <alignment horizontal="center" wrapText="1"/>
    </xf>
    <xf numFmtId="0" fontId="7" fillId="0" borderId="27" xfId="5" applyFont="1" applyBorder="1" applyAlignment="1">
      <alignment horizontal="center"/>
    </xf>
    <xf numFmtId="0" fontId="7" fillId="0" borderId="28" xfId="5" applyFont="1" applyBorder="1" applyAlignment="1">
      <alignment horizontal="center"/>
    </xf>
    <xf numFmtId="0" fontId="7" fillId="0" borderId="29" xfId="5" applyFont="1" applyBorder="1" applyAlignment="1">
      <alignment horizontal="center"/>
    </xf>
    <xf numFmtId="0" fontId="7" fillId="0" borderId="0" xfId="5" applyFont="1" applyAlignment="1">
      <alignment horizontal="center" wrapText="1"/>
    </xf>
    <xf numFmtId="0" fontId="27" fillId="0" borderId="44" xfId="5" applyFont="1" applyFill="1" applyBorder="1" applyAlignment="1">
      <alignment horizontal="center" vertical="center" wrapText="1"/>
    </xf>
    <xf numFmtId="0" fontId="27" fillId="0" borderId="43" xfId="5" applyFont="1" applyFill="1" applyBorder="1" applyAlignment="1">
      <alignment horizontal="center" vertical="center" wrapText="1"/>
    </xf>
    <xf numFmtId="0" fontId="33" fillId="0" borderId="0" xfId="5" applyFont="1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right"/>
    </xf>
    <xf numFmtId="0" fontId="26" fillId="0" borderId="27" xfId="5" applyBorder="1" applyAlignment="1">
      <alignment horizontal="center"/>
    </xf>
    <xf numFmtId="0" fontId="34" fillId="0" borderId="45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4" fillId="0" borderId="45" xfId="0" applyFont="1" applyFill="1" applyBorder="1" applyAlignment="1">
      <alignment horizontal="center" wrapText="1"/>
    </xf>
    <xf numFmtId="0" fontId="34" fillId="0" borderId="7" xfId="0" applyFont="1" applyFill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43" fillId="0" borderId="0" xfId="1" applyFont="1" applyAlignment="1">
      <alignment horizontal="center" wrapText="1"/>
    </xf>
    <xf numFmtId="0" fontId="7" fillId="0" borderId="30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0" fontId="8" fillId="0" borderId="32" xfId="0" applyFont="1" applyBorder="1" applyAlignment="1">
      <alignment horizontal="left" wrapText="1"/>
    </xf>
    <xf numFmtId="0" fontId="8" fillId="0" borderId="25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8" fillId="0" borderId="20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0" fillId="0" borderId="11" xfId="0" applyBorder="1" applyAlignment="1">
      <alignment wrapText="1"/>
    </xf>
    <xf numFmtId="0" fontId="7" fillId="0" borderId="27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8" fillId="0" borderId="25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24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53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wrapText="1"/>
    </xf>
    <xf numFmtId="0" fontId="22" fillId="0" borderId="50" xfId="0" applyFont="1" applyBorder="1" applyAlignment="1">
      <alignment horizontal="center" wrapText="1"/>
    </xf>
    <xf numFmtId="0" fontId="11" fillId="0" borderId="0" xfId="1" applyFont="1" applyAlignment="1">
      <alignment horizontal="center" wrapText="1"/>
    </xf>
    <xf numFmtId="0" fontId="10" fillId="0" borderId="0" xfId="1" applyFont="1" applyFill="1" applyAlignment="1">
      <alignment horizontal="center" wrapText="1"/>
    </xf>
    <xf numFmtId="0" fontId="3" fillId="0" borderId="0" xfId="1" applyFont="1" applyAlignment="1"/>
    <xf numFmtId="0" fontId="10" fillId="0" borderId="0" xfId="2" applyFont="1" applyFill="1" applyAlignment="1">
      <alignment horizontal="center" wrapText="1"/>
    </xf>
    <xf numFmtId="0" fontId="11" fillId="0" borderId="0" xfId="2" applyFont="1" applyAlignment="1">
      <alignment horizontal="center" wrapText="1"/>
    </xf>
    <xf numFmtId="0" fontId="15" fillId="0" borderId="0" xfId="2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46" fillId="0" borderId="50" xfId="3" applyFont="1" applyBorder="1" applyAlignment="1">
      <alignment horizontal="left"/>
    </xf>
    <xf numFmtId="0" fontId="46" fillId="0" borderId="3" xfId="3" applyFont="1" applyBorder="1" applyAlignment="1">
      <alignment horizontal="left"/>
    </xf>
    <xf numFmtId="0" fontId="8" fillId="0" borderId="0" xfId="3" applyFont="1" applyAlignment="1">
      <alignment horizontal="center"/>
    </xf>
    <xf numFmtId="0" fontId="45" fillId="0" borderId="55" xfId="3" applyFont="1" applyBorder="1" applyAlignment="1">
      <alignment horizontal="center" vertical="center" wrapText="1"/>
    </xf>
    <xf numFmtId="0" fontId="45" fillId="0" borderId="58" xfId="3" applyFont="1" applyBorder="1" applyAlignment="1">
      <alignment horizontal="center" vertical="center" wrapText="1"/>
    </xf>
    <xf numFmtId="0" fontId="45" fillId="0" borderId="56" xfId="3" applyFont="1" applyBorder="1" applyAlignment="1">
      <alignment horizontal="center" vertical="center"/>
    </xf>
    <xf numFmtId="0" fontId="45" fillId="0" borderId="57" xfId="3" applyFont="1" applyBorder="1" applyAlignment="1">
      <alignment horizontal="center" vertical="center"/>
    </xf>
    <xf numFmtId="0" fontId="45" fillId="0" borderId="53" xfId="3" applyFont="1" applyBorder="1" applyAlignment="1">
      <alignment horizontal="center" vertical="center"/>
    </xf>
    <xf numFmtId="0" fontId="45" fillId="0" borderId="5" xfId="3" applyFont="1" applyBorder="1" applyAlignment="1">
      <alignment horizontal="center" vertical="center"/>
    </xf>
    <xf numFmtId="0" fontId="46" fillId="0" borderId="25" xfId="3" applyFont="1" applyBorder="1" applyAlignment="1">
      <alignment horizontal="center" vertical="center"/>
    </xf>
    <xf numFmtId="0" fontId="46" fillId="0" borderId="8" xfId="3" applyFont="1" applyBorder="1" applyAlignment="1">
      <alignment horizontal="center" vertical="center"/>
    </xf>
    <xf numFmtId="0" fontId="46" fillId="0" borderId="26" xfId="3" applyFont="1" applyBorder="1" applyAlignment="1">
      <alignment horizontal="center" vertical="center"/>
    </xf>
    <xf numFmtId="0" fontId="46" fillId="0" borderId="60" xfId="3" applyFont="1" applyBorder="1" applyAlignment="1">
      <alignment horizontal="left"/>
    </xf>
    <xf numFmtId="0" fontId="46" fillId="0" borderId="8" xfId="3" applyFont="1" applyBorder="1" applyAlignment="1">
      <alignment horizontal="left"/>
    </xf>
    <xf numFmtId="0" fontId="46" fillId="0" borderId="26" xfId="3" applyFont="1" applyBorder="1" applyAlignment="1">
      <alignment horizontal="left"/>
    </xf>
    <xf numFmtId="0" fontId="46" fillId="0" borderId="64" xfId="3" applyFont="1" applyBorder="1" applyAlignment="1">
      <alignment horizontal="left"/>
    </xf>
    <xf numFmtId="0" fontId="46" fillId="0" borderId="6" xfId="3" applyFont="1" applyBorder="1" applyAlignment="1">
      <alignment horizontal="left" wrapText="1"/>
    </xf>
    <xf numFmtId="0" fontId="7" fillId="0" borderId="7" xfId="3" applyBorder="1" applyAlignment="1">
      <alignment wrapText="1"/>
    </xf>
    <xf numFmtId="0" fontId="46" fillId="0" borderId="5" xfId="3" applyFont="1" applyBorder="1" applyAlignment="1">
      <alignment horizontal="left"/>
    </xf>
    <xf numFmtId="0" fontId="46" fillId="0" borderId="61" xfId="3" applyFont="1" applyBorder="1" applyAlignment="1">
      <alignment horizontal="left"/>
    </xf>
    <xf numFmtId="0" fontId="46" fillId="0" borderId="6" xfId="3" applyFont="1" applyBorder="1" applyAlignment="1">
      <alignment horizontal="left"/>
    </xf>
    <xf numFmtId="0" fontId="46" fillId="0" borderId="7" xfId="3" applyFont="1" applyBorder="1" applyAlignment="1">
      <alignment horizontal="left"/>
    </xf>
    <xf numFmtId="0" fontId="46" fillId="0" borderId="63" xfId="3" applyFont="1" applyBorder="1" applyAlignment="1">
      <alignment horizontal="left"/>
    </xf>
    <xf numFmtId="0" fontId="46" fillId="0" borderId="67" xfId="3" applyFont="1" applyBorder="1" applyAlignment="1">
      <alignment horizontal="left"/>
    </xf>
    <xf numFmtId="0" fontId="46" fillId="0" borderId="68" xfId="3" applyFont="1" applyBorder="1" applyAlignment="1">
      <alignment horizontal="left"/>
    </xf>
    <xf numFmtId="0" fontId="46" fillId="0" borderId="9" xfId="3" applyFont="1" applyBorder="1" applyAlignment="1">
      <alignment horizontal="left"/>
    </xf>
    <xf numFmtId="0" fontId="46" fillId="0" borderId="15" xfId="3" applyFont="1" applyBorder="1" applyAlignment="1">
      <alignment horizontal="left"/>
    </xf>
    <xf numFmtId="0" fontId="46" fillId="0" borderId="71" xfId="3" applyFont="1" applyBorder="1" applyAlignment="1">
      <alignment horizontal="left"/>
    </xf>
    <xf numFmtId="0" fontId="8" fillId="0" borderId="0" xfId="3" applyFont="1" applyAlignment="1">
      <alignment horizontal="center" wrapText="1"/>
    </xf>
    <xf numFmtId="0" fontId="45" fillId="0" borderId="72" xfId="3" applyFont="1" applyBorder="1" applyAlignment="1">
      <alignment horizontal="center" vertical="center" wrapText="1"/>
    </xf>
    <xf numFmtId="0" fontId="45" fillId="0" borderId="73" xfId="3" applyFont="1" applyBorder="1" applyAlignment="1">
      <alignment horizontal="center" vertical="center" wrapText="1"/>
    </xf>
    <xf numFmtId="0" fontId="46" fillId="0" borderId="25" xfId="3" applyFont="1" applyBorder="1" applyAlignment="1">
      <alignment horizontal="center" vertical="center" wrapText="1"/>
    </xf>
    <xf numFmtId="0" fontId="46" fillId="0" borderId="8" xfId="3" applyFont="1" applyBorder="1" applyAlignment="1">
      <alignment horizontal="center" vertical="center" wrapText="1"/>
    </xf>
    <xf numFmtId="0" fontId="7" fillId="0" borderId="26" xfId="3" applyBorder="1" applyAlignment="1">
      <alignment horizontal="center" vertical="center" wrapText="1"/>
    </xf>
    <xf numFmtId="0" fontId="45" fillId="0" borderId="4" xfId="3" applyFont="1" applyBorder="1" applyAlignment="1">
      <alignment horizontal="center" vertical="center" wrapText="1"/>
    </xf>
    <xf numFmtId="0" fontId="7" fillId="0" borderId="11" xfId="3" applyBorder="1" applyAlignment="1">
      <alignment horizontal="center" vertical="center" wrapText="1"/>
    </xf>
    <xf numFmtId="0" fontId="45" fillId="0" borderId="11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8" xfId="3" applyBorder="1"/>
    <xf numFmtId="0" fontId="10" fillId="0" borderId="0" xfId="9" applyFont="1" applyAlignment="1">
      <alignment horizontal="center" wrapText="1"/>
    </xf>
    <xf numFmtId="0" fontId="2" fillId="0" borderId="0" xfId="9" applyAlignment="1">
      <alignment horizontal="center" wrapText="1"/>
    </xf>
    <xf numFmtId="0" fontId="15" fillId="0" borderId="0" xfId="9" applyFont="1" applyAlignment="1">
      <alignment horizontal="center" wrapText="1"/>
    </xf>
    <xf numFmtId="0" fontId="10" fillId="0" borderId="0" xfId="3" applyFont="1" applyAlignment="1">
      <alignment horizontal="center" wrapText="1"/>
    </xf>
    <xf numFmtId="0" fontId="2" fillId="0" borderId="0" xfId="3" applyFont="1" applyAlignment="1">
      <alignment horizontal="center" wrapText="1"/>
    </xf>
    <xf numFmtId="0" fontId="15" fillId="0" borderId="0" xfId="3" applyFont="1" applyAlignment="1">
      <alignment horizontal="center" wrapText="1"/>
    </xf>
    <xf numFmtId="0" fontId="7" fillId="0" borderId="4" xfId="3" applyFont="1" applyBorder="1" applyAlignment="1">
      <alignment wrapText="1"/>
    </xf>
    <xf numFmtId="0" fontId="7" fillId="0" borderId="1" xfId="3" applyBorder="1" applyAlignment="1">
      <alignment wrapText="1"/>
    </xf>
    <xf numFmtId="0" fontId="7" fillId="0" borderId="11" xfId="3" applyBorder="1" applyAlignment="1">
      <alignment wrapText="1"/>
    </xf>
    <xf numFmtId="0" fontId="7" fillId="0" borderId="4" xfId="3" applyFont="1" applyBorder="1" applyAlignment="1">
      <alignment horizontal="center" wrapText="1"/>
    </xf>
    <xf numFmtId="0" fontId="7" fillId="0" borderId="1" xfId="3" applyBorder="1" applyAlignment="1">
      <alignment horizontal="center" wrapText="1"/>
    </xf>
    <xf numFmtId="0" fontId="7" fillId="0" borderId="11" xfId="3" applyBorder="1" applyAlignment="1">
      <alignment horizontal="center" wrapText="1"/>
    </xf>
    <xf numFmtId="0" fontId="7" fillId="0" borderId="0" xfId="3" applyFont="1" applyAlignment="1">
      <alignment horizontal="center" wrapText="1"/>
    </xf>
    <xf numFmtId="0" fontId="13" fillId="0" borderId="0" xfId="3" applyFont="1" applyAlignment="1">
      <alignment horizontal="center" shrinkToFit="1"/>
    </xf>
    <xf numFmtId="0" fontId="14" fillId="0" borderId="0" xfId="3" applyFont="1" applyAlignment="1">
      <alignment horizontal="center" shrinkToFit="1"/>
    </xf>
    <xf numFmtId="0" fontId="19" fillId="0" borderId="0" xfId="3" applyFont="1" applyAlignment="1">
      <alignment horizontal="center" wrapText="1"/>
    </xf>
    <xf numFmtId="0" fontId="54" fillId="0" borderId="0" xfId="3" applyFont="1" applyAlignment="1">
      <alignment horizontal="center" wrapText="1"/>
    </xf>
    <xf numFmtId="0" fontId="20" fillId="0" borderId="0" xfId="3" applyFont="1" applyAlignment="1">
      <alignment horizontal="center" wrapText="1"/>
    </xf>
    <xf numFmtId="0" fontId="10" fillId="0" borderId="0" xfId="10" applyFont="1" applyAlignment="1">
      <alignment horizontal="center" wrapText="1"/>
    </xf>
    <xf numFmtId="0" fontId="2" fillId="0" borderId="0" xfId="10" applyFont="1" applyAlignment="1">
      <alignment horizontal="center" wrapText="1"/>
    </xf>
    <xf numFmtId="0" fontId="15" fillId="0" borderId="0" xfId="10" applyFont="1" applyAlignment="1">
      <alignment horizontal="center" wrapText="1"/>
    </xf>
    <xf numFmtId="0" fontId="2" fillId="0" borderId="0" xfId="10" applyAlignment="1">
      <alignment horizontal="center" wrapText="1"/>
    </xf>
    <xf numFmtId="0" fontId="59" fillId="0" borderId="0" xfId="11" applyFont="1" applyAlignment="1">
      <alignment horizontal="left" wrapText="1"/>
    </xf>
    <xf numFmtId="0" fontId="9" fillId="0" borderId="0" xfId="11" applyFont="1" applyAlignment="1">
      <alignment horizontal="center"/>
    </xf>
    <xf numFmtId="0" fontId="7" fillId="0" borderId="0" xfId="11" applyFont="1" applyAlignment="1">
      <alignment horizontal="left" wrapText="1"/>
    </xf>
    <xf numFmtId="0" fontId="7" fillId="0" borderId="0" xfId="11" applyAlignment="1">
      <alignment horizontal="left" wrapText="1"/>
    </xf>
    <xf numFmtId="0" fontId="9" fillId="0" borderId="0" xfId="11" applyFont="1" applyAlignment="1">
      <alignment horizontal="left" wrapText="1"/>
    </xf>
    <xf numFmtId="0" fontId="59" fillId="0" borderId="0" xfId="11" applyFont="1" applyAlignment="1">
      <alignment horizontal="left"/>
    </xf>
    <xf numFmtId="0" fontId="8" fillId="0" borderId="0" xfId="11" applyFont="1" applyAlignment="1">
      <alignment horizontal="center"/>
    </xf>
    <xf numFmtId="0" fontId="8" fillId="0" borderId="0" xfId="0" applyFont="1" applyAlignment="1">
      <alignment horizontal="center" wrapText="1"/>
    </xf>
    <xf numFmtId="0" fontId="30" fillId="0" borderId="0" xfId="5" applyFont="1" applyAlignment="1">
      <alignment horizontal="center"/>
    </xf>
    <xf numFmtId="0" fontId="66" fillId="0" borderId="0" xfId="5" applyFont="1" applyAlignment="1">
      <alignment horizontal="right"/>
    </xf>
    <xf numFmtId="0" fontId="66" fillId="0" borderId="0" xfId="0" applyFont="1" applyAlignment="1">
      <alignment horizontal="right"/>
    </xf>
    <xf numFmtId="0" fontId="66" fillId="0" borderId="0" xfId="0" applyFont="1" applyAlignment="1"/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3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67" fillId="0" borderId="0" xfId="1" applyFont="1" applyAlignment="1" applyProtection="1">
      <alignment horizontal="right"/>
      <protection locked="0"/>
    </xf>
    <xf numFmtId="0" fontId="67" fillId="0" borderId="0" xfId="2" applyFont="1" applyAlignment="1">
      <alignment horizontal="right"/>
    </xf>
    <xf numFmtId="0" fontId="67" fillId="0" borderId="0" xfId="1" applyFont="1" applyAlignment="1">
      <alignment horizontal="right"/>
    </xf>
    <xf numFmtId="0" fontId="66" fillId="0" borderId="0" xfId="3" applyFont="1" applyAlignment="1">
      <alignment horizontal="right"/>
    </xf>
    <xf numFmtId="0" fontId="67" fillId="0" borderId="0" xfId="9" applyFont="1" applyAlignment="1">
      <alignment horizontal="right"/>
    </xf>
    <xf numFmtId="0" fontId="67" fillId="0" borderId="0" xfId="3" applyFont="1" applyAlignment="1">
      <alignment horizontal="right"/>
    </xf>
    <xf numFmtId="0" fontId="7" fillId="0" borderId="0" xfId="3" applyAlignment="1">
      <alignment horizontal="right"/>
    </xf>
    <xf numFmtId="0" fontId="8" fillId="0" borderId="0" xfId="3" applyFont="1" applyAlignment="1"/>
    <xf numFmtId="0" fontId="20" fillId="0" borderId="0" xfId="3" applyFont="1" applyAlignment="1">
      <alignment horizontal="center"/>
    </xf>
    <xf numFmtId="0" fontId="7" fillId="0" borderId="0" xfId="3" applyAlignment="1"/>
    <xf numFmtId="0" fontId="66" fillId="0" borderId="0" xfId="3" applyFont="1"/>
    <xf numFmtId="0" fontId="8" fillId="0" borderId="0" xfId="3" applyFont="1" applyAlignment="1">
      <alignment wrapText="1"/>
    </xf>
    <xf numFmtId="0" fontId="7" fillId="0" borderId="0" xfId="3" applyAlignment="1">
      <alignment horizontal="right"/>
    </xf>
    <xf numFmtId="0" fontId="67" fillId="0" borderId="0" xfId="10" applyFont="1" applyAlignment="1">
      <alignment horizontal="right"/>
    </xf>
  </cellXfs>
  <cellStyles count="12">
    <cellStyle name="Ezres" xfId="7" builtinId="3"/>
    <cellStyle name="Ezres 2" xfId="8"/>
    <cellStyle name="Normál" xfId="0" builtinId="0"/>
    <cellStyle name="Normál 2" xfId="1"/>
    <cellStyle name="Normál 2 2" xfId="2"/>
    <cellStyle name="Normál 2 2 2" xfId="9"/>
    <cellStyle name="Normál 3" xfId="3"/>
    <cellStyle name="Normál 4" xfId="4"/>
    <cellStyle name="Normál 4 2" xfId="10"/>
    <cellStyle name="Normál 5" xfId="5"/>
    <cellStyle name="Normal_KTRSZJ" xfId="6"/>
    <cellStyle name="Normál_Munka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28"/>
  <sheetViews>
    <sheetView topLeftCell="A104" workbookViewId="0">
      <selection activeCell="J7" sqref="J7"/>
    </sheetView>
  </sheetViews>
  <sheetFormatPr defaultColWidth="9.140625" defaultRowHeight="12.75" x14ac:dyDescent="0.2"/>
  <cols>
    <col min="1" max="1" width="19.7109375" style="123" customWidth="1"/>
    <col min="2" max="2" width="6.42578125" style="80" customWidth="1"/>
    <col min="3" max="4" width="11.140625" style="80" bestFit="1" customWidth="1"/>
    <col min="5" max="5" width="6" style="80" customWidth="1"/>
    <col min="6" max="8" width="11.140625" style="80" bestFit="1" customWidth="1"/>
    <col min="9" max="9" width="5.85546875" style="80" bestFit="1" customWidth="1"/>
    <col min="10" max="12" width="11.140625" style="80" bestFit="1" customWidth="1"/>
    <col min="13" max="13" width="4.42578125" style="80" customWidth="1"/>
    <col min="14" max="14" width="11.140625" style="80" bestFit="1" customWidth="1"/>
    <col min="15" max="16384" width="9.140625" style="80"/>
  </cols>
  <sheetData>
    <row r="1" spans="1:14" ht="15.75" customHeight="1" x14ac:dyDescent="0.2">
      <c r="A1" s="102"/>
      <c r="B1" s="101"/>
      <c r="C1" s="101"/>
      <c r="D1" s="101"/>
      <c r="E1" s="101"/>
      <c r="F1" s="101"/>
    </row>
    <row r="2" spans="1:14" x14ac:dyDescent="0.2">
      <c r="A2" s="881" t="s">
        <v>986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</row>
    <row r="3" spans="1:14" ht="25.5" customHeight="1" x14ac:dyDescent="0.2">
      <c r="A3" s="740"/>
      <c r="B3" s="740"/>
      <c r="C3" s="740"/>
      <c r="D3" s="740"/>
      <c r="E3" s="740"/>
      <c r="F3" s="740"/>
    </row>
    <row r="4" spans="1:14" ht="33" customHeight="1" x14ac:dyDescent="0.25">
      <c r="A4" s="743" t="s">
        <v>744</v>
      </c>
      <c r="B4" s="743"/>
      <c r="C4" s="743"/>
      <c r="D4" s="743"/>
      <c r="E4" s="743"/>
      <c r="F4" s="743"/>
      <c r="G4" s="744"/>
      <c r="H4" s="744"/>
      <c r="I4" s="744"/>
      <c r="J4" s="744"/>
      <c r="K4" s="744"/>
      <c r="L4" s="744"/>
      <c r="M4" s="744"/>
      <c r="N4" s="744"/>
    </row>
    <row r="5" spans="1:14" ht="15.75" x14ac:dyDescent="0.25">
      <c r="A5" s="736"/>
      <c r="B5" s="736"/>
      <c r="C5" s="736"/>
      <c r="D5" s="736"/>
      <c r="E5" s="736"/>
      <c r="F5" s="736"/>
    </row>
    <row r="6" spans="1:14" ht="15.75" customHeight="1" x14ac:dyDescent="0.2">
      <c r="A6" s="880" t="s">
        <v>627</v>
      </c>
      <c r="B6" s="880"/>
      <c r="C6" s="880"/>
      <c r="D6" s="880"/>
      <c r="E6" s="880"/>
      <c r="F6" s="880"/>
      <c r="G6" s="795"/>
      <c r="H6" s="795"/>
      <c r="I6" s="795"/>
      <c r="J6" s="795"/>
      <c r="K6" s="795"/>
      <c r="L6" s="795"/>
      <c r="M6" s="795"/>
      <c r="N6" s="795"/>
    </row>
    <row r="7" spans="1:14" ht="18.75" x14ac:dyDescent="0.3">
      <c r="A7" s="119"/>
      <c r="B7" s="101"/>
      <c r="C7" s="101"/>
      <c r="D7" s="101"/>
      <c r="E7" s="101"/>
      <c r="F7" s="101"/>
    </row>
    <row r="8" spans="1:14" ht="26.25" thickBot="1" x14ac:dyDescent="0.25">
      <c r="A8" s="120" t="s">
        <v>28</v>
      </c>
      <c r="B8" s="101"/>
      <c r="C8" s="101"/>
      <c r="D8" s="101"/>
      <c r="E8" s="101"/>
      <c r="F8" s="101"/>
    </row>
    <row r="9" spans="1:14" s="81" customFormat="1" x14ac:dyDescent="0.2">
      <c r="A9" s="741" t="s">
        <v>29</v>
      </c>
      <c r="B9" s="734" t="s">
        <v>30</v>
      </c>
      <c r="C9" s="737" t="s">
        <v>428</v>
      </c>
      <c r="D9" s="738"/>
      <c r="E9" s="738"/>
      <c r="F9" s="739"/>
      <c r="G9" s="731" t="s">
        <v>429</v>
      </c>
      <c r="H9" s="732"/>
      <c r="I9" s="732"/>
      <c r="J9" s="733"/>
      <c r="K9" s="731" t="s">
        <v>430</v>
      </c>
      <c r="L9" s="732"/>
      <c r="M9" s="732"/>
      <c r="N9" s="733"/>
    </row>
    <row r="10" spans="1:14" s="81" customFormat="1" ht="73.5" customHeight="1" x14ac:dyDescent="0.2">
      <c r="A10" s="742"/>
      <c r="B10" s="735"/>
      <c r="C10" s="98" t="s">
        <v>36</v>
      </c>
      <c r="D10" s="97" t="s">
        <v>37</v>
      </c>
      <c r="E10" s="97" t="s">
        <v>613</v>
      </c>
      <c r="F10" s="96" t="s">
        <v>612</v>
      </c>
      <c r="G10" s="100" t="s">
        <v>36</v>
      </c>
      <c r="H10" s="97" t="s">
        <v>37</v>
      </c>
      <c r="I10" s="97" t="s">
        <v>613</v>
      </c>
      <c r="J10" s="96" t="s">
        <v>612</v>
      </c>
      <c r="K10" s="100" t="s">
        <v>36</v>
      </c>
      <c r="L10" s="97" t="s">
        <v>37</v>
      </c>
      <c r="M10" s="97" t="s">
        <v>613</v>
      </c>
      <c r="N10" s="96" t="s">
        <v>612</v>
      </c>
    </row>
    <row r="11" spans="1:14" s="81" customFormat="1" ht="38.25" x14ac:dyDescent="0.2">
      <c r="A11" s="95" t="s">
        <v>38</v>
      </c>
      <c r="B11" s="117" t="s">
        <v>39</v>
      </c>
      <c r="C11" s="299">
        <v>18558739</v>
      </c>
      <c r="D11" s="300"/>
      <c r="E11" s="300"/>
      <c r="F11" s="301">
        <f t="shared" ref="F11:F42" si="0">SUM(C11:E11)</f>
        <v>18558739</v>
      </c>
      <c r="G11" s="302">
        <v>23436181</v>
      </c>
      <c r="H11" s="300"/>
      <c r="I11" s="300"/>
      <c r="J11" s="301">
        <f t="shared" ref="J11:J42" si="1">SUM(G11:I11)</f>
        <v>23436181</v>
      </c>
      <c r="K11" s="302">
        <v>22792464</v>
      </c>
      <c r="L11" s="300"/>
      <c r="M11" s="300"/>
      <c r="N11" s="301">
        <f t="shared" ref="N11:N42" si="2">SUM(K11:M11)</f>
        <v>22792464</v>
      </c>
    </row>
    <row r="12" spans="1:14" s="81" customFormat="1" x14ac:dyDescent="0.2">
      <c r="A12" s="95" t="s">
        <v>40</v>
      </c>
      <c r="B12" s="107" t="s">
        <v>41</v>
      </c>
      <c r="C12" s="299"/>
      <c r="D12" s="300"/>
      <c r="E12" s="300"/>
      <c r="F12" s="301">
        <f t="shared" si="0"/>
        <v>0</v>
      </c>
      <c r="G12" s="302"/>
      <c r="H12" s="300"/>
      <c r="I12" s="300"/>
      <c r="J12" s="301">
        <f t="shared" si="1"/>
        <v>0</v>
      </c>
      <c r="K12" s="302"/>
      <c r="L12" s="300"/>
      <c r="M12" s="300"/>
      <c r="N12" s="301">
        <f t="shared" si="2"/>
        <v>0</v>
      </c>
    </row>
    <row r="13" spans="1:14" s="81" customFormat="1" ht="25.5" x14ac:dyDescent="0.2">
      <c r="A13" s="95" t="s">
        <v>42</v>
      </c>
      <c r="B13" s="107" t="s">
        <v>43</v>
      </c>
      <c r="C13" s="299"/>
      <c r="D13" s="300"/>
      <c r="E13" s="300"/>
      <c r="F13" s="301">
        <f t="shared" si="0"/>
        <v>0</v>
      </c>
      <c r="G13" s="302">
        <v>0</v>
      </c>
      <c r="H13" s="300"/>
      <c r="I13" s="300"/>
      <c r="J13" s="301">
        <f t="shared" si="1"/>
        <v>0</v>
      </c>
      <c r="K13" s="302">
        <v>0</v>
      </c>
      <c r="L13" s="300"/>
      <c r="M13" s="300"/>
      <c r="N13" s="301">
        <f t="shared" si="2"/>
        <v>0</v>
      </c>
    </row>
    <row r="14" spans="1:14" s="81" customFormat="1" ht="48" customHeight="1" x14ac:dyDescent="0.2">
      <c r="A14" s="95" t="s">
        <v>44</v>
      </c>
      <c r="B14" s="107" t="s">
        <v>45</v>
      </c>
      <c r="C14" s="299"/>
      <c r="D14" s="300"/>
      <c r="E14" s="300"/>
      <c r="F14" s="301">
        <f t="shared" si="0"/>
        <v>0</v>
      </c>
      <c r="G14" s="302"/>
      <c r="H14" s="300"/>
      <c r="I14" s="300"/>
      <c r="J14" s="301">
        <f t="shared" si="1"/>
        <v>0</v>
      </c>
      <c r="K14" s="302"/>
      <c r="L14" s="300"/>
      <c r="M14" s="300"/>
      <c r="N14" s="301">
        <f t="shared" si="2"/>
        <v>0</v>
      </c>
    </row>
    <row r="15" spans="1:14" s="81" customFormat="1" x14ac:dyDescent="0.2">
      <c r="A15" s="95" t="s">
        <v>46</v>
      </c>
      <c r="B15" s="107" t="s">
        <v>47</v>
      </c>
      <c r="C15" s="299"/>
      <c r="D15" s="300"/>
      <c r="E15" s="300"/>
      <c r="F15" s="301">
        <f t="shared" si="0"/>
        <v>0</v>
      </c>
      <c r="G15" s="302"/>
      <c r="H15" s="300"/>
      <c r="I15" s="300"/>
      <c r="J15" s="301">
        <f t="shared" si="1"/>
        <v>0</v>
      </c>
      <c r="K15" s="302"/>
      <c r="L15" s="300"/>
      <c r="M15" s="300"/>
      <c r="N15" s="301">
        <f t="shared" si="2"/>
        <v>0</v>
      </c>
    </row>
    <row r="16" spans="1:14" s="81" customFormat="1" x14ac:dyDescent="0.2">
      <c r="A16" s="95" t="s">
        <v>48</v>
      </c>
      <c r="B16" s="107" t="s">
        <v>49</v>
      </c>
      <c r="C16" s="299"/>
      <c r="D16" s="300"/>
      <c r="E16" s="300"/>
      <c r="F16" s="301">
        <f t="shared" si="0"/>
        <v>0</v>
      </c>
      <c r="G16" s="302">
        <v>593250</v>
      </c>
      <c r="H16" s="300"/>
      <c r="I16" s="300"/>
      <c r="J16" s="301">
        <f t="shared" si="1"/>
        <v>593250</v>
      </c>
      <c r="K16" s="302">
        <v>593250</v>
      </c>
      <c r="L16" s="300"/>
      <c r="M16" s="300"/>
      <c r="N16" s="301">
        <f t="shared" si="2"/>
        <v>593250</v>
      </c>
    </row>
    <row r="17" spans="1:14" s="81" customFormat="1" x14ac:dyDescent="0.2">
      <c r="A17" s="95" t="s">
        <v>50</v>
      </c>
      <c r="B17" s="107" t="s">
        <v>51</v>
      </c>
      <c r="C17" s="299">
        <v>819550</v>
      </c>
      <c r="D17" s="300"/>
      <c r="E17" s="300"/>
      <c r="F17" s="301">
        <f t="shared" si="0"/>
        <v>819550</v>
      </c>
      <c r="G17" s="302">
        <v>819550</v>
      </c>
      <c r="H17" s="300"/>
      <c r="I17" s="300"/>
      <c r="J17" s="301">
        <f t="shared" si="1"/>
        <v>819550</v>
      </c>
      <c r="K17" s="302">
        <v>745045</v>
      </c>
      <c r="L17" s="300"/>
      <c r="M17" s="300"/>
      <c r="N17" s="301">
        <f t="shared" si="2"/>
        <v>745045</v>
      </c>
    </row>
    <row r="18" spans="1:14" s="81" customFormat="1" ht="25.5" x14ac:dyDescent="0.2">
      <c r="A18" s="95" t="s">
        <v>52</v>
      </c>
      <c r="B18" s="107" t="s">
        <v>53</v>
      </c>
      <c r="C18" s="299"/>
      <c r="D18" s="300"/>
      <c r="E18" s="300"/>
      <c r="F18" s="301">
        <f t="shared" si="0"/>
        <v>0</v>
      </c>
      <c r="G18" s="302"/>
      <c r="H18" s="300"/>
      <c r="I18" s="300"/>
      <c r="J18" s="301">
        <f t="shared" si="1"/>
        <v>0</v>
      </c>
      <c r="K18" s="302"/>
      <c r="L18" s="300"/>
      <c r="M18" s="300"/>
      <c r="N18" s="301">
        <f t="shared" si="2"/>
        <v>0</v>
      </c>
    </row>
    <row r="19" spans="1:14" s="81" customFormat="1" ht="25.5" x14ac:dyDescent="0.2">
      <c r="A19" s="89" t="s">
        <v>54</v>
      </c>
      <c r="B19" s="107" t="s">
        <v>55</v>
      </c>
      <c r="C19" s="299">
        <v>84000</v>
      </c>
      <c r="D19" s="300"/>
      <c r="E19" s="300"/>
      <c r="F19" s="301">
        <f t="shared" si="0"/>
        <v>84000</v>
      </c>
      <c r="G19" s="302">
        <v>241650</v>
      </c>
      <c r="H19" s="300"/>
      <c r="I19" s="300"/>
      <c r="J19" s="301">
        <f t="shared" si="1"/>
        <v>241650</v>
      </c>
      <c r="K19" s="302">
        <v>241650</v>
      </c>
      <c r="L19" s="300"/>
      <c r="M19" s="300"/>
      <c r="N19" s="301">
        <f t="shared" si="2"/>
        <v>241650</v>
      </c>
    </row>
    <row r="20" spans="1:14" s="81" customFormat="1" ht="25.5" x14ac:dyDescent="0.2">
      <c r="A20" s="89" t="s">
        <v>56</v>
      </c>
      <c r="B20" s="107" t="s">
        <v>57</v>
      </c>
      <c r="C20" s="299"/>
      <c r="D20" s="300"/>
      <c r="E20" s="300"/>
      <c r="F20" s="301">
        <f t="shared" si="0"/>
        <v>0</v>
      </c>
      <c r="G20" s="302"/>
      <c r="H20" s="300"/>
      <c r="I20" s="300"/>
      <c r="J20" s="301">
        <f t="shared" si="1"/>
        <v>0</v>
      </c>
      <c r="K20" s="302"/>
      <c r="L20" s="300"/>
      <c r="M20" s="300"/>
      <c r="N20" s="301">
        <f t="shared" si="2"/>
        <v>0</v>
      </c>
    </row>
    <row r="21" spans="1:14" s="81" customFormat="1" ht="25.5" x14ac:dyDescent="0.2">
      <c r="A21" s="89" t="s">
        <v>58</v>
      </c>
      <c r="B21" s="107" t="s">
        <v>59</v>
      </c>
      <c r="C21" s="299"/>
      <c r="D21" s="300"/>
      <c r="E21" s="300"/>
      <c r="F21" s="301">
        <f t="shared" si="0"/>
        <v>0</v>
      </c>
      <c r="G21" s="302"/>
      <c r="H21" s="300"/>
      <c r="I21" s="300"/>
      <c r="J21" s="301">
        <f t="shared" si="1"/>
        <v>0</v>
      </c>
      <c r="K21" s="302"/>
      <c r="L21" s="300"/>
      <c r="M21" s="300"/>
      <c r="N21" s="301">
        <f t="shared" si="2"/>
        <v>0</v>
      </c>
    </row>
    <row r="22" spans="1:14" s="81" customFormat="1" ht="25.5" x14ac:dyDescent="0.2">
      <c r="A22" s="89" t="s">
        <v>60</v>
      </c>
      <c r="B22" s="107" t="s">
        <v>61</v>
      </c>
      <c r="C22" s="299"/>
      <c r="D22" s="300"/>
      <c r="E22" s="300"/>
      <c r="F22" s="301">
        <f t="shared" si="0"/>
        <v>0</v>
      </c>
      <c r="G22" s="302"/>
      <c r="H22" s="300"/>
      <c r="I22" s="300"/>
      <c r="J22" s="301">
        <f t="shared" si="1"/>
        <v>0</v>
      </c>
      <c r="K22" s="302"/>
      <c r="L22" s="300"/>
      <c r="M22" s="300"/>
      <c r="N22" s="301">
        <f t="shared" si="2"/>
        <v>0</v>
      </c>
    </row>
    <row r="23" spans="1:14" s="81" customFormat="1" ht="38.25" x14ac:dyDescent="0.2">
      <c r="A23" s="89" t="s">
        <v>62</v>
      </c>
      <c r="B23" s="107" t="s">
        <v>63</v>
      </c>
      <c r="C23" s="299"/>
      <c r="D23" s="300"/>
      <c r="E23" s="300"/>
      <c r="F23" s="301">
        <f t="shared" si="0"/>
        <v>0</v>
      </c>
      <c r="G23" s="302">
        <v>185110</v>
      </c>
      <c r="H23" s="300"/>
      <c r="I23" s="300"/>
      <c r="J23" s="301">
        <f t="shared" si="1"/>
        <v>185110</v>
      </c>
      <c r="K23" s="302">
        <v>185110</v>
      </c>
      <c r="L23" s="300"/>
      <c r="M23" s="300"/>
      <c r="N23" s="301">
        <f t="shared" si="2"/>
        <v>185110</v>
      </c>
    </row>
    <row r="24" spans="1:14" s="114" customFormat="1" ht="25.5" x14ac:dyDescent="0.2">
      <c r="A24" s="116" t="s">
        <v>64</v>
      </c>
      <c r="B24" s="115" t="s">
        <v>65</v>
      </c>
      <c r="C24" s="303">
        <f>SUM(C11:C23)</f>
        <v>19462289</v>
      </c>
      <c r="D24" s="304"/>
      <c r="E24" s="304"/>
      <c r="F24" s="305">
        <f t="shared" si="0"/>
        <v>19462289</v>
      </c>
      <c r="G24" s="306">
        <f>SUM(G11:G23)</f>
        <v>25275741</v>
      </c>
      <c r="H24" s="304"/>
      <c r="I24" s="304"/>
      <c r="J24" s="305">
        <f t="shared" si="1"/>
        <v>25275741</v>
      </c>
      <c r="K24" s="306">
        <f>SUM(K11:K23)</f>
        <v>24557519</v>
      </c>
      <c r="L24" s="304"/>
      <c r="M24" s="304"/>
      <c r="N24" s="305">
        <f t="shared" si="2"/>
        <v>24557519</v>
      </c>
    </row>
    <row r="25" spans="1:14" s="81" customFormat="1" ht="38.25" x14ac:dyDescent="0.2">
      <c r="A25" s="89" t="s">
        <v>66</v>
      </c>
      <c r="B25" s="107" t="s">
        <v>67</v>
      </c>
      <c r="C25" s="299">
        <v>7081848</v>
      </c>
      <c r="D25" s="300"/>
      <c r="E25" s="300"/>
      <c r="F25" s="301">
        <f t="shared" si="0"/>
        <v>7081848</v>
      </c>
      <c r="G25" s="302">
        <v>7125062</v>
      </c>
      <c r="H25" s="300"/>
      <c r="I25" s="300"/>
      <c r="J25" s="301">
        <f t="shared" si="1"/>
        <v>7125062</v>
      </c>
      <c r="K25" s="302">
        <v>7125062</v>
      </c>
      <c r="L25" s="300"/>
      <c r="M25" s="300"/>
      <c r="N25" s="301">
        <f t="shared" si="2"/>
        <v>7125062</v>
      </c>
    </row>
    <row r="26" spans="1:14" s="81" customFormat="1" ht="76.5" x14ac:dyDescent="0.2">
      <c r="A26" s="89" t="s">
        <v>68</v>
      </c>
      <c r="B26" s="107" t="s">
        <v>69</v>
      </c>
      <c r="C26" s="299">
        <v>3650700</v>
      </c>
      <c r="D26" s="300"/>
      <c r="E26" s="300"/>
      <c r="F26" s="301">
        <f t="shared" si="0"/>
        <v>3650700</v>
      </c>
      <c r="G26" s="302">
        <v>3348200</v>
      </c>
      <c r="H26" s="300"/>
      <c r="I26" s="300"/>
      <c r="J26" s="301">
        <f t="shared" si="1"/>
        <v>3348200</v>
      </c>
      <c r="K26" s="302">
        <v>2954425</v>
      </c>
      <c r="L26" s="300"/>
      <c r="M26" s="300"/>
      <c r="N26" s="301">
        <f t="shared" si="2"/>
        <v>2954425</v>
      </c>
    </row>
    <row r="27" spans="1:14" s="81" customFormat="1" ht="25.5" x14ac:dyDescent="0.2">
      <c r="A27" s="89" t="s">
        <v>70</v>
      </c>
      <c r="B27" s="107" t="s">
        <v>71</v>
      </c>
      <c r="C27" s="299"/>
      <c r="D27" s="300">
        <v>0</v>
      </c>
      <c r="E27" s="300"/>
      <c r="F27" s="301">
        <f t="shared" si="0"/>
        <v>0</v>
      </c>
      <c r="G27" s="302">
        <v>3076075</v>
      </c>
      <c r="H27" s="300"/>
      <c r="I27" s="300"/>
      <c r="J27" s="301">
        <f t="shared" si="1"/>
        <v>3076075</v>
      </c>
      <c r="K27" s="302">
        <v>3076075</v>
      </c>
      <c r="L27" s="300"/>
      <c r="M27" s="300"/>
      <c r="N27" s="301">
        <f t="shared" si="2"/>
        <v>3076075</v>
      </c>
    </row>
    <row r="28" spans="1:14" s="81" customFormat="1" ht="25.5" x14ac:dyDescent="0.2">
      <c r="A28" s="88" t="s">
        <v>72</v>
      </c>
      <c r="B28" s="106" t="s">
        <v>73</v>
      </c>
      <c r="C28" s="299">
        <f>SUM(C25:C27)</f>
        <v>10732548</v>
      </c>
      <c r="D28" s="300">
        <f>SUM(D25:D27)</f>
        <v>0</v>
      </c>
      <c r="E28" s="300"/>
      <c r="F28" s="301">
        <f t="shared" si="0"/>
        <v>10732548</v>
      </c>
      <c r="G28" s="302">
        <f>SUM(G25:G27)</f>
        <v>13549337</v>
      </c>
      <c r="H28" s="300">
        <f>SUM(H25:H27)</f>
        <v>0</v>
      </c>
      <c r="I28" s="300"/>
      <c r="J28" s="301">
        <f t="shared" si="1"/>
        <v>13549337</v>
      </c>
      <c r="K28" s="302">
        <f>SUM(K25:K27)</f>
        <v>13155562</v>
      </c>
      <c r="L28" s="300">
        <f>SUM(L25:L27)</f>
        <v>0</v>
      </c>
      <c r="M28" s="300"/>
      <c r="N28" s="301">
        <f t="shared" si="2"/>
        <v>13155562</v>
      </c>
    </row>
    <row r="29" spans="1:14" s="114" customFormat="1" x14ac:dyDescent="0.2">
      <c r="A29" s="113" t="s">
        <v>74</v>
      </c>
      <c r="B29" s="110" t="s">
        <v>13</v>
      </c>
      <c r="C29" s="361">
        <f>SUM(C28,C24)</f>
        <v>30194837</v>
      </c>
      <c r="D29" s="362">
        <f>SUM(D28,D24)</f>
        <v>0</v>
      </c>
      <c r="E29" s="362"/>
      <c r="F29" s="363">
        <f t="shared" si="0"/>
        <v>30194837</v>
      </c>
      <c r="G29" s="364">
        <f>SUM(G28,G24)</f>
        <v>38825078</v>
      </c>
      <c r="H29" s="362">
        <f>SUM(H28,H24)</f>
        <v>0</v>
      </c>
      <c r="I29" s="362"/>
      <c r="J29" s="363">
        <f t="shared" si="1"/>
        <v>38825078</v>
      </c>
      <c r="K29" s="364">
        <f>SUM(K28,K24)</f>
        <v>37713081</v>
      </c>
      <c r="L29" s="362">
        <f>SUM(L28,L24)</f>
        <v>0</v>
      </c>
      <c r="M29" s="362"/>
      <c r="N29" s="363">
        <f t="shared" si="2"/>
        <v>37713081</v>
      </c>
    </row>
    <row r="30" spans="1:14" s="81" customFormat="1" ht="51" x14ac:dyDescent="0.2">
      <c r="A30" s="111" t="s">
        <v>75</v>
      </c>
      <c r="B30" s="110" t="s">
        <v>15</v>
      </c>
      <c r="C30" s="361">
        <v>6000989</v>
      </c>
      <c r="D30" s="362"/>
      <c r="E30" s="362"/>
      <c r="F30" s="363">
        <f t="shared" si="0"/>
        <v>6000989</v>
      </c>
      <c r="G30" s="364">
        <v>6746484</v>
      </c>
      <c r="H30" s="362"/>
      <c r="I30" s="362"/>
      <c r="J30" s="363">
        <f t="shared" si="1"/>
        <v>6746484</v>
      </c>
      <c r="K30" s="364">
        <v>6746092</v>
      </c>
      <c r="L30" s="362"/>
      <c r="M30" s="362"/>
      <c r="N30" s="363">
        <f t="shared" si="2"/>
        <v>6746092</v>
      </c>
    </row>
    <row r="31" spans="1:14" s="81" customFormat="1" ht="25.5" x14ac:dyDescent="0.2">
      <c r="A31" s="89" t="s">
        <v>76</v>
      </c>
      <c r="B31" s="107" t="s">
        <v>77</v>
      </c>
      <c r="C31" s="299"/>
      <c r="D31" s="300"/>
      <c r="E31" s="300"/>
      <c r="F31" s="301">
        <f t="shared" si="0"/>
        <v>0</v>
      </c>
      <c r="G31" s="302">
        <v>888000</v>
      </c>
      <c r="H31" s="300"/>
      <c r="I31" s="300"/>
      <c r="J31" s="301">
        <f t="shared" si="1"/>
        <v>888000</v>
      </c>
      <c r="K31" s="302">
        <v>887524</v>
      </c>
      <c r="L31" s="300"/>
      <c r="M31" s="300"/>
      <c r="N31" s="301">
        <f t="shared" si="2"/>
        <v>887524</v>
      </c>
    </row>
    <row r="32" spans="1:14" s="81" customFormat="1" ht="25.5" x14ac:dyDescent="0.2">
      <c r="A32" s="89" t="s">
        <v>78</v>
      </c>
      <c r="B32" s="107" t="s">
        <v>79</v>
      </c>
      <c r="C32" s="299">
        <v>8000000</v>
      </c>
      <c r="D32" s="300"/>
      <c r="E32" s="300"/>
      <c r="F32" s="301">
        <f t="shared" si="0"/>
        <v>8000000</v>
      </c>
      <c r="G32" s="302">
        <v>5328100</v>
      </c>
      <c r="H32" s="300"/>
      <c r="I32" s="300"/>
      <c r="J32" s="301">
        <f t="shared" si="1"/>
        <v>5328100</v>
      </c>
      <c r="K32" s="302">
        <v>5151248</v>
      </c>
      <c r="L32" s="300"/>
      <c r="M32" s="300"/>
      <c r="N32" s="301">
        <f t="shared" si="2"/>
        <v>5151248</v>
      </c>
    </row>
    <row r="33" spans="1:14" s="81" customFormat="1" x14ac:dyDescent="0.2">
      <c r="A33" s="89" t="s">
        <v>80</v>
      </c>
      <c r="B33" s="107" t="s">
        <v>81</v>
      </c>
      <c r="C33" s="299"/>
      <c r="D33" s="300"/>
      <c r="E33" s="300"/>
      <c r="F33" s="301">
        <f t="shared" si="0"/>
        <v>0</v>
      </c>
      <c r="G33" s="302"/>
      <c r="H33" s="300"/>
      <c r="I33" s="300"/>
      <c r="J33" s="301">
        <f t="shared" si="1"/>
        <v>0</v>
      </c>
      <c r="K33" s="302"/>
      <c r="L33" s="300"/>
      <c r="M33" s="300"/>
      <c r="N33" s="301">
        <f t="shared" si="2"/>
        <v>0</v>
      </c>
    </row>
    <row r="34" spans="1:14" s="81" customFormat="1" x14ac:dyDescent="0.2">
      <c r="A34" s="88" t="s">
        <v>82</v>
      </c>
      <c r="B34" s="106" t="s">
        <v>83</v>
      </c>
      <c r="C34" s="307">
        <f>SUM(C31:C33)</f>
        <v>8000000</v>
      </c>
      <c r="D34" s="308"/>
      <c r="E34" s="308"/>
      <c r="F34" s="309">
        <f t="shared" si="0"/>
        <v>8000000</v>
      </c>
      <c r="G34" s="310">
        <f>SUM(G31:G33)</f>
        <v>6216100</v>
      </c>
      <c r="H34" s="308"/>
      <c r="I34" s="308"/>
      <c r="J34" s="309">
        <f t="shared" si="1"/>
        <v>6216100</v>
      </c>
      <c r="K34" s="310">
        <f>SUM(K31:K33)</f>
        <v>6038772</v>
      </c>
      <c r="L34" s="308"/>
      <c r="M34" s="308"/>
      <c r="N34" s="309">
        <f t="shared" si="2"/>
        <v>6038772</v>
      </c>
    </row>
    <row r="35" spans="1:14" s="81" customFormat="1" ht="38.25" x14ac:dyDescent="0.2">
      <c r="A35" s="89" t="s">
        <v>84</v>
      </c>
      <c r="B35" s="107" t="s">
        <v>85</v>
      </c>
      <c r="C35" s="299">
        <v>925000</v>
      </c>
      <c r="D35" s="300"/>
      <c r="E35" s="300"/>
      <c r="F35" s="301">
        <f t="shared" si="0"/>
        <v>925000</v>
      </c>
      <c r="G35" s="302">
        <v>1443000</v>
      </c>
      <c r="H35" s="300"/>
      <c r="I35" s="300"/>
      <c r="J35" s="301">
        <f t="shared" si="1"/>
        <v>1443000</v>
      </c>
      <c r="K35" s="302">
        <v>1442590</v>
      </c>
      <c r="L35" s="300"/>
      <c r="M35" s="300"/>
      <c r="N35" s="301">
        <f t="shared" si="2"/>
        <v>1442590</v>
      </c>
    </row>
    <row r="36" spans="1:14" s="81" customFormat="1" ht="38.25" x14ac:dyDescent="0.2">
      <c r="A36" s="89" t="s">
        <v>86</v>
      </c>
      <c r="B36" s="107" t="s">
        <v>87</v>
      </c>
      <c r="C36" s="299">
        <v>820000</v>
      </c>
      <c r="D36" s="300"/>
      <c r="E36" s="300"/>
      <c r="F36" s="301">
        <f t="shared" si="0"/>
        <v>820000</v>
      </c>
      <c r="G36" s="302">
        <v>820000</v>
      </c>
      <c r="H36" s="300"/>
      <c r="I36" s="300"/>
      <c r="J36" s="301">
        <f t="shared" si="1"/>
        <v>820000</v>
      </c>
      <c r="K36" s="302">
        <v>680333</v>
      </c>
      <c r="L36" s="300"/>
      <c r="M36" s="300"/>
      <c r="N36" s="301">
        <f t="shared" si="2"/>
        <v>680333</v>
      </c>
    </row>
    <row r="37" spans="1:14" s="81" customFormat="1" ht="25.5" x14ac:dyDescent="0.2">
      <c r="A37" s="88" t="s">
        <v>88</v>
      </c>
      <c r="B37" s="106" t="s">
        <v>89</v>
      </c>
      <c r="C37" s="307">
        <f>SUM(C35:C36)</f>
        <v>1745000</v>
      </c>
      <c r="D37" s="308"/>
      <c r="E37" s="308"/>
      <c r="F37" s="309">
        <f t="shared" si="0"/>
        <v>1745000</v>
      </c>
      <c r="G37" s="310">
        <f>SUM(G35:G36)</f>
        <v>2263000</v>
      </c>
      <c r="H37" s="308"/>
      <c r="I37" s="308"/>
      <c r="J37" s="309">
        <f t="shared" si="1"/>
        <v>2263000</v>
      </c>
      <c r="K37" s="310">
        <f>SUM(K35:K36)</f>
        <v>2122923</v>
      </c>
      <c r="L37" s="308"/>
      <c r="M37" s="308"/>
      <c r="N37" s="309">
        <f t="shared" si="2"/>
        <v>2122923</v>
      </c>
    </row>
    <row r="38" spans="1:14" s="81" customFormat="1" x14ac:dyDescent="0.2">
      <c r="A38" s="89" t="s">
        <v>90</v>
      </c>
      <c r="B38" s="107" t="s">
        <v>91</v>
      </c>
      <c r="C38" s="299">
        <v>6000000</v>
      </c>
      <c r="D38" s="300"/>
      <c r="E38" s="300"/>
      <c r="F38" s="301">
        <f t="shared" si="0"/>
        <v>6000000</v>
      </c>
      <c r="G38" s="302">
        <v>6010000</v>
      </c>
      <c r="H38" s="300"/>
      <c r="I38" s="300"/>
      <c r="J38" s="301">
        <f t="shared" si="1"/>
        <v>6010000</v>
      </c>
      <c r="K38" s="302">
        <v>5405138</v>
      </c>
      <c r="L38" s="300"/>
      <c r="M38" s="300"/>
      <c r="N38" s="301">
        <f t="shared" si="2"/>
        <v>5405138</v>
      </c>
    </row>
    <row r="39" spans="1:14" s="81" customFormat="1" x14ac:dyDescent="0.2">
      <c r="A39" s="89" t="s">
        <v>92</v>
      </c>
      <c r="B39" s="107" t="s">
        <v>93</v>
      </c>
      <c r="C39" s="299">
        <v>1131000</v>
      </c>
      <c r="D39" s="300"/>
      <c r="E39" s="300"/>
      <c r="F39" s="301">
        <f t="shared" si="0"/>
        <v>1131000</v>
      </c>
      <c r="G39" s="302">
        <v>1422000</v>
      </c>
      <c r="H39" s="300"/>
      <c r="I39" s="300"/>
      <c r="J39" s="301">
        <f t="shared" si="1"/>
        <v>1422000</v>
      </c>
      <c r="K39" s="302">
        <v>1421046</v>
      </c>
      <c r="L39" s="300"/>
      <c r="M39" s="300"/>
      <c r="N39" s="301">
        <f t="shared" si="2"/>
        <v>1421046</v>
      </c>
    </row>
    <row r="40" spans="1:14" s="81" customFormat="1" x14ac:dyDescent="0.2">
      <c r="A40" s="89" t="s">
        <v>94</v>
      </c>
      <c r="B40" s="107" t="s">
        <v>95</v>
      </c>
      <c r="C40" s="299"/>
      <c r="D40" s="300">
        <v>2340000</v>
      </c>
      <c r="E40" s="300"/>
      <c r="F40" s="301">
        <f t="shared" si="0"/>
        <v>2340000</v>
      </c>
      <c r="G40" s="302"/>
      <c r="H40" s="300">
        <v>1740000</v>
      </c>
      <c r="I40" s="300"/>
      <c r="J40" s="301">
        <f t="shared" si="1"/>
        <v>1740000</v>
      </c>
      <c r="K40" s="302"/>
      <c r="L40" s="300">
        <v>111900</v>
      </c>
      <c r="M40" s="300"/>
      <c r="N40" s="301">
        <f t="shared" si="2"/>
        <v>111900</v>
      </c>
    </row>
    <row r="41" spans="1:14" s="81" customFormat="1" ht="38.25" x14ac:dyDescent="0.2">
      <c r="A41" s="89" t="s">
        <v>96</v>
      </c>
      <c r="B41" s="107" t="s">
        <v>97</v>
      </c>
      <c r="C41" s="299">
        <v>42184526</v>
      </c>
      <c r="D41" s="300"/>
      <c r="E41" s="300"/>
      <c r="F41" s="301">
        <f t="shared" si="0"/>
        <v>42184526</v>
      </c>
      <c r="G41" s="302">
        <v>30141067</v>
      </c>
      <c r="H41" s="300"/>
      <c r="I41" s="300"/>
      <c r="J41" s="301">
        <f t="shared" si="1"/>
        <v>30141067</v>
      </c>
      <c r="K41" s="302">
        <v>9229317</v>
      </c>
      <c r="L41" s="300"/>
      <c r="M41" s="300"/>
      <c r="N41" s="301">
        <f t="shared" si="2"/>
        <v>9229317</v>
      </c>
    </row>
    <row r="42" spans="1:14" s="81" customFormat="1" ht="25.5" x14ac:dyDescent="0.2">
      <c r="A42" s="112" t="s">
        <v>98</v>
      </c>
      <c r="B42" s="107" t="s">
        <v>99</v>
      </c>
      <c r="C42" s="299"/>
      <c r="D42" s="300"/>
      <c r="E42" s="300"/>
      <c r="F42" s="301">
        <f t="shared" si="0"/>
        <v>0</v>
      </c>
      <c r="G42" s="302"/>
      <c r="H42" s="300"/>
      <c r="I42" s="300"/>
      <c r="J42" s="301">
        <f t="shared" si="1"/>
        <v>0</v>
      </c>
      <c r="K42" s="302"/>
      <c r="L42" s="300"/>
      <c r="M42" s="300"/>
      <c r="N42" s="301">
        <f t="shared" si="2"/>
        <v>0</v>
      </c>
    </row>
    <row r="43" spans="1:14" s="81" customFormat="1" ht="38.25" x14ac:dyDescent="0.2">
      <c r="A43" s="89" t="s">
        <v>100</v>
      </c>
      <c r="B43" s="107" t="s">
        <v>101</v>
      </c>
      <c r="C43" s="299"/>
      <c r="D43" s="300"/>
      <c r="E43" s="300"/>
      <c r="F43" s="301">
        <f t="shared" ref="F43:F74" si="3">SUM(C43:E43)</f>
        <v>0</v>
      </c>
      <c r="G43" s="302"/>
      <c r="H43" s="300">
        <v>10905500</v>
      </c>
      <c r="I43" s="300"/>
      <c r="J43" s="301">
        <f t="shared" ref="J43:J74" si="4">SUM(G43:I43)</f>
        <v>10905500</v>
      </c>
      <c r="K43" s="302"/>
      <c r="L43" s="300">
        <v>10754251</v>
      </c>
      <c r="M43" s="300"/>
      <c r="N43" s="301">
        <f t="shared" ref="N43:N74" si="5">SUM(K43:M43)</f>
        <v>10754251</v>
      </c>
    </row>
    <row r="44" spans="1:14" s="81" customFormat="1" x14ac:dyDescent="0.2">
      <c r="A44" s="89" t="s">
        <v>102</v>
      </c>
      <c r="B44" s="107" t="s">
        <v>103</v>
      </c>
      <c r="C44" s="299">
        <v>6638000</v>
      </c>
      <c r="D44" s="300"/>
      <c r="E44" s="300"/>
      <c r="F44" s="301">
        <f t="shared" si="3"/>
        <v>6638000</v>
      </c>
      <c r="G44" s="302">
        <v>9438000</v>
      </c>
      <c r="H44" s="300"/>
      <c r="I44" s="300"/>
      <c r="J44" s="301">
        <f t="shared" si="4"/>
        <v>9438000</v>
      </c>
      <c r="K44" s="302">
        <v>9214934</v>
      </c>
      <c r="L44" s="300"/>
      <c r="M44" s="300"/>
      <c r="N44" s="301">
        <f t="shared" si="5"/>
        <v>9214934</v>
      </c>
    </row>
    <row r="45" spans="1:14" s="81" customFormat="1" ht="25.5" x14ac:dyDescent="0.2">
      <c r="A45" s="88" t="s">
        <v>104</v>
      </c>
      <c r="B45" s="106" t="s">
        <v>105</v>
      </c>
      <c r="C45" s="307">
        <f>SUM(C38:C44)</f>
        <v>55953526</v>
      </c>
      <c r="D45" s="308">
        <f>SUM(D38:D44)</f>
        <v>2340000</v>
      </c>
      <c r="E45" s="308"/>
      <c r="F45" s="309">
        <f t="shared" si="3"/>
        <v>58293526</v>
      </c>
      <c r="G45" s="310">
        <f>SUM(G38:G44)</f>
        <v>47011067</v>
      </c>
      <c r="H45" s="308">
        <f>SUM(H38:H44)</f>
        <v>12645500</v>
      </c>
      <c r="I45" s="308"/>
      <c r="J45" s="309">
        <f t="shared" si="4"/>
        <v>59656567</v>
      </c>
      <c r="K45" s="310">
        <f>SUM(K38:K44)</f>
        <v>25270435</v>
      </c>
      <c r="L45" s="308">
        <f>SUM(L38:L44)</f>
        <v>10866151</v>
      </c>
      <c r="M45" s="308"/>
      <c r="N45" s="309">
        <f t="shared" si="5"/>
        <v>36136586</v>
      </c>
    </row>
    <row r="46" spans="1:14" s="81" customFormat="1" x14ac:dyDescent="0.2">
      <c r="A46" s="89" t="s">
        <v>106</v>
      </c>
      <c r="B46" s="107" t="s">
        <v>107</v>
      </c>
      <c r="C46" s="299">
        <v>948000</v>
      </c>
      <c r="D46" s="300"/>
      <c r="E46" s="300"/>
      <c r="F46" s="301">
        <f t="shared" si="3"/>
        <v>948000</v>
      </c>
      <c r="G46" s="302">
        <v>925000</v>
      </c>
      <c r="H46" s="300"/>
      <c r="I46" s="300"/>
      <c r="J46" s="301">
        <f t="shared" si="4"/>
        <v>925000</v>
      </c>
      <c r="K46" s="302">
        <v>642013</v>
      </c>
      <c r="L46" s="300"/>
      <c r="M46" s="300"/>
      <c r="N46" s="301">
        <f t="shared" si="5"/>
        <v>642013</v>
      </c>
    </row>
    <row r="47" spans="1:14" s="81" customFormat="1" ht="25.5" x14ac:dyDescent="0.2">
      <c r="A47" s="89" t="s">
        <v>108</v>
      </c>
      <c r="B47" s="107" t="s">
        <v>109</v>
      </c>
      <c r="C47" s="299"/>
      <c r="D47" s="300">
        <v>500000</v>
      </c>
      <c r="E47" s="300"/>
      <c r="F47" s="301">
        <f t="shared" si="3"/>
        <v>500000</v>
      </c>
      <c r="G47" s="302"/>
      <c r="H47" s="300">
        <v>280000</v>
      </c>
      <c r="I47" s="300"/>
      <c r="J47" s="301">
        <f t="shared" si="4"/>
        <v>280000</v>
      </c>
      <c r="K47" s="302"/>
      <c r="L47" s="300"/>
      <c r="M47" s="300"/>
      <c r="N47" s="301">
        <f t="shared" si="5"/>
        <v>0</v>
      </c>
    </row>
    <row r="48" spans="1:14" s="81" customFormat="1" ht="51" x14ac:dyDescent="0.2">
      <c r="A48" s="88" t="s">
        <v>110</v>
      </c>
      <c r="B48" s="106" t="s">
        <v>111</v>
      </c>
      <c r="C48" s="307">
        <f>SUM(C46:C47)</f>
        <v>948000</v>
      </c>
      <c r="D48" s="308">
        <f>SUM(D46:D47)</f>
        <v>500000</v>
      </c>
      <c r="E48" s="308"/>
      <c r="F48" s="309">
        <f t="shared" si="3"/>
        <v>1448000</v>
      </c>
      <c r="G48" s="310">
        <f>SUM(G46:G47)</f>
        <v>925000</v>
      </c>
      <c r="H48" s="308">
        <f>SUM(H46:H47)</f>
        <v>280000</v>
      </c>
      <c r="I48" s="308"/>
      <c r="J48" s="309">
        <f t="shared" si="4"/>
        <v>1205000</v>
      </c>
      <c r="K48" s="310">
        <f>SUM(K46:K47)</f>
        <v>642013</v>
      </c>
      <c r="L48" s="308">
        <f>SUM(L46:L47)</f>
        <v>0</v>
      </c>
      <c r="M48" s="308"/>
      <c r="N48" s="309">
        <f t="shared" si="5"/>
        <v>642013</v>
      </c>
    </row>
    <row r="49" spans="1:14" s="81" customFormat="1" ht="51" x14ac:dyDescent="0.2">
      <c r="A49" s="89" t="s">
        <v>112</v>
      </c>
      <c r="B49" s="107" t="s">
        <v>113</v>
      </c>
      <c r="C49" s="299">
        <v>15514766</v>
      </c>
      <c r="D49" s="300"/>
      <c r="E49" s="300"/>
      <c r="F49" s="301">
        <f t="shared" si="3"/>
        <v>15514766</v>
      </c>
      <c r="G49" s="302">
        <v>16841066</v>
      </c>
      <c r="H49" s="300"/>
      <c r="I49" s="300"/>
      <c r="J49" s="301">
        <f t="shared" si="4"/>
        <v>16841066</v>
      </c>
      <c r="K49" s="302">
        <v>9753560</v>
      </c>
      <c r="L49" s="300"/>
      <c r="M49" s="300"/>
      <c r="N49" s="301">
        <f t="shared" si="5"/>
        <v>9753560</v>
      </c>
    </row>
    <row r="50" spans="1:14" s="81" customFormat="1" ht="25.5" x14ac:dyDescent="0.2">
      <c r="A50" s="89" t="s">
        <v>114</v>
      </c>
      <c r="B50" s="107" t="s">
        <v>115</v>
      </c>
      <c r="C50" s="299">
        <v>340000</v>
      </c>
      <c r="D50" s="300"/>
      <c r="E50" s="300"/>
      <c r="F50" s="301">
        <f t="shared" si="3"/>
        <v>340000</v>
      </c>
      <c r="G50" s="302">
        <v>11120000</v>
      </c>
      <c r="H50" s="300"/>
      <c r="I50" s="300"/>
      <c r="J50" s="301">
        <f t="shared" si="4"/>
        <v>11120000</v>
      </c>
      <c r="K50" s="302">
        <v>10866000</v>
      </c>
      <c r="L50" s="300"/>
      <c r="M50" s="300"/>
      <c r="N50" s="301">
        <f t="shared" si="5"/>
        <v>10866000</v>
      </c>
    </row>
    <row r="51" spans="1:14" s="81" customFormat="1" x14ac:dyDescent="0.2">
      <c r="A51" s="89" t="s">
        <v>116</v>
      </c>
      <c r="B51" s="107" t="s">
        <v>117</v>
      </c>
      <c r="C51" s="299"/>
      <c r="D51" s="300"/>
      <c r="E51" s="300"/>
      <c r="F51" s="301">
        <f t="shared" si="3"/>
        <v>0</v>
      </c>
      <c r="G51" s="302"/>
      <c r="H51" s="300">
        <v>97000</v>
      </c>
      <c r="I51" s="300"/>
      <c r="J51" s="301">
        <f t="shared" si="4"/>
        <v>97000</v>
      </c>
      <c r="K51" s="302"/>
      <c r="L51" s="300">
        <v>58575</v>
      </c>
      <c r="M51" s="300"/>
      <c r="N51" s="301">
        <f t="shared" si="5"/>
        <v>58575</v>
      </c>
    </row>
    <row r="52" spans="1:14" s="81" customFormat="1" ht="25.5" x14ac:dyDescent="0.2">
      <c r="A52" s="89" t="s">
        <v>118</v>
      </c>
      <c r="B52" s="107" t="s">
        <v>119</v>
      </c>
      <c r="C52" s="299"/>
      <c r="D52" s="300"/>
      <c r="E52" s="300"/>
      <c r="F52" s="301">
        <f t="shared" si="3"/>
        <v>0</v>
      </c>
      <c r="G52" s="302"/>
      <c r="H52" s="300"/>
      <c r="I52" s="300"/>
      <c r="J52" s="301">
        <f t="shared" si="4"/>
        <v>0</v>
      </c>
      <c r="K52" s="302"/>
      <c r="L52" s="300"/>
      <c r="M52" s="300"/>
      <c r="N52" s="301">
        <f t="shared" si="5"/>
        <v>0</v>
      </c>
    </row>
    <row r="53" spans="1:14" s="81" customFormat="1" ht="25.5" x14ac:dyDescent="0.2">
      <c r="A53" s="89" t="s">
        <v>120</v>
      </c>
      <c r="B53" s="107" t="s">
        <v>121</v>
      </c>
      <c r="C53" s="299">
        <v>397573</v>
      </c>
      <c r="D53" s="300"/>
      <c r="E53" s="300"/>
      <c r="F53" s="301">
        <f t="shared" si="3"/>
        <v>397573</v>
      </c>
      <c r="G53" s="302">
        <v>1842923</v>
      </c>
      <c r="H53" s="300"/>
      <c r="I53" s="300"/>
      <c r="J53" s="301">
        <f t="shared" si="4"/>
        <v>1842923</v>
      </c>
      <c r="K53" s="302">
        <v>1782737</v>
      </c>
      <c r="L53" s="300"/>
      <c r="M53" s="300"/>
      <c r="N53" s="301">
        <f t="shared" si="5"/>
        <v>1782737</v>
      </c>
    </row>
    <row r="54" spans="1:14" s="81" customFormat="1" ht="51" x14ac:dyDescent="0.2">
      <c r="A54" s="88" t="s">
        <v>122</v>
      </c>
      <c r="B54" s="106" t="s">
        <v>123</v>
      </c>
      <c r="C54" s="307">
        <f>SUM(C49:C53)</f>
        <v>16252339</v>
      </c>
      <c r="D54" s="308"/>
      <c r="E54" s="308"/>
      <c r="F54" s="309">
        <f t="shared" si="3"/>
        <v>16252339</v>
      </c>
      <c r="G54" s="310">
        <f>SUM(G49:G53)</f>
        <v>29803989</v>
      </c>
      <c r="H54" s="308">
        <f>SUM(H49:H53)</f>
        <v>97000</v>
      </c>
      <c r="I54" s="308"/>
      <c r="J54" s="309">
        <f t="shared" si="4"/>
        <v>29900989</v>
      </c>
      <c r="K54" s="310">
        <f>SUM(K49:K53)</f>
        <v>22402297</v>
      </c>
      <c r="L54" s="308">
        <f>SUM(L49:L53)</f>
        <v>58575</v>
      </c>
      <c r="M54" s="308"/>
      <c r="N54" s="309">
        <f>SUM(N49:N53)</f>
        <v>22460872</v>
      </c>
    </row>
    <row r="55" spans="1:14" s="81" customFormat="1" x14ac:dyDescent="0.2">
      <c r="A55" s="111" t="s">
        <v>124</v>
      </c>
      <c r="B55" s="110" t="s">
        <v>16</v>
      </c>
      <c r="C55" s="361">
        <f>SUM(C54,C48,C45,C37,C34)</f>
        <v>82898865</v>
      </c>
      <c r="D55" s="362">
        <f>SUM(D54,D48,D45,D37,D34)</f>
        <v>2840000</v>
      </c>
      <c r="E55" s="362"/>
      <c r="F55" s="363">
        <f t="shared" si="3"/>
        <v>85738865</v>
      </c>
      <c r="G55" s="364">
        <f>SUM(G54,G48,G45,G37,G34)</f>
        <v>86219156</v>
      </c>
      <c r="H55" s="362">
        <f>SUM(H54,H48,H45,H37,H34)</f>
        <v>13022500</v>
      </c>
      <c r="I55" s="362"/>
      <c r="J55" s="363">
        <f t="shared" si="4"/>
        <v>99241656</v>
      </c>
      <c r="K55" s="364">
        <f>SUM(K54,K48,K45,K37,K34)</f>
        <v>56476440</v>
      </c>
      <c r="L55" s="362">
        <f>SUM(L54,L48,L45,L37,L34)</f>
        <v>10924726</v>
      </c>
      <c r="M55" s="362"/>
      <c r="N55" s="363">
        <f>SUM(K55:L55)</f>
        <v>67401166</v>
      </c>
    </row>
    <row r="56" spans="1:14" s="81" customFormat="1" ht="25.5" x14ac:dyDescent="0.2">
      <c r="A56" s="87" t="s">
        <v>125</v>
      </c>
      <c r="B56" s="107" t="s">
        <v>126</v>
      </c>
      <c r="C56" s="299"/>
      <c r="D56" s="300"/>
      <c r="E56" s="300"/>
      <c r="F56" s="301">
        <f t="shared" si="3"/>
        <v>0</v>
      </c>
      <c r="G56" s="302"/>
      <c r="H56" s="300"/>
      <c r="I56" s="300"/>
      <c r="J56" s="301">
        <f t="shared" si="4"/>
        <v>0</v>
      </c>
      <c r="K56" s="302"/>
      <c r="L56" s="300"/>
      <c r="M56" s="300"/>
      <c r="N56" s="301">
        <f t="shared" si="5"/>
        <v>0</v>
      </c>
    </row>
    <row r="57" spans="1:14" s="81" customFormat="1" x14ac:dyDescent="0.2">
      <c r="A57" s="87" t="s">
        <v>127</v>
      </c>
      <c r="B57" s="107" t="s">
        <v>128</v>
      </c>
      <c r="C57" s="299"/>
      <c r="D57" s="300"/>
      <c r="E57" s="300"/>
      <c r="F57" s="301">
        <f t="shared" si="3"/>
        <v>0</v>
      </c>
      <c r="G57" s="302"/>
      <c r="H57" s="300"/>
      <c r="I57" s="300"/>
      <c r="J57" s="301">
        <f t="shared" si="4"/>
        <v>0</v>
      </c>
      <c r="K57" s="302"/>
      <c r="L57" s="300"/>
      <c r="M57" s="300"/>
      <c r="N57" s="301">
        <f t="shared" si="5"/>
        <v>0</v>
      </c>
    </row>
    <row r="58" spans="1:14" s="81" customFormat="1" ht="25.5" x14ac:dyDescent="0.2">
      <c r="A58" s="109" t="s">
        <v>129</v>
      </c>
      <c r="B58" s="107" t="s">
        <v>130</v>
      </c>
      <c r="C58" s="299"/>
      <c r="D58" s="300"/>
      <c r="E58" s="300"/>
      <c r="F58" s="301">
        <f t="shared" si="3"/>
        <v>0</v>
      </c>
      <c r="G58" s="302"/>
      <c r="H58" s="300"/>
      <c r="I58" s="300"/>
      <c r="J58" s="301">
        <f t="shared" si="4"/>
        <v>0</v>
      </c>
      <c r="K58" s="302"/>
      <c r="L58" s="300"/>
      <c r="M58" s="300"/>
      <c r="N58" s="301">
        <f t="shared" si="5"/>
        <v>0</v>
      </c>
    </row>
    <row r="59" spans="1:14" s="81" customFormat="1" ht="51" x14ac:dyDescent="0.2">
      <c r="A59" s="109" t="s">
        <v>131</v>
      </c>
      <c r="B59" s="107" t="s">
        <v>132</v>
      </c>
      <c r="C59" s="299"/>
      <c r="D59" s="300"/>
      <c r="E59" s="300"/>
      <c r="F59" s="301">
        <f t="shared" si="3"/>
        <v>0</v>
      </c>
      <c r="G59" s="302"/>
      <c r="H59" s="300"/>
      <c r="I59" s="300"/>
      <c r="J59" s="301">
        <f t="shared" si="4"/>
        <v>0</v>
      </c>
      <c r="K59" s="302"/>
      <c r="L59" s="300"/>
      <c r="M59" s="300"/>
      <c r="N59" s="301">
        <f t="shared" si="5"/>
        <v>0</v>
      </c>
    </row>
    <row r="60" spans="1:14" s="81" customFormat="1" ht="38.25" x14ac:dyDescent="0.2">
      <c r="A60" s="109" t="s">
        <v>133</v>
      </c>
      <c r="B60" s="107" t="s">
        <v>134</v>
      </c>
      <c r="C60" s="299"/>
      <c r="D60" s="300"/>
      <c r="E60" s="300"/>
      <c r="F60" s="301"/>
      <c r="G60" s="302"/>
      <c r="H60" s="300"/>
      <c r="I60" s="300"/>
      <c r="J60" s="301"/>
      <c r="K60" s="302"/>
      <c r="L60" s="300"/>
      <c r="M60" s="300"/>
      <c r="N60" s="301"/>
    </row>
    <row r="61" spans="1:14" s="81" customFormat="1" ht="25.5" x14ac:dyDescent="0.2">
      <c r="A61" s="87" t="s">
        <v>135</v>
      </c>
      <c r="B61" s="107" t="s">
        <v>136</v>
      </c>
      <c r="C61" s="299"/>
      <c r="D61" s="300"/>
      <c r="E61" s="300"/>
      <c r="F61" s="301"/>
      <c r="G61" s="302"/>
      <c r="H61" s="300"/>
      <c r="I61" s="300"/>
      <c r="J61" s="301"/>
      <c r="K61" s="302"/>
      <c r="L61" s="300"/>
      <c r="M61" s="300"/>
      <c r="N61" s="301"/>
    </row>
    <row r="62" spans="1:14" s="81" customFormat="1" ht="25.5" x14ac:dyDescent="0.2">
      <c r="A62" s="87" t="s">
        <v>137</v>
      </c>
      <c r="B62" s="107" t="s">
        <v>138</v>
      </c>
      <c r="C62" s="299"/>
      <c r="D62" s="300"/>
      <c r="E62" s="300"/>
      <c r="F62" s="301">
        <f t="shared" si="3"/>
        <v>0</v>
      </c>
      <c r="G62" s="302"/>
      <c r="H62" s="300"/>
      <c r="I62" s="300"/>
      <c r="J62" s="301">
        <f t="shared" si="4"/>
        <v>0</v>
      </c>
      <c r="K62" s="302"/>
      <c r="L62" s="300"/>
      <c r="M62" s="300"/>
      <c r="N62" s="301">
        <f t="shared" si="5"/>
        <v>0</v>
      </c>
    </row>
    <row r="63" spans="1:14" s="81" customFormat="1" ht="25.5" x14ac:dyDescent="0.2">
      <c r="A63" s="87" t="s">
        <v>139</v>
      </c>
      <c r="B63" s="107" t="s">
        <v>140</v>
      </c>
      <c r="C63" s="299">
        <v>5125900</v>
      </c>
      <c r="D63" s="300"/>
      <c r="E63" s="300"/>
      <c r="F63" s="301">
        <f t="shared" si="3"/>
        <v>5125900</v>
      </c>
      <c r="G63" s="302">
        <v>6192700</v>
      </c>
      <c r="H63" s="300"/>
      <c r="I63" s="300"/>
      <c r="J63" s="301">
        <f t="shared" si="4"/>
        <v>6192700</v>
      </c>
      <c r="K63" s="302">
        <v>4131545</v>
      </c>
      <c r="L63" s="300"/>
      <c r="M63" s="300"/>
      <c r="N63" s="301">
        <f t="shared" si="5"/>
        <v>4131545</v>
      </c>
    </row>
    <row r="64" spans="1:14" s="81" customFormat="1" ht="25.5" x14ac:dyDescent="0.2">
      <c r="A64" s="85" t="s">
        <v>141</v>
      </c>
      <c r="B64" s="106" t="s">
        <v>18</v>
      </c>
      <c r="C64" s="307">
        <f>SUM(C60:C63)</f>
        <v>5125900</v>
      </c>
      <c r="D64" s="308"/>
      <c r="E64" s="308"/>
      <c r="F64" s="309">
        <f t="shared" si="3"/>
        <v>5125900</v>
      </c>
      <c r="G64" s="310">
        <f>SUM(G56:G63)</f>
        <v>6192700</v>
      </c>
      <c r="H64" s="308"/>
      <c r="I64" s="308"/>
      <c r="J64" s="309">
        <f t="shared" si="4"/>
        <v>6192700</v>
      </c>
      <c r="K64" s="310">
        <f>SUM(K56:K63)</f>
        <v>4131545</v>
      </c>
      <c r="L64" s="308"/>
      <c r="M64" s="308"/>
      <c r="N64" s="309">
        <f t="shared" si="5"/>
        <v>4131545</v>
      </c>
    </row>
    <row r="65" spans="1:14" s="81" customFormat="1" ht="25.5" x14ac:dyDescent="0.2">
      <c r="A65" s="108" t="s">
        <v>142</v>
      </c>
      <c r="B65" s="107" t="s">
        <v>143</v>
      </c>
      <c r="C65" s="299"/>
      <c r="D65" s="300"/>
      <c r="E65" s="300"/>
      <c r="F65" s="301">
        <f t="shared" si="3"/>
        <v>0</v>
      </c>
      <c r="G65" s="302"/>
      <c r="H65" s="300"/>
      <c r="I65" s="300"/>
      <c r="J65" s="301">
        <f t="shared" si="4"/>
        <v>0</v>
      </c>
      <c r="K65" s="302"/>
      <c r="L65" s="300"/>
      <c r="M65" s="300"/>
      <c r="N65" s="301">
        <f t="shared" si="5"/>
        <v>0</v>
      </c>
    </row>
    <row r="66" spans="1:14" s="81" customFormat="1" ht="63.75" x14ac:dyDescent="0.2">
      <c r="A66" s="108" t="s">
        <v>954</v>
      </c>
      <c r="B66" s="107" t="s">
        <v>953</v>
      </c>
      <c r="C66" s="299"/>
      <c r="D66" s="300"/>
      <c r="E66" s="300"/>
      <c r="F66" s="301">
        <f t="shared" si="3"/>
        <v>0</v>
      </c>
      <c r="G66" s="302">
        <v>561635</v>
      </c>
      <c r="H66" s="300"/>
      <c r="I66" s="300"/>
      <c r="J66" s="301">
        <f t="shared" si="4"/>
        <v>561635</v>
      </c>
      <c r="K66" s="302">
        <v>561635</v>
      </c>
      <c r="L66" s="300"/>
      <c r="M66" s="300"/>
      <c r="N66" s="301">
        <f t="shared" si="5"/>
        <v>561635</v>
      </c>
    </row>
    <row r="67" spans="1:14" s="81" customFormat="1" ht="76.5" x14ac:dyDescent="0.2">
      <c r="A67" s="108" t="s">
        <v>146</v>
      </c>
      <c r="B67" s="107" t="s">
        <v>147</v>
      </c>
      <c r="C67" s="299"/>
      <c r="D67" s="300"/>
      <c r="E67" s="300"/>
      <c r="F67" s="301">
        <f t="shared" si="3"/>
        <v>0</v>
      </c>
      <c r="G67" s="302"/>
      <c r="H67" s="300"/>
      <c r="I67" s="300"/>
      <c r="J67" s="301">
        <f t="shared" si="4"/>
        <v>0</v>
      </c>
      <c r="K67" s="302"/>
      <c r="L67" s="300"/>
      <c r="M67" s="300"/>
      <c r="N67" s="301">
        <f t="shared" si="5"/>
        <v>0</v>
      </c>
    </row>
    <row r="68" spans="1:14" s="81" customFormat="1" ht="76.5" x14ac:dyDescent="0.2">
      <c r="A68" s="108" t="s">
        <v>148</v>
      </c>
      <c r="B68" s="107" t="s">
        <v>149</v>
      </c>
      <c r="C68" s="299"/>
      <c r="D68" s="300"/>
      <c r="E68" s="300"/>
      <c r="F68" s="301">
        <f t="shared" si="3"/>
        <v>0</v>
      </c>
      <c r="G68" s="302"/>
      <c r="H68" s="300"/>
      <c r="I68" s="300"/>
      <c r="J68" s="301">
        <f t="shared" si="4"/>
        <v>0</v>
      </c>
      <c r="K68" s="302"/>
      <c r="L68" s="300"/>
      <c r="M68" s="300"/>
      <c r="N68" s="301">
        <f t="shared" si="5"/>
        <v>0</v>
      </c>
    </row>
    <row r="69" spans="1:14" s="81" customFormat="1" ht="76.5" x14ac:dyDescent="0.2">
      <c r="A69" s="108" t="s">
        <v>150</v>
      </c>
      <c r="B69" s="107" t="s">
        <v>151</v>
      </c>
      <c r="C69" s="299"/>
      <c r="D69" s="300"/>
      <c r="E69" s="300"/>
      <c r="F69" s="301">
        <f t="shared" si="3"/>
        <v>0</v>
      </c>
      <c r="G69" s="302"/>
      <c r="H69" s="300"/>
      <c r="I69" s="300"/>
      <c r="J69" s="301">
        <f t="shared" si="4"/>
        <v>0</v>
      </c>
      <c r="K69" s="302"/>
      <c r="L69" s="300"/>
      <c r="M69" s="300"/>
      <c r="N69" s="301">
        <f t="shared" si="5"/>
        <v>0</v>
      </c>
    </row>
    <row r="70" spans="1:14" s="81" customFormat="1" ht="51" x14ac:dyDescent="0.2">
      <c r="A70" s="108" t="s">
        <v>152</v>
      </c>
      <c r="B70" s="107" t="s">
        <v>153</v>
      </c>
      <c r="C70" s="299">
        <v>88339754</v>
      </c>
      <c r="D70" s="300"/>
      <c r="E70" s="300"/>
      <c r="F70" s="301">
        <f t="shared" si="3"/>
        <v>88339754</v>
      </c>
      <c r="G70" s="302">
        <v>88339754</v>
      </c>
      <c r="H70" s="300"/>
      <c r="I70" s="300"/>
      <c r="J70" s="301">
        <f t="shared" si="4"/>
        <v>88339754</v>
      </c>
      <c r="K70" s="302">
        <v>83934889</v>
      </c>
      <c r="L70" s="300"/>
      <c r="M70" s="300"/>
      <c r="N70" s="301">
        <f t="shared" si="5"/>
        <v>83934889</v>
      </c>
    </row>
    <row r="71" spans="1:14" s="81" customFormat="1" ht="76.5" x14ac:dyDescent="0.2">
      <c r="A71" s="108" t="s">
        <v>154</v>
      </c>
      <c r="B71" s="107" t="s">
        <v>155</v>
      </c>
      <c r="C71" s="299"/>
      <c r="D71" s="300"/>
      <c r="E71" s="300"/>
      <c r="F71" s="301">
        <f t="shared" si="3"/>
        <v>0</v>
      </c>
      <c r="G71" s="302"/>
      <c r="H71" s="300"/>
      <c r="I71" s="300"/>
      <c r="J71" s="301">
        <f t="shared" si="4"/>
        <v>0</v>
      </c>
      <c r="K71" s="302"/>
      <c r="L71" s="300"/>
      <c r="M71" s="300"/>
      <c r="N71" s="301">
        <f t="shared" si="5"/>
        <v>0</v>
      </c>
    </row>
    <row r="72" spans="1:14" s="81" customFormat="1" ht="76.5" x14ac:dyDescent="0.2">
      <c r="A72" s="108" t="s">
        <v>156</v>
      </c>
      <c r="B72" s="107" t="s">
        <v>157</v>
      </c>
      <c r="C72" s="299">
        <v>1566513</v>
      </c>
      <c r="D72" s="300"/>
      <c r="E72" s="300"/>
      <c r="F72" s="301">
        <f t="shared" si="3"/>
        <v>1566513</v>
      </c>
      <c r="G72" s="302">
        <v>1566513</v>
      </c>
      <c r="H72" s="300"/>
      <c r="I72" s="300"/>
      <c r="J72" s="301">
        <f t="shared" si="4"/>
        <v>1566513</v>
      </c>
      <c r="K72" s="302"/>
      <c r="L72" s="300"/>
      <c r="M72" s="300"/>
      <c r="N72" s="301">
        <f t="shared" si="5"/>
        <v>0</v>
      </c>
    </row>
    <row r="73" spans="1:14" s="81" customFormat="1" ht="25.5" x14ac:dyDescent="0.2">
      <c r="A73" s="108" t="s">
        <v>158</v>
      </c>
      <c r="B73" s="107" t="s">
        <v>159</v>
      </c>
      <c r="C73" s="299"/>
      <c r="D73" s="300"/>
      <c r="E73" s="300"/>
      <c r="F73" s="301">
        <f t="shared" si="3"/>
        <v>0</v>
      </c>
      <c r="G73" s="302"/>
      <c r="H73" s="300"/>
      <c r="I73" s="300"/>
      <c r="J73" s="301">
        <f t="shared" si="4"/>
        <v>0</v>
      </c>
      <c r="K73" s="302"/>
      <c r="L73" s="300"/>
      <c r="M73" s="300"/>
      <c r="N73" s="301">
        <f t="shared" si="5"/>
        <v>0</v>
      </c>
    </row>
    <row r="74" spans="1:14" s="81" customFormat="1" x14ac:dyDescent="0.2">
      <c r="A74" s="108" t="s">
        <v>160</v>
      </c>
      <c r="B74" s="107" t="s">
        <v>161</v>
      </c>
      <c r="C74" s="299"/>
      <c r="D74" s="300"/>
      <c r="E74" s="300"/>
      <c r="F74" s="301">
        <f t="shared" si="3"/>
        <v>0</v>
      </c>
      <c r="G74" s="302"/>
      <c r="H74" s="300"/>
      <c r="I74" s="300"/>
      <c r="J74" s="301">
        <f t="shared" si="4"/>
        <v>0</v>
      </c>
      <c r="K74" s="302"/>
      <c r="L74" s="300"/>
      <c r="M74" s="300"/>
      <c r="N74" s="301">
        <f t="shared" si="5"/>
        <v>0</v>
      </c>
    </row>
    <row r="75" spans="1:14" s="81" customFormat="1" ht="51" x14ac:dyDescent="0.2">
      <c r="A75" s="108" t="s">
        <v>162</v>
      </c>
      <c r="B75" s="107" t="s">
        <v>165</v>
      </c>
      <c r="C75" s="299"/>
      <c r="D75" s="300">
        <v>500000</v>
      </c>
      <c r="E75" s="300"/>
      <c r="F75" s="301">
        <f t="shared" ref="F75:F105" si="6">SUM(C75:E75)</f>
        <v>500000</v>
      </c>
      <c r="G75" s="302"/>
      <c r="H75" s="300">
        <v>500000</v>
      </c>
      <c r="I75" s="300"/>
      <c r="J75" s="301">
        <f t="shared" ref="J75:J105" si="7">SUM(G75:I75)</f>
        <v>500000</v>
      </c>
      <c r="K75" s="302"/>
      <c r="L75" s="300">
        <v>500000</v>
      </c>
      <c r="M75" s="300"/>
      <c r="N75" s="301">
        <f t="shared" ref="N75:N105" si="8">SUM(K75:M75)</f>
        <v>500000</v>
      </c>
    </row>
    <row r="76" spans="1:14" s="81" customFormat="1" x14ac:dyDescent="0.2">
      <c r="A76" s="108" t="s">
        <v>624</v>
      </c>
      <c r="B76" s="107" t="s">
        <v>623</v>
      </c>
      <c r="C76" s="299"/>
      <c r="D76" s="300">
        <v>0</v>
      </c>
      <c r="E76" s="300"/>
      <c r="F76" s="301">
        <f t="shared" si="6"/>
        <v>0</v>
      </c>
      <c r="G76" s="302"/>
      <c r="H76" s="300"/>
      <c r="I76" s="300"/>
      <c r="J76" s="301">
        <f t="shared" si="7"/>
        <v>0</v>
      </c>
      <c r="K76" s="302"/>
      <c r="L76" s="300"/>
      <c r="M76" s="300"/>
      <c r="N76" s="301">
        <f t="shared" si="8"/>
        <v>0</v>
      </c>
    </row>
    <row r="77" spans="1:14" s="81" customFormat="1" ht="25.5" x14ac:dyDescent="0.2">
      <c r="A77" s="85" t="s">
        <v>167</v>
      </c>
      <c r="B77" s="106" t="s">
        <v>20</v>
      </c>
      <c r="C77" s="307">
        <f>SUM(C65:C76)</f>
        <v>89906267</v>
      </c>
      <c r="D77" s="308">
        <f>SUM(D65:D76)</f>
        <v>500000</v>
      </c>
      <c r="E77" s="308"/>
      <c r="F77" s="309">
        <f t="shared" si="6"/>
        <v>90406267</v>
      </c>
      <c r="G77" s="310">
        <f>SUM(G65:G76)</f>
        <v>90467902</v>
      </c>
      <c r="H77" s="308">
        <f>SUM(H65:H76)</f>
        <v>500000</v>
      </c>
      <c r="I77" s="308"/>
      <c r="J77" s="309">
        <f t="shared" si="7"/>
        <v>90967902</v>
      </c>
      <c r="K77" s="310">
        <f>SUM(K65:K76)</f>
        <v>84496524</v>
      </c>
      <c r="L77" s="308">
        <f>SUM(L65:L76)</f>
        <v>500000</v>
      </c>
      <c r="M77" s="308"/>
      <c r="N77" s="309">
        <f t="shared" si="8"/>
        <v>84996524</v>
      </c>
    </row>
    <row r="78" spans="1:14" s="81" customFormat="1" ht="38.25" x14ac:dyDescent="0.2">
      <c r="A78" s="92" t="s">
        <v>168</v>
      </c>
      <c r="B78" s="105"/>
      <c r="C78" s="311">
        <f>SUM(C77,C64,C55,C30,C29)</f>
        <v>214126858</v>
      </c>
      <c r="D78" s="312">
        <f>SUM(D77,D64,D55,D30,D29)</f>
        <v>3340000</v>
      </c>
      <c r="E78" s="313"/>
      <c r="F78" s="365">
        <f t="shared" si="6"/>
        <v>217466858</v>
      </c>
      <c r="G78" s="314">
        <f>SUM(G77,G64,G55,G30,G29)</f>
        <v>228451320</v>
      </c>
      <c r="H78" s="312">
        <f>SUM(H77,H64,H55,H30,H29)</f>
        <v>13522500</v>
      </c>
      <c r="I78" s="313"/>
      <c r="J78" s="365">
        <f t="shared" si="7"/>
        <v>241973820</v>
      </c>
      <c r="K78" s="314">
        <f>SUM(K77,K64,K55,K30,K29)</f>
        <v>189563682</v>
      </c>
      <c r="L78" s="312">
        <f>SUM(L77,L64,L55,L30,L29)</f>
        <v>11424726</v>
      </c>
      <c r="M78" s="313"/>
      <c r="N78" s="365">
        <f t="shared" si="8"/>
        <v>200988408</v>
      </c>
    </row>
    <row r="79" spans="1:14" s="81" customFormat="1" ht="38.25" x14ac:dyDescent="0.2">
      <c r="A79" s="121" t="s">
        <v>169</v>
      </c>
      <c r="B79" s="107" t="s">
        <v>170</v>
      </c>
      <c r="C79" s="299"/>
      <c r="D79" s="300"/>
      <c r="E79" s="300"/>
      <c r="F79" s="301">
        <f t="shared" si="6"/>
        <v>0</v>
      </c>
      <c r="G79" s="302"/>
      <c r="H79" s="300"/>
      <c r="I79" s="300"/>
      <c r="J79" s="301">
        <f t="shared" si="7"/>
        <v>0</v>
      </c>
      <c r="K79" s="302"/>
      <c r="L79" s="300"/>
      <c r="M79" s="300"/>
      <c r="N79" s="301">
        <f t="shared" si="8"/>
        <v>0</v>
      </c>
    </row>
    <row r="80" spans="1:14" s="81" customFormat="1" ht="38.25" x14ac:dyDescent="0.2">
      <c r="A80" s="121" t="s">
        <v>171</v>
      </c>
      <c r="B80" s="107" t="s">
        <v>172</v>
      </c>
      <c r="C80" s="299"/>
      <c r="D80" s="300"/>
      <c r="E80" s="300"/>
      <c r="F80" s="301">
        <f t="shared" si="6"/>
        <v>0</v>
      </c>
      <c r="G80" s="302"/>
      <c r="H80" s="300"/>
      <c r="I80" s="300"/>
      <c r="J80" s="301">
        <f t="shared" si="7"/>
        <v>0</v>
      </c>
      <c r="K80" s="302"/>
      <c r="L80" s="300"/>
      <c r="M80" s="300"/>
      <c r="N80" s="301">
        <f t="shared" si="8"/>
        <v>0</v>
      </c>
    </row>
    <row r="81" spans="1:14" s="81" customFormat="1" ht="38.25" x14ac:dyDescent="0.2">
      <c r="A81" s="121" t="s">
        <v>173</v>
      </c>
      <c r="B81" s="107" t="s">
        <v>174</v>
      </c>
      <c r="C81" s="299"/>
      <c r="D81" s="300"/>
      <c r="E81" s="300"/>
      <c r="F81" s="301">
        <f t="shared" si="6"/>
        <v>0</v>
      </c>
      <c r="G81" s="302"/>
      <c r="H81" s="300"/>
      <c r="I81" s="300"/>
      <c r="J81" s="301">
        <f t="shared" si="7"/>
        <v>0</v>
      </c>
      <c r="K81" s="302"/>
      <c r="L81" s="300"/>
      <c r="M81" s="300"/>
      <c r="N81" s="301">
        <f t="shared" si="8"/>
        <v>0</v>
      </c>
    </row>
    <row r="82" spans="1:14" s="81" customFormat="1" ht="51" x14ac:dyDescent="0.2">
      <c r="A82" s="121" t="s">
        <v>175</v>
      </c>
      <c r="B82" s="107" t="s">
        <v>176</v>
      </c>
      <c r="C82" s="299">
        <v>22584323</v>
      </c>
      <c r="D82" s="300"/>
      <c r="E82" s="300"/>
      <c r="F82" s="301">
        <f t="shared" si="6"/>
        <v>22584323</v>
      </c>
      <c r="G82" s="302">
        <v>25823423</v>
      </c>
      <c r="H82" s="300"/>
      <c r="I82" s="300"/>
      <c r="J82" s="301">
        <f t="shared" si="7"/>
        <v>25823423</v>
      </c>
      <c r="K82" s="302">
        <v>21996535</v>
      </c>
      <c r="L82" s="300"/>
      <c r="M82" s="300"/>
      <c r="N82" s="301">
        <f t="shared" si="8"/>
        <v>21996535</v>
      </c>
    </row>
    <row r="83" spans="1:14" s="81" customFormat="1" ht="25.5" x14ac:dyDescent="0.2">
      <c r="A83" s="89" t="s">
        <v>177</v>
      </c>
      <c r="B83" s="107" t="s">
        <v>178</v>
      </c>
      <c r="C83" s="299"/>
      <c r="D83" s="300"/>
      <c r="E83" s="300"/>
      <c r="F83" s="301">
        <f t="shared" si="6"/>
        <v>0</v>
      </c>
      <c r="G83" s="302"/>
      <c r="H83" s="300"/>
      <c r="I83" s="300"/>
      <c r="J83" s="301">
        <f t="shared" si="7"/>
        <v>0</v>
      </c>
      <c r="K83" s="302"/>
      <c r="L83" s="300"/>
      <c r="M83" s="300"/>
      <c r="N83" s="301">
        <f t="shared" si="8"/>
        <v>0</v>
      </c>
    </row>
    <row r="84" spans="1:14" s="81" customFormat="1" ht="51" x14ac:dyDescent="0.2">
      <c r="A84" s="89" t="s">
        <v>179</v>
      </c>
      <c r="B84" s="107" t="s">
        <v>180</v>
      </c>
      <c r="C84" s="299"/>
      <c r="D84" s="300"/>
      <c r="E84" s="300"/>
      <c r="F84" s="301">
        <f t="shared" si="6"/>
        <v>0</v>
      </c>
      <c r="G84" s="302"/>
      <c r="H84" s="300"/>
      <c r="I84" s="300"/>
      <c r="J84" s="301">
        <f t="shared" si="7"/>
        <v>0</v>
      </c>
      <c r="K84" s="302"/>
      <c r="L84" s="300"/>
      <c r="M84" s="300"/>
      <c r="N84" s="301">
        <f t="shared" si="8"/>
        <v>0</v>
      </c>
    </row>
    <row r="85" spans="1:14" s="81" customFormat="1" ht="51" x14ac:dyDescent="0.2">
      <c r="A85" s="89" t="s">
        <v>181</v>
      </c>
      <c r="B85" s="107" t="s">
        <v>182</v>
      </c>
      <c r="C85" s="299">
        <v>6097767</v>
      </c>
      <c r="D85" s="300"/>
      <c r="E85" s="300"/>
      <c r="F85" s="301">
        <f t="shared" si="6"/>
        <v>6097767</v>
      </c>
      <c r="G85" s="302">
        <v>6097767</v>
      </c>
      <c r="H85" s="300"/>
      <c r="I85" s="300"/>
      <c r="J85" s="301">
        <f t="shared" si="7"/>
        <v>6097767</v>
      </c>
      <c r="K85" s="302">
        <v>5939064</v>
      </c>
      <c r="L85" s="300"/>
      <c r="M85" s="300"/>
      <c r="N85" s="301">
        <f t="shared" si="8"/>
        <v>5939064</v>
      </c>
    </row>
    <row r="86" spans="1:14" s="81" customFormat="1" x14ac:dyDescent="0.2">
      <c r="A86" s="88" t="s">
        <v>183</v>
      </c>
      <c r="B86" s="106" t="s">
        <v>22</v>
      </c>
      <c r="C86" s="307">
        <f>SUM(C79:C85)</f>
        <v>28682090</v>
      </c>
      <c r="D86" s="307">
        <f>SUM(D79:D85)</f>
        <v>0</v>
      </c>
      <c r="E86" s="308"/>
      <c r="F86" s="309">
        <f t="shared" si="6"/>
        <v>28682090</v>
      </c>
      <c r="G86" s="310">
        <f>SUM(G79:G85)</f>
        <v>31921190</v>
      </c>
      <c r="H86" s="308">
        <f>SUM(H79:H85)</f>
        <v>0</v>
      </c>
      <c r="I86" s="308"/>
      <c r="J86" s="309">
        <f t="shared" si="7"/>
        <v>31921190</v>
      </c>
      <c r="K86" s="310">
        <f>SUM(K79:K85)</f>
        <v>27935599</v>
      </c>
      <c r="L86" s="308">
        <f>SUM(L79:L85)</f>
        <v>0</v>
      </c>
      <c r="M86" s="308"/>
      <c r="N86" s="309">
        <f t="shared" si="8"/>
        <v>27935599</v>
      </c>
    </row>
    <row r="87" spans="1:14" s="81" customFormat="1" x14ac:dyDescent="0.2">
      <c r="A87" s="87" t="s">
        <v>184</v>
      </c>
      <c r="B87" s="107" t="s">
        <v>185</v>
      </c>
      <c r="C87" s="299"/>
      <c r="D87" s="300">
        <v>227018141</v>
      </c>
      <c r="E87" s="300"/>
      <c r="F87" s="301">
        <f t="shared" si="6"/>
        <v>227018141</v>
      </c>
      <c r="G87" s="302"/>
      <c r="H87" s="300">
        <v>234128141</v>
      </c>
      <c r="I87" s="300"/>
      <c r="J87" s="301">
        <f t="shared" si="7"/>
        <v>234128141</v>
      </c>
      <c r="K87" s="302"/>
      <c r="L87" s="300">
        <v>141633433</v>
      </c>
      <c r="M87" s="300"/>
      <c r="N87" s="301">
        <f t="shared" si="8"/>
        <v>141633433</v>
      </c>
    </row>
    <row r="88" spans="1:14" s="81" customFormat="1" ht="25.5" x14ac:dyDescent="0.2">
      <c r="A88" s="87" t="s">
        <v>186</v>
      </c>
      <c r="B88" s="107" t="s">
        <v>187</v>
      </c>
      <c r="C88" s="299"/>
      <c r="D88" s="300"/>
      <c r="E88" s="300"/>
      <c r="F88" s="301">
        <f t="shared" si="6"/>
        <v>0</v>
      </c>
      <c r="G88" s="302"/>
      <c r="H88" s="300"/>
      <c r="I88" s="300"/>
      <c r="J88" s="301">
        <f t="shared" si="7"/>
        <v>0</v>
      </c>
      <c r="K88" s="302"/>
      <c r="L88" s="300"/>
      <c r="M88" s="300"/>
      <c r="N88" s="301">
        <f t="shared" si="8"/>
        <v>0</v>
      </c>
    </row>
    <row r="89" spans="1:14" s="81" customFormat="1" ht="25.5" x14ac:dyDescent="0.2">
      <c r="A89" s="87" t="s">
        <v>188</v>
      </c>
      <c r="B89" s="107" t="s">
        <v>189</v>
      </c>
      <c r="C89" s="299"/>
      <c r="D89" s="300"/>
      <c r="E89" s="300"/>
      <c r="F89" s="301">
        <f t="shared" si="6"/>
        <v>0</v>
      </c>
      <c r="G89" s="302"/>
      <c r="H89" s="300"/>
      <c r="I89" s="300"/>
      <c r="J89" s="301">
        <f t="shared" si="7"/>
        <v>0</v>
      </c>
      <c r="K89" s="302"/>
      <c r="L89" s="300"/>
      <c r="M89" s="300"/>
      <c r="N89" s="301">
        <f t="shared" si="8"/>
        <v>0</v>
      </c>
    </row>
    <row r="90" spans="1:14" s="81" customFormat="1" ht="51" x14ac:dyDescent="0.2">
      <c r="A90" s="87" t="s">
        <v>190</v>
      </c>
      <c r="B90" s="107" t="s">
        <v>191</v>
      </c>
      <c r="C90" s="299"/>
      <c r="D90" s="300">
        <v>61294899</v>
      </c>
      <c r="E90" s="300"/>
      <c r="F90" s="301">
        <f t="shared" si="6"/>
        <v>61294899</v>
      </c>
      <c r="G90" s="302"/>
      <c r="H90" s="300">
        <v>59356099</v>
      </c>
      <c r="I90" s="300"/>
      <c r="J90" s="301">
        <f t="shared" si="7"/>
        <v>59356099</v>
      </c>
      <c r="K90" s="302"/>
      <c r="L90" s="300">
        <v>8745393</v>
      </c>
      <c r="M90" s="300"/>
      <c r="N90" s="301">
        <f t="shared" si="8"/>
        <v>8745393</v>
      </c>
    </row>
    <row r="91" spans="1:14" s="114" customFormat="1" x14ac:dyDescent="0.2">
      <c r="A91" s="85" t="s">
        <v>192</v>
      </c>
      <c r="B91" s="106" t="s">
        <v>24</v>
      </c>
      <c r="C91" s="307"/>
      <c r="D91" s="308">
        <f>SUM(D87:D90)</f>
        <v>288313040</v>
      </c>
      <c r="E91" s="308"/>
      <c r="F91" s="309">
        <f t="shared" si="6"/>
        <v>288313040</v>
      </c>
      <c r="G91" s="310"/>
      <c r="H91" s="308">
        <f>SUM(H87:H90)</f>
        <v>293484240</v>
      </c>
      <c r="I91" s="308"/>
      <c r="J91" s="309">
        <f t="shared" si="7"/>
        <v>293484240</v>
      </c>
      <c r="K91" s="310"/>
      <c r="L91" s="308">
        <f>SUM(L87:L90)</f>
        <v>150378826</v>
      </c>
      <c r="M91" s="308"/>
      <c r="N91" s="309">
        <f t="shared" si="8"/>
        <v>150378826</v>
      </c>
    </row>
    <row r="92" spans="1:14" s="81" customFormat="1" ht="76.5" x14ac:dyDescent="0.2">
      <c r="A92" s="87" t="s">
        <v>193</v>
      </c>
      <c r="B92" s="107" t="s">
        <v>194</v>
      </c>
      <c r="C92" s="299"/>
      <c r="D92" s="300"/>
      <c r="E92" s="300"/>
      <c r="F92" s="301">
        <f t="shared" si="6"/>
        <v>0</v>
      </c>
      <c r="G92" s="302"/>
      <c r="H92" s="300"/>
      <c r="I92" s="300"/>
      <c r="J92" s="301">
        <f t="shared" si="7"/>
        <v>0</v>
      </c>
      <c r="K92" s="302"/>
      <c r="L92" s="300"/>
      <c r="M92" s="300"/>
      <c r="N92" s="301">
        <f t="shared" si="8"/>
        <v>0</v>
      </c>
    </row>
    <row r="93" spans="1:14" s="81" customFormat="1" ht="76.5" x14ac:dyDescent="0.2">
      <c r="A93" s="87" t="s">
        <v>195</v>
      </c>
      <c r="B93" s="107" t="s">
        <v>196</v>
      </c>
      <c r="C93" s="299"/>
      <c r="D93" s="300"/>
      <c r="E93" s="300"/>
      <c r="F93" s="301">
        <f t="shared" si="6"/>
        <v>0</v>
      </c>
      <c r="G93" s="302"/>
      <c r="H93" s="300"/>
      <c r="I93" s="300"/>
      <c r="J93" s="301">
        <f t="shared" si="7"/>
        <v>0</v>
      </c>
      <c r="K93" s="302"/>
      <c r="L93" s="300"/>
      <c r="M93" s="300"/>
      <c r="N93" s="301">
        <f t="shared" si="8"/>
        <v>0</v>
      </c>
    </row>
    <row r="94" spans="1:14" s="81" customFormat="1" ht="76.5" x14ac:dyDescent="0.2">
      <c r="A94" s="87" t="s">
        <v>197</v>
      </c>
      <c r="B94" s="107" t="s">
        <v>198</v>
      </c>
      <c r="C94" s="299"/>
      <c r="D94" s="300"/>
      <c r="E94" s="300"/>
      <c r="F94" s="301">
        <f t="shared" si="6"/>
        <v>0</v>
      </c>
      <c r="G94" s="302"/>
      <c r="H94" s="300"/>
      <c r="I94" s="300"/>
      <c r="J94" s="301">
        <f t="shared" si="7"/>
        <v>0</v>
      </c>
      <c r="K94" s="302"/>
      <c r="L94" s="300"/>
      <c r="M94" s="300"/>
      <c r="N94" s="301">
        <f t="shared" si="8"/>
        <v>0</v>
      </c>
    </row>
    <row r="95" spans="1:14" s="81" customFormat="1" ht="51" x14ac:dyDescent="0.2">
      <c r="A95" s="87" t="s">
        <v>199</v>
      </c>
      <c r="B95" s="107" t="s">
        <v>200</v>
      </c>
      <c r="C95" s="299"/>
      <c r="D95" s="300"/>
      <c r="E95" s="300"/>
      <c r="F95" s="301"/>
      <c r="G95" s="302"/>
      <c r="H95" s="300"/>
      <c r="I95" s="300"/>
      <c r="J95" s="301"/>
      <c r="K95" s="302"/>
      <c r="L95" s="300"/>
      <c r="M95" s="300"/>
      <c r="N95" s="301">
        <f t="shared" si="8"/>
        <v>0</v>
      </c>
    </row>
    <row r="96" spans="1:14" s="81" customFormat="1" ht="76.5" x14ac:dyDescent="0.2">
      <c r="A96" s="87" t="s">
        <v>201</v>
      </c>
      <c r="B96" s="107" t="s">
        <v>202</v>
      </c>
      <c r="C96" s="299"/>
      <c r="D96" s="300"/>
      <c r="E96" s="300"/>
      <c r="F96" s="301">
        <f t="shared" si="6"/>
        <v>0</v>
      </c>
      <c r="G96" s="302"/>
      <c r="H96" s="300"/>
      <c r="I96" s="300"/>
      <c r="J96" s="301">
        <f t="shared" si="7"/>
        <v>0</v>
      </c>
      <c r="K96" s="302"/>
      <c r="L96" s="300"/>
      <c r="M96" s="300"/>
      <c r="N96" s="301">
        <f t="shared" si="8"/>
        <v>0</v>
      </c>
    </row>
    <row r="97" spans="1:14" s="81" customFormat="1" ht="76.5" x14ac:dyDescent="0.2">
      <c r="A97" s="87" t="s">
        <v>203</v>
      </c>
      <c r="B97" s="107" t="s">
        <v>204</v>
      </c>
      <c r="C97" s="299"/>
      <c r="D97" s="300"/>
      <c r="E97" s="300"/>
      <c r="F97" s="301">
        <f t="shared" si="6"/>
        <v>0</v>
      </c>
      <c r="G97" s="302"/>
      <c r="H97" s="300"/>
      <c r="I97" s="300"/>
      <c r="J97" s="301">
        <f t="shared" si="7"/>
        <v>0</v>
      </c>
      <c r="K97" s="302"/>
      <c r="L97" s="300"/>
      <c r="M97" s="300"/>
      <c r="N97" s="301">
        <f t="shared" si="8"/>
        <v>0</v>
      </c>
    </row>
    <row r="98" spans="1:14" s="81" customFormat="1" x14ac:dyDescent="0.2">
      <c r="A98" s="87" t="s">
        <v>205</v>
      </c>
      <c r="B98" s="107" t="s">
        <v>206</v>
      </c>
      <c r="C98" s="299"/>
      <c r="D98" s="300"/>
      <c r="E98" s="300"/>
      <c r="F98" s="301">
        <f t="shared" si="6"/>
        <v>0</v>
      </c>
      <c r="G98" s="302"/>
      <c r="H98" s="300"/>
      <c r="I98" s="300"/>
      <c r="J98" s="301">
        <f t="shared" si="7"/>
        <v>0</v>
      </c>
      <c r="K98" s="302"/>
      <c r="L98" s="300"/>
      <c r="M98" s="300"/>
      <c r="N98" s="301">
        <f t="shared" si="8"/>
        <v>0</v>
      </c>
    </row>
    <row r="99" spans="1:14" s="81" customFormat="1" ht="51" x14ac:dyDescent="0.2">
      <c r="A99" s="87" t="s">
        <v>207</v>
      </c>
      <c r="B99" s="107" t="s">
        <v>208</v>
      </c>
      <c r="C99" s="299"/>
      <c r="D99" s="300"/>
      <c r="E99" s="300"/>
      <c r="F99" s="301">
        <f t="shared" si="6"/>
        <v>0</v>
      </c>
      <c r="G99" s="302"/>
      <c r="H99" s="300"/>
      <c r="I99" s="300"/>
      <c r="J99" s="301">
        <f t="shared" si="7"/>
        <v>0</v>
      </c>
      <c r="K99" s="302"/>
      <c r="L99" s="300"/>
      <c r="M99" s="300"/>
      <c r="N99" s="301">
        <f t="shared" si="8"/>
        <v>0</v>
      </c>
    </row>
    <row r="100" spans="1:14" s="81" customFormat="1" ht="25.5" x14ac:dyDescent="0.2">
      <c r="A100" s="85" t="s">
        <v>209</v>
      </c>
      <c r="B100" s="106" t="s">
        <v>26</v>
      </c>
      <c r="C100" s="299"/>
      <c r="D100" s="300">
        <f>SUM(D92:D99)</f>
        <v>0</v>
      </c>
      <c r="E100" s="300"/>
      <c r="F100" s="301">
        <f t="shared" si="6"/>
        <v>0</v>
      </c>
      <c r="G100" s="302"/>
      <c r="H100" s="300">
        <f>SUM(H92:H99)</f>
        <v>0</v>
      </c>
      <c r="I100" s="300"/>
      <c r="J100" s="301">
        <f t="shared" si="7"/>
        <v>0</v>
      </c>
      <c r="K100" s="302"/>
      <c r="L100" s="300">
        <f>SUM(L92:L99)</f>
        <v>0</v>
      </c>
      <c r="M100" s="300"/>
      <c r="N100" s="301">
        <f t="shared" si="8"/>
        <v>0</v>
      </c>
    </row>
    <row r="101" spans="1:14" s="81" customFormat="1" ht="38.25" x14ac:dyDescent="0.2">
      <c r="A101" s="92" t="s">
        <v>210</v>
      </c>
      <c r="B101" s="105"/>
      <c r="C101" s="311">
        <f>SUM(C100,C91,C86)</f>
        <v>28682090</v>
      </c>
      <c r="D101" s="312">
        <f>SUM(D100,D91,D86)</f>
        <v>288313040</v>
      </c>
      <c r="E101" s="313"/>
      <c r="F101" s="315">
        <f t="shared" si="6"/>
        <v>316995130</v>
      </c>
      <c r="G101" s="314">
        <f>SUM(G100,G91,G86)</f>
        <v>31921190</v>
      </c>
      <c r="H101" s="312">
        <f>SUM(H100,H91,H86)</f>
        <v>293484240</v>
      </c>
      <c r="I101" s="313"/>
      <c r="J101" s="315">
        <f t="shared" si="7"/>
        <v>325405430</v>
      </c>
      <c r="K101" s="314">
        <f>SUM(K100,K91,K86)</f>
        <v>27935599</v>
      </c>
      <c r="L101" s="312">
        <f>SUM(L100,L91,L86)</f>
        <v>150378826</v>
      </c>
      <c r="M101" s="313"/>
      <c r="N101" s="315">
        <f t="shared" si="8"/>
        <v>178314425</v>
      </c>
    </row>
    <row r="102" spans="1:14" s="81" customFormat="1" ht="25.5" x14ac:dyDescent="0.2">
      <c r="A102" s="85" t="s">
        <v>211</v>
      </c>
      <c r="B102" s="104" t="s">
        <v>212</v>
      </c>
      <c r="C102" s="316">
        <f>SUM(C101,C78)</f>
        <v>242808948</v>
      </c>
      <c r="D102" s="317">
        <f>SUM(D101,D78)</f>
        <v>291653040</v>
      </c>
      <c r="E102" s="317"/>
      <c r="F102" s="309">
        <f t="shared" si="6"/>
        <v>534461988</v>
      </c>
      <c r="G102" s="318">
        <f>SUM(G101,G78)</f>
        <v>260372510</v>
      </c>
      <c r="H102" s="317">
        <f>SUM(H101,H78)</f>
        <v>307006740</v>
      </c>
      <c r="I102" s="317"/>
      <c r="J102" s="309">
        <f t="shared" si="7"/>
        <v>567379250</v>
      </c>
      <c r="K102" s="318">
        <f>SUM(K101,K78)</f>
        <v>217499281</v>
      </c>
      <c r="L102" s="317">
        <f>SUM(L101,L78)</f>
        <v>161803552</v>
      </c>
      <c r="M102" s="317"/>
      <c r="N102" s="309">
        <f t="shared" si="8"/>
        <v>379302833</v>
      </c>
    </row>
    <row r="103" spans="1:14" s="81" customFormat="1" ht="38.25" x14ac:dyDescent="0.2">
      <c r="A103" s="87" t="s">
        <v>213</v>
      </c>
      <c r="B103" s="86" t="s">
        <v>214</v>
      </c>
      <c r="C103" s="319"/>
      <c r="D103" s="320"/>
      <c r="E103" s="320"/>
      <c r="F103" s="301">
        <f t="shared" si="6"/>
        <v>0</v>
      </c>
      <c r="G103" s="321"/>
      <c r="H103" s="320"/>
      <c r="I103" s="320"/>
      <c r="J103" s="301">
        <f t="shared" si="7"/>
        <v>0</v>
      </c>
      <c r="K103" s="321"/>
      <c r="L103" s="320"/>
      <c r="M103" s="320"/>
      <c r="N103" s="301">
        <f t="shared" si="8"/>
        <v>0</v>
      </c>
    </row>
    <row r="104" spans="1:14" s="81" customFormat="1" ht="51" x14ac:dyDescent="0.2">
      <c r="A104" s="87" t="s">
        <v>215</v>
      </c>
      <c r="B104" s="86" t="s">
        <v>216</v>
      </c>
      <c r="C104" s="319"/>
      <c r="D104" s="320"/>
      <c r="E104" s="320"/>
      <c r="F104" s="301">
        <f t="shared" si="6"/>
        <v>0</v>
      </c>
      <c r="G104" s="321"/>
      <c r="H104" s="320"/>
      <c r="I104" s="320"/>
      <c r="J104" s="301">
        <f t="shared" si="7"/>
        <v>0</v>
      </c>
      <c r="K104" s="321"/>
      <c r="L104" s="320"/>
      <c r="M104" s="320"/>
      <c r="N104" s="301">
        <f t="shared" si="8"/>
        <v>0</v>
      </c>
    </row>
    <row r="105" spans="1:14" s="81" customFormat="1" ht="25.5" x14ac:dyDescent="0.2">
      <c r="A105" s="87" t="s">
        <v>217</v>
      </c>
      <c r="B105" s="86" t="s">
        <v>218</v>
      </c>
      <c r="C105" s="319"/>
      <c r="D105" s="320"/>
      <c r="E105" s="320"/>
      <c r="F105" s="301">
        <f t="shared" si="6"/>
        <v>0</v>
      </c>
      <c r="G105" s="321"/>
      <c r="H105" s="320"/>
      <c r="I105" s="320"/>
      <c r="J105" s="301">
        <f t="shared" si="7"/>
        <v>0</v>
      </c>
      <c r="K105" s="321"/>
      <c r="L105" s="320"/>
      <c r="M105" s="320"/>
      <c r="N105" s="301">
        <f t="shared" si="8"/>
        <v>0</v>
      </c>
    </row>
    <row r="106" spans="1:14" s="81" customFormat="1" ht="51" x14ac:dyDescent="0.2">
      <c r="A106" s="85" t="s">
        <v>219</v>
      </c>
      <c r="B106" s="84" t="s">
        <v>220</v>
      </c>
      <c r="C106" s="322"/>
      <c r="D106" s="323"/>
      <c r="E106" s="323"/>
      <c r="F106" s="301">
        <f t="shared" ref="F106:F126" si="9">SUM(C106:E106)</f>
        <v>0</v>
      </c>
      <c r="G106" s="324"/>
      <c r="H106" s="323"/>
      <c r="I106" s="323"/>
      <c r="J106" s="301">
        <f t="shared" ref="J106:J126" si="10">SUM(G106:I106)</f>
        <v>0</v>
      </c>
      <c r="K106" s="324"/>
      <c r="L106" s="323"/>
      <c r="M106" s="323"/>
      <c r="N106" s="301">
        <f t="shared" ref="N106:N126" si="11">SUM(K106:M106)</f>
        <v>0</v>
      </c>
    </row>
    <row r="107" spans="1:14" s="81" customFormat="1" ht="25.5" x14ac:dyDescent="0.2">
      <c r="A107" s="87" t="s">
        <v>221</v>
      </c>
      <c r="B107" s="86" t="s">
        <v>222</v>
      </c>
      <c r="C107" s="325"/>
      <c r="D107" s="326"/>
      <c r="E107" s="326"/>
      <c r="F107" s="301">
        <f t="shared" si="9"/>
        <v>0</v>
      </c>
      <c r="G107" s="327"/>
      <c r="H107" s="326"/>
      <c r="I107" s="326"/>
      <c r="J107" s="301">
        <f t="shared" si="10"/>
        <v>0</v>
      </c>
      <c r="K107" s="327"/>
      <c r="L107" s="326"/>
      <c r="M107" s="326"/>
      <c r="N107" s="301">
        <f t="shared" si="11"/>
        <v>0</v>
      </c>
    </row>
    <row r="108" spans="1:14" s="81" customFormat="1" ht="25.5" x14ac:dyDescent="0.2">
      <c r="A108" s="87" t="s">
        <v>223</v>
      </c>
      <c r="B108" s="86" t="s">
        <v>224</v>
      </c>
      <c r="C108" s="325"/>
      <c r="D108" s="326"/>
      <c r="E108" s="326"/>
      <c r="F108" s="301">
        <f t="shared" si="9"/>
        <v>0</v>
      </c>
      <c r="G108" s="327"/>
      <c r="H108" s="326"/>
      <c r="I108" s="326"/>
      <c r="J108" s="301">
        <f t="shared" si="10"/>
        <v>0</v>
      </c>
      <c r="K108" s="327"/>
      <c r="L108" s="326"/>
      <c r="M108" s="326"/>
      <c r="N108" s="301">
        <f t="shared" si="11"/>
        <v>0</v>
      </c>
    </row>
    <row r="109" spans="1:14" s="81" customFormat="1" ht="38.25" x14ac:dyDescent="0.2">
      <c r="A109" s="87" t="s">
        <v>225</v>
      </c>
      <c r="B109" s="86" t="s">
        <v>226</v>
      </c>
      <c r="C109" s="319"/>
      <c r="D109" s="320"/>
      <c r="E109" s="320"/>
      <c r="F109" s="301">
        <f t="shared" si="9"/>
        <v>0</v>
      </c>
      <c r="G109" s="321"/>
      <c r="H109" s="320"/>
      <c r="I109" s="320"/>
      <c r="J109" s="301">
        <f t="shared" si="10"/>
        <v>0</v>
      </c>
      <c r="K109" s="321"/>
      <c r="L109" s="320"/>
      <c r="M109" s="320"/>
      <c r="N109" s="301">
        <f t="shared" si="11"/>
        <v>0</v>
      </c>
    </row>
    <row r="110" spans="1:14" s="81" customFormat="1" ht="38.25" x14ac:dyDescent="0.2">
      <c r="A110" s="87" t="s">
        <v>227</v>
      </c>
      <c r="B110" s="86" t="s">
        <v>228</v>
      </c>
      <c r="C110" s="319"/>
      <c r="D110" s="320"/>
      <c r="E110" s="320"/>
      <c r="F110" s="301">
        <f t="shared" si="9"/>
        <v>0</v>
      </c>
      <c r="G110" s="321"/>
      <c r="H110" s="320"/>
      <c r="I110" s="320"/>
      <c r="J110" s="301">
        <f t="shared" si="10"/>
        <v>0</v>
      </c>
      <c r="K110" s="321"/>
      <c r="L110" s="320"/>
      <c r="M110" s="320"/>
      <c r="N110" s="301">
        <f t="shared" si="11"/>
        <v>0</v>
      </c>
    </row>
    <row r="111" spans="1:14" s="81" customFormat="1" ht="38.25" x14ac:dyDescent="0.2">
      <c r="A111" s="85" t="s">
        <v>229</v>
      </c>
      <c r="B111" s="84" t="s">
        <v>230</v>
      </c>
      <c r="C111" s="328"/>
      <c r="D111" s="329"/>
      <c r="E111" s="329"/>
      <c r="F111" s="301">
        <f t="shared" si="9"/>
        <v>0</v>
      </c>
      <c r="G111" s="330"/>
      <c r="H111" s="329"/>
      <c r="I111" s="329"/>
      <c r="J111" s="301">
        <f t="shared" si="10"/>
        <v>0</v>
      </c>
      <c r="K111" s="330"/>
      <c r="L111" s="329"/>
      <c r="M111" s="329"/>
      <c r="N111" s="301">
        <f t="shared" si="11"/>
        <v>0</v>
      </c>
    </row>
    <row r="112" spans="1:14" s="81" customFormat="1" ht="51" x14ac:dyDescent="0.2">
      <c r="A112" s="87" t="s">
        <v>231</v>
      </c>
      <c r="B112" s="86" t="s">
        <v>232</v>
      </c>
      <c r="C112" s="325"/>
      <c r="D112" s="326"/>
      <c r="E112" s="326"/>
      <c r="F112" s="301">
        <f t="shared" si="9"/>
        <v>0</v>
      </c>
      <c r="G112" s="327"/>
      <c r="H112" s="326"/>
      <c r="I112" s="326"/>
      <c r="J112" s="301">
        <f t="shared" si="10"/>
        <v>0</v>
      </c>
      <c r="K112" s="327"/>
      <c r="L112" s="326"/>
      <c r="M112" s="326"/>
      <c r="N112" s="301">
        <f t="shared" si="11"/>
        <v>0</v>
      </c>
    </row>
    <row r="113" spans="1:14" s="81" customFormat="1" ht="51" x14ac:dyDescent="0.2">
      <c r="A113" s="87" t="s">
        <v>233</v>
      </c>
      <c r="B113" s="86" t="s">
        <v>234</v>
      </c>
      <c r="C113" s="343">
        <v>6194628</v>
      </c>
      <c r="D113" s="326"/>
      <c r="E113" s="326"/>
      <c r="F113" s="301">
        <f t="shared" si="9"/>
        <v>6194628</v>
      </c>
      <c r="G113" s="331">
        <v>11712270</v>
      </c>
      <c r="H113" s="332"/>
      <c r="I113" s="332"/>
      <c r="J113" s="333">
        <f t="shared" si="10"/>
        <v>11712270</v>
      </c>
      <c r="K113" s="331">
        <v>6194628</v>
      </c>
      <c r="L113" s="332"/>
      <c r="M113" s="332"/>
      <c r="N113" s="333">
        <f t="shared" si="11"/>
        <v>6194628</v>
      </c>
    </row>
    <row r="114" spans="1:14" s="81" customFormat="1" ht="38.25" x14ac:dyDescent="0.2">
      <c r="A114" s="87" t="s">
        <v>235</v>
      </c>
      <c r="B114" s="84" t="s">
        <v>236</v>
      </c>
      <c r="C114" s="343">
        <v>63714850</v>
      </c>
      <c r="D114" s="326"/>
      <c r="E114" s="326"/>
      <c r="F114" s="301">
        <f t="shared" si="9"/>
        <v>63714850</v>
      </c>
      <c r="G114" s="331">
        <v>64111655</v>
      </c>
      <c r="H114" s="332"/>
      <c r="I114" s="332"/>
      <c r="J114" s="333">
        <f t="shared" si="10"/>
        <v>64111655</v>
      </c>
      <c r="K114" s="331">
        <v>61679516</v>
      </c>
      <c r="L114" s="332"/>
      <c r="M114" s="332"/>
      <c r="N114" s="333">
        <f t="shared" si="11"/>
        <v>61679516</v>
      </c>
    </row>
    <row r="115" spans="1:14" s="81" customFormat="1" ht="25.5" x14ac:dyDescent="0.2">
      <c r="A115" s="87" t="s">
        <v>237</v>
      </c>
      <c r="B115" s="86" t="s">
        <v>238</v>
      </c>
      <c r="C115" s="325"/>
      <c r="D115" s="326"/>
      <c r="E115" s="326"/>
      <c r="F115" s="301">
        <f t="shared" si="9"/>
        <v>0</v>
      </c>
      <c r="G115" s="327"/>
      <c r="H115" s="326"/>
      <c r="I115" s="326"/>
      <c r="J115" s="301">
        <f t="shared" si="10"/>
        <v>0</v>
      </c>
      <c r="K115" s="327"/>
      <c r="L115" s="326"/>
      <c r="M115" s="326"/>
      <c r="N115" s="301">
        <f t="shared" si="11"/>
        <v>0</v>
      </c>
    </row>
    <row r="116" spans="1:14" s="81" customFormat="1" ht="25.5" x14ac:dyDescent="0.2">
      <c r="A116" s="87" t="s">
        <v>239</v>
      </c>
      <c r="B116" s="86" t="s">
        <v>240</v>
      </c>
      <c r="C116" s="325"/>
      <c r="D116" s="326"/>
      <c r="E116" s="326"/>
      <c r="F116" s="301">
        <f t="shared" si="9"/>
        <v>0</v>
      </c>
      <c r="G116" s="327"/>
      <c r="H116" s="326"/>
      <c r="I116" s="326"/>
      <c r="J116" s="301">
        <f t="shared" si="10"/>
        <v>0</v>
      </c>
      <c r="K116" s="327"/>
      <c r="L116" s="326"/>
      <c r="M116" s="326"/>
      <c r="N116" s="301">
        <f t="shared" si="11"/>
        <v>0</v>
      </c>
    </row>
    <row r="117" spans="1:14" s="81" customFormat="1" ht="38.25" x14ac:dyDescent="0.2">
      <c r="A117" s="87" t="s">
        <v>241</v>
      </c>
      <c r="B117" s="86" t="s">
        <v>242</v>
      </c>
      <c r="C117" s="325"/>
      <c r="D117" s="326"/>
      <c r="E117" s="326"/>
      <c r="F117" s="301">
        <f t="shared" si="9"/>
        <v>0</v>
      </c>
      <c r="G117" s="327"/>
      <c r="H117" s="326"/>
      <c r="I117" s="326"/>
      <c r="J117" s="301">
        <f t="shared" si="10"/>
        <v>0</v>
      </c>
      <c r="K117" s="327"/>
      <c r="L117" s="326"/>
      <c r="M117" s="326"/>
      <c r="N117" s="301">
        <f t="shared" si="11"/>
        <v>0</v>
      </c>
    </row>
    <row r="118" spans="1:14" s="114" customFormat="1" ht="38.25" x14ac:dyDescent="0.2">
      <c r="A118" s="85" t="s">
        <v>243</v>
      </c>
      <c r="B118" s="84" t="s">
        <v>244</v>
      </c>
      <c r="C118" s="344">
        <f>SUM(C112:C117)</f>
        <v>69909478</v>
      </c>
      <c r="D118" s="329"/>
      <c r="E118" s="329"/>
      <c r="F118" s="309">
        <f t="shared" si="9"/>
        <v>69909478</v>
      </c>
      <c r="G118" s="334">
        <f>SUM(G112:G117)</f>
        <v>75823925</v>
      </c>
      <c r="H118" s="335"/>
      <c r="I118" s="335"/>
      <c r="J118" s="345">
        <f t="shared" si="10"/>
        <v>75823925</v>
      </c>
      <c r="K118" s="334">
        <f>SUM(K112:K117)</f>
        <v>67874144</v>
      </c>
      <c r="L118" s="335"/>
      <c r="M118" s="335"/>
      <c r="N118" s="345">
        <f t="shared" si="11"/>
        <v>67874144</v>
      </c>
    </row>
    <row r="119" spans="1:14" s="81" customFormat="1" ht="25.5" x14ac:dyDescent="0.2">
      <c r="A119" s="87" t="s">
        <v>245</v>
      </c>
      <c r="B119" s="86" t="s">
        <v>246</v>
      </c>
      <c r="C119" s="325"/>
      <c r="D119" s="326"/>
      <c r="E119" s="326"/>
      <c r="F119" s="301">
        <f t="shared" si="9"/>
        <v>0</v>
      </c>
      <c r="G119" s="327"/>
      <c r="H119" s="326"/>
      <c r="I119" s="326"/>
      <c r="J119" s="301">
        <f t="shared" si="10"/>
        <v>0</v>
      </c>
      <c r="K119" s="327"/>
      <c r="L119" s="326"/>
      <c r="M119" s="326"/>
      <c r="N119" s="301">
        <f t="shared" si="11"/>
        <v>0</v>
      </c>
    </row>
    <row r="120" spans="1:14" s="81" customFormat="1" ht="38.25" x14ac:dyDescent="0.2">
      <c r="A120" s="87" t="s">
        <v>247</v>
      </c>
      <c r="B120" s="86" t="s">
        <v>248</v>
      </c>
      <c r="C120" s="319"/>
      <c r="D120" s="320"/>
      <c r="E120" s="320"/>
      <c r="F120" s="301">
        <f t="shared" si="9"/>
        <v>0</v>
      </c>
      <c r="G120" s="321"/>
      <c r="H120" s="320"/>
      <c r="I120" s="320"/>
      <c r="J120" s="301">
        <f t="shared" si="10"/>
        <v>0</v>
      </c>
      <c r="K120" s="321"/>
      <c r="L120" s="320"/>
      <c r="M120" s="320"/>
      <c r="N120" s="301">
        <f t="shared" si="11"/>
        <v>0</v>
      </c>
    </row>
    <row r="121" spans="1:14" s="81" customFormat="1" ht="25.5" x14ac:dyDescent="0.2">
      <c r="A121" s="87" t="s">
        <v>249</v>
      </c>
      <c r="B121" s="86" t="s">
        <v>250</v>
      </c>
      <c r="C121" s="325"/>
      <c r="D121" s="326"/>
      <c r="E121" s="326"/>
      <c r="F121" s="301">
        <f t="shared" si="9"/>
        <v>0</v>
      </c>
      <c r="G121" s="327"/>
      <c r="H121" s="326"/>
      <c r="I121" s="326"/>
      <c r="J121" s="301">
        <f t="shared" si="10"/>
        <v>0</v>
      </c>
      <c r="K121" s="327"/>
      <c r="L121" s="326"/>
      <c r="M121" s="326"/>
      <c r="N121" s="301">
        <f t="shared" si="11"/>
        <v>0</v>
      </c>
    </row>
    <row r="122" spans="1:14" s="81" customFormat="1" ht="25.5" x14ac:dyDescent="0.2">
      <c r="A122" s="87" t="s">
        <v>251</v>
      </c>
      <c r="B122" s="86" t="s">
        <v>252</v>
      </c>
      <c r="C122" s="325"/>
      <c r="D122" s="326"/>
      <c r="E122" s="326"/>
      <c r="F122" s="301">
        <f t="shared" si="9"/>
        <v>0</v>
      </c>
      <c r="G122" s="327"/>
      <c r="H122" s="326"/>
      <c r="I122" s="326"/>
      <c r="J122" s="301">
        <f t="shared" si="10"/>
        <v>0</v>
      </c>
      <c r="K122" s="327"/>
      <c r="L122" s="326"/>
      <c r="M122" s="326"/>
      <c r="N122" s="301">
        <f t="shared" si="11"/>
        <v>0</v>
      </c>
    </row>
    <row r="123" spans="1:14" s="81" customFormat="1" ht="38.25" x14ac:dyDescent="0.2">
      <c r="A123" s="85" t="s">
        <v>253</v>
      </c>
      <c r="B123" s="84" t="s">
        <v>254</v>
      </c>
      <c r="C123" s="328"/>
      <c r="D123" s="329"/>
      <c r="E123" s="329"/>
      <c r="F123" s="301">
        <f t="shared" si="9"/>
        <v>0</v>
      </c>
      <c r="G123" s="330"/>
      <c r="H123" s="329"/>
      <c r="I123" s="329"/>
      <c r="J123" s="301">
        <f t="shared" si="10"/>
        <v>0</v>
      </c>
      <c r="K123" s="330"/>
      <c r="L123" s="329"/>
      <c r="M123" s="329"/>
      <c r="N123" s="301">
        <f t="shared" si="11"/>
        <v>0</v>
      </c>
    </row>
    <row r="124" spans="1:14" s="81" customFormat="1" ht="51" x14ac:dyDescent="0.2">
      <c r="A124" s="87" t="s">
        <v>255</v>
      </c>
      <c r="B124" s="86" t="s">
        <v>256</v>
      </c>
      <c r="C124" s="319"/>
      <c r="D124" s="320"/>
      <c r="E124" s="320"/>
      <c r="F124" s="301">
        <f t="shared" si="9"/>
        <v>0</v>
      </c>
      <c r="G124" s="321"/>
      <c r="H124" s="320"/>
      <c r="I124" s="320"/>
      <c r="J124" s="301">
        <f t="shared" si="10"/>
        <v>0</v>
      </c>
      <c r="K124" s="321"/>
      <c r="L124" s="320"/>
      <c r="M124" s="320"/>
      <c r="N124" s="301">
        <f t="shared" si="11"/>
        <v>0</v>
      </c>
    </row>
    <row r="125" spans="1:14" s="81" customFormat="1" ht="25.5" x14ac:dyDescent="0.2">
      <c r="A125" s="91" t="s">
        <v>257</v>
      </c>
      <c r="B125" s="83" t="s">
        <v>27</v>
      </c>
      <c r="C125" s="336">
        <f>SUM(C118,C123:C124)</f>
        <v>69909478</v>
      </c>
      <c r="D125" s="336">
        <f t="shared" ref="D125:E125" si="12">SUM(D118,D123:D124)</f>
        <v>0</v>
      </c>
      <c r="E125" s="336">
        <f t="shared" si="12"/>
        <v>0</v>
      </c>
      <c r="F125" s="337">
        <f t="shared" si="9"/>
        <v>69909478</v>
      </c>
      <c r="G125" s="338">
        <f>SUM(G118,G123:G124)</f>
        <v>75823925</v>
      </c>
      <c r="H125" s="338">
        <f t="shared" ref="H125:M125" si="13">SUM(H123,H124,H118,H114,H113,H111,H106)</f>
        <v>0</v>
      </c>
      <c r="I125" s="338">
        <f t="shared" si="13"/>
        <v>0</v>
      </c>
      <c r="J125" s="338">
        <f>SUM(G125:I125)</f>
        <v>75823925</v>
      </c>
      <c r="K125" s="338">
        <f>SUM(K118,K123:K124)</f>
        <v>67874144</v>
      </c>
      <c r="L125" s="338">
        <f t="shared" si="13"/>
        <v>0</v>
      </c>
      <c r="M125" s="338">
        <f t="shared" si="13"/>
        <v>0</v>
      </c>
      <c r="N125" s="338">
        <f>SUM(K125:M125)</f>
        <v>67874144</v>
      </c>
    </row>
    <row r="126" spans="1:14" s="81" customFormat="1" ht="26.25" thickBot="1" x14ac:dyDescent="0.25">
      <c r="A126" s="122" t="s">
        <v>258</v>
      </c>
      <c r="B126" s="82"/>
      <c r="C126" s="339">
        <f>SUM(C125,C102)</f>
        <v>312718426</v>
      </c>
      <c r="D126" s="340">
        <f>SUM(D125,D102)</f>
        <v>291653040</v>
      </c>
      <c r="E126" s="340"/>
      <c r="F126" s="341">
        <f t="shared" si="9"/>
        <v>604371466</v>
      </c>
      <c r="G126" s="342">
        <f>SUM(G125,G102)</f>
        <v>336196435</v>
      </c>
      <c r="H126" s="340">
        <f>SUM(H125,H102)</f>
        <v>307006740</v>
      </c>
      <c r="I126" s="340"/>
      <c r="J126" s="341">
        <f t="shared" si="10"/>
        <v>643203175</v>
      </c>
      <c r="K126" s="342">
        <f>SUM(K125,K102)</f>
        <v>285373425</v>
      </c>
      <c r="L126" s="340">
        <f>SUM(L125,L102)</f>
        <v>161803552</v>
      </c>
      <c r="M126" s="340"/>
      <c r="N126" s="341">
        <f t="shared" si="11"/>
        <v>447176977</v>
      </c>
    </row>
    <row r="127" spans="1:14" s="128" customFormat="1" x14ac:dyDescent="0.2">
      <c r="A127" s="124"/>
      <c r="B127" s="125"/>
      <c r="C127" s="126"/>
      <c r="D127" s="126"/>
      <c r="E127" s="126"/>
      <c r="F127" s="127"/>
      <c r="G127" s="126"/>
      <c r="H127" s="126"/>
      <c r="I127" s="126"/>
      <c r="J127" s="127"/>
      <c r="K127" s="126"/>
      <c r="L127" s="126"/>
      <c r="M127" s="126"/>
      <c r="N127" s="127"/>
    </row>
    <row r="128" spans="1:14" s="128" customFormat="1" x14ac:dyDescent="0.2">
      <c r="A128" s="124"/>
      <c r="B128" s="125"/>
      <c r="C128" s="126"/>
      <c r="D128" s="126"/>
      <c r="E128" s="126"/>
      <c r="F128" s="127"/>
      <c r="G128" s="126"/>
      <c r="H128" s="126"/>
      <c r="I128" s="126"/>
      <c r="J128" s="127"/>
      <c r="K128" s="126"/>
      <c r="L128" s="126"/>
      <c r="M128" s="126"/>
      <c r="N128" s="127"/>
    </row>
  </sheetData>
  <mergeCells count="10">
    <mergeCell ref="A2:N2"/>
    <mergeCell ref="G9:J9"/>
    <mergeCell ref="B9:B10"/>
    <mergeCell ref="A5:F5"/>
    <mergeCell ref="K9:N9"/>
    <mergeCell ref="C9:F9"/>
    <mergeCell ref="A3:F3"/>
    <mergeCell ref="A9:A10"/>
    <mergeCell ref="A4:N4"/>
    <mergeCell ref="A6:N6"/>
  </mergeCells>
  <pageMargins left="0.35433070866141736" right="0.35433070866141736" top="0.98425196850393704" bottom="0.98425196850393704" header="0.51181102362204722" footer="0.51181102362204722"/>
  <pageSetup paperSize="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97"/>
  <sheetViews>
    <sheetView topLeftCell="A167" workbookViewId="0">
      <selection sqref="A1:D1"/>
    </sheetView>
  </sheetViews>
  <sheetFormatPr defaultColWidth="9.140625" defaultRowHeight="15" x14ac:dyDescent="0.25"/>
  <cols>
    <col min="1" max="1" width="73.140625" style="50" customWidth="1"/>
    <col min="2" max="2" width="16" style="50" bestFit="1" customWidth="1"/>
    <col min="3" max="3" width="17.28515625" style="50" customWidth="1"/>
    <col min="4" max="4" width="16" style="50" bestFit="1" customWidth="1"/>
    <col min="5" max="16384" width="9.140625" style="50"/>
  </cols>
  <sheetData>
    <row r="1" spans="1:6" x14ac:dyDescent="0.25">
      <c r="A1" s="891" t="s">
        <v>1003</v>
      </c>
      <c r="B1" s="882"/>
      <c r="C1" s="882"/>
      <c r="D1" s="882"/>
    </row>
    <row r="2" spans="1:6" x14ac:dyDescent="0.25">
      <c r="A2" s="17"/>
      <c r="B2"/>
      <c r="C2"/>
      <c r="D2"/>
    </row>
    <row r="3" spans="1:6" ht="27" customHeight="1" x14ac:dyDescent="0.25">
      <c r="A3" s="804" t="s">
        <v>962</v>
      </c>
      <c r="B3" s="809"/>
      <c r="C3" s="809"/>
      <c r="D3" s="809"/>
      <c r="E3" s="63"/>
      <c r="F3" s="62"/>
    </row>
    <row r="4" spans="1:6" ht="25.5" customHeight="1" x14ac:dyDescent="0.25">
      <c r="A4" s="761" t="s">
        <v>693</v>
      </c>
      <c r="B4" s="809"/>
      <c r="C4" s="809"/>
      <c r="D4" s="809"/>
      <c r="E4" s="51"/>
      <c r="F4" s="62"/>
    </row>
    <row r="6" spans="1:6" x14ac:dyDescent="0.25">
      <c r="A6" s="52" t="s">
        <v>552</v>
      </c>
      <c r="B6" s="52"/>
      <c r="C6" s="52"/>
      <c r="D6" s="52"/>
      <c r="E6" s="52"/>
      <c r="F6" s="52"/>
    </row>
    <row r="7" spans="1:6" ht="25.5" x14ac:dyDescent="0.25">
      <c r="A7" s="53" t="s">
        <v>0</v>
      </c>
      <c r="B7" s="61" t="s">
        <v>963</v>
      </c>
      <c r="C7" s="61" t="s">
        <v>551</v>
      </c>
      <c r="D7" s="61" t="s">
        <v>964</v>
      </c>
      <c r="E7" s="52"/>
      <c r="F7" s="52"/>
    </row>
    <row r="8" spans="1:6" x14ac:dyDescent="0.25">
      <c r="A8" s="56" t="s">
        <v>550</v>
      </c>
      <c r="B8" s="60"/>
      <c r="C8" s="60"/>
      <c r="D8" s="60"/>
      <c r="E8" s="52"/>
      <c r="F8" s="52"/>
    </row>
    <row r="9" spans="1:6" x14ac:dyDescent="0.25">
      <c r="A9" s="54" t="s">
        <v>434</v>
      </c>
      <c r="B9" s="55"/>
      <c r="C9" s="55"/>
      <c r="D9" s="55"/>
      <c r="E9" s="52"/>
      <c r="F9" s="52"/>
    </row>
    <row r="10" spans="1:6" x14ac:dyDescent="0.25">
      <c r="A10" s="54" t="s">
        <v>435</v>
      </c>
      <c r="B10" s="55">
        <v>130169</v>
      </c>
      <c r="C10" s="55"/>
      <c r="D10" s="55">
        <v>56271</v>
      </c>
      <c r="E10" s="52"/>
      <c r="F10" s="52"/>
    </row>
    <row r="11" spans="1:6" x14ac:dyDescent="0.25">
      <c r="A11" s="54" t="s">
        <v>436</v>
      </c>
      <c r="B11" s="55"/>
      <c r="C11" s="55"/>
      <c r="D11" s="55"/>
      <c r="E11" s="52"/>
      <c r="F11" s="52"/>
    </row>
    <row r="12" spans="1:6" x14ac:dyDescent="0.25">
      <c r="A12" s="56" t="s">
        <v>437</v>
      </c>
      <c r="B12" s="57">
        <f>SUM(B9:B11)</f>
        <v>130169</v>
      </c>
      <c r="C12" s="57"/>
      <c r="D12" s="57">
        <f>SUM(D9:D11)</f>
        <v>56271</v>
      </c>
      <c r="E12" s="52"/>
      <c r="F12" s="52"/>
    </row>
    <row r="13" spans="1:6" x14ac:dyDescent="0.25">
      <c r="A13" s="54" t="s">
        <v>438</v>
      </c>
      <c r="B13" s="55">
        <v>1043145832</v>
      </c>
      <c r="C13" s="55"/>
      <c r="D13" s="55">
        <v>1148348604</v>
      </c>
      <c r="E13" s="52"/>
      <c r="F13" s="52"/>
    </row>
    <row r="14" spans="1:6" x14ac:dyDescent="0.25">
      <c r="A14" s="54" t="s">
        <v>439</v>
      </c>
      <c r="B14" s="55">
        <v>15036124</v>
      </c>
      <c r="C14" s="55"/>
      <c r="D14" s="55">
        <v>27532252</v>
      </c>
      <c r="E14" s="52"/>
      <c r="F14" s="52"/>
    </row>
    <row r="15" spans="1:6" x14ac:dyDescent="0.25">
      <c r="A15" s="54" t="s">
        <v>440</v>
      </c>
      <c r="B15" s="55"/>
      <c r="C15" s="55"/>
      <c r="D15" s="55"/>
      <c r="E15" s="52"/>
      <c r="F15" s="52"/>
    </row>
    <row r="16" spans="1:6" x14ac:dyDescent="0.25">
      <c r="A16" s="54" t="s">
        <v>441</v>
      </c>
      <c r="B16" s="55"/>
      <c r="C16" s="55"/>
      <c r="D16" s="55">
        <v>32390345</v>
      </c>
      <c r="E16" s="52"/>
      <c r="F16" s="52"/>
    </row>
    <row r="17" spans="1:6" x14ac:dyDescent="0.25">
      <c r="A17" s="54" t="s">
        <v>442</v>
      </c>
      <c r="B17" s="55"/>
      <c r="C17" s="55"/>
      <c r="D17" s="55"/>
      <c r="E17" s="52"/>
      <c r="F17" s="52"/>
    </row>
    <row r="18" spans="1:6" x14ac:dyDescent="0.25">
      <c r="A18" s="56" t="s">
        <v>443</v>
      </c>
      <c r="B18" s="57">
        <f>SUM(B13:B17)</f>
        <v>1058181956</v>
      </c>
      <c r="C18" s="57"/>
      <c r="D18" s="57">
        <f>SUM(D13:D17)</f>
        <v>1208271201</v>
      </c>
      <c r="E18" s="52"/>
      <c r="F18" s="52"/>
    </row>
    <row r="19" spans="1:6" x14ac:dyDescent="0.25">
      <c r="A19" s="54" t="s">
        <v>444</v>
      </c>
      <c r="B19" s="55">
        <v>2570740</v>
      </c>
      <c r="C19" s="55"/>
      <c r="D19" s="55">
        <v>2570700</v>
      </c>
      <c r="E19" s="52"/>
      <c r="F19" s="52"/>
    </row>
    <row r="20" spans="1:6" x14ac:dyDescent="0.25">
      <c r="A20" s="54" t="s">
        <v>445</v>
      </c>
      <c r="B20" s="55"/>
      <c r="C20" s="55"/>
      <c r="D20" s="55"/>
      <c r="E20" s="52"/>
      <c r="F20" s="52"/>
    </row>
    <row r="21" spans="1:6" x14ac:dyDescent="0.25">
      <c r="A21" s="54" t="s">
        <v>446</v>
      </c>
      <c r="B21" s="55"/>
      <c r="C21" s="55"/>
      <c r="D21" s="55"/>
      <c r="E21" s="52"/>
      <c r="F21" s="52"/>
    </row>
    <row r="22" spans="1:6" x14ac:dyDescent="0.25">
      <c r="A22" s="56" t="s">
        <v>447</v>
      </c>
      <c r="B22" s="57">
        <f>SUM(B19:B21)</f>
        <v>2570740</v>
      </c>
      <c r="C22" s="57"/>
      <c r="D22" s="57">
        <f>SUM(D19:D21)</f>
        <v>2570700</v>
      </c>
      <c r="E22" s="52"/>
      <c r="F22" s="52"/>
    </row>
    <row r="23" spans="1:6" x14ac:dyDescent="0.25">
      <c r="A23" s="54" t="s">
        <v>448</v>
      </c>
      <c r="B23" s="55"/>
      <c r="C23" s="55"/>
      <c r="D23" s="55"/>
      <c r="E23" s="52"/>
      <c r="F23" s="52"/>
    </row>
    <row r="24" spans="1:6" ht="30" x14ac:dyDescent="0.25">
      <c r="A24" s="54" t="s">
        <v>449</v>
      </c>
      <c r="B24" s="55"/>
      <c r="C24" s="55"/>
      <c r="D24" s="55"/>
      <c r="E24" s="52"/>
      <c r="F24" s="52"/>
    </row>
    <row r="25" spans="1:6" x14ac:dyDescent="0.25">
      <c r="A25" s="56" t="s">
        <v>549</v>
      </c>
      <c r="B25" s="57"/>
      <c r="C25" s="57"/>
      <c r="D25" s="57"/>
      <c r="E25" s="52"/>
      <c r="F25" s="52"/>
    </row>
    <row r="26" spans="1:6" x14ac:dyDescent="0.25">
      <c r="A26" s="56" t="s">
        <v>450</v>
      </c>
      <c r="B26" s="57">
        <f t="shared" ref="B26:C26" si="0">SUM(B22,B18,B12)</f>
        <v>1060882865</v>
      </c>
      <c r="C26" s="57">
        <f t="shared" si="0"/>
        <v>0</v>
      </c>
      <c r="D26" s="57">
        <f>SUM(D22,D18,D12)</f>
        <v>1210898172</v>
      </c>
      <c r="E26" s="52"/>
      <c r="F26" s="52"/>
    </row>
    <row r="27" spans="1:6" x14ac:dyDescent="0.25">
      <c r="A27" s="54" t="s">
        <v>548</v>
      </c>
      <c r="B27" s="55"/>
      <c r="C27" s="55"/>
      <c r="D27" s="55"/>
      <c r="E27" s="52"/>
      <c r="F27" s="52"/>
    </row>
    <row r="28" spans="1:6" x14ac:dyDescent="0.25">
      <c r="A28" s="54" t="s">
        <v>547</v>
      </c>
      <c r="B28" s="55"/>
      <c r="C28" s="55"/>
      <c r="D28" s="55"/>
      <c r="E28" s="52"/>
      <c r="F28" s="52"/>
    </row>
    <row r="29" spans="1:6" x14ac:dyDescent="0.25">
      <c r="A29" s="54" t="s">
        <v>546</v>
      </c>
      <c r="B29" s="55"/>
      <c r="C29" s="55"/>
      <c r="D29" s="55"/>
      <c r="E29" s="52"/>
      <c r="F29" s="52"/>
    </row>
    <row r="30" spans="1:6" x14ac:dyDescent="0.25">
      <c r="A30" s="54" t="s">
        <v>545</v>
      </c>
      <c r="B30" s="55"/>
      <c r="C30" s="55"/>
      <c r="D30" s="55"/>
      <c r="E30" s="52"/>
      <c r="F30" s="52"/>
    </row>
    <row r="31" spans="1:6" x14ac:dyDescent="0.25">
      <c r="A31" s="54" t="s">
        <v>544</v>
      </c>
      <c r="B31" s="55"/>
      <c r="C31" s="55"/>
      <c r="D31" s="55"/>
      <c r="E31" s="52"/>
      <c r="F31" s="52"/>
    </row>
    <row r="32" spans="1:6" x14ac:dyDescent="0.25">
      <c r="A32" s="56" t="s">
        <v>543</v>
      </c>
      <c r="B32" s="57"/>
      <c r="C32" s="57"/>
      <c r="D32" s="57"/>
      <c r="E32" s="52"/>
      <c r="F32" s="52"/>
    </row>
    <row r="33" spans="1:6" x14ac:dyDescent="0.25">
      <c r="A33" s="54" t="s">
        <v>542</v>
      </c>
      <c r="B33" s="55"/>
      <c r="C33" s="55"/>
      <c r="D33" s="55"/>
      <c r="E33" s="52"/>
      <c r="F33" s="52"/>
    </row>
    <row r="34" spans="1:6" x14ac:dyDescent="0.25">
      <c r="A34" s="54" t="s">
        <v>541</v>
      </c>
      <c r="B34" s="55"/>
      <c r="C34" s="55"/>
      <c r="D34" s="55"/>
      <c r="E34" s="52"/>
      <c r="F34" s="52"/>
    </row>
    <row r="35" spans="1:6" x14ac:dyDescent="0.25">
      <c r="A35" s="54" t="s">
        <v>540</v>
      </c>
      <c r="B35" s="55"/>
      <c r="C35" s="55"/>
      <c r="D35" s="55"/>
      <c r="E35" s="52"/>
      <c r="F35" s="52"/>
    </row>
    <row r="36" spans="1:6" x14ac:dyDescent="0.25">
      <c r="A36" s="54" t="s">
        <v>539</v>
      </c>
      <c r="B36" s="55"/>
      <c r="C36" s="55"/>
      <c r="D36" s="55"/>
      <c r="E36" s="52"/>
      <c r="F36" s="52"/>
    </row>
    <row r="37" spans="1:6" x14ac:dyDescent="0.25">
      <c r="A37" s="54" t="s">
        <v>538</v>
      </c>
      <c r="B37" s="55"/>
      <c r="C37" s="55"/>
      <c r="D37" s="55"/>
      <c r="E37" s="52"/>
      <c r="F37" s="52"/>
    </row>
    <row r="38" spans="1:6" x14ac:dyDescent="0.25">
      <c r="A38" s="54" t="s">
        <v>537</v>
      </c>
      <c r="B38" s="55"/>
      <c r="C38" s="55"/>
      <c r="D38" s="55"/>
      <c r="E38" s="52"/>
      <c r="F38" s="52"/>
    </row>
    <row r="39" spans="1:6" x14ac:dyDescent="0.25">
      <c r="A39" s="54" t="s">
        <v>536</v>
      </c>
      <c r="B39" s="55"/>
      <c r="C39" s="55"/>
      <c r="D39" s="55"/>
      <c r="E39" s="52"/>
      <c r="F39" s="52"/>
    </row>
    <row r="40" spans="1:6" x14ac:dyDescent="0.25">
      <c r="A40" s="56" t="s">
        <v>451</v>
      </c>
      <c r="B40" s="57"/>
      <c r="C40" s="57"/>
      <c r="D40" s="57"/>
      <c r="E40" s="52"/>
      <c r="F40" s="52"/>
    </row>
    <row r="41" spans="1:6" x14ac:dyDescent="0.25">
      <c r="A41" s="56" t="s">
        <v>535</v>
      </c>
      <c r="B41" s="57"/>
      <c r="C41" s="57"/>
      <c r="D41" s="57"/>
      <c r="E41" s="52"/>
      <c r="F41" s="52"/>
    </row>
    <row r="42" spans="1:6" x14ac:dyDescent="0.25">
      <c r="A42" s="54" t="s">
        <v>452</v>
      </c>
      <c r="B42" s="55"/>
      <c r="C42" s="55"/>
      <c r="D42" s="55"/>
      <c r="E42" s="52"/>
      <c r="F42" s="52"/>
    </row>
    <row r="43" spans="1:6" x14ac:dyDescent="0.25">
      <c r="A43" s="54" t="s">
        <v>453</v>
      </c>
      <c r="B43" s="55">
        <v>136220</v>
      </c>
      <c r="C43" s="55"/>
      <c r="D43" s="55">
        <v>521780</v>
      </c>
      <c r="E43" s="52"/>
      <c r="F43" s="52"/>
    </row>
    <row r="44" spans="1:6" x14ac:dyDescent="0.25">
      <c r="A44" s="54" t="s">
        <v>454</v>
      </c>
      <c r="B44" s="55">
        <v>328532230</v>
      </c>
      <c r="C44" s="55"/>
      <c r="D44" s="55">
        <v>161902959</v>
      </c>
      <c r="E44" s="52"/>
      <c r="F44" s="52"/>
    </row>
    <row r="45" spans="1:6" x14ac:dyDescent="0.25">
      <c r="A45" s="54" t="s">
        <v>455</v>
      </c>
      <c r="B45" s="55"/>
      <c r="C45" s="55"/>
      <c r="D45" s="55"/>
      <c r="E45" s="52"/>
      <c r="F45" s="52"/>
    </row>
    <row r="46" spans="1:6" x14ac:dyDescent="0.25">
      <c r="A46" s="54" t="s">
        <v>456</v>
      </c>
      <c r="B46" s="55"/>
      <c r="C46" s="55"/>
      <c r="D46" s="55"/>
      <c r="E46" s="52"/>
      <c r="F46" s="52"/>
    </row>
    <row r="47" spans="1:6" x14ac:dyDescent="0.25">
      <c r="A47" s="56" t="s">
        <v>457</v>
      </c>
      <c r="B47" s="57">
        <f t="shared" ref="B47" si="1">SUM(B42:B46)</f>
        <v>328668450</v>
      </c>
      <c r="C47" s="57"/>
      <c r="D47" s="57">
        <f t="shared" ref="D47" si="2">SUM(D42:D46)</f>
        <v>162424739</v>
      </c>
      <c r="E47" s="52"/>
      <c r="F47" s="52"/>
    </row>
    <row r="48" spans="1:6" ht="30" x14ac:dyDescent="0.25">
      <c r="A48" s="54" t="s">
        <v>534</v>
      </c>
      <c r="B48" s="55"/>
      <c r="C48" s="55"/>
      <c r="D48" s="55"/>
      <c r="E48" s="52"/>
      <c r="F48" s="52"/>
    </row>
    <row r="49" spans="1:6" ht="30" x14ac:dyDescent="0.25">
      <c r="A49" s="54" t="s">
        <v>533</v>
      </c>
      <c r="B49" s="55"/>
      <c r="C49" s="55"/>
      <c r="D49" s="55"/>
      <c r="E49" s="52"/>
      <c r="F49" s="52"/>
    </row>
    <row r="50" spans="1:6" ht="30" x14ac:dyDescent="0.25">
      <c r="A50" s="54" t="s">
        <v>532</v>
      </c>
      <c r="B50" s="55">
        <v>6538698</v>
      </c>
      <c r="C50" s="55"/>
      <c r="D50" s="55">
        <v>8499657</v>
      </c>
      <c r="E50" s="52"/>
      <c r="F50" s="52"/>
    </row>
    <row r="51" spans="1:6" x14ac:dyDescent="0.25">
      <c r="A51" s="54" t="s">
        <v>531</v>
      </c>
      <c r="B51" s="55">
        <v>1657902</v>
      </c>
      <c r="C51" s="55"/>
      <c r="D51" s="55">
        <v>1600000</v>
      </c>
      <c r="E51" s="52"/>
      <c r="F51" s="52"/>
    </row>
    <row r="52" spans="1:6" ht="30" x14ac:dyDescent="0.25">
      <c r="A52" s="54" t="s">
        <v>530</v>
      </c>
      <c r="B52" s="55"/>
      <c r="C52" s="55"/>
      <c r="D52" s="55"/>
      <c r="E52" s="52"/>
      <c r="F52" s="52"/>
    </row>
    <row r="53" spans="1:6" ht="30" x14ac:dyDescent="0.25">
      <c r="A53" s="54" t="s">
        <v>529</v>
      </c>
      <c r="B53" s="55"/>
      <c r="C53" s="55"/>
      <c r="D53" s="55"/>
      <c r="E53" s="52"/>
      <c r="F53" s="52"/>
    </row>
    <row r="54" spans="1:6" ht="30" x14ac:dyDescent="0.25">
      <c r="A54" s="54" t="s">
        <v>528</v>
      </c>
      <c r="B54" s="55"/>
      <c r="C54" s="55"/>
      <c r="D54" s="55"/>
      <c r="E54" s="52"/>
      <c r="F54" s="52"/>
    </row>
    <row r="55" spans="1:6" ht="30" x14ac:dyDescent="0.25">
      <c r="A55" s="54" t="s">
        <v>527</v>
      </c>
      <c r="B55" s="55"/>
      <c r="C55" s="55"/>
      <c r="D55" s="55"/>
      <c r="E55" s="52"/>
      <c r="F55" s="52"/>
    </row>
    <row r="56" spans="1:6" x14ac:dyDescent="0.25">
      <c r="A56" s="56" t="s">
        <v>526</v>
      </c>
      <c r="B56" s="57">
        <f>SUM(B48:B55)</f>
        <v>8196600</v>
      </c>
      <c r="C56" s="57"/>
      <c r="D56" s="57">
        <f>SUM(D48:D55)</f>
        <v>10099657</v>
      </c>
      <c r="E56" s="52"/>
      <c r="F56" s="52"/>
    </row>
    <row r="57" spans="1:6" ht="30" x14ac:dyDescent="0.25">
      <c r="A57" s="54" t="s">
        <v>525</v>
      </c>
      <c r="B57" s="55"/>
      <c r="C57" s="55"/>
      <c r="D57" s="55"/>
      <c r="E57" s="52"/>
      <c r="F57" s="52"/>
    </row>
    <row r="58" spans="1:6" ht="30" x14ac:dyDescent="0.25">
      <c r="A58" s="54" t="s">
        <v>524</v>
      </c>
      <c r="B58" s="55"/>
      <c r="C58" s="55"/>
      <c r="D58" s="55"/>
      <c r="E58" s="52"/>
      <c r="F58" s="52"/>
    </row>
    <row r="59" spans="1:6" ht="30" x14ac:dyDescent="0.25">
      <c r="A59" s="54" t="s">
        <v>523</v>
      </c>
      <c r="B59" s="55"/>
      <c r="C59" s="55"/>
      <c r="D59" s="55"/>
      <c r="E59" s="52"/>
      <c r="F59" s="52"/>
    </row>
    <row r="60" spans="1:6" ht="30" x14ac:dyDescent="0.25">
      <c r="A60" s="54" t="s">
        <v>522</v>
      </c>
      <c r="B60" s="55"/>
      <c r="C60" s="55"/>
      <c r="D60" s="55"/>
      <c r="E60" s="52"/>
      <c r="F60" s="52"/>
    </row>
    <row r="61" spans="1:6" ht="30" x14ac:dyDescent="0.25">
      <c r="A61" s="54" t="s">
        <v>521</v>
      </c>
      <c r="B61" s="55"/>
      <c r="C61" s="55"/>
      <c r="D61" s="55"/>
      <c r="E61" s="52"/>
      <c r="F61" s="52"/>
    </row>
    <row r="62" spans="1:6" ht="30" x14ac:dyDescent="0.25">
      <c r="A62" s="54" t="s">
        <v>520</v>
      </c>
      <c r="B62" s="55"/>
      <c r="C62" s="55"/>
      <c r="D62" s="55"/>
      <c r="E62" s="52"/>
      <c r="F62" s="52"/>
    </row>
    <row r="63" spans="1:6" ht="30" x14ac:dyDescent="0.25">
      <c r="A63" s="54" t="s">
        <v>519</v>
      </c>
      <c r="B63" s="55"/>
      <c r="C63" s="55"/>
      <c r="D63" s="55"/>
      <c r="E63" s="52"/>
      <c r="F63" s="52"/>
    </row>
    <row r="64" spans="1:6" ht="30" x14ac:dyDescent="0.25">
      <c r="A64" s="54" t="s">
        <v>518</v>
      </c>
      <c r="B64" s="55"/>
      <c r="C64" s="55"/>
      <c r="D64" s="55"/>
      <c r="E64" s="52"/>
      <c r="F64" s="52"/>
    </row>
    <row r="65" spans="1:6" x14ac:dyDescent="0.25">
      <c r="A65" s="56" t="s">
        <v>458</v>
      </c>
      <c r="B65" s="57">
        <f t="shared" ref="B65" si="3">SUM(B57:B64)</f>
        <v>0</v>
      </c>
      <c r="C65" s="57"/>
      <c r="D65" s="57">
        <f t="shared" ref="D65" si="4">SUM(D57:D64)</f>
        <v>0</v>
      </c>
      <c r="E65" s="52"/>
      <c r="F65" s="52"/>
    </row>
    <row r="66" spans="1:6" x14ac:dyDescent="0.25">
      <c r="A66" s="54" t="s">
        <v>459</v>
      </c>
      <c r="B66" s="55"/>
      <c r="C66" s="55"/>
      <c r="D66" s="55">
        <v>0</v>
      </c>
      <c r="E66" s="52"/>
      <c r="F66" s="52"/>
    </row>
    <row r="67" spans="1:6" x14ac:dyDescent="0.25">
      <c r="A67" s="54" t="s">
        <v>517</v>
      </c>
      <c r="B67" s="55"/>
      <c r="C67" s="55"/>
      <c r="D67" s="55"/>
      <c r="E67" s="52"/>
      <c r="F67" s="52"/>
    </row>
    <row r="68" spans="1:6" x14ac:dyDescent="0.25">
      <c r="A68" s="54" t="s">
        <v>516</v>
      </c>
      <c r="B68" s="55"/>
      <c r="C68" s="55"/>
      <c r="D68" s="55"/>
      <c r="E68" s="52"/>
      <c r="F68" s="52"/>
    </row>
    <row r="69" spans="1:6" x14ac:dyDescent="0.25">
      <c r="A69" s="54" t="s">
        <v>515</v>
      </c>
      <c r="B69" s="55"/>
      <c r="C69" s="55"/>
      <c r="D69" s="55"/>
      <c r="E69" s="52"/>
      <c r="F69" s="52"/>
    </row>
    <row r="70" spans="1:6" x14ac:dyDescent="0.25">
      <c r="A70" s="54" t="s">
        <v>694</v>
      </c>
      <c r="B70" s="55"/>
      <c r="C70" s="55"/>
      <c r="D70" s="55"/>
      <c r="E70" s="52"/>
      <c r="F70" s="52"/>
    </row>
    <row r="71" spans="1:6" x14ac:dyDescent="0.25">
      <c r="A71" s="54" t="s">
        <v>695</v>
      </c>
      <c r="B71" s="55"/>
      <c r="C71" s="55"/>
      <c r="D71" s="55">
        <v>0</v>
      </c>
      <c r="E71" s="52"/>
      <c r="F71" s="52"/>
    </row>
    <row r="72" spans="1:6" x14ac:dyDescent="0.25">
      <c r="A72" s="54" t="s">
        <v>696</v>
      </c>
      <c r="B72" s="55"/>
      <c r="C72" s="55"/>
      <c r="D72" s="55">
        <v>0</v>
      </c>
      <c r="E72" s="52"/>
      <c r="F72" s="52"/>
    </row>
    <row r="73" spans="1:6" ht="30" x14ac:dyDescent="0.25">
      <c r="A73" s="54" t="s">
        <v>460</v>
      </c>
      <c r="B73" s="55"/>
      <c r="C73" s="55"/>
      <c r="D73" s="55"/>
      <c r="E73" s="52"/>
      <c r="F73" s="52"/>
    </row>
    <row r="74" spans="1:6" x14ac:dyDescent="0.25">
      <c r="A74" s="54" t="s">
        <v>461</v>
      </c>
      <c r="B74" s="55"/>
      <c r="C74" s="55"/>
      <c r="D74" s="55"/>
      <c r="E74" s="52"/>
      <c r="F74" s="52"/>
    </row>
    <row r="75" spans="1:6" x14ac:dyDescent="0.25">
      <c r="A75" s="54" t="s">
        <v>462</v>
      </c>
      <c r="B75" s="55">
        <v>75000</v>
      </c>
      <c r="C75" s="55"/>
      <c r="D75" s="55">
        <v>90000</v>
      </c>
      <c r="E75" s="52"/>
      <c r="F75" s="52"/>
    </row>
    <row r="76" spans="1:6" ht="30" x14ac:dyDescent="0.25">
      <c r="A76" s="54" t="s">
        <v>463</v>
      </c>
      <c r="B76" s="55"/>
      <c r="C76" s="55"/>
      <c r="D76" s="55"/>
      <c r="E76" s="52"/>
      <c r="F76" s="52"/>
    </row>
    <row r="77" spans="1:6" ht="30" x14ac:dyDescent="0.25">
      <c r="A77" s="54" t="s">
        <v>464</v>
      </c>
      <c r="B77" s="55"/>
      <c r="C77" s="55"/>
      <c r="D77" s="55"/>
      <c r="E77" s="52"/>
      <c r="F77" s="52"/>
    </row>
    <row r="78" spans="1:6" ht="30" x14ac:dyDescent="0.25">
      <c r="A78" s="54" t="s">
        <v>465</v>
      </c>
      <c r="B78" s="55"/>
      <c r="C78" s="55"/>
      <c r="D78" s="55"/>
      <c r="E78" s="52"/>
      <c r="F78" s="52"/>
    </row>
    <row r="79" spans="1:6" x14ac:dyDescent="0.25">
      <c r="A79" s="56" t="s">
        <v>466</v>
      </c>
      <c r="B79" s="57">
        <f t="shared" ref="B79" si="5">SUM(B73:B78,B66)</f>
        <v>75000</v>
      </c>
      <c r="C79" s="57"/>
      <c r="D79" s="57">
        <f t="shared" ref="D79" si="6">SUM(D73:D78,D66)</f>
        <v>90000</v>
      </c>
      <c r="E79" s="52"/>
      <c r="F79" s="52"/>
    </row>
    <row r="80" spans="1:6" x14ac:dyDescent="0.25">
      <c r="A80" s="56" t="s">
        <v>512</v>
      </c>
      <c r="B80" s="57">
        <f t="shared" ref="B80" si="7">SUM(B79,B65,B56)</f>
        <v>8271600</v>
      </c>
      <c r="C80" s="57"/>
      <c r="D80" s="57">
        <f t="shared" ref="D80" si="8">SUM(D79,D65,D56)</f>
        <v>10189657</v>
      </c>
      <c r="E80" s="52"/>
      <c r="F80" s="52"/>
    </row>
    <row r="81" spans="1:6" x14ac:dyDescent="0.25">
      <c r="A81" s="56" t="s">
        <v>467</v>
      </c>
      <c r="B81" s="57">
        <v>555135</v>
      </c>
      <c r="C81" s="57"/>
      <c r="D81" s="57">
        <v>-27632000</v>
      </c>
      <c r="E81" s="52"/>
      <c r="F81" s="52"/>
    </row>
    <row r="82" spans="1:6" x14ac:dyDescent="0.25">
      <c r="A82" s="54" t="s">
        <v>468</v>
      </c>
      <c r="B82" s="55"/>
      <c r="C82" s="55"/>
      <c r="D82" s="55"/>
      <c r="E82" s="52"/>
      <c r="F82" s="52"/>
    </row>
    <row r="83" spans="1:6" x14ac:dyDescent="0.25">
      <c r="A83" s="54" t="s">
        <v>469</v>
      </c>
      <c r="B83" s="55"/>
      <c r="C83" s="55"/>
      <c r="D83" s="55"/>
      <c r="E83" s="52"/>
      <c r="F83" s="52"/>
    </row>
    <row r="84" spans="1:6" x14ac:dyDescent="0.25">
      <c r="A84" s="54" t="s">
        <v>470</v>
      </c>
      <c r="B84" s="55"/>
      <c r="C84" s="55"/>
      <c r="D84" s="55"/>
      <c r="E84" s="52"/>
      <c r="F84" s="52"/>
    </row>
    <row r="85" spans="1:6" x14ac:dyDescent="0.25">
      <c r="A85" s="56" t="s">
        <v>511</v>
      </c>
      <c r="B85" s="57"/>
      <c r="C85" s="57"/>
      <c r="D85" s="57"/>
      <c r="E85" s="52"/>
      <c r="F85" s="52"/>
    </row>
    <row r="86" spans="1:6" x14ac:dyDescent="0.25">
      <c r="A86" s="59" t="s">
        <v>471</v>
      </c>
      <c r="B86" s="58">
        <f t="shared" ref="B86" si="9">SUM(B85,B81,B80,B47,B41,B26)</f>
        <v>1398378050</v>
      </c>
      <c r="C86" s="58">
        <f t="shared" ref="C86:D86" si="10">SUM(C85,C81,C80,C47,C41,C26)</f>
        <v>0</v>
      </c>
      <c r="D86" s="58">
        <f t="shared" si="10"/>
        <v>1355880568</v>
      </c>
      <c r="E86" s="52"/>
      <c r="F86" s="52"/>
    </row>
    <row r="87" spans="1:6" x14ac:dyDescent="0.25">
      <c r="A87" s="56" t="s">
        <v>472</v>
      </c>
      <c r="B87" s="60"/>
      <c r="C87" s="60"/>
      <c r="D87" s="60"/>
      <c r="E87" s="52"/>
      <c r="F87" s="52"/>
    </row>
    <row r="88" spans="1:6" x14ac:dyDescent="0.25">
      <c r="A88" s="54" t="s">
        <v>473</v>
      </c>
      <c r="B88" s="55">
        <v>1292139000</v>
      </c>
      <c r="C88" s="55"/>
      <c r="D88" s="55">
        <v>1292139000</v>
      </c>
      <c r="E88" s="52"/>
      <c r="F88" s="52"/>
    </row>
    <row r="89" spans="1:6" x14ac:dyDescent="0.25">
      <c r="A89" s="54" t="s">
        <v>474</v>
      </c>
      <c r="B89" s="55"/>
      <c r="C89" s="55"/>
      <c r="D89" s="55"/>
      <c r="E89" s="52"/>
      <c r="F89" s="52"/>
    </row>
    <row r="90" spans="1:6" x14ac:dyDescent="0.25">
      <c r="A90" s="54" t="s">
        <v>475</v>
      </c>
      <c r="B90" s="55">
        <v>1678777</v>
      </c>
      <c r="C90" s="55"/>
      <c r="D90" s="55">
        <v>1678777</v>
      </c>
      <c r="E90" s="52"/>
      <c r="F90" s="52"/>
    </row>
    <row r="91" spans="1:6" x14ac:dyDescent="0.25">
      <c r="A91" s="54" t="s">
        <v>476</v>
      </c>
      <c r="B91" s="55">
        <v>-174416480</v>
      </c>
      <c r="C91" s="55"/>
      <c r="D91" s="55">
        <v>-198365367</v>
      </c>
      <c r="E91" s="52"/>
      <c r="F91" s="52"/>
    </row>
    <row r="92" spans="1:6" x14ac:dyDescent="0.25">
      <c r="A92" s="54" t="s">
        <v>477</v>
      </c>
      <c r="B92" s="55"/>
      <c r="C92" s="55"/>
      <c r="D92" s="55"/>
      <c r="E92" s="52"/>
      <c r="F92" s="52"/>
    </row>
    <row r="93" spans="1:6" x14ac:dyDescent="0.25">
      <c r="A93" s="54" t="s">
        <v>478</v>
      </c>
      <c r="B93" s="55">
        <v>-23948887</v>
      </c>
      <c r="C93" s="55"/>
      <c r="D93" s="55">
        <v>-59084732</v>
      </c>
      <c r="E93" s="52"/>
      <c r="F93" s="52"/>
    </row>
    <row r="94" spans="1:6" x14ac:dyDescent="0.25">
      <c r="A94" s="56" t="s">
        <v>510</v>
      </c>
      <c r="B94" s="57">
        <f t="shared" ref="B94" si="11">SUM(B88:B93)</f>
        <v>1095452410</v>
      </c>
      <c r="C94" s="57"/>
      <c r="D94" s="57">
        <f t="shared" ref="D94" si="12">SUM(D88:D93)</f>
        <v>1036367678</v>
      </c>
      <c r="E94" s="52"/>
      <c r="F94" s="52"/>
    </row>
    <row r="95" spans="1:6" ht="30" x14ac:dyDescent="0.25">
      <c r="A95" s="54" t="s">
        <v>509</v>
      </c>
      <c r="B95" s="55"/>
      <c r="C95" s="55"/>
      <c r="D95" s="55"/>
      <c r="E95" s="52"/>
      <c r="F95" s="52"/>
    </row>
    <row r="96" spans="1:6" ht="30" x14ac:dyDescent="0.25">
      <c r="A96" s="54" t="s">
        <v>508</v>
      </c>
      <c r="B96" s="55"/>
      <c r="C96" s="55"/>
      <c r="D96" s="55"/>
      <c r="E96" s="52"/>
      <c r="F96" s="52"/>
    </row>
    <row r="97" spans="1:6" ht="30" x14ac:dyDescent="0.25">
      <c r="A97" s="54" t="s">
        <v>507</v>
      </c>
      <c r="B97" s="55">
        <v>17573</v>
      </c>
      <c r="C97" s="55"/>
      <c r="D97" s="55">
        <v>0</v>
      </c>
      <c r="E97" s="52"/>
      <c r="F97" s="52"/>
    </row>
    <row r="98" spans="1:6" ht="30" x14ac:dyDescent="0.25">
      <c r="A98" s="54" t="s">
        <v>506</v>
      </c>
      <c r="B98" s="55"/>
      <c r="C98" s="55"/>
      <c r="D98" s="55"/>
      <c r="E98" s="52"/>
      <c r="F98" s="52"/>
    </row>
    <row r="99" spans="1:6" ht="30" x14ac:dyDescent="0.25">
      <c r="A99" s="54" t="s">
        <v>505</v>
      </c>
      <c r="B99" s="55"/>
      <c r="C99" s="55"/>
      <c r="D99" s="55"/>
      <c r="E99" s="52"/>
      <c r="F99" s="52"/>
    </row>
    <row r="100" spans="1:6" x14ac:dyDescent="0.25">
      <c r="A100" s="54" t="s">
        <v>504</v>
      </c>
      <c r="B100" s="55"/>
      <c r="C100" s="55"/>
      <c r="D100" s="55"/>
      <c r="E100" s="52"/>
      <c r="F100" s="52"/>
    </row>
    <row r="101" spans="1:6" x14ac:dyDescent="0.25">
      <c r="A101" s="54" t="s">
        <v>503</v>
      </c>
      <c r="B101" s="55"/>
      <c r="C101" s="55"/>
      <c r="D101" s="55"/>
      <c r="E101" s="52"/>
      <c r="F101" s="52"/>
    </row>
    <row r="102" spans="1:6" ht="30" x14ac:dyDescent="0.25">
      <c r="A102" s="54" t="s">
        <v>502</v>
      </c>
      <c r="B102" s="55"/>
      <c r="C102" s="55"/>
      <c r="D102" s="55"/>
      <c r="E102" s="52"/>
      <c r="F102" s="52"/>
    </row>
    <row r="103" spans="1:6" ht="30" x14ac:dyDescent="0.25">
      <c r="A103" s="54" t="s">
        <v>501</v>
      </c>
      <c r="B103" s="55"/>
      <c r="C103" s="55"/>
      <c r="D103" s="55"/>
      <c r="E103" s="52"/>
      <c r="F103" s="52"/>
    </row>
    <row r="104" spans="1:6" x14ac:dyDescent="0.25">
      <c r="A104" s="56" t="s">
        <v>479</v>
      </c>
      <c r="B104" s="57">
        <f t="shared" ref="B104" si="13">SUM(B95:B103)</f>
        <v>17573</v>
      </c>
      <c r="C104" s="57">
        <f t="shared" ref="C104:D104" si="14">SUM(C95:C103)</f>
        <v>0</v>
      </c>
      <c r="D104" s="57">
        <f t="shared" si="14"/>
        <v>0</v>
      </c>
      <c r="E104" s="52"/>
      <c r="F104" s="52"/>
    </row>
    <row r="105" spans="1:6" ht="30" x14ac:dyDescent="0.25">
      <c r="A105" s="54" t="s">
        <v>500</v>
      </c>
      <c r="B105" s="55"/>
      <c r="C105" s="55"/>
      <c r="D105" s="55"/>
      <c r="E105" s="52"/>
      <c r="F105" s="52"/>
    </row>
    <row r="106" spans="1:6" ht="30" x14ac:dyDescent="0.25">
      <c r="A106" s="54" t="s">
        <v>499</v>
      </c>
      <c r="B106" s="55"/>
      <c r="C106" s="55"/>
      <c r="D106" s="55"/>
      <c r="E106" s="52"/>
      <c r="F106" s="52"/>
    </row>
    <row r="107" spans="1:6" ht="30" x14ac:dyDescent="0.25">
      <c r="A107" s="54" t="s">
        <v>498</v>
      </c>
      <c r="B107" s="55"/>
      <c r="C107" s="55"/>
      <c r="D107" s="55"/>
      <c r="E107" s="52"/>
      <c r="F107" s="52"/>
    </row>
    <row r="108" spans="1:6" ht="30" x14ac:dyDescent="0.25">
      <c r="A108" s="54" t="s">
        <v>497</v>
      </c>
      <c r="B108" s="55"/>
      <c r="C108" s="55"/>
      <c r="D108" s="55"/>
      <c r="E108" s="52"/>
      <c r="F108" s="52"/>
    </row>
    <row r="109" spans="1:6" ht="30" x14ac:dyDescent="0.25">
      <c r="A109" s="54" t="s">
        <v>496</v>
      </c>
      <c r="B109" s="55"/>
      <c r="C109" s="55"/>
      <c r="D109" s="55"/>
      <c r="E109" s="52"/>
      <c r="F109" s="52"/>
    </row>
    <row r="110" spans="1:6" ht="30" x14ac:dyDescent="0.25">
      <c r="A110" s="54" t="s">
        <v>495</v>
      </c>
      <c r="B110" s="55"/>
      <c r="C110" s="55"/>
      <c r="D110" s="55"/>
      <c r="E110" s="52"/>
      <c r="F110" s="52"/>
    </row>
    <row r="111" spans="1:6" ht="30" x14ac:dyDescent="0.25">
      <c r="A111" s="54" t="s">
        <v>494</v>
      </c>
      <c r="B111" s="55"/>
      <c r="C111" s="55"/>
      <c r="D111" s="55">
        <v>30914101</v>
      </c>
      <c r="E111" s="52"/>
      <c r="F111" s="52"/>
    </row>
    <row r="112" spans="1:6" ht="30" x14ac:dyDescent="0.25">
      <c r="A112" s="54" t="s">
        <v>493</v>
      </c>
      <c r="B112" s="55"/>
      <c r="C112" s="55"/>
      <c r="D112" s="55"/>
      <c r="E112" s="52"/>
      <c r="F112" s="52"/>
    </row>
    <row r="113" spans="1:6" ht="30" x14ac:dyDescent="0.25">
      <c r="A113" s="54" t="s">
        <v>492</v>
      </c>
      <c r="B113" s="55">
        <v>6194628</v>
      </c>
      <c r="C113" s="55"/>
      <c r="D113" s="55">
        <v>5517642</v>
      </c>
      <c r="E113" s="52"/>
      <c r="F113" s="52"/>
    </row>
    <row r="114" spans="1:6" x14ac:dyDescent="0.25">
      <c r="A114" s="56" t="s">
        <v>480</v>
      </c>
      <c r="B114" s="57">
        <f t="shared" ref="B114" si="15">SUM(B105:B113)</f>
        <v>6194628</v>
      </c>
      <c r="C114" s="57"/>
      <c r="D114" s="57">
        <f t="shared" ref="D114" si="16">SUM(D105:D113)</f>
        <v>36431743</v>
      </c>
      <c r="E114" s="52"/>
      <c r="F114" s="52"/>
    </row>
    <row r="115" spans="1:6" x14ac:dyDescent="0.25">
      <c r="A115" s="54" t="s">
        <v>481</v>
      </c>
      <c r="B115" s="55">
        <v>1566513</v>
      </c>
      <c r="C115" s="55"/>
      <c r="D115" s="55">
        <v>1492176</v>
      </c>
      <c r="E115" s="52"/>
      <c r="F115" s="52"/>
    </row>
    <row r="116" spans="1:6" ht="30" x14ac:dyDescent="0.25">
      <c r="A116" s="54" t="s">
        <v>482</v>
      </c>
      <c r="B116" s="55"/>
      <c r="C116" s="55"/>
      <c r="D116" s="55"/>
      <c r="E116" s="52"/>
      <c r="F116" s="52"/>
    </row>
    <row r="117" spans="1:6" x14ac:dyDescent="0.25">
      <c r="A117" s="54" t="s">
        <v>483</v>
      </c>
      <c r="B117" s="55">
        <v>141882</v>
      </c>
      <c r="C117" s="55"/>
      <c r="D117" s="55">
        <v>230801</v>
      </c>
      <c r="E117" s="52"/>
      <c r="F117" s="52"/>
    </row>
    <row r="118" spans="1:6" x14ac:dyDescent="0.25">
      <c r="A118" s="54" t="s">
        <v>484</v>
      </c>
      <c r="B118" s="55"/>
      <c r="C118" s="55"/>
      <c r="D118" s="55"/>
      <c r="E118" s="52"/>
      <c r="F118" s="52"/>
    </row>
    <row r="119" spans="1:6" ht="30" x14ac:dyDescent="0.25">
      <c r="A119" s="54" t="s">
        <v>485</v>
      </c>
      <c r="B119" s="55"/>
      <c r="C119" s="55"/>
      <c r="D119" s="55"/>
      <c r="E119" s="52"/>
      <c r="F119" s="52"/>
    </row>
    <row r="120" spans="1:6" ht="30" x14ac:dyDescent="0.25">
      <c r="A120" s="54" t="s">
        <v>486</v>
      </c>
      <c r="B120" s="55"/>
      <c r="C120" s="55"/>
      <c r="D120" s="55"/>
      <c r="E120" s="52"/>
      <c r="F120" s="52"/>
    </row>
    <row r="121" spans="1:6" ht="30" x14ac:dyDescent="0.25">
      <c r="A121" s="54" t="s">
        <v>487</v>
      </c>
      <c r="B121" s="55"/>
      <c r="C121" s="55"/>
      <c r="D121" s="55"/>
      <c r="E121" s="52"/>
      <c r="F121" s="52"/>
    </row>
    <row r="122" spans="1:6" x14ac:dyDescent="0.25">
      <c r="A122" s="56" t="s">
        <v>491</v>
      </c>
      <c r="B122" s="57">
        <f t="shared" ref="B122" si="17">SUM(B115:B121)</f>
        <v>1708395</v>
      </c>
      <c r="C122" s="57"/>
      <c r="D122" s="57">
        <f t="shared" ref="D122" si="18">SUM(D115:D121)</f>
        <v>1722977</v>
      </c>
      <c r="E122" s="52"/>
      <c r="F122" s="52"/>
    </row>
    <row r="123" spans="1:6" x14ac:dyDescent="0.25">
      <c r="A123" s="56" t="s">
        <v>488</v>
      </c>
      <c r="B123" s="57">
        <f t="shared" ref="B123" si="19">SUM(B122,B114,B104)</f>
        <v>7920596</v>
      </c>
      <c r="C123" s="57"/>
      <c r="D123" s="57">
        <f t="shared" ref="D123" si="20">SUM(D122,D114,D104)</f>
        <v>38154720</v>
      </c>
      <c r="E123" s="52"/>
      <c r="F123" s="52"/>
    </row>
    <row r="124" spans="1:6" x14ac:dyDescent="0.25">
      <c r="A124" s="56" t="s">
        <v>489</v>
      </c>
      <c r="B124" s="57"/>
      <c r="C124" s="57"/>
      <c r="D124" s="57"/>
      <c r="E124" s="52"/>
      <c r="F124" s="52"/>
    </row>
    <row r="125" spans="1:6" x14ac:dyDescent="0.25">
      <c r="A125" s="56" t="s">
        <v>742</v>
      </c>
      <c r="B125" s="57">
        <v>295005044</v>
      </c>
      <c r="C125" s="57"/>
      <c r="D125" s="57">
        <v>281358170</v>
      </c>
      <c r="E125" s="52"/>
      <c r="F125" s="52"/>
    </row>
    <row r="126" spans="1:6" x14ac:dyDescent="0.25">
      <c r="A126" s="59" t="s">
        <v>490</v>
      </c>
      <c r="B126" s="58">
        <f>SUM(B125,B124,B123,B94)</f>
        <v>1398378050</v>
      </c>
      <c r="C126" s="58"/>
      <c r="D126" s="58">
        <f>SUM(D125,D124,D123,D94)</f>
        <v>1355880568</v>
      </c>
      <c r="E126" s="52"/>
      <c r="F126" s="52"/>
    </row>
    <row r="127" spans="1:6" x14ac:dyDescent="0.25">
      <c r="A127" s="52"/>
      <c r="B127" s="52"/>
      <c r="C127" s="52"/>
      <c r="D127" s="52"/>
      <c r="E127" s="52"/>
      <c r="F127" s="52"/>
    </row>
    <row r="128" spans="1:6" x14ac:dyDescent="0.25">
      <c r="A128" s="52"/>
      <c r="B128" s="52"/>
      <c r="C128" s="52"/>
      <c r="D128" s="52"/>
      <c r="E128" s="52"/>
      <c r="F128" s="52"/>
    </row>
    <row r="129" spans="1:6" x14ac:dyDescent="0.25">
      <c r="A129" s="52"/>
      <c r="B129" s="52"/>
      <c r="C129" s="52"/>
      <c r="D129" s="52"/>
      <c r="E129" s="52"/>
      <c r="F129" s="52"/>
    </row>
    <row r="130" spans="1:6" x14ac:dyDescent="0.25">
      <c r="A130" s="52"/>
      <c r="B130" s="52"/>
      <c r="C130" s="52"/>
      <c r="D130" s="52"/>
      <c r="E130" s="52"/>
      <c r="F130" s="52"/>
    </row>
    <row r="131" spans="1:6" x14ac:dyDescent="0.25">
      <c r="A131" s="52"/>
      <c r="B131" s="52"/>
      <c r="C131" s="52"/>
      <c r="D131" s="52"/>
      <c r="E131" s="52"/>
      <c r="F131" s="52"/>
    </row>
    <row r="132" spans="1:6" x14ac:dyDescent="0.25">
      <c r="A132" s="52"/>
      <c r="B132" s="52"/>
      <c r="C132" s="52"/>
      <c r="D132" s="52"/>
      <c r="E132" s="52"/>
      <c r="F132" s="52"/>
    </row>
    <row r="133" spans="1:6" x14ac:dyDescent="0.25">
      <c r="A133" s="52"/>
      <c r="B133" s="52"/>
      <c r="C133" s="52"/>
      <c r="D133" s="52"/>
      <c r="E133" s="52"/>
      <c r="F133" s="52"/>
    </row>
    <row r="134" spans="1:6" x14ac:dyDescent="0.25">
      <c r="A134" s="52"/>
      <c r="B134" s="52"/>
      <c r="C134" s="52"/>
      <c r="D134" s="52"/>
      <c r="E134" s="52"/>
      <c r="F134" s="52"/>
    </row>
    <row r="135" spans="1:6" x14ac:dyDescent="0.25">
      <c r="A135" s="52"/>
      <c r="B135" s="52"/>
      <c r="C135" s="52"/>
      <c r="D135" s="52"/>
      <c r="E135" s="52"/>
      <c r="F135" s="52"/>
    </row>
    <row r="136" spans="1:6" x14ac:dyDescent="0.25">
      <c r="A136" s="52"/>
      <c r="B136" s="52"/>
      <c r="C136" s="52"/>
      <c r="D136" s="52"/>
      <c r="E136" s="52"/>
      <c r="F136" s="52"/>
    </row>
    <row r="137" spans="1:6" x14ac:dyDescent="0.25">
      <c r="A137" s="52"/>
      <c r="B137" s="52"/>
      <c r="C137" s="52"/>
      <c r="D137" s="52"/>
      <c r="E137" s="52"/>
      <c r="F137" s="52"/>
    </row>
    <row r="138" spans="1:6" x14ac:dyDescent="0.25">
      <c r="A138" s="52"/>
      <c r="B138" s="52"/>
      <c r="C138" s="52"/>
      <c r="D138" s="52"/>
      <c r="E138" s="52"/>
      <c r="F138" s="52"/>
    </row>
    <row r="139" spans="1:6" x14ac:dyDescent="0.25">
      <c r="A139" s="52"/>
      <c r="B139" s="52"/>
      <c r="C139" s="52"/>
      <c r="D139" s="52"/>
      <c r="E139" s="52"/>
      <c r="F139" s="52"/>
    </row>
    <row r="140" spans="1:6" x14ac:dyDescent="0.25">
      <c r="A140" s="52"/>
      <c r="B140" s="52"/>
      <c r="C140" s="52"/>
      <c r="D140" s="52"/>
      <c r="E140" s="52"/>
      <c r="F140" s="52"/>
    </row>
    <row r="141" spans="1:6" x14ac:dyDescent="0.25">
      <c r="A141" s="52"/>
      <c r="B141" s="52"/>
      <c r="C141" s="52"/>
      <c r="D141" s="52"/>
      <c r="E141" s="52"/>
      <c r="F141" s="52"/>
    </row>
    <row r="142" spans="1:6" x14ac:dyDescent="0.25">
      <c r="A142" s="52"/>
      <c r="B142" s="52"/>
      <c r="C142" s="52"/>
      <c r="D142" s="52"/>
      <c r="E142" s="52"/>
      <c r="F142" s="52"/>
    </row>
    <row r="143" spans="1:6" x14ac:dyDescent="0.25">
      <c r="A143" s="52"/>
      <c r="B143" s="52"/>
      <c r="C143" s="52"/>
      <c r="D143" s="52"/>
      <c r="E143" s="52"/>
      <c r="F143" s="52"/>
    </row>
    <row r="144" spans="1:6" x14ac:dyDescent="0.25">
      <c r="A144" s="52"/>
      <c r="B144" s="52"/>
      <c r="C144" s="52"/>
      <c r="D144" s="52"/>
      <c r="E144" s="52"/>
      <c r="F144" s="52"/>
    </row>
    <row r="145" spans="1:6" x14ac:dyDescent="0.25">
      <c r="A145" s="52"/>
      <c r="B145" s="52"/>
      <c r="C145" s="52"/>
      <c r="D145" s="52"/>
      <c r="E145" s="52"/>
      <c r="F145" s="52"/>
    </row>
    <row r="146" spans="1:6" x14ac:dyDescent="0.25">
      <c r="A146" s="52"/>
      <c r="B146" s="52"/>
      <c r="C146" s="52"/>
      <c r="D146" s="52"/>
      <c r="E146" s="52"/>
      <c r="F146" s="52"/>
    </row>
    <row r="147" spans="1:6" x14ac:dyDescent="0.25">
      <c r="A147" s="52"/>
      <c r="B147" s="52"/>
      <c r="C147" s="52"/>
      <c r="D147" s="52"/>
      <c r="E147" s="52"/>
      <c r="F147" s="52"/>
    </row>
    <row r="148" spans="1:6" x14ac:dyDescent="0.25">
      <c r="A148" s="52"/>
      <c r="B148" s="52"/>
      <c r="C148" s="52"/>
      <c r="D148" s="52"/>
      <c r="E148" s="52"/>
      <c r="F148" s="52"/>
    </row>
    <row r="149" spans="1:6" x14ac:dyDescent="0.25">
      <c r="A149" s="52"/>
      <c r="B149" s="52"/>
      <c r="C149" s="52"/>
      <c r="D149" s="52"/>
      <c r="E149" s="52"/>
      <c r="F149" s="52"/>
    </row>
    <row r="150" spans="1:6" x14ac:dyDescent="0.25">
      <c r="A150" s="52"/>
      <c r="B150" s="52"/>
      <c r="C150" s="52"/>
      <c r="D150" s="52"/>
      <c r="E150" s="52"/>
      <c r="F150" s="52"/>
    </row>
    <row r="151" spans="1:6" x14ac:dyDescent="0.25">
      <c r="A151" s="52"/>
      <c r="B151" s="52"/>
      <c r="C151" s="52"/>
      <c r="D151" s="52"/>
      <c r="E151" s="52"/>
      <c r="F151" s="52"/>
    </row>
    <row r="152" spans="1:6" x14ac:dyDescent="0.25">
      <c r="A152" s="52"/>
      <c r="B152" s="52"/>
      <c r="C152" s="52"/>
      <c r="D152" s="52"/>
      <c r="E152" s="52"/>
      <c r="F152" s="52"/>
    </row>
    <row r="153" spans="1:6" x14ac:dyDescent="0.25">
      <c r="A153" s="52"/>
      <c r="B153" s="52"/>
      <c r="C153" s="52"/>
      <c r="D153" s="52"/>
      <c r="E153" s="52"/>
      <c r="F153" s="52"/>
    </row>
    <row r="154" spans="1:6" x14ac:dyDescent="0.25">
      <c r="A154" s="52"/>
      <c r="B154" s="52"/>
      <c r="C154" s="52"/>
      <c r="D154" s="52"/>
      <c r="E154" s="52"/>
      <c r="F154" s="52"/>
    </row>
    <row r="155" spans="1:6" x14ac:dyDescent="0.25">
      <c r="A155" s="52"/>
      <c r="B155" s="52"/>
      <c r="C155" s="52"/>
      <c r="D155" s="52"/>
      <c r="E155" s="52"/>
      <c r="F155" s="52"/>
    </row>
    <row r="156" spans="1:6" x14ac:dyDescent="0.25">
      <c r="A156" s="52"/>
      <c r="B156" s="52"/>
      <c r="C156" s="52"/>
      <c r="D156" s="52"/>
      <c r="E156" s="52"/>
      <c r="F156" s="52"/>
    </row>
    <row r="157" spans="1:6" x14ac:dyDescent="0.25">
      <c r="A157" s="52"/>
      <c r="B157" s="52"/>
      <c r="C157" s="52"/>
      <c r="D157" s="52"/>
      <c r="E157" s="52"/>
      <c r="F157" s="52"/>
    </row>
    <row r="158" spans="1:6" x14ac:dyDescent="0.25">
      <c r="A158" s="52"/>
      <c r="B158" s="52"/>
      <c r="C158" s="52"/>
      <c r="D158" s="52"/>
      <c r="E158" s="52"/>
      <c r="F158" s="52"/>
    </row>
    <row r="159" spans="1:6" x14ac:dyDescent="0.25">
      <c r="A159" s="52"/>
      <c r="B159" s="52"/>
      <c r="C159" s="52"/>
      <c r="D159" s="52"/>
      <c r="E159" s="52"/>
      <c r="F159" s="52"/>
    </row>
    <row r="160" spans="1:6" x14ac:dyDescent="0.25">
      <c r="A160" s="52"/>
      <c r="B160" s="52"/>
      <c r="C160" s="52"/>
      <c r="D160" s="52"/>
      <c r="E160" s="52"/>
      <c r="F160" s="52"/>
    </row>
    <row r="161" spans="1:6" x14ac:dyDescent="0.25">
      <c r="A161" s="52"/>
      <c r="B161" s="52"/>
      <c r="C161" s="52"/>
      <c r="D161" s="52"/>
      <c r="E161" s="52"/>
      <c r="F161" s="52"/>
    </row>
    <row r="162" spans="1:6" x14ac:dyDescent="0.25">
      <c r="A162" s="52"/>
      <c r="B162" s="52"/>
      <c r="C162" s="52"/>
      <c r="D162" s="52"/>
      <c r="E162" s="52"/>
      <c r="F162" s="52"/>
    </row>
    <row r="163" spans="1:6" x14ac:dyDescent="0.25">
      <c r="A163" s="52"/>
      <c r="B163" s="52"/>
      <c r="C163" s="52"/>
      <c r="D163" s="52"/>
      <c r="E163" s="52"/>
      <c r="F163" s="52"/>
    </row>
    <row r="164" spans="1:6" x14ac:dyDescent="0.25">
      <c r="A164" s="52"/>
      <c r="B164" s="52"/>
      <c r="C164" s="52"/>
      <c r="D164" s="52"/>
      <c r="E164" s="52"/>
      <c r="F164" s="52"/>
    </row>
    <row r="165" spans="1:6" x14ac:dyDescent="0.25">
      <c r="A165" s="52"/>
      <c r="B165" s="52"/>
      <c r="C165" s="52"/>
      <c r="D165" s="52"/>
      <c r="E165" s="52"/>
      <c r="F165" s="52"/>
    </row>
    <row r="166" spans="1:6" x14ac:dyDescent="0.25">
      <c r="A166" s="52"/>
      <c r="B166" s="52"/>
      <c r="C166" s="52"/>
      <c r="D166" s="52"/>
      <c r="E166" s="52"/>
      <c r="F166" s="52"/>
    </row>
    <row r="167" spans="1:6" x14ac:dyDescent="0.25">
      <c r="A167" s="52"/>
      <c r="B167" s="52"/>
      <c r="C167" s="52"/>
      <c r="D167" s="52"/>
      <c r="E167" s="52"/>
      <c r="F167" s="52"/>
    </row>
    <row r="168" spans="1:6" x14ac:dyDescent="0.25">
      <c r="A168" s="52"/>
      <c r="B168" s="52"/>
      <c r="C168" s="52"/>
      <c r="D168" s="52"/>
      <c r="E168" s="52"/>
      <c r="F168" s="52"/>
    </row>
    <row r="169" spans="1:6" x14ac:dyDescent="0.25">
      <c r="A169" s="52"/>
      <c r="B169" s="52"/>
      <c r="C169" s="52"/>
      <c r="D169" s="52"/>
      <c r="E169" s="52"/>
      <c r="F169" s="52"/>
    </row>
    <row r="170" spans="1:6" x14ac:dyDescent="0.25">
      <c r="A170" s="52"/>
      <c r="B170" s="52"/>
      <c r="C170" s="52"/>
      <c r="D170" s="52"/>
      <c r="E170" s="52"/>
      <c r="F170" s="52"/>
    </row>
    <row r="171" spans="1:6" x14ac:dyDescent="0.25">
      <c r="A171" s="52"/>
      <c r="B171" s="52"/>
      <c r="C171" s="52"/>
      <c r="D171" s="52"/>
      <c r="E171" s="52"/>
      <c r="F171" s="52"/>
    </row>
    <row r="172" spans="1:6" x14ac:dyDescent="0.25">
      <c r="A172" s="52"/>
      <c r="B172" s="52"/>
      <c r="C172" s="52"/>
      <c r="D172" s="52"/>
      <c r="E172" s="52"/>
      <c r="F172" s="52"/>
    </row>
    <row r="173" spans="1:6" x14ac:dyDescent="0.25">
      <c r="A173" s="52"/>
      <c r="B173" s="52"/>
      <c r="C173" s="52"/>
      <c r="D173" s="52"/>
      <c r="E173" s="52"/>
      <c r="F173" s="52"/>
    </row>
    <row r="174" spans="1:6" x14ac:dyDescent="0.25">
      <c r="A174" s="52"/>
      <c r="B174" s="52"/>
      <c r="C174" s="52"/>
      <c r="D174" s="52"/>
      <c r="E174" s="52"/>
      <c r="F174" s="52"/>
    </row>
    <row r="175" spans="1:6" x14ac:dyDescent="0.25">
      <c r="A175" s="52"/>
      <c r="B175" s="52"/>
      <c r="C175" s="52"/>
      <c r="D175" s="52"/>
      <c r="E175" s="52"/>
      <c r="F175" s="52"/>
    </row>
    <row r="176" spans="1:6" x14ac:dyDescent="0.25">
      <c r="A176" s="52"/>
      <c r="B176" s="52"/>
      <c r="C176" s="52"/>
      <c r="D176" s="52"/>
      <c r="E176" s="52"/>
      <c r="F176" s="52"/>
    </row>
    <row r="177" spans="1:6" x14ac:dyDescent="0.25">
      <c r="A177" s="52"/>
      <c r="B177" s="52"/>
      <c r="C177" s="52"/>
      <c r="D177" s="52"/>
      <c r="E177" s="52"/>
      <c r="F177" s="52"/>
    </row>
    <row r="178" spans="1:6" x14ac:dyDescent="0.25">
      <c r="A178" s="52"/>
      <c r="B178" s="52"/>
      <c r="C178" s="52"/>
      <c r="D178" s="52"/>
      <c r="E178" s="52"/>
      <c r="F178" s="52"/>
    </row>
    <row r="179" spans="1:6" x14ac:dyDescent="0.25">
      <c r="A179" s="52"/>
      <c r="B179" s="52"/>
      <c r="C179" s="52"/>
      <c r="D179" s="52"/>
      <c r="E179" s="52"/>
      <c r="F179" s="52"/>
    </row>
    <row r="180" spans="1:6" x14ac:dyDescent="0.25">
      <c r="A180" s="52"/>
      <c r="B180" s="52"/>
      <c r="C180" s="52"/>
      <c r="D180" s="52"/>
      <c r="E180" s="52"/>
      <c r="F180" s="52"/>
    </row>
    <row r="181" spans="1:6" x14ac:dyDescent="0.25">
      <c r="A181" s="52"/>
      <c r="B181" s="52"/>
      <c r="C181" s="52"/>
      <c r="D181" s="52"/>
      <c r="E181" s="52"/>
      <c r="F181" s="52"/>
    </row>
    <row r="182" spans="1:6" x14ac:dyDescent="0.25">
      <c r="A182" s="52"/>
      <c r="B182" s="52"/>
      <c r="C182" s="52"/>
      <c r="D182" s="52"/>
      <c r="E182" s="52"/>
      <c r="F182" s="52"/>
    </row>
    <row r="183" spans="1:6" x14ac:dyDescent="0.25">
      <c r="A183" s="52"/>
      <c r="B183" s="52"/>
      <c r="C183" s="52"/>
      <c r="D183" s="52"/>
      <c r="E183" s="52"/>
      <c r="F183" s="52"/>
    </row>
    <row r="184" spans="1:6" x14ac:dyDescent="0.25">
      <c r="A184" s="52"/>
      <c r="B184" s="52"/>
      <c r="C184" s="52"/>
      <c r="D184" s="52"/>
      <c r="E184" s="52"/>
      <c r="F184" s="52"/>
    </row>
    <row r="185" spans="1:6" x14ac:dyDescent="0.25">
      <c r="A185" s="52"/>
      <c r="B185" s="52"/>
      <c r="C185" s="52"/>
      <c r="D185" s="52"/>
      <c r="E185" s="52"/>
      <c r="F185" s="52"/>
    </row>
    <row r="186" spans="1:6" x14ac:dyDescent="0.25">
      <c r="A186" s="52"/>
      <c r="B186" s="52"/>
      <c r="C186" s="52"/>
      <c r="D186" s="52"/>
      <c r="E186" s="52"/>
      <c r="F186" s="52"/>
    </row>
    <row r="187" spans="1:6" x14ac:dyDescent="0.25">
      <c r="A187" s="52"/>
      <c r="B187" s="52"/>
      <c r="C187" s="52"/>
      <c r="D187" s="52"/>
      <c r="E187" s="52"/>
      <c r="F187" s="52"/>
    </row>
    <row r="188" spans="1:6" x14ac:dyDescent="0.25">
      <c r="A188" s="52"/>
      <c r="B188" s="52"/>
      <c r="C188" s="52"/>
      <c r="D188" s="52"/>
      <c r="E188" s="52"/>
      <c r="F188" s="52"/>
    </row>
    <row r="189" spans="1:6" x14ac:dyDescent="0.25">
      <c r="A189" s="52"/>
      <c r="B189" s="52"/>
      <c r="C189" s="52"/>
      <c r="D189" s="52"/>
      <c r="E189" s="52"/>
      <c r="F189" s="52"/>
    </row>
    <row r="190" spans="1:6" x14ac:dyDescent="0.25">
      <c r="A190" s="52"/>
      <c r="B190" s="52"/>
      <c r="C190" s="52"/>
      <c r="D190" s="52"/>
      <c r="E190" s="52"/>
      <c r="F190" s="52"/>
    </row>
    <row r="191" spans="1:6" x14ac:dyDescent="0.25">
      <c r="A191" s="52"/>
      <c r="B191" s="52"/>
      <c r="C191" s="52"/>
      <c r="D191" s="52"/>
      <c r="E191" s="52"/>
      <c r="F191" s="52"/>
    </row>
    <row r="192" spans="1:6" x14ac:dyDescent="0.25">
      <c r="A192" s="52"/>
      <c r="B192" s="52"/>
      <c r="C192" s="52"/>
      <c r="D192" s="52"/>
      <c r="E192" s="52"/>
      <c r="F192" s="52"/>
    </row>
    <row r="193" spans="1:6" x14ac:dyDescent="0.25">
      <c r="A193" s="52"/>
      <c r="B193" s="52"/>
      <c r="C193" s="52"/>
      <c r="D193" s="52"/>
      <c r="E193" s="52"/>
      <c r="F193" s="52"/>
    </row>
    <row r="194" spans="1:6" x14ac:dyDescent="0.25">
      <c r="A194" s="52"/>
      <c r="B194" s="52"/>
      <c r="C194" s="52"/>
      <c r="D194" s="52"/>
      <c r="E194" s="52"/>
      <c r="F194" s="52"/>
    </row>
    <row r="195" spans="1:6" x14ac:dyDescent="0.25">
      <c r="A195" s="52"/>
      <c r="B195" s="52"/>
      <c r="C195" s="52"/>
      <c r="D195" s="52"/>
      <c r="E195" s="52"/>
      <c r="F195" s="52"/>
    </row>
    <row r="196" spans="1:6" x14ac:dyDescent="0.25">
      <c r="A196" s="52"/>
      <c r="B196" s="52"/>
      <c r="C196" s="52"/>
      <c r="D196" s="52"/>
      <c r="E196" s="52"/>
      <c r="F196" s="52"/>
    </row>
    <row r="197" spans="1:6" x14ac:dyDescent="0.25">
      <c r="A197" s="52"/>
      <c r="B197" s="52"/>
      <c r="C197" s="52"/>
      <c r="D197" s="52"/>
      <c r="E197" s="52"/>
      <c r="F197" s="52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70" fitToHeight="2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26"/>
  <sheetViews>
    <sheetView workbookViewId="0">
      <selection sqref="A1:D1"/>
    </sheetView>
  </sheetViews>
  <sheetFormatPr defaultRowHeight="12.75" x14ac:dyDescent="0.2"/>
  <cols>
    <col min="1" max="1" width="68.140625" customWidth="1"/>
    <col min="2" max="2" width="14.5703125" bestFit="1" customWidth="1"/>
    <col min="4" max="4" width="15.5703125" bestFit="1" customWidth="1"/>
  </cols>
  <sheetData>
    <row r="1" spans="1:6" s="50" customFormat="1" ht="15" x14ac:dyDescent="0.25">
      <c r="A1" s="891" t="s">
        <v>1004</v>
      </c>
      <c r="B1" s="882"/>
      <c r="C1" s="882"/>
      <c r="D1" s="882"/>
      <c r="E1" s="52"/>
      <c r="F1" s="52"/>
    </row>
    <row r="2" spans="1:6" s="50" customFormat="1" ht="15" x14ac:dyDescent="0.25">
      <c r="A2" s="17"/>
      <c r="B2" s="52"/>
      <c r="C2" s="52"/>
      <c r="D2" s="52"/>
      <c r="E2" s="52"/>
      <c r="F2" s="52"/>
    </row>
    <row r="3" spans="1:6" s="50" customFormat="1" ht="15" x14ac:dyDescent="0.25">
      <c r="A3" s="258"/>
      <c r="B3" s="258"/>
      <c r="C3" s="258"/>
    </row>
    <row r="4" spans="1:6" s="50" customFormat="1" ht="15" x14ac:dyDescent="0.25">
      <c r="A4" s="804" t="s">
        <v>971</v>
      </c>
      <c r="B4" s="760"/>
      <c r="C4" s="760"/>
      <c r="D4" s="760"/>
    </row>
    <row r="5" spans="1:6" s="50" customFormat="1" ht="15" x14ac:dyDescent="0.25">
      <c r="A5" s="761" t="s">
        <v>692</v>
      </c>
      <c r="B5" s="760"/>
      <c r="C5" s="760"/>
      <c r="D5" s="760"/>
    </row>
    <row r="6" spans="1:6" s="50" customFormat="1" ht="15" x14ac:dyDescent="0.25">
      <c r="A6" s="258"/>
      <c r="B6" s="258"/>
      <c r="C6" s="258"/>
      <c r="D6" s="258"/>
    </row>
    <row r="7" spans="1:6" s="50" customFormat="1" ht="15" x14ac:dyDescent="0.25">
      <c r="A7" s="52"/>
      <c r="B7" s="52"/>
      <c r="C7" s="52"/>
      <c r="D7" s="52"/>
    </row>
    <row r="8" spans="1:6" s="50" customFormat="1" ht="38.25" x14ac:dyDescent="0.25">
      <c r="A8" s="53" t="s">
        <v>0</v>
      </c>
      <c r="B8" s="61" t="s">
        <v>739</v>
      </c>
      <c r="C8" s="61" t="s">
        <v>551</v>
      </c>
      <c r="D8" s="61" t="s">
        <v>964</v>
      </c>
    </row>
    <row r="9" spans="1:6" s="50" customFormat="1" ht="15" x14ac:dyDescent="0.25">
      <c r="A9" s="56" t="s">
        <v>550</v>
      </c>
      <c r="B9" s="60"/>
      <c r="C9" s="60"/>
      <c r="D9" s="60"/>
    </row>
    <row r="10" spans="1:6" s="50" customFormat="1" ht="15" x14ac:dyDescent="0.25">
      <c r="A10" s="54" t="s">
        <v>434</v>
      </c>
      <c r="B10" s="55">
        <v>174501</v>
      </c>
      <c r="C10" s="55"/>
      <c r="D10" s="55">
        <v>146946</v>
      </c>
    </row>
    <row r="11" spans="1:6" s="50" customFormat="1" ht="15" x14ac:dyDescent="0.25">
      <c r="A11" s="54" t="s">
        <v>435</v>
      </c>
      <c r="B11" s="55"/>
      <c r="C11" s="55"/>
      <c r="D11" s="55"/>
    </row>
    <row r="12" spans="1:6" s="50" customFormat="1" ht="15" x14ac:dyDescent="0.25">
      <c r="A12" s="54" t="s">
        <v>436</v>
      </c>
      <c r="B12" s="55"/>
      <c r="C12" s="55"/>
      <c r="D12" s="55"/>
    </row>
    <row r="13" spans="1:6" s="50" customFormat="1" ht="15" x14ac:dyDescent="0.25">
      <c r="A13" s="56" t="s">
        <v>437</v>
      </c>
      <c r="B13" s="57">
        <f t="shared" ref="B13" si="0">SUM(B10:B12)</f>
        <v>174501</v>
      </c>
      <c r="C13" s="57">
        <f t="shared" ref="C13:D13" si="1">SUM(C10:C12)</f>
        <v>0</v>
      </c>
      <c r="D13" s="57">
        <f t="shared" si="1"/>
        <v>146946</v>
      </c>
    </row>
    <row r="14" spans="1:6" s="50" customFormat="1" ht="15" x14ac:dyDescent="0.25">
      <c r="A14" s="54" t="s">
        <v>438</v>
      </c>
      <c r="B14" s="55"/>
      <c r="C14" s="55"/>
      <c r="D14" s="55"/>
    </row>
    <row r="15" spans="1:6" s="50" customFormat="1" ht="15" x14ac:dyDescent="0.25">
      <c r="A15" s="54" t="s">
        <v>439</v>
      </c>
      <c r="B15" s="55">
        <v>445450</v>
      </c>
      <c r="C15" s="55"/>
      <c r="D15" s="55">
        <v>192145</v>
      </c>
    </row>
    <row r="16" spans="1:6" s="50" customFormat="1" ht="15" x14ac:dyDescent="0.25">
      <c r="A16" s="54" t="s">
        <v>440</v>
      </c>
      <c r="B16" s="55"/>
      <c r="C16" s="55"/>
      <c r="D16" s="55"/>
    </row>
    <row r="17" spans="1:4" s="50" customFormat="1" ht="15" x14ac:dyDescent="0.25">
      <c r="A17" s="54" t="s">
        <v>441</v>
      </c>
      <c r="B17" s="55"/>
      <c r="C17" s="55"/>
      <c r="D17" s="55"/>
    </row>
    <row r="18" spans="1:4" s="50" customFormat="1" ht="15" x14ac:dyDescent="0.25">
      <c r="A18" s="54" t="s">
        <v>442</v>
      </c>
      <c r="B18" s="55"/>
      <c r="C18" s="55"/>
      <c r="D18" s="55"/>
    </row>
    <row r="19" spans="1:4" s="50" customFormat="1" ht="15" x14ac:dyDescent="0.25">
      <c r="A19" s="56" t="s">
        <v>443</v>
      </c>
      <c r="B19" s="57">
        <f t="shared" ref="B19" si="2">SUM(B14:B18)</f>
        <v>445450</v>
      </c>
      <c r="C19" s="57">
        <f t="shared" ref="C19:D19" si="3">SUM(C14:C18)</f>
        <v>0</v>
      </c>
      <c r="D19" s="57">
        <f t="shared" si="3"/>
        <v>192145</v>
      </c>
    </row>
    <row r="20" spans="1:4" s="50" customFormat="1" ht="15" x14ac:dyDescent="0.25">
      <c r="A20" s="54" t="s">
        <v>444</v>
      </c>
      <c r="B20" s="55"/>
      <c r="C20" s="55"/>
      <c r="D20" s="55"/>
    </row>
    <row r="21" spans="1:4" s="50" customFormat="1" ht="15" x14ac:dyDescent="0.25">
      <c r="A21" s="54" t="s">
        <v>445</v>
      </c>
      <c r="B21" s="55"/>
      <c r="C21" s="55"/>
      <c r="D21" s="55"/>
    </row>
    <row r="22" spans="1:4" s="50" customFormat="1" ht="15" x14ac:dyDescent="0.25">
      <c r="A22" s="54" t="s">
        <v>446</v>
      </c>
      <c r="B22" s="55"/>
      <c r="C22" s="55"/>
      <c r="D22" s="55"/>
    </row>
    <row r="23" spans="1:4" s="50" customFormat="1" ht="15" x14ac:dyDescent="0.25">
      <c r="A23" s="56" t="s">
        <v>447</v>
      </c>
      <c r="B23" s="57"/>
      <c r="C23" s="57"/>
      <c r="D23" s="57"/>
    </row>
    <row r="24" spans="1:4" s="50" customFormat="1" ht="15" x14ac:dyDescent="0.25">
      <c r="A24" s="54" t="s">
        <v>448</v>
      </c>
      <c r="B24" s="55"/>
      <c r="C24" s="55"/>
      <c r="D24" s="55"/>
    </row>
    <row r="25" spans="1:4" s="50" customFormat="1" ht="30" x14ac:dyDescent="0.25">
      <c r="A25" s="54" t="s">
        <v>449</v>
      </c>
      <c r="B25" s="55"/>
      <c r="C25" s="55"/>
      <c r="D25" s="55"/>
    </row>
    <row r="26" spans="1:4" s="50" customFormat="1" ht="15" x14ac:dyDescent="0.25">
      <c r="A26" s="56" t="s">
        <v>549</v>
      </c>
      <c r="B26" s="57"/>
      <c r="C26" s="57"/>
      <c r="D26" s="57"/>
    </row>
    <row r="27" spans="1:4" s="50" customFormat="1" ht="15" x14ac:dyDescent="0.25">
      <c r="A27" s="56" t="s">
        <v>450</v>
      </c>
      <c r="B27" s="57">
        <f t="shared" ref="B27" si="4">SUM(B26,B23,B19,B13)</f>
        <v>619951</v>
      </c>
      <c r="C27" s="57">
        <f t="shared" ref="C27:D27" si="5">SUM(C26,C23,C19,C13)</f>
        <v>0</v>
      </c>
      <c r="D27" s="57">
        <f t="shared" si="5"/>
        <v>339091</v>
      </c>
    </row>
    <row r="28" spans="1:4" s="50" customFormat="1" ht="15" x14ac:dyDescent="0.25">
      <c r="A28" s="54" t="s">
        <v>548</v>
      </c>
      <c r="B28" s="55"/>
      <c r="C28" s="55"/>
      <c r="D28" s="55"/>
    </row>
    <row r="29" spans="1:4" s="50" customFormat="1" ht="15" x14ac:dyDescent="0.25">
      <c r="A29" s="54" t="s">
        <v>547</v>
      </c>
      <c r="B29" s="55"/>
      <c r="C29" s="55"/>
      <c r="D29" s="55"/>
    </row>
    <row r="30" spans="1:4" s="50" customFormat="1" ht="15" x14ac:dyDescent="0.25">
      <c r="A30" s="54" t="s">
        <v>546</v>
      </c>
      <c r="B30" s="55"/>
      <c r="C30" s="55"/>
      <c r="D30" s="55"/>
    </row>
    <row r="31" spans="1:4" s="50" customFormat="1" ht="15" x14ac:dyDescent="0.25">
      <c r="A31" s="54" t="s">
        <v>545</v>
      </c>
      <c r="B31" s="55"/>
      <c r="C31" s="55"/>
      <c r="D31" s="55"/>
    </row>
    <row r="32" spans="1:4" s="50" customFormat="1" ht="15" x14ac:dyDescent="0.25">
      <c r="A32" s="54" t="s">
        <v>544</v>
      </c>
      <c r="B32" s="55"/>
      <c r="C32" s="55"/>
      <c r="D32" s="55"/>
    </row>
    <row r="33" spans="1:4" s="50" customFormat="1" ht="15" x14ac:dyDescent="0.25">
      <c r="A33" s="56" t="s">
        <v>543</v>
      </c>
      <c r="B33" s="57"/>
      <c r="C33" s="57"/>
      <c r="D33" s="57"/>
    </row>
    <row r="34" spans="1:4" s="50" customFormat="1" ht="15" x14ac:dyDescent="0.25">
      <c r="A34" s="54" t="s">
        <v>542</v>
      </c>
      <c r="B34" s="55"/>
      <c r="C34" s="55"/>
      <c r="D34" s="55"/>
    </row>
    <row r="35" spans="1:4" s="50" customFormat="1" ht="15" x14ac:dyDescent="0.25">
      <c r="A35" s="54" t="s">
        <v>541</v>
      </c>
      <c r="B35" s="55"/>
      <c r="C35" s="55"/>
      <c r="D35" s="55"/>
    </row>
    <row r="36" spans="1:4" s="50" customFormat="1" ht="15" x14ac:dyDescent="0.25">
      <c r="A36" s="54" t="s">
        <v>540</v>
      </c>
      <c r="B36" s="55"/>
      <c r="C36" s="55"/>
      <c r="D36" s="55"/>
    </row>
    <row r="37" spans="1:4" s="50" customFormat="1" ht="15" x14ac:dyDescent="0.25">
      <c r="A37" s="54" t="s">
        <v>539</v>
      </c>
      <c r="B37" s="55"/>
      <c r="C37" s="55"/>
      <c r="D37" s="55"/>
    </row>
    <row r="38" spans="1:4" s="50" customFormat="1" ht="15" x14ac:dyDescent="0.25">
      <c r="A38" s="54" t="s">
        <v>538</v>
      </c>
      <c r="B38" s="55"/>
      <c r="C38" s="55"/>
      <c r="D38" s="55"/>
    </row>
    <row r="39" spans="1:4" s="50" customFormat="1" ht="15" x14ac:dyDescent="0.25">
      <c r="A39" s="54" t="s">
        <v>537</v>
      </c>
      <c r="B39" s="55"/>
      <c r="C39" s="55"/>
      <c r="D39" s="55"/>
    </row>
    <row r="40" spans="1:4" s="50" customFormat="1" ht="15" x14ac:dyDescent="0.25">
      <c r="A40" s="54" t="s">
        <v>536</v>
      </c>
      <c r="B40" s="55"/>
      <c r="C40" s="55"/>
      <c r="D40" s="55"/>
    </row>
    <row r="41" spans="1:4" s="50" customFormat="1" ht="15" x14ac:dyDescent="0.25">
      <c r="A41" s="56" t="s">
        <v>451</v>
      </c>
      <c r="B41" s="57"/>
      <c r="C41" s="57"/>
      <c r="D41" s="57"/>
    </row>
    <row r="42" spans="1:4" s="50" customFormat="1" ht="15" x14ac:dyDescent="0.25">
      <c r="A42" s="56" t="s">
        <v>535</v>
      </c>
      <c r="B42" s="57"/>
      <c r="C42" s="57"/>
      <c r="D42" s="57"/>
    </row>
    <row r="43" spans="1:4" s="50" customFormat="1" ht="15" x14ac:dyDescent="0.25">
      <c r="A43" s="54" t="s">
        <v>452</v>
      </c>
      <c r="B43" s="55"/>
      <c r="C43" s="55"/>
      <c r="D43" s="55"/>
    </row>
    <row r="44" spans="1:4" s="50" customFormat="1" ht="15" x14ac:dyDescent="0.25">
      <c r="A44" s="54" t="s">
        <v>453</v>
      </c>
      <c r="B44" s="55">
        <v>328660</v>
      </c>
      <c r="C44" s="55"/>
      <c r="D44" s="55">
        <v>405985</v>
      </c>
    </row>
    <row r="45" spans="1:4" s="50" customFormat="1" ht="15" x14ac:dyDescent="0.25">
      <c r="A45" s="54" t="s">
        <v>454</v>
      </c>
      <c r="B45" s="55">
        <v>2120739</v>
      </c>
      <c r="C45" s="55"/>
      <c r="D45" s="55">
        <v>439812</v>
      </c>
    </row>
    <row r="46" spans="1:4" s="50" customFormat="1" ht="15" x14ac:dyDescent="0.25">
      <c r="A46" s="54" t="s">
        <v>455</v>
      </c>
      <c r="B46" s="55"/>
      <c r="C46" s="55"/>
      <c r="D46" s="55"/>
    </row>
    <row r="47" spans="1:4" s="50" customFormat="1" ht="15" x14ac:dyDescent="0.25">
      <c r="A47" s="54" t="s">
        <v>456</v>
      </c>
      <c r="B47" s="55"/>
      <c r="C47" s="55"/>
      <c r="D47" s="55"/>
    </row>
    <row r="48" spans="1:4" s="50" customFormat="1" ht="15" x14ac:dyDescent="0.25">
      <c r="A48" s="56" t="s">
        <v>457</v>
      </c>
      <c r="B48" s="57">
        <f>SUM(B43:B47)</f>
        <v>2449399</v>
      </c>
      <c r="C48" s="57"/>
      <c r="D48" s="57">
        <f>SUM(D43:D47)</f>
        <v>845797</v>
      </c>
    </row>
    <row r="49" spans="1:4" s="50" customFormat="1" ht="30" x14ac:dyDescent="0.25">
      <c r="A49" s="54" t="s">
        <v>534</v>
      </c>
      <c r="B49" s="55"/>
      <c r="C49" s="55"/>
      <c r="D49" s="55"/>
    </row>
    <row r="50" spans="1:4" s="50" customFormat="1" ht="30" x14ac:dyDescent="0.25">
      <c r="A50" s="54" t="s">
        <v>533</v>
      </c>
      <c r="B50" s="55"/>
      <c r="C50" s="55"/>
      <c r="D50" s="55"/>
    </row>
    <row r="51" spans="1:4" s="50" customFormat="1" ht="30" x14ac:dyDescent="0.25">
      <c r="A51" s="54" t="s">
        <v>532</v>
      </c>
      <c r="B51" s="55"/>
      <c r="C51" s="55"/>
      <c r="D51" s="55"/>
    </row>
    <row r="52" spans="1:4" s="50" customFormat="1" ht="30" x14ac:dyDescent="0.25">
      <c r="A52" s="54" t="s">
        <v>531</v>
      </c>
      <c r="B52" s="55"/>
      <c r="C52" s="55"/>
      <c r="D52" s="55"/>
    </row>
    <row r="53" spans="1:4" s="50" customFormat="1" ht="30" x14ac:dyDescent="0.25">
      <c r="A53" s="54" t="s">
        <v>530</v>
      </c>
      <c r="B53" s="55"/>
      <c r="C53" s="55"/>
      <c r="D53" s="55"/>
    </row>
    <row r="54" spans="1:4" s="50" customFormat="1" ht="30" x14ac:dyDescent="0.25">
      <c r="A54" s="54" t="s">
        <v>529</v>
      </c>
      <c r="B54" s="55"/>
      <c r="C54" s="55"/>
      <c r="D54" s="55"/>
    </row>
    <row r="55" spans="1:4" s="50" customFormat="1" ht="30" x14ac:dyDescent="0.25">
      <c r="A55" s="54" t="s">
        <v>528</v>
      </c>
      <c r="B55" s="55"/>
      <c r="C55" s="55"/>
      <c r="D55" s="55"/>
    </row>
    <row r="56" spans="1:4" s="50" customFormat="1" ht="30" x14ac:dyDescent="0.25">
      <c r="A56" s="54" t="s">
        <v>527</v>
      </c>
      <c r="B56" s="55"/>
      <c r="C56" s="55"/>
      <c r="D56" s="55"/>
    </row>
    <row r="57" spans="1:4" s="50" customFormat="1" ht="15" x14ac:dyDescent="0.25">
      <c r="A57" s="56" t="s">
        <v>526</v>
      </c>
      <c r="B57" s="57">
        <f t="shared" ref="B57" si="6">SUM(B49:B56)</f>
        <v>0</v>
      </c>
      <c r="C57" s="57">
        <f t="shared" ref="C57:D57" si="7">SUM(C49:C56)</f>
        <v>0</v>
      </c>
      <c r="D57" s="57">
        <f t="shared" si="7"/>
        <v>0</v>
      </c>
    </row>
    <row r="58" spans="1:4" s="50" customFormat="1" ht="30" x14ac:dyDescent="0.25">
      <c r="A58" s="54" t="s">
        <v>525</v>
      </c>
      <c r="B58" s="55"/>
      <c r="C58" s="55"/>
      <c r="D58" s="55"/>
    </row>
    <row r="59" spans="1:4" s="50" customFormat="1" ht="30" x14ac:dyDescent="0.25">
      <c r="A59" s="54" t="s">
        <v>524</v>
      </c>
      <c r="B59" s="55"/>
      <c r="C59" s="55"/>
      <c r="D59" s="55"/>
    </row>
    <row r="60" spans="1:4" s="50" customFormat="1" ht="30" x14ac:dyDescent="0.25">
      <c r="A60" s="54" t="s">
        <v>523</v>
      </c>
      <c r="B60" s="55"/>
      <c r="C60" s="55"/>
      <c r="D60" s="55"/>
    </row>
    <row r="61" spans="1:4" s="50" customFormat="1" ht="30" x14ac:dyDescent="0.25">
      <c r="A61" s="54" t="s">
        <v>522</v>
      </c>
      <c r="B61" s="55"/>
      <c r="C61" s="55"/>
      <c r="D61" s="55"/>
    </row>
    <row r="62" spans="1:4" s="50" customFormat="1" ht="30" x14ac:dyDescent="0.25">
      <c r="A62" s="54" t="s">
        <v>521</v>
      </c>
      <c r="B62" s="55"/>
      <c r="C62" s="55"/>
      <c r="D62" s="55"/>
    </row>
    <row r="63" spans="1:4" s="50" customFormat="1" ht="30" x14ac:dyDescent="0.25">
      <c r="A63" s="54" t="s">
        <v>520</v>
      </c>
      <c r="B63" s="55"/>
      <c r="C63" s="55"/>
      <c r="D63" s="55"/>
    </row>
    <row r="64" spans="1:4" s="50" customFormat="1" ht="30" x14ac:dyDescent="0.25">
      <c r="A64" s="54" t="s">
        <v>519</v>
      </c>
      <c r="B64" s="55"/>
      <c r="C64" s="55"/>
      <c r="D64" s="55"/>
    </row>
    <row r="65" spans="1:4" s="50" customFormat="1" ht="30" x14ac:dyDescent="0.25">
      <c r="A65" s="54" t="s">
        <v>518</v>
      </c>
      <c r="B65" s="55"/>
      <c r="C65" s="55"/>
      <c r="D65" s="55"/>
    </row>
    <row r="66" spans="1:4" s="50" customFormat="1" ht="15" x14ac:dyDescent="0.25">
      <c r="A66" s="56" t="s">
        <v>458</v>
      </c>
      <c r="B66" s="57"/>
      <c r="C66" s="57"/>
      <c r="D66" s="57"/>
    </row>
    <row r="67" spans="1:4" s="50" customFormat="1" ht="15" x14ac:dyDescent="0.25">
      <c r="A67" s="54" t="s">
        <v>459</v>
      </c>
      <c r="B67" s="55">
        <v>0</v>
      </c>
      <c r="C67" s="55"/>
      <c r="D67" s="55">
        <v>0</v>
      </c>
    </row>
    <row r="68" spans="1:4" s="50" customFormat="1" ht="15" x14ac:dyDescent="0.25">
      <c r="A68" s="54" t="s">
        <v>517</v>
      </c>
      <c r="B68" s="55"/>
      <c r="C68" s="55"/>
      <c r="D68" s="55"/>
    </row>
    <row r="69" spans="1:4" s="50" customFormat="1" ht="15" x14ac:dyDescent="0.25">
      <c r="A69" s="54" t="s">
        <v>516</v>
      </c>
      <c r="B69" s="55"/>
      <c r="C69" s="55"/>
      <c r="D69" s="55"/>
    </row>
    <row r="70" spans="1:4" s="50" customFormat="1" ht="15" x14ac:dyDescent="0.25">
      <c r="A70" s="54" t="s">
        <v>515</v>
      </c>
      <c r="B70" s="55"/>
      <c r="C70" s="55"/>
      <c r="D70" s="55"/>
    </row>
    <row r="71" spans="1:4" s="50" customFormat="1" ht="15" x14ac:dyDescent="0.25">
      <c r="A71" s="54" t="s">
        <v>514</v>
      </c>
      <c r="B71" s="55"/>
      <c r="C71" s="55"/>
      <c r="D71" s="55"/>
    </row>
    <row r="72" spans="1:4" s="50" customFormat="1" ht="15" x14ac:dyDescent="0.25">
      <c r="A72" s="54" t="s">
        <v>513</v>
      </c>
      <c r="B72" s="55"/>
      <c r="C72" s="55"/>
      <c r="D72" s="55"/>
    </row>
    <row r="73" spans="1:4" s="50" customFormat="1" ht="30" x14ac:dyDescent="0.25">
      <c r="A73" s="54" t="s">
        <v>460</v>
      </c>
      <c r="B73" s="55"/>
      <c r="C73" s="55"/>
      <c r="D73" s="55"/>
    </row>
    <row r="74" spans="1:4" s="50" customFormat="1" ht="15" x14ac:dyDescent="0.25">
      <c r="A74" s="54" t="s">
        <v>461</v>
      </c>
      <c r="B74" s="55"/>
      <c r="C74" s="55"/>
      <c r="D74" s="55"/>
    </row>
    <row r="75" spans="1:4" s="50" customFormat="1" ht="15" x14ac:dyDescent="0.25">
      <c r="A75" s="54" t="s">
        <v>462</v>
      </c>
      <c r="B75" s="55"/>
      <c r="C75" s="55"/>
      <c r="D75" s="55"/>
    </row>
    <row r="76" spans="1:4" s="50" customFormat="1" ht="30" x14ac:dyDescent="0.25">
      <c r="A76" s="54" t="s">
        <v>463</v>
      </c>
      <c r="B76" s="55"/>
      <c r="C76" s="55"/>
      <c r="D76" s="55"/>
    </row>
    <row r="77" spans="1:4" s="50" customFormat="1" ht="30" x14ac:dyDescent="0.25">
      <c r="A77" s="54" t="s">
        <v>464</v>
      </c>
      <c r="B77" s="55"/>
      <c r="C77" s="55"/>
      <c r="D77" s="55"/>
    </row>
    <row r="78" spans="1:4" s="50" customFormat="1" ht="30" x14ac:dyDescent="0.25">
      <c r="A78" s="54" t="s">
        <v>465</v>
      </c>
      <c r="B78" s="55"/>
      <c r="C78" s="55"/>
      <c r="D78" s="55"/>
    </row>
    <row r="79" spans="1:4" s="50" customFormat="1" ht="15" x14ac:dyDescent="0.25">
      <c r="A79" s="56" t="s">
        <v>466</v>
      </c>
      <c r="B79" s="57">
        <f t="shared" ref="B79" si="8">SUM(B78,B77,B76,B75,B74,B73,B67)</f>
        <v>0</v>
      </c>
      <c r="C79" s="57">
        <f t="shared" ref="C79:D79" si="9">SUM(C78,C77,C76,C75,C74,C73,C67)</f>
        <v>0</v>
      </c>
      <c r="D79" s="57">
        <f t="shared" si="9"/>
        <v>0</v>
      </c>
    </row>
    <row r="80" spans="1:4" s="50" customFormat="1" ht="15" x14ac:dyDescent="0.25">
      <c r="A80" s="56" t="s">
        <v>512</v>
      </c>
      <c r="B80" s="57">
        <f t="shared" ref="B80" si="10">SUM(B79,B66,B57)</f>
        <v>0</v>
      </c>
      <c r="C80" s="57">
        <f t="shared" ref="C80:D80" si="11">SUM(C79,C66,C57)</f>
        <v>0</v>
      </c>
      <c r="D80" s="57">
        <f t="shared" si="11"/>
        <v>0</v>
      </c>
    </row>
    <row r="81" spans="1:4" s="50" customFormat="1" ht="15" x14ac:dyDescent="0.25">
      <c r="A81" s="56" t="s">
        <v>467</v>
      </c>
      <c r="B81" s="57">
        <v>55587</v>
      </c>
      <c r="C81" s="57"/>
      <c r="D81" s="57">
        <v>55587</v>
      </c>
    </row>
    <row r="82" spans="1:4" s="50" customFormat="1" ht="15" x14ac:dyDescent="0.25">
      <c r="A82" s="54" t="s">
        <v>468</v>
      </c>
      <c r="B82" s="55"/>
      <c r="C82" s="55"/>
      <c r="D82" s="55"/>
    </row>
    <row r="83" spans="1:4" s="50" customFormat="1" ht="15" x14ac:dyDescent="0.25">
      <c r="A83" s="54" t="s">
        <v>469</v>
      </c>
      <c r="B83" s="55"/>
      <c r="C83" s="55"/>
      <c r="D83" s="55"/>
    </row>
    <row r="84" spans="1:4" s="50" customFormat="1" ht="15" x14ac:dyDescent="0.25">
      <c r="A84" s="54" t="s">
        <v>470</v>
      </c>
      <c r="B84" s="55"/>
      <c r="C84" s="55"/>
      <c r="D84" s="55"/>
    </row>
    <row r="85" spans="1:4" s="50" customFormat="1" ht="15" x14ac:dyDescent="0.25">
      <c r="A85" s="56" t="s">
        <v>511</v>
      </c>
      <c r="B85" s="57"/>
      <c r="C85" s="57"/>
      <c r="D85" s="57"/>
    </row>
    <row r="86" spans="1:4" s="50" customFormat="1" ht="15" x14ac:dyDescent="0.25">
      <c r="A86" s="59" t="s">
        <v>471</v>
      </c>
      <c r="B86" s="58">
        <f t="shared" ref="B86" si="12">SUM(B85,B81,B80,B48,B42,B27)</f>
        <v>3124937</v>
      </c>
      <c r="C86" s="58">
        <f t="shared" ref="C86:D86" si="13">SUM(C85,C81,C80,C48,C42,C27)</f>
        <v>0</v>
      </c>
      <c r="D86" s="58">
        <f t="shared" si="13"/>
        <v>1240475</v>
      </c>
    </row>
    <row r="87" spans="1:4" s="50" customFormat="1" ht="15" x14ac:dyDescent="0.25">
      <c r="A87" s="56" t="s">
        <v>472</v>
      </c>
      <c r="B87" s="60"/>
      <c r="C87" s="60"/>
      <c r="D87" s="60"/>
    </row>
    <row r="88" spans="1:4" s="50" customFormat="1" ht="15" x14ac:dyDescent="0.25">
      <c r="A88" s="54" t="s">
        <v>473</v>
      </c>
      <c r="B88" s="55">
        <v>14430000</v>
      </c>
      <c r="C88" s="55"/>
      <c r="D88" s="55">
        <v>14430000</v>
      </c>
    </row>
    <row r="89" spans="1:4" s="50" customFormat="1" ht="15" x14ac:dyDescent="0.25">
      <c r="A89" s="54" t="s">
        <v>474</v>
      </c>
      <c r="B89" s="55"/>
      <c r="C89" s="55"/>
      <c r="D89" s="55"/>
    </row>
    <row r="90" spans="1:4" s="50" customFormat="1" ht="15" x14ac:dyDescent="0.25">
      <c r="A90" s="54" t="s">
        <v>475</v>
      </c>
      <c r="B90" s="55">
        <v>1444268</v>
      </c>
      <c r="C90" s="55"/>
      <c r="D90" s="55">
        <v>1444268</v>
      </c>
    </row>
    <row r="91" spans="1:4" s="50" customFormat="1" ht="15" x14ac:dyDescent="0.25">
      <c r="A91" s="54" t="s">
        <v>476</v>
      </c>
      <c r="B91" s="55">
        <v>-13834108</v>
      </c>
      <c r="C91" s="55"/>
      <c r="D91" s="55">
        <v>-16921089</v>
      </c>
    </row>
    <row r="92" spans="1:4" s="50" customFormat="1" ht="15" x14ac:dyDescent="0.25">
      <c r="A92" s="54" t="s">
        <v>477</v>
      </c>
      <c r="B92" s="55"/>
      <c r="C92" s="55"/>
      <c r="D92" s="55"/>
    </row>
    <row r="93" spans="1:4" s="50" customFormat="1" ht="15" x14ac:dyDescent="0.25">
      <c r="A93" s="54" t="s">
        <v>478</v>
      </c>
      <c r="B93" s="55">
        <v>1029190</v>
      </c>
      <c r="C93" s="55"/>
      <c r="D93" s="55">
        <v>-3642943</v>
      </c>
    </row>
    <row r="94" spans="1:4" s="50" customFormat="1" ht="15" x14ac:dyDescent="0.25">
      <c r="A94" s="56" t="s">
        <v>510</v>
      </c>
      <c r="B94" s="57">
        <f t="shared" ref="B94" si="14">SUM(B88:B93)</f>
        <v>3069350</v>
      </c>
      <c r="C94" s="57">
        <f t="shared" ref="C94:D94" si="15">SUM(C88:C93)</f>
        <v>0</v>
      </c>
      <c r="D94" s="57">
        <f t="shared" si="15"/>
        <v>-4689764</v>
      </c>
    </row>
    <row r="95" spans="1:4" s="50" customFormat="1" ht="30" x14ac:dyDescent="0.25">
      <c r="A95" s="54" t="s">
        <v>509</v>
      </c>
      <c r="B95" s="55"/>
      <c r="C95" s="55"/>
      <c r="D95" s="55"/>
    </row>
    <row r="96" spans="1:4" s="50" customFormat="1" ht="30" x14ac:dyDescent="0.25">
      <c r="A96" s="54" t="s">
        <v>508</v>
      </c>
      <c r="B96" s="55"/>
      <c r="C96" s="55"/>
      <c r="D96" s="55"/>
    </row>
    <row r="97" spans="1:4" s="50" customFormat="1" ht="30" x14ac:dyDescent="0.25">
      <c r="A97" s="54" t="s">
        <v>507</v>
      </c>
      <c r="B97" s="55"/>
      <c r="C97" s="55"/>
      <c r="D97" s="55">
        <v>1262622</v>
      </c>
    </row>
    <row r="98" spans="1:4" s="50" customFormat="1" ht="30" x14ac:dyDescent="0.25">
      <c r="A98" s="54" t="s">
        <v>506</v>
      </c>
      <c r="B98" s="55"/>
      <c r="C98" s="55"/>
      <c r="D98" s="55"/>
    </row>
    <row r="99" spans="1:4" s="50" customFormat="1" ht="30" x14ac:dyDescent="0.25">
      <c r="A99" s="54" t="s">
        <v>505</v>
      </c>
      <c r="B99" s="55"/>
      <c r="C99" s="55"/>
      <c r="D99" s="55"/>
    </row>
    <row r="100" spans="1:4" s="50" customFormat="1" ht="30" x14ac:dyDescent="0.25">
      <c r="A100" s="54" t="s">
        <v>504</v>
      </c>
      <c r="B100" s="55"/>
      <c r="C100" s="55"/>
      <c r="D100" s="55"/>
    </row>
    <row r="101" spans="1:4" s="50" customFormat="1" ht="30" x14ac:dyDescent="0.25">
      <c r="A101" s="54" t="s">
        <v>503</v>
      </c>
      <c r="B101" s="55"/>
      <c r="C101" s="55"/>
      <c r="D101" s="55"/>
    </row>
    <row r="102" spans="1:4" s="50" customFormat="1" ht="30" x14ac:dyDescent="0.25">
      <c r="A102" s="54" t="s">
        <v>502</v>
      </c>
      <c r="B102" s="55"/>
      <c r="C102" s="55"/>
      <c r="D102" s="55"/>
    </row>
    <row r="103" spans="1:4" s="50" customFormat="1" ht="30" x14ac:dyDescent="0.25">
      <c r="A103" s="54" t="s">
        <v>501</v>
      </c>
      <c r="B103" s="55"/>
      <c r="C103" s="55"/>
      <c r="D103" s="55"/>
    </row>
    <row r="104" spans="1:4" s="50" customFormat="1" ht="15" x14ac:dyDescent="0.25">
      <c r="A104" s="56" t="s">
        <v>479</v>
      </c>
      <c r="B104" s="57">
        <f>SUM(B95:B103)</f>
        <v>0</v>
      </c>
      <c r="C104" s="57"/>
      <c r="D104" s="57">
        <f>SUM(D95:D103)</f>
        <v>1262622</v>
      </c>
    </row>
    <row r="105" spans="1:4" s="50" customFormat="1" ht="30" x14ac:dyDescent="0.25">
      <c r="A105" s="54" t="s">
        <v>500</v>
      </c>
      <c r="B105" s="55"/>
      <c r="C105" s="55"/>
      <c r="D105" s="55"/>
    </row>
    <row r="106" spans="1:4" s="50" customFormat="1" ht="30" x14ac:dyDescent="0.25">
      <c r="A106" s="54" t="s">
        <v>499</v>
      </c>
      <c r="B106" s="55"/>
      <c r="C106" s="55"/>
      <c r="D106" s="55"/>
    </row>
    <row r="107" spans="1:4" s="50" customFormat="1" ht="30" x14ac:dyDescent="0.25">
      <c r="A107" s="54" t="s">
        <v>498</v>
      </c>
      <c r="B107" s="55"/>
      <c r="C107" s="55"/>
      <c r="D107" s="55"/>
    </row>
    <row r="108" spans="1:4" s="50" customFormat="1" ht="30" x14ac:dyDescent="0.25">
      <c r="A108" s="54" t="s">
        <v>497</v>
      </c>
      <c r="B108" s="55"/>
      <c r="C108" s="55"/>
      <c r="D108" s="55"/>
    </row>
    <row r="109" spans="1:4" s="50" customFormat="1" ht="30" x14ac:dyDescent="0.25">
      <c r="A109" s="54" t="s">
        <v>496</v>
      </c>
      <c r="B109" s="55"/>
      <c r="C109" s="55"/>
      <c r="D109" s="55"/>
    </row>
    <row r="110" spans="1:4" s="50" customFormat="1" ht="30" x14ac:dyDescent="0.25">
      <c r="A110" s="54" t="s">
        <v>495</v>
      </c>
      <c r="B110" s="55"/>
      <c r="C110" s="55"/>
      <c r="D110" s="55"/>
    </row>
    <row r="111" spans="1:4" s="50" customFormat="1" ht="30" x14ac:dyDescent="0.25">
      <c r="A111" s="54" t="s">
        <v>494</v>
      </c>
      <c r="B111" s="55"/>
      <c r="C111" s="55"/>
      <c r="D111" s="55"/>
    </row>
    <row r="112" spans="1:4" s="50" customFormat="1" ht="30" x14ac:dyDescent="0.25">
      <c r="A112" s="54" t="s">
        <v>493</v>
      </c>
      <c r="B112" s="55"/>
      <c r="C112" s="55"/>
      <c r="D112" s="55"/>
    </row>
    <row r="113" spans="1:4" s="50" customFormat="1" ht="30" x14ac:dyDescent="0.25">
      <c r="A113" s="54" t="s">
        <v>492</v>
      </c>
      <c r="B113" s="55"/>
      <c r="C113" s="55"/>
      <c r="D113" s="55"/>
    </row>
    <row r="114" spans="1:4" s="50" customFormat="1" ht="15" x14ac:dyDescent="0.25">
      <c r="A114" s="56" t="s">
        <v>480</v>
      </c>
      <c r="B114" s="57"/>
      <c r="C114" s="57"/>
      <c r="D114" s="57"/>
    </row>
    <row r="115" spans="1:4" s="50" customFormat="1" ht="15" x14ac:dyDescent="0.25">
      <c r="A115" s="54" t="s">
        <v>481</v>
      </c>
      <c r="B115" s="55"/>
      <c r="C115" s="55"/>
      <c r="D115" s="55"/>
    </row>
    <row r="116" spans="1:4" s="50" customFormat="1" ht="30" x14ac:dyDescent="0.25">
      <c r="A116" s="54" t="s">
        <v>482</v>
      </c>
      <c r="B116" s="55"/>
      <c r="C116" s="55"/>
      <c r="D116" s="55"/>
    </row>
    <row r="117" spans="1:4" s="50" customFormat="1" ht="15" x14ac:dyDescent="0.25">
      <c r="A117" s="54" t="s">
        <v>483</v>
      </c>
      <c r="B117" s="55"/>
      <c r="C117" s="55"/>
      <c r="D117" s="55"/>
    </row>
    <row r="118" spans="1:4" s="50" customFormat="1" ht="15" x14ac:dyDescent="0.25">
      <c r="A118" s="54" t="s">
        <v>484</v>
      </c>
      <c r="B118" s="55"/>
      <c r="C118" s="55"/>
      <c r="D118" s="55"/>
    </row>
    <row r="119" spans="1:4" s="50" customFormat="1" ht="30" x14ac:dyDescent="0.25">
      <c r="A119" s="54" t="s">
        <v>485</v>
      </c>
      <c r="B119" s="55"/>
      <c r="C119" s="55"/>
      <c r="D119" s="55"/>
    </row>
    <row r="120" spans="1:4" s="50" customFormat="1" ht="30" x14ac:dyDescent="0.25">
      <c r="A120" s="54" t="s">
        <v>486</v>
      </c>
      <c r="B120" s="55"/>
      <c r="C120" s="55"/>
      <c r="D120" s="55"/>
    </row>
    <row r="121" spans="1:4" s="50" customFormat="1" ht="30" x14ac:dyDescent="0.25">
      <c r="A121" s="54" t="s">
        <v>487</v>
      </c>
      <c r="B121" s="55"/>
      <c r="C121" s="55"/>
      <c r="D121" s="55"/>
    </row>
    <row r="122" spans="1:4" s="50" customFormat="1" ht="15" x14ac:dyDescent="0.25">
      <c r="A122" s="56" t="s">
        <v>491</v>
      </c>
      <c r="B122" s="55"/>
      <c r="C122" s="55"/>
      <c r="D122" s="55"/>
    </row>
    <row r="123" spans="1:4" s="50" customFormat="1" ht="15" x14ac:dyDescent="0.25">
      <c r="A123" s="56" t="s">
        <v>488</v>
      </c>
      <c r="B123" s="57">
        <f t="shared" ref="B123" si="16">SUM(B122,B114,B104)</f>
        <v>0</v>
      </c>
      <c r="C123" s="57">
        <f t="shared" ref="C123:D123" si="17">SUM(C122,C114,C104)</f>
        <v>0</v>
      </c>
      <c r="D123" s="57">
        <f t="shared" si="17"/>
        <v>1262622</v>
      </c>
    </row>
    <row r="124" spans="1:4" s="50" customFormat="1" ht="15" x14ac:dyDescent="0.25">
      <c r="A124" s="56" t="s">
        <v>489</v>
      </c>
      <c r="B124" s="57"/>
      <c r="C124" s="57"/>
      <c r="D124" s="57"/>
    </row>
    <row r="125" spans="1:4" s="50" customFormat="1" ht="15" x14ac:dyDescent="0.25">
      <c r="A125" s="56" t="s">
        <v>742</v>
      </c>
      <c r="B125" s="57">
        <v>55587</v>
      </c>
      <c r="C125" s="57"/>
      <c r="D125" s="57">
        <v>4612030</v>
      </c>
    </row>
    <row r="126" spans="1:4" s="50" customFormat="1" ht="15" x14ac:dyDescent="0.25">
      <c r="A126" s="59" t="s">
        <v>490</v>
      </c>
      <c r="B126" s="58">
        <f t="shared" ref="B126" si="18">SUM(B125,B124,B123,B94)</f>
        <v>3124937</v>
      </c>
      <c r="C126" s="58">
        <f t="shared" ref="C126:D126" si="19">SUM(C125,C124,C123,C94)</f>
        <v>0</v>
      </c>
      <c r="D126" s="58">
        <f t="shared" si="19"/>
        <v>1184888</v>
      </c>
    </row>
  </sheetData>
  <mergeCells count="3">
    <mergeCell ref="A4:D4"/>
    <mergeCell ref="A5:D5"/>
    <mergeCell ref="A1:D1"/>
  </mergeCells>
  <pageMargins left="0.31496062992125984" right="0.11811023622047245" top="0.74803149606299213" bottom="0.74803149606299213" header="0.31496062992125984" footer="0.31496062992125984"/>
  <pageSetup paperSize="9" scale="9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6"/>
  <sheetViews>
    <sheetView topLeftCell="A17" workbookViewId="0">
      <selection activeCell="B8" sqref="B8:F8"/>
    </sheetView>
  </sheetViews>
  <sheetFormatPr defaultRowHeight="12.75" x14ac:dyDescent="0.2"/>
  <cols>
    <col min="2" max="2" width="21.140625" customWidth="1"/>
    <col min="4" max="5" width="15.5703125" customWidth="1"/>
  </cols>
  <sheetData>
    <row r="2" spans="1:6" x14ac:dyDescent="0.2">
      <c r="D2" s="17" t="s">
        <v>609</v>
      </c>
    </row>
    <row r="4" spans="1:6" s="50" customFormat="1" ht="15" x14ac:dyDescent="0.25">
      <c r="A4" s="17"/>
      <c r="B4" s="52"/>
      <c r="C4" s="52"/>
      <c r="D4" s="52"/>
      <c r="E4" s="52"/>
      <c r="F4" s="52"/>
    </row>
    <row r="6" spans="1:6" ht="20.100000000000001" customHeight="1" x14ac:dyDescent="0.25">
      <c r="B6" s="754" t="s">
        <v>962</v>
      </c>
      <c r="C6" s="755"/>
      <c r="D6" s="755"/>
      <c r="E6" s="757"/>
      <c r="F6" s="757"/>
    </row>
    <row r="7" spans="1:6" ht="20.100000000000001" customHeight="1" x14ac:dyDescent="0.25">
      <c r="B7" s="754" t="s">
        <v>960</v>
      </c>
      <c r="C7" s="810"/>
      <c r="D7" s="810"/>
    </row>
    <row r="8" spans="1:6" ht="39.75" customHeight="1" x14ac:dyDescent="0.25">
      <c r="B8" s="887" t="s">
        <v>697</v>
      </c>
      <c r="C8" s="885"/>
      <c r="D8" s="885"/>
      <c r="E8" s="744"/>
      <c r="F8" s="744"/>
    </row>
    <row r="9" spans="1:6" ht="20.100000000000001" customHeight="1" x14ac:dyDescent="0.25">
      <c r="B9" s="27"/>
    </row>
    <row r="10" spans="1:6" ht="20.100000000000001" customHeight="1" x14ac:dyDescent="0.25">
      <c r="B10" s="27"/>
    </row>
    <row r="11" spans="1:6" ht="20.100000000000001" customHeight="1" thickBot="1" x14ac:dyDescent="0.25"/>
    <row r="12" spans="1:6" ht="26.25" thickBot="1" x14ac:dyDescent="0.25">
      <c r="B12" s="34" t="s">
        <v>29</v>
      </c>
      <c r="C12" s="35" t="s">
        <v>30</v>
      </c>
      <c r="D12" s="47" t="s">
        <v>428</v>
      </c>
      <c r="E12" s="46" t="s">
        <v>429</v>
      </c>
      <c r="F12" s="46" t="s">
        <v>430</v>
      </c>
    </row>
    <row r="13" spans="1:6" ht="25.5" customHeight="1" thickBot="1" x14ac:dyDescent="0.25">
      <c r="B13" s="37" t="s">
        <v>618</v>
      </c>
      <c r="C13" s="36" t="s">
        <v>623</v>
      </c>
      <c r="D13" s="129">
        <v>0</v>
      </c>
      <c r="E13" s="130">
        <v>0</v>
      </c>
      <c r="F13" s="130">
        <v>0</v>
      </c>
    </row>
    <row r="14" spans="1:6" ht="20.100000000000001" customHeight="1" thickBot="1" x14ac:dyDescent="0.25">
      <c r="B14" s="26" t="s">
        <v>34</v>
      </c>
      <c r="C14" s="2"/>
      <c r="D14" s="25">
        <f>SUM(D13:D13)</f>
        <v>0</v>
      </c>
      <c r="E14" s="48">
        <f>SUM(E13:E13)</f>
        <v>0</v>
      </c>
      <c r="F14" s="48">
        <f>SUM(F13:F13)</f>
        <v>0</v>
      </c>
    </row>
    <row r="15" spans="1:6" ht="20.100000000000001" customHeight="1" x14ac:dyDescent="0.2"/>
    <row r="16" spans="1:6" ht="20.100000000000001" customHeight="1" x14ac:dyDescent="0.2"/>
  </sheetData>
  <mergeCells count="3">
    <mergeCell ref="B7:D7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67"/>
  <sheetViews>
    <sheetView topLeftCell="A20" workbookViewId="0">
      <selection activeCell="A37" sqref="A37:I37"/>
    </sheetView>
  </sheetViews>
  <sheetFormatPr defaultColWidth="9.140625" defaultRowHeight="12.75" x14ac:dyDescent="0.2"/>
  <cols>
    <col min="1" max="1" width="6.85546875" style="411" customWidth="1"/>
    <col min="2" max="3" width="9.140625" style="411"/>
    <col min="4" max="4" width="12.85546875" style="411" customWidth="1"/>
    <col min="5" max="5" width="15" style="411" customWidth="1"/>
    <col min="6" max="6" width="14.28515625" style="411" customWidth="1"/>
    <col min="7" max="7" width="15.140625" style="411" bestFit="1" customWidth="1"/>
    <col min="8" max="8" width="14.5703125" style="411" customWidth="1"/>
    <col min="9" max="9" width="15.140625" style="411" customWidth="1"/>
    <col min="10" max="12" width="9.140625" style="411"/>
    <col min="13" max="13" width="9.140625" style="411" customWidth="1"/>
    <col min="14" max="16384" width="9.140625" style="411"/>
  </cols>
  <sheetData>
    <row r="1" spans="1:11" x14ac:dyDescent="0.2">
      <c r="A1" s="892" t="s">
        <v>1005</v>
      </c>
      <c r="B1" s="882"/>
      <c r="C1" s="882"/>
      <c r="D1" s="882"/>
      <c r="E1" s="882"/>
      <c r="F1" s="882"/>
      <c r="G1" s="882"/>
      <c r="H1" s="882"/>
      <c r="I1" s="882"/>
    </row>
    <row r="2" spans="1:11" x14ac:dyDescent="0.2">
      <c r="A2" s="76"/>
      <c r="B2" s="409"/>
      <c r="C2" s="409"/>
      <c r="D2" s="409"/>
      <c r="E2" s="409"/>
      <c r="F2" s="409"/>
      <c r="G2" s="409"/>
      <c r="H2" s="409"/>
      <c r="I2" s="410"/>
    </row>
    <row r="3" spans="1:11" ht="16.5" customHeight="1" x14ac:dyDescent="0.2">
      <c r="A3" s="813" t="s">
        <v>965</v>
      </c>
      <c r="B3" s="813"/>
      <c r="C3" s="813"/>
      <c r="D3" s="813"/>
      <c r="E3" s="813"/>
      <c r="F3" s="813"/>
      <c r="G3" s="813"/>
      <c r="H3" s="813"/>
      <c r="I3" s="813"/>
    </row>
    <row r="4" spans="1:11" x14ac:dyDescent="0.2">
      <c r="A4" s="409"/>
      <c r="B4" s="409" t="s">
        <v>745</v>
      </c>
      <c r="C4" s="409"/>
      <c r="D4" s="412"/>
      <c r="E4" s="409"/>
      <c r="F4" s="409"/>
      <c r="G4" s="409"/>
      <c r="H4" s="409"/>
      <c r="I4" s="409"/>
    </row>
    <row r="5" spans="1:11" x14ac:dyDescent="0.2">
      <c r="A5" s="409"/>
      <c r="B5" s="409"/>
      <c r="C5" s="409"/>
      <c r="D5" s="412"/>
      <c r="E5" s="409"/>
      <c r="F5" s="409"/>
      <c r="G5" s="409"/>
      <c r="H5" s="409" t="s">
        <v>665</v>
      </c>
      <c r="I5" s="409"/>
    </row>
    <row r="6" spans="1:11" ht="13.5" thickBot="1" x14ac:dyDescent="0.25">
      <c r="H6" s="413"/>
    </row>
    <row r="7" spans="1:11" ht="18" customHeight="1" thickTop="1" thickBot="1" x14ac:dyDescent="0.25">
      <c r="A7" s="814" t="s">
        <v>746</v>
      </c>
      <c r="B7" s="816" t="s">
        <v>0</v>
      </c>
      <c r="C7" s="816"/>
      <c r="D7" s="816"/>
      <c r="E7" s="817"/>
      <c r="F7" s="820" t="s">
        <v>747</v>
      </c>
      <c r="G7" s="821"/>
      <c r="H7" s="821"/>
      <c r="I7" s="822"/>
    </row>
    <row r="8" spans="1:11" ht="34.5" thickBot="1" x14ac:dyDescent="0.25">
      <c r="A8" s="815"/>
      <c r="B8" s="818"/>
      <c r="C8" s="818"/>
      <c r="D8" s="818"/>
      <c r="E8" s="819"/>
      <c r="F8" s="414" t="s">
        <v>966</v>
      </c>
      <c r="G8" s="415" t="s">
        <v>967</v>
      </c>
      <c r="H8" s="415" t="s">
        <v>968</v>
      </c>
      <c r="I8" s="415" t="s">
        <v>969</v>
      </c>
    </row>
    <row r="9" spans="1:11" ht="16.5" customHeight="1" thickBot="1" x14ac:dyDescent="0.25">
      <c r="A9" s="416"/>
      <c r="B9" s="823" t="s">
        <v>748</v>
      </c>
      <c r="C9" s="824"/>
      <c r="D9" s="824"/>
      <c r="E9" s="825"/>
      <c r="F9" s="417"/>
      <c r="G9" s="418"/>
      <c r="H9" s="418"/>
      <c r="I9" s="417"/>
    </row>
    <row r="10" spans="1:11" ht="15.95" customHeight="1" x14ac:dyDescent="0.2">
      <c r="A10" s="419" t="s">
        <v>1</v>
      </c>
      <c r="B10" s="811" t="s">
        <v>2</v>
      </c>
      <c r="C10" s="811"/>
      <c r="D10" s="811"/>
      <c r="E10" s="812"/>
      <c r="F10" s="421">
        <v>247347446</v>
      </c>
      <c r="G10" s="420">
        <v>225614157</v>
      </c>
      <c r="H10" s="421">
        <v>239655524</v>
      </c>
      <c r="I10" s="421">
        <v>226714234</v>
      </c>
    </row>
    <row r="11" spans="1:11" ht="15.75" customHeight="1" x14ac:dyDescent="0.2">
      <c r="A11" s="422" t="s">
        <v>3</v>
      </c>
      <c r="B11" s="827" t="s">
        <v>749</v>
      </c>
      <c r="C11" s="828"/>
      <c r="D11" s="828"/>
      <c r="E11" s="828"/>
      <c r="F11" s="424">
        <v>293908874</v>
      </c>
      <c r="G11" s="423"/>
      <c r="H11" s="424">
        <v>18651000</v>
      </c>
      <c r="I11" s="424">
        <v>18651000</v>
      </c>
    </row>
    <row r="12" spans="1:11" ht="15.95" customHeight="1" x14ac:dyDescent="0.2">
      <c r="A12" s="425" t="s">
        <v>4</v>
      </c>
      <c r="B12" s="829" t="s">
        <v>5</v>
      </c>
      <c r="C12" s="830"/>
      <c r="D12" s="830"/>
      <c r="E12" s="830"/>
      <c r="F12" s="424">
        <v>18925896</v>
      </c>
      <c r="G12" s="426">
        <v>18926042</v>
      </c>
      <c r="H12" s="424">
        <v>19553742</v>
      </c>
      <c r="I12" s="424">
        <v>22511826</v>
      </c>
    </row>
    <row r="13" spans="1:11" ht="15.95" customHeight="1" x14ac:dyDescent="0.2">
      <c r="A13" s="427" t="s">
        <v>6</v>
      </c>
      <c r="B13" s="831" t="s">
        <v>7</v>
      </c>
      <c r="C13" s="832"/>
      <c r="D13" s="832"/>
      <c r="E13" s="832"/>
      <c r="F13" s="424">
        <v>6487964</v>
      </c>
      <c r="G13" s="423">
        <v>5941000</v>
      </c>
      <c r="H13" s="424">
        <v>5941000</v>
      </c>
      <c r="I13" s="424">
        <v>6983847</v>
      </c>
      <c r="K13" s="428"/>
    </row>
    <row r="14" spans="1:11" ht="15.75" customHeight="1" x14ac:dyDescent="0.2">
      <c r="A14" s="427" t="s">
        <v>8</v>
      </c>
      <c r="B14" s="429" t="s">
        <v>9</v>
      </c>
      <c r="C14" s="430"/>
      <c r="D14" s="430"/>
      <c r="E14" s="430"/>
      <c r="F14" s="424">
        <v>0</v>
      </c>
      <c r="G14" s="423"/>
      <c r="H14" s="424"/>
      <c r="I14" s="424">
        <v>0</v>
      </c>
      <c r="K14" s="428"/>
    </row>
    <row r="15" spans="1:11" ht="15.95" customHeight="1" x14ac:dyDescent="0.2">
      <c r="A15" s="427" t="s">
        <v>10</v>
      </c>
      <c r="B15" s="831" t="s">
        <v>750</v>
      </c>
      <c r="C15" s="832"/>
      <c r="D15" s="832"/>
      <c r="E15" s="832"/>
      <c r="F15" s="424">
        <v>1000000</v>
      </c>
      <c r="G15" s="423"/>
      <c r="H15" s="424"/>
      <c r="I15" s="424"/>
    </row>
    <row r="16" spans="1:11" ht="15.75" customHeight="1" thickBot="1" x14ac:dyDescent="0.25">
      <c r="A16" s="431" t="s">
        <v>11</v>
      </c>
      <c r="B16" s="432" t="s">
        <v>751</v>
      </c>
      <c r="C16" s="432"/>
      <c r="D16" s="432"/>
      <c r="E16" s="432"/>
      <c r="F16" s="434"/>
      <c r="G16" s="433"/>
      <c r="H16" s="434"/>
      <c r="I16" s="434"/>
    </row>
    <row r="17" spans="1:9" ht="15.95" customHeight="1" thickBot="1" x14ac:dyDescent="0.25">
      <c r="A17" s="435"/>
      <c r="B17" s="833" t="s">
        <v>752</v>
      </c>
      <c r="C17" s="826"/>
      <c r="D17" s="826"/>
      <c r="E17" s="823"/>
      <c r="F17" s="437">
        <f>SUM(F10:F16)</f>
        <v>567670180</v>
      </c>
      <c r="G17" s="436">
        <f>SUM(G10:G16)</f>
        <v>250481199</v>
      </c>
      <c r="H17" s="436">
        <f>SUM(H10:H16)</f>
        <v>283801266</v>
      </c>
      <c r="I17" s="437">
        <f>SUM(I10:I16)</f>
        <v>274860907</v>
      </c>
    </row>
    <row r="18" spans="1:9" ht="15.95" customHeight="1" thickBot="1" x14ac:dyDescent="0.25">
      <c r="A18" s="438" t="s">
        <v>12</v>
      </c>
      <c r="B18" s="439" t="s">
        <v>753</v>
      </c>
      <c r="C18" s="440"/>
      <c r="D18" s="440"/>
      <c r="E18" s="441"/>
      <c r="F18" s="437">
        <v>63294649</v>
      </c>
      <c r="G18" s="442">
        <v>353890267</v>
      </c>
      <c r="H18" s="442">
        <v>359407909</v>
      </c>
      <c r="I18" s="437">
        <v>341407909</v>
      </c>
    </row>
    <row r="19" spans="1:9" ht="15.95" customHeight="1" thickBot="1" x14ac:dyDescent="0.25">
      <c r="A19" s="443"/>
      <c r="B19" s="444" t="s">
        <v>754</v>
      </c>
      <c r="C19" s="445"/>
      <c r="D19" s="445"/>
      <c r="E19" s="445"/>
      <c r="F19" s="437">
        <f>SUM(F17:F18)</f>
        <v>630964829</v>
      </c>
      <c r="G19" s="436">
        <f>SUM(G17:G18)</f>
        <v>604371466</v>
      </c>
      <c r="H19" s="436">
        <f>SUM(H17:H18)</f>
        <v>643209175</v>
      </c>
      <c r="I19" s="437">
        <f>SUM(I17:I18)</f>
        <v>616268816</v>
      </c>
    </row>
    <row r="20" spans="1:9" ht="15.95" customHeight="1" thickBot="1" x14ac:dyDescent="0.25">
      <c r="A20" s="446"/>
      <c r="B20" s="834" t="s">
        <v>755</v>
      </c>
      <c r="C20" s="834"/>
      <c r="D20" s="834"/>
      <c r="E20" s="835"/>
      <c r="F20" s="449"/>
      <c r="G20" s="447"/>
      <c r="H20" s="448"/>
      <c r="I20" s="449"/>
    </row>
    <row r="21" spans="1:9" ht="15.95" customHeight="1" x14ac:dyDescent="0.2">
      <c r="A21" s="450" t="s">
        <v>13</v>
      </c>
      <c r="B21" s="811" t="s">
        <v>14</v>
      </c>
      <c r="C21" s="811"/>
      <c r="D21" s="811"/>
      <c r="E21" s="812"/>
      <c r="F21" s="421">
        <v>31987386</v>
      </c>
      <c r="G21" s="395">
        <v>30194837</v>
      </c>
      <c r="H21" s="264">
        <v>38825078</v>
      </c>
      <c r="I21" s="264">
        <v>37713081</v>
      </c>
    </row>
    <row r="22" spans="1:9" ht="15.75" customHeight="1" x14ac:dyDescent="0.2">
      <c r="A22" s="422" t="s">
        <v>15</v>
      </c>
      <c r="B22" s="836" t="s">
        <v>756</v>
      </c>
      <c r="C22" s="836"/>
      <c r="D22" s="836"/>
      <c r="E22" s="831"/>
      <c r="F22" s="424">
        <v>6469549</v>
      </c>
      <c r="G22" s="396">
        <v>6000989</v>
      </c>
      <c r="H22" s="277">
        <v>6746484</v>
      </c>
      <c r="I22" s="277">
        <v>6746092</v>
      </c>
    </row>
    <row r="23" spans="1:9" ht="15.95" customHeight="1" x14ac:dyDescent="0.2">
      <c r="A23" s="451" t="s">
        <v>16</v>
      </c>
      <c r="B23" s="836" t="s">
        <v>17</v>
      </c>
      <c r="C23" s="836"/>
      <c r="D23" s="836"/>
      <c r="E23" s="837"/>
      <c r="F23" s="424">
        <v>90548197</v>
      </c>
      <c r="G23" s="396">
        <v>85738865</v>
      </c>
      <c r="H23" s="277">
        <v>99241656</v>
      </c>
      <c r="I23" s="277">
        <v>67401166</v>
      </c>
    </row>
    <row r="24" spans="1:9" ht="15.95" customHeight="1" x14ac:dyDescent="0.2">
      <c r="A24" s="451" t="s">
        <v>18</v>
      </c>
      <c r="B24" s="429" t="s">
        <v>19</v>
      </c>
      <c r="C24" s="430"/>
      <c r="D24" s="430"/>
      <c r="E24" s="452"/>
      <c r="F24" s="424">
        <v>3872415</v>
      </c>
      <c r="G24" s="396">
        <v>5125900</v>
      </c>
      <c r="H24" s="277">
        <v>6192700</v>
      </c>
      <c r="I24" s="277">
        <v>4131545</v>
      </c>
    </row>
    <row r="25" spans="1:9" ht="15.95" customHeight="1" x14ac:dyDescent="0.2">
      <c r="A25" s="451" t="s">
        <v>20</v>
      </c>
      <c r="B25" s="429" t="s">
        <v>21</v>
      </c>
      <c r="C25" s="430"/>
      <c r="D25" s="430"/>
      <c r="E25" s="452"/>
      <c r="F25" s="424">
        <v>86379043</v>
      </c>
      <c r="G25" s="396">
        <v>90406267</v>
      </c>
      <c r="H25" s="277">
        <v>90967902</v>
      </c>
      <c r="I25" s="277">
        <v>84996524</v>
      </c>
    </row>
    <row r="26" spans="1:9" ht="15.95" customHeight="1" x14ac:dyDescent="0.2">
      <c r="A26" s="451" t="s">
        <v>22</v>
      </c>
      <c r="B26" s="429" t="s">
        <v>23</v>
      </c>
      <c r="C26" s="430"/>
      <c r="D26" s="430"/>
      <c r="E26" s="452"/>
      <c r="F26" s="424">
        <v>9262245</v>
      </c>
      <c r="G26" s="396">
        <v>28682090</v>
      </c>
      <c r="H26" s="277">
        <v>31921190</v>
      </c>
      <c r="I26" s="277">
        <v>27935599</v>
      </c>
    </row>
    <row r="27" spans="1:9" ht="15.95" customHeight="1" x14ac:dyDescent="0.2">
      <c r="A27" s="451" t="s">
        <v>24</v>
      </c>
      <c r="B27" s="429" t="s">
        <v>25</v>
      </c>
      <c r="C27" s="430"/>
      <c r="D27" s="430"/>
      <c r="E27" s="452"/>
      <c r="F27" s="424"/>
      <c r="G27" s="396">
        <v>288313040</v>
      </c>
      <c r="H27" s="277">
        <v>293484240</v>
      </c>
      <c r="I27" s="277">
        <v>150378826</v>
      </c>
    </row>
    <row r="28" spans="1:9" ht="15.95" customHeight="1" thickBot="1" x14ac:dyDescent="0.25">
      <c r="A28" s="453" t="s">
        <v>26</v>
      </c>
      <c r="B28" s="454" t="s">
        <v>757</v>
      </c>
      <c r="C28" s="432"/>
      <c r="D28" s="432"/>
      <c r="E28" s="455"/>
      <c r="F28" s="434"/>
      <c r="G28" s="396"/>
      <c r="H28" s="277">
        <v>6000</v>
      </c>
      <c r="I28" s="277"/>
    </row>
    <row r="29" spans="1:9" ht="15.95" customHeight="1" thickBot="1" x14ac:dyDescent="0.25">
      <c r="A29" s="456"/>
      <c r="B29" s="826" t="s">
        <v>758</v>
      </c>
      <c r="C29" s="826"/>
      <c r="D29" s="826"/>
      <c r="E29" s="838"/>
      <c r="F29" s="437">
        <f>SUM(F21:F28)</f>
        <v>228518835</v>
      </c>
      <c r="G29" s="457">
        <f>SUM(G21:G28)</f>
        <v>534461988</v>
      </c>
      <c r="H29" s="436">
        <f>SUM(H21:H28)</f>
        <v>567385250</v>
      </c>
      <c r="I29" s="437">
        <f>SUM(I21:I28)</f>
        <v>379302833</v>
      </c>
    </row>
    <row r="30" spans="1:9" ht="15.95" customHeight="1" thickBot="1" x14ac:dyDescent="0.25">
      <c r="A30" s="450" t="s">
        <v>27</v>
      </c>
      <c r="B30" s="811" t="s">
        <v>759</v>
      </c>
      <c r="C30" s="811"/>
      <c r="D30" s="811"/>
      <c r="E30" s="812"/>
      <c r="F30" s="437">
        <v>66555727</v>
      </c>
      <c r="G30" s="458">
        <v>69909478</v>
      </c>
      <c r="H30" s="459">
        <v>75823925</v>
      </c>
      <c r="I30" s="437">
        <v>67874144</v>
      </c>
    </row>
    <row r="31" spans="1:9" ht="15.95" customHeight="1" thickBot="1" x14ac:dyDescent="0.25">
      <c r="A31" s="460"/>
      <c r="B31" s="826" t="s">
        <v>760</v>
      </c>
      <c r="C31" s="826"/>
      <c r="D31" s="826"/>
      <c r="E31" s="823"/>
      <c r="F31" s="437">
        <f>SUM(F29:F30)</f>
        <v>295074562</v>
      </c>
      <c r="G31" s="437">
        <f>SUM(G29:G30)</f>
        <v>604371466</v>
      </c>
      <c r="H31" s="437">
        <f>SUM(H29:H30)</f>
        <v>643209175</v>
      </c>
      <c r="I31" s="437">
        <f>SUM(I29:I30)</f>
        <v>447176977</v>
      </c>
    </row>
    <row r="32" spans="1:9" x14ac:dyDescent="0.2">
      <c r="A32" s="76"/>
      <c r="B32" s="76"/>
      <c r="C32" s="76"/>
      <c r="D32" s="76"/>
      <c r="E32" s="76"/>
      <c r="F32" s="76"/>
      <c r="G32" s="76"/>
      <c r="H32" s="76"/>
      <c r="I32" s="461"/>
    </row>
    <row r="33" spans="1:9" x14ac:dyDescent="0.2">
      <c r="I33" s="461"/>
    </row>
    <row r="34" spans="1:9" x14ac:dyDescent="0.2">
      <c r="I34" s="461"/>
    </row>
    <row r="35" spans="1:9" x14ac:dyDescent="0.2">
      <c r="I35" s="461"/>
    </row>
    <row r="37" spans="1:9" x14ac:dyDescent="0.2">
      <c r="A37" s="892" t="s">
        <v>1006</v>
      </c>
      <c r="B37" s="882"/>
      <c r="C37" s="882"/>
      <c r="D37" s="882"/>
      <c r="E37" s="882"/>
      <c r="F37" s="882"/>
      <c r="G37" s="882"/>
      <c r="H37" s="882"/>
      <c r="I37" s="882"/>
    </row>
    <row r="38" spans="1:9" x14ac:dyDescent="0.2">
      <c r="A38" s="76"/>
      <c r="B38" s="409"/>
      <c r="C38" s="409"/>
      <c r="D38" s="409"/>
      <c r="E38" s="409"/>
      <c r="F38" s="409"/>
      <c r="G38" s="409"/>
      <c r="H38" s="409"/>
      <c r="I38" s="410"/>
    </row>
    <row r="39" spans="1:9" ht="26.25" customHeight="1" x14ac:dyDescent="0.2">
      <c r="A39" s="839" t="s">
        <v>974</v>
      </c>
      <c r="B39" s="839"/>
      <c r="C39" s="839"/>
      <c r="D39" s="839"/>
      <c r="E39" s="839"/>
      <c r="F39" s="839"/>
      <c r="G39" s="839"/>
      <c r="H39" s="839"/>
      <c r="I39" s="839"/>
    </row>
    <row r="40" spans="1:9" x14ac:dyDescent="0.2">
      <c r="A40" s="462"/>
      <c r="B40" s="462"/>
      <c r="C40" s="462"/>
      <c r="D40" s="463"/>
      <c r="E40" s="462"/>
      <c r="F40" s="462"/>
      <c r="G40" s="462"/>
      <c r="H40" s="462"/>
      <c r="I40" s="462"/>
    </row>
    <row r="41" spans="1:9" ht="13.5" thickBot="1" x14ac:dyDescent="0.25"/>
    <row r="42" spans="1:9" ht="14.25" thickTop="1" thickBot="1" x14ac:dyDescent="0.25">
      <c r="A42" s="840" t="s">
        <v>746</v>
      </c>
      <c r="B42" s="816" t="s">
        <v>0</v>
      </c>
      <c r="C42" s="816"/>
      <c r="D42" s="816"/>
      <c r="E42" s="817"/>
      <c r="F42" s="842" t="s">
        <v>933</v>
      </c>
      <c r="G42" s="843"/>
      <c r="H42" s="844"/>
    </row>
    <row r="43" spans="1:9" x14ac:dyDescent="0.2">
      <c r="A43" s="841"/>
      <c r="B43" s="818"/>
      <c r="C43" s="818"/>
      <c r="D43" s="818"/>
      <c r="E43" s="819"/>
      <c r="F43" s="845" t="s">
        <v>428</v>
      </c>
      <c r="G43" s="845" t="s">
        <v>429</v>
      </c>
      <c r="H43" s="845" t="s">
        <v>430</v>
      </c>
      <c r="I43" s="412"/>
    </row>
    <row r="44" spans="1:9" ht="13.5" thickBot="1" x14ac:dyDescent="0.25">
      <c r="A44" s="464"/>
      <c r="B44" s="465"/>
      <c r="C44" s="466"/>
      <c r="D44" s="466"/>
      <c r="E44" s="466"/>
      <c r="F44" s="846"/>
      <c r="G44" s="847"/>
      <c r="H44" s="848"/>
      <c r="I44" s="412"/>
    </row>
    <row r="45" spans="1:9" ht="13.5" thickBot="1" x14ac:dyDescent="0.25">
      <c r="A45" s="416"/>
      <c r="B45" s="823" t="s">
        <v>748</v>
      </c>
      <c r="C45" s="849"/>
      <c r="D45" s="849"/>
      <c r="E45" s="849"/>
      <c r="F45" s="417"/>
      <c r="G45" s="417"/>
      <c r="H45" s="417"/>
    </row>
    <row r="46" spans="1:9" x14ac:dyDescent="0.2">
      <c r="A46" s="467" t="s">
        <v>1</v>
      </c>
      <c r="B46" s="811" t="s">
        <v>2</v>
      </c>
      <c r="C46" s="811"/>
      <c r="D46" s="811"/>
      <c r="E46" s="812"/>
      <c r="F46" s="468">
        <v>4577990</v>
      </c>
      <c r="G46" s="468">
        <v>6945347</v>
      </c>
      <c r="H46" s="468">
        <v>6945347</v>
      </c>
    </row>
    <row r="47" spans="1:9" ht="18" customHeight="1" x14ac:dyDescent="0.2">
      <c r="A47" s="469" t="s">
        <v>3</v>
      </c>
      <c r="B47" s="827" t="s">
        <v>749</v>
      </c>
      <c r="C47" s="828"/>
      <c r="D47" s="828"/>
      <c r="E47" s="828"/>
      <c r="F47" s="470"/>
      <c r="G47" s="470"/>
      <c r="H47" s="470"/>
    </row>
    <row r="48" spans="1:9" x14ac:dyDescent="0.2">
      <c r="A48" s="471" t="s">
        <v>4</v>
      </c>
      <c r="B48" s="829" t="s">
        <v>5</v>
      </c>
      <c r="C48" s="830"/>
      <c r="D48" s="830"/>
      <c r="E48" s="830"/>
      <c r="F48" s="470"/>
      <c r="G48" s="470"/>
      <c r="H48" s="470"/>
    </row>
    <row r="49" spans="1:9" x14ac:dyDescent="0.2">
      <c r="A49" s="472" t="s">
        <v>6</v>
      </c>
      <c r="B49" s="831" t="s">
        <v>7</v>
      </c>
      <c r="C49" s="832"/>
      <c r="D49" s="832"/>
      <c r="E49" s="832"/>
      <c r="F49" s="470"/>
      <c r="G49" s="470">
        <v>1830001</v>
      </c>
      <c r="H49" s="470">
        <v>1830001</v>
      </c>
    </row>
    <row r="50" spans="1:9" x14ac:dyDescent="0.2">
      <c r="A50" s="472" t="s">
        <v>8</v>
      </c>
      <c r="B50" s="429" t="s">
        <v>9</v>
      </c>
      <c r="C50" s="430"/>
      <c r="D50" s="430"/>
      <c r="E50" s="430"/>
      <c r="F50" s="470"/>
      <c r="G50" s="470"/>
      <c r="H50" s="470"/>
    </row>
    <row r="51" spans="1:9" x14ac:dyDescent="0.2">
      <c r="A51" s="472" t="s">
        <v>10</v>
      </c>
      <c r="B51" s="831" t="s">
        <v>750</v>
      </c>
      <c r="C51" s="832"/>
      <c r="D51" s="832"/>
      <c r="E51" s="832"/>
      <c r="F51" s="470"/>
      <c r="G51" s="470"/>
      <c r="H51" s="470"/>
    </row>
    <row r="52" spans="1:9" ht="13.5" thickBot="1" x14ac:dyDescent="0.25">
      <c r="A52" s="473" t="s">
        <v>11</v>
      </c>
      <c r="B52" s="432" t="s">
        <v>751</v>
      </c>
      <c r="C52" s="432"/>
      <c r="D52" s="432"/>
      <c r="E52" s="432"/>
      <c r="F52" s="474"/>
      <c r="G52" s="474"/>
      <c r="H52" s="474"/>
    </row>
    <row r="53" spans="1:9" ht="13.5" thickBot="1" x14ac:dyDescent="0.25">
      <c r="A53" s="435"/>
      <c r="B53" s="833" t="s">
        <v>752</v>
      </c>
      <c r="C53" s="826"/>
      <c r="D53" s="826"/>
      <c r="E53" s="823"/>
      <c r="F53" s="475">
        <f t="shared" ref="F53:H53" si="0">SUM(F46:F52)</f>
        <v>4577990</v>
      </c>
      <c r="G53" s="475">
        <f t="shared" si="0"/>
        <v>8775348</v>
      </c>
      <c r="H53" s="475">
        <f t="shared" si="0"/>
        <v>8775348</v>
      </c>
    </row>
    <row r="54" spans="1:9" ht="13.5" thickBot="1" x14ac:dyDescent="0.25">
      <c r="A54" s="476" t="s">
        <v>12</v>
      </c>
      <c r="B54" s="439" t="s">
        <v>753</v>
      </c>
      <c r="C54" s="440"/>
      <c r="D54" s="440"/>
      <c r="E54" s="441"/>
      <c r="F54" s="477">
        <v>66219836</v>
      </c>
      <c r="G54" s="477">
        <v>66616641</v>
      </c>
      <c r="H54" s="477">
        <v>64184502</v>
      </c>
    </row>
    <row r="55" spans="1:9" ht="13.5" thickBot="1" x14ac:dyDescent="0.25">
      <c r="A55" s="443"/>
      <c r="B55" s="444" t="s">
        <v>754</v>
      </c>
      <c r="C55" s="445"/>
      <c r="D55" s="445"/>
      <c r="E55" s="445"/>
      <c r="F55" s="475">
        <f t="shared" ref="F55:H55" si="1">SUM(F53:F54)</f>
        <v>70797826</v>
      </c>
      <c r="G55" s="475">
        <f t="shared" si="1"/>
        <v>75391989</v>
      </c>
      <c r="H55" s="475">
        <f t="shared" si="1"/>
        <v>72959850</v>
      </c>
    </row>
    <row r="56" spans="1:9" ht="13.5" thickBot="1" x14ac:dyDescent="0.25">
      <c r="A56" s="446"/>
      <c r="B56" s="834" t="s">
        <v>755</v>
      </c>
      <c r="C56" s="834"/>
      <c r="D56" s="834"/>
      <c r="E56" s="835"/>
      <c r="F56" s="478"/>
      <c r="G56" s="478"/>
      <c r="H56" s="478"/>
      <c r="I56" s="461"/>
    </row>
    <row r="57" spans="1:9" x14ac:dyDescent="0.2">
      <c r="A57" s="479" t="s">
        <v>13</v>
      </c>
      <c r="B57" s="811" t="s">
        <v>14</v>
      </c>
      <c r="C57" s="811"/>
      <c r="D57" s="811"/>
      <c r="E57" s="812"/>
      <c r="F57" s="468">
        <v>48875608</v>
      </c>
      <c r="G57" s="468">
        <v>51815322</v>
      </c>
      <c r="H57" s="468">
        <v>50054732</v>
      </c>
      <c r="I57" s="461"/>
    </row>
    <row r="58" spans="1:9" x14ac:dyDescent="0.2">
      <c r="A58" s="469" t="s">
        <v>15</v>
      </c>
      <c r="B58" s="836" t="s">
        <v>756</v>
      </c>
      <c r="C58" s="836"/>
      <c r="D58" s="836"/>
      <c r="E58" s="831"/>
      <c r="F58" s="470">
        <v>9805553</v>
      </c>
      <c r="G58" s="470">
        <v>10263568</v>
      </c>
      <c r="H58" s="470">
        <v>10008844</v>
      </c>
      <c r="I58" s="461"/>
    </row>
    <row r="59" spans="1:9" x14ac:dyDescent="0.2">
      <c r="A59" s="480" t="s">
        <v>16</v>
      </c>
      <c r="B59" s="836" t="s">
        <v>17</v>
      </c>
      <c r="C59" s="836"/>
      <c r="D59" s="836"/>
      <c r="E59" s="837"/>
      <c r="F59" s="470">
        <v>12116665</v>
      </c>
      <c r="G59" s="470">
        <v>10259476</v>
      </c>
      <c r="H59" s="470">
        <v>8996854</v>
      </c>
      <c r="I59" s="461"/>
    </row>
    <row r="60" spans="1:9" x14ac:dyDescent="0.2">
      <c r="A60" s="480" t="s">
        <v>18</v>
      </c>
      <c r="B60" s="429" t="s">
        <v>19</v>
      </c>
      <c r="C60" s="430"/>
      <c r="D60" s="430"/>
      <c r="E60" s="452"/>
      <c r="F60" s="470"/>
      <c r="G60" s="470"/>
      <c r="H60" s="470"/>
      <c r="I60" s="461"/>
    </row>
    <row r="61" spans="1:9" x14ac:dyDescent="0.2">
      <c r="A61" s="480" t="s">
        <v>20</v>
      </c>
      <c r="B61" s="429" t="s">
        <v>21</v>
      </c>
      <c r="C61" s="430"/>
      <c r="D61" s="430"/>
      <c r="E61" s="452"/>
      <c r="F61" s="470"/>
      <c r="G61" s="470">
        <v>2849973</v>
      </c>
      <c r="H61" s="470">
        <v>2849973</v>
      </c>
      <c r="I61" s="461"/>
    </row>
    <row r="62" spans="1:9" ht="18" customHeight="1" x14ac:dyDescent="0.2">
      <c r="A62" s="480" t="s">
        <v>22</v>
      </c>
      <c r="B62" s="429" t="s">
        <v>23</v>
      </c>
      <c r="C62" s="430"/>
      <c r="D62" s="430"/>
      <c r="E62" s="452"/>
      <c r="F62" s="470"/>
      <c r="G62" s="470">
        <v>203650</v>
      </c>
      <c r="H62" s="470">
        <v>203650</v>
      </c>
      <c r="I62" s="461"/>
    </row>
    <row r="63" spans="1:9" ht="12.75" customHeight="1" x14ac:dyDescent="0.2">
      <c r="A63" s="480" t="s">
        <v>24</v>
      </c>
      <c r="B63" s="429" t="s">
        <v>25</v>
      </c>
      <c r="C63" s="430"/>
      <c r="D63" s="430"/>
      <c r="E63" s="452"/>
      <c r="F63" s="470"/>
      <c r="G63" s="470"/>
      <c r="H63" s="470"/>
      <c r="I63" s="461"/>
    </row>
    <row r="64" spans="1:9" ht="13.5" thickBot="1" x14ac:dyDescent="0.25">
      <c r="A64" s="481" t="s">
        <v>26</v>
      </c>
      <c r="B64" s="454" t="s">
        <v>757</v>
      </c>
      <c r="C64" s="432"/>
      <c r="D64" s="432"/>
      <c r="E64" s="455"/>
      <c r="F64" s="474"/>
      <c r="G64" s="474"/>
      <c r="H64" s="474"/>
      <c r="I64" s="461"/>
    </row>
    <row r="65" spans="1:9" ht="13.5" thickBot="1" x14ac:dyDescent="0.25">
      <c r="A65" s="456"/>
      <c r="B65" s="826" t="s">
        <v>758</v>
      </c>
      <c r="C65" s="826"/>
      <c r="D65" s="826"/>
      <c r="E65" s="838"/>
      <c r="F65" s="475">
        <f t="shared" ref="F65:H65" si="2">SUM(F57:F64)</f>
        <v>70797826</v>
      </c>
      <c r="G65" s="475">
        <f t="shared" si="2"/>
        <v>75391989</v>
      </c>
      <c r="H65" s="475">
        <f t="shared" si="2"/>
        <v>72114053</v>
      </c>
      <c r="I65" s="461"/>
    </row>
    <row r="66" spans="1:9" ht="15" customHeight="1" thickBot="1" x14ac:dyDescent="0.25">
      <c r="A66" s="479" t="s">
        <v>27</v>
      </c>
      <c r="B66" s="811" t="s">
        <v>759</v>
      </c>
      <c r="C66" s="811"/>
      <c r="D66" s="811"/>
      <c r="E66" s="812"/>
      <c r="F66" s="482"/>
      <c r="G66" s="482"/>
      <c r="H66" s="482"/>
      <c r="I66" s="461"/>
    </row>
    <row r="67" spans="1:9" ht="13.5" thickBot="1" x14ac:dyDescent="0.25">
      <c r="A67" s="460"/>
      <c r="B67" s="826" t="s">
        <v>760</v>
      </c>
      <c r="C67" s="826"/>
      <c r="D67" s="826"/>
      <c r="E67" s="823"/>
      <c r="F67" s="475">
        <f>SUM(F65:F66)</f>
        <v>70797826</v>
      </c>
      <c r="G67" s="475">
        <f>SUM(G65:G66)</f>
        <v>75391989</v>
      </c>
      <c r="H67" s="475">
        <f>SUM(H65:H66)</f>
        <v>72114053</v>
      </c>
      <c r="I67" s="461"/>
    </row>
  </sheetData>
  <mergeCells count="41">
    <mergeCell ref="A1:I1"/>
    <mergeCell ref="A37:I37"/>
    <mergeCell ref="B66:E66"/>
    <mergeCell ref="B67:E67"/>
    <mergeCell ref="B53:E53"/>
    <mergeCell ref="B56:E56"/>
    <mergeCell ref="B57:E57"/>
    <mergeCell ref="B58:E58"/>
    <mergeCell ref="B59:E59"/>
    <mergeCell ref="B65:E65"/>
    <mergeCell ref="B51:E51"/>
    <mergeCell ref="A39:I39"/>
    <mergeCell ref="A42:A43"/>
    <mergeCell ref="B42:E43"/>
    <mergeCell ref="F42:H42"/>
    <mergeCell ref="F43:F44"/>
    <mergeCell ref="G43:G44"/>
    <mergeCell ref="H43:H44"/>
    <mergeCell ref="B45:E45"/>
    <mergeCell ref="B46:E46"/>
    <mergeCell ref="B47:E47"/>
    <mergeCell ref="B48:E48"/>
    <mergeCell ref="B49:E49"/>
    <mergeCell ref="B31:E31"/>
    <mergeCell ref="B11:E11"/>
    <mergeCell ref="B12:E12"/>
    <mergeCell ref="B13:E13"/>
    <mergeCell ref="B15:E15"/>
    <mergeCell ref="B17:E17"/>
    <mergeCell ref="B20:E20"/>
    <mergeCell ref="B21:E21"/>
    <mergeCell ref="B22:E22"/>
    <mergeCell ref="B23:E23"/>
    <mergeCell ref="B29:E29"/>
    <mergeCell ref="B30:E30"/>
    <mergeCell ref="B10:E10"/>
    <mergeCell ref="A3:I3"/>
    <mergeCell ref="A7:A8"/>
    <mergeCell ref="B7:E8"/>
    <mergeCell ref="F7:I7"/>
    <mergeCell ref="B9:E9"/>
  </mergeCells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42"/>
  <sheetViews>
    <sheetView topLeftCell="A110" zoomScale="75" zoomScaleNormal="75" workbookViewId="0">
      <selection sqref="A1:D1"/>
    </sheetView>
  </sheetViews>
  <sheetFormatPr defaultRowHeight="15" x14ac:dyDescent="0.25"/>
  <cols>
    <col min="1" max="1" width="85.85546875" style="483" customWidth="1"/>
    <col min="2" max="2" width="16.5703125" style="483" bestFit="1" customWidth="1"/>
    <col min="3" max="3" width="18.5703125" style="483" customWidth="1"/>
    <col min="4" max="4" width="16.85546875" style="483" customWidth="1"/>
    <col min="5" max="256" width="9.140625" style="483"/>
    <col min="257" max="257" width="85.85546875" style="483" customWidth="1"/>
    <col min="258" max="258" width="13.42578125" style="483" customWidth="1"/>
    <col min="259" max="259" width="18.5703125" style="483" customWidth="1"/>
    <col min="260" max="260" width="16.85546875" style="483" customWidth="1"/>
    <col min="261" max="512" width="9.140625" style="483"/>
    <col min="513" max="513" width="85.85546875" style="483" customWidth="1"/>
    <col min="514" max="514" width="13.42578125" style="483" customWidth="1"/>
    <col min="515" max="515" width="18.5703125" style="483" customWidth="1"/>
    <col min="516" max="516" width="16.85546875" style="483" customWidth="1"/>
    <col min="517" max="768" width="9.140625" style="483"/>
    <col min="769" max="769" width="85.85546875" style="483" customWidth="1"/>
    <col min="770" max="770" width="13.42578125" style="483" customWidth="1"/>
    <col min="771" max="771" width="18.5703125" style="483" customWidth="1"/>
    <col min="772" max="772" width="16.85546875" style="483" customWidth="1"/>
    <col min="773" max="1024" width="9.140625" style="483"/>
    <col min="1025" max="1025" width="85.85546875" style="483" customWidth="1"/>
    <col min="1026" max="1026" width="13.42578125" style="483" customWidth="1"/>
    <col min="1027" max="1027" width="18.5703125" style="483" customWidth="1"/>
    <col min="1028" max="1028" width="16.85546875" style="483" customWidth="1"/>
    <col min="1029" max="1280" width="9.140625" style="483"/>
    <col min="1281" max="1281" width="85.85546875" style="483" customWidth="1"/>
    <col min="1282" max="1282" width="13.42578125" style="483" customWidth="1"/>
    <col min="1283" max="1283" width="18.5703125" style="483" customWidth="1"/>
    <col min="1284" max="1284" width="16.85546875" style="483" customWidth="1"/>
    <col min="1285" max="1536" width="9.140625" style="483"/>
    <col min="1537" max="1537" width="85.85546875" style="483" customWidth="1"/>
    <col min="1538" max="1538" width="13.42578125" style="483" customWidth="1"/>
    <col min="1539" max="1539" width="18.5703125" style="483" customWidth="1"/>
    <col min="1540" max="1540" width="16.85546875" style="483" customWidth="1"/>
    <col min="1541" max="1792" width="9.140625" style="483"/>
    <col min="1793" max="1793" width="85.85546875" style="483" customWidth="1"/>
    <col min="1794" max="1794" width="13.42578125" style="483" customWidth="1"/>
    <col min="1795" max="1795" width="18.5703125" style="483" customWidth="1"/>
    <col min="1796" max="1796" width="16.85546875" style="483" customWidth="1"/>
    <col min="1797" max="2048" width="9.140625" style="483"/>
    <col min="2049" max="2049" width="85.85546875" style="483" customWidth="1"/>
    <col min="2050" max="2050" width="13.42578125" style="483" customWidth="1"/>
    <col min="2051" max="2051" width="18.5703125" style="483" customWidth="1"/>
    <col min="2052" max="2052" width="16.85546875" style="483" customWidth="1"/>
    <col min="2053" max="2304" width="9.140625" style="483"/>
    <col min="2305" max="2305" width="85.85546875" style="483" customWidth="1"/>
    <col min="2306" max="2306" width="13.42578125" style="483" customWidth="1"/>
    <col min="2307" max="2307" width="18.5703125" style="483" customWidth="1"/>
    <col min="2308" max="2308" width="16.85546875" style="483" customWidth="1"/>
    <col min="2309" max="2560" width="9.140625" style="483"/>
    <col min="2561" max="2561" width="85.85546875" style="483" customWidth="1"/>
    <col min="2562" max="2562" width="13.42578125" style="483" customWidth="1"/>
    <col min="2563" max="2563" width="18.5703125" style="483" customWidth="1"/>
    <col min="2564" max="2564" width="16.85546875" style="483" customWidth="1"/>
    <col min="2565" max="2816" width="9.140625" style="483"/>
    <col min="2817" max="2817" width="85.85546875" style="483" customWidth="1"/>
    <col min="2818" max="2818" width="13.42578125" style="483" customWidth="1"/>
    <col min="2819" max="2819" width="18.5703125" style="483" customWidth="1"/>
    <col min="2820" max="2820" width="16.85546875" style="483" customWidth="1"/>
    <col min="2821" max="3072" width="9.140625" style="483"/>
    <col min="3073" max="3073" width="85.85546875" style="483" customWidth="1"/>
    <col min="3074" max="3074" width="13.42578125" style="483" customWidth="1"/>
    <col min="3075" max="3075" width="18.5703125" style="483" customWidth="1"/>
    <col min="3076" max="3076" width="16.85546875" style="483" customWidth="1"/>
    <col min="3077" max="3328" width="9.140625" style="483"/>
    <col min="3329" max="3329" width="85.85546875" style="483" customWidth="1"/>
    <col min="3330" max="3330" width="13.42578125" style="483" customWidth="1"/>
    <col min="3331" max="3331" width="18.5703125" style="483" customWidth="1"/>
    <col min="3332" max="3332" width="16.85546875" style="483" customWidth="1"/>
    <col min="3333" max="3584" width="9.140625" style="483"/>
    <col min="3585" max="3585" width="85.85546875" style="483" customWidth="1"/>
    <col min="3586" max="3586" width="13.42578125" style="483" customWidth="1"/>
    <col min="3587" max="3587" width="18.5703125" style="483" customWidth="1"/>
    <col min="3588" max="3588" width="16.85546875" style="483" customWidth="1"/>
    <col min="3589" max="3840" width="9.140625" style="483"/>
    <col min="3841" max="3841" width="85.85546875" style="483" customWidth="1"/>
    <col min="3842" max="3842" width="13.42578125" style="483" customWidth="1"/>
    <col min="3843" max="3843" width="18.5703125" style="483" customWidth="1"/>
    <col min="3844" max="3844" width="16.85546875" style="483" customWidth="1"/>
    <col min="3845" max="4096" width="9.140625" style="483"/>
    <col min="4097" max="4097" width="85.85546875" style="483" customWidth="1"/>
    <col min="4098" max="4098" width="13.42578125" style="483" customWidth="1"/>
    <col min="4099" max="4099" width="18.5703125" style="483" customWidth="1"/>
    <col min="4100" max="4100" width="16.85546875" style="483" customWidth="1"/>
    <col min="4101" max="4352" width="9.140625" style="483"/>
    <col min="4353" max="4353" width="85.85546875" style="483" customWidth="1"/>
    <col min="4354" max="4354" width="13.42578125" style="483" customWidth="1"/>
    <col min="4355" max="4355" width="18.5703125" style="483" customWidth="1"/>
    <col min="4356" max="4356" width="16.85546875" style="483" customWidth="1"/>
    <col min="4357" max="4608" width="9.140625" style="483"/>
    <col min="4609" max="4609" width="85.85546875" style="483" customWidth="1"/>
    <col min="4610" max="4610" width="13.42578125" style="483" customWidth="1"/>
    <col min="4611" max="4611" width="18.5703125" style="483" customWidth="1"/>
    <col min="4612" max="4612" width="16.85546875" style="483" customWidth="1"/>
    <col min="4613" max="4864" width="9.140625" style="483"/>
    <col min="4865" max="4865" width="85.85546875" style="483" customWidth="1"/>
    <col min="4866" max="4866" width="13.42578125" style="483" customWidth="1"/>
    <col min="4867" max="4867" width="18.5703125" style="483" customWidth="1"/>
    <col min="4868" max="4868" width="16.85546875" style="483" customWidth="1"/>
    <col min="4869" max="5120" width="9.140625" style="483"/>
    <col min="5121" max="5121" width="85.85546875" style="483" customWidth="1"/>
    <col min="5122" max="5122" width="13.42578125" style="483" customWidth="1"/>
    <col min="5123" max="5123" width="18.5703125" style="483" customWidth="1"/>
    <col min="5124" max="5124" width="16.85546875" style="483" customWidth="1"/>
    <col min="5125" max="5376" width="9.140625" style="483"/>
    <col min="5377" max="5377" width="85.85546875" style="483" customWidth="1"/>
    <col min="5378" max="5378" width="13.42578125" style="483" customWidth="1"/>
    <col min="5379" max="5379" width="18.5703125" style="483" customWidth="1"/>
    <col min="5380" max="5380" width="16.85546875" style="483" customWidth="1"/>
    <col min="5381" max="5632" width="9.140625" style="483"/>
    <col min="5633" max="5633" width="85.85546875" style="483" customWidth="1"/>
    <col min="5634" max="5634" width="13.42578125" style="483" customWidth="1"/>
    <col min="5635" max="5635" width="18.5703125" style="483" customWidth="1"/>
    <col min="5636" max="5636" width="16.85546875" style="483" customWidth="1"/>
    <col min="5637" max="5888" width="9.140625" style="483"/>
    <col min="5889" max="5889" width="85.85546875" style="483" customWidth="1"/>
    <col min="5890" max="5890" width="13.42578125" style="483" customWidth="1"/>
    <col min="5891" max="5891" width="18.5703125" style="483" customWidth="1"/>
    <col min="5892" max="5892" width="16.85546875" style="483" customWidth="1"/>
    <col min="5893" max="6144" width="9.140625" style="483"/>
    <col min="6145" max="6145" width="85.85546875" style="483" customWidth="1"/>
    <col min="6146" max="6146" width="13.42578125" style="483" customWidth="1"/>
    <col min="6147" max="6147" width="18.5703125" style="483" customWidth="1"/>
    <col min="6148" max="6148" width="16.85546875" style="483" customWidth="1"/>
    <col min="6149" max="6400" width="9.140625" style="483"/>
    <col min="6401" max="6401" width="85.85546875" style="483" customWidth="1"/>
    <col min="6402" max="6402" width="13.42578125" style="483" customWidth="1"/>
    <col min="6403" max="6403" width="18.5703125" style="483" customWidth="1"/>
    <col min="6404" max="6404" width="16.85546875" style="483" customWidth="1"/>
    <col min="6405" max="6656" width="9.140625" style="483"/>
    <col min="6657" max="6657" width="85.85546875" style="483" customWidth="1"/>
    <col min="6658" max="6658" width="13.42578125" style="483" customWidth="1"/>
    <col min="6659" max="6659" width="18.5703125" style="483" customWidth="1"/>
    <col min="6660" max="6660" width="16.85546875" style="483" customWidth="1"/>
    <col min="6661" max="6912" width="9.140625" style="483"/>
    <col min="6913" max="6913" width="85.85546875" style="483" customWidth="1"/>
    <col min="6914" max="6914" width="13.42578125" style="483" customWidth="1"/>
    <col min="6915" max="6915" width="18.5703125" style="483" customWidth="1"/>
    <col min="6916" max="6916" width="16.85546875" style="483" customWidth="1"/>
    <col min="6917" max="7168" width="9.140625" style="483"/>
    <col min="7169" max="7169" width="85.85546875" style="483" customWidth="1"/>
    <col min="7170" max="7170" width="13.42578125" style="483" customWidth="1"/>
    <col min="7171" max="7171" width="18.5703125" style="483" customWidth="1"/>
    <col min="7172" max="7172" width="16.85546875" style="483" customWidth="1"/>
    <col min="7173" max="7424" width="9.140625" style="483"/>
    <col min="7425" max="7425" width="85.85546875" style="483" customWidth="1"/>
    <col min="7426" max="7426" width="13.42578125" style="483" customWidth="1"/>
    <col min="7427" max="7427" width="18.5703125" style="483" customWidth="1"/>
    <col min="7428" max="7428" width="16.85546875" style="483" customWidth="1"/>
    <col min="7429" max="7680" width="9.140625" style="483"/>
    <col min="7681" max="7681" width="85.85546875" style="483" customWidth="1"/>
    <col min="7682" max="7682" width="13.42578125" style="483" customWidth="1"/>
    <col min="7683" max="7683" width="18.5703125" style="483" customWidth="1"/>
    <col min="7684" max="7684" width="16.85546875" style="483" customWidth="1"/>
    <col min="7685" max="7936" width="9.140625" style="483"/>
    <col min="7937" max="7937" width="85.85546875" style="483" customWidth="1"/>
    <col min="7938" max="7938" width="13.42578125" style="483" customWidth="1"/>
    <col min="7939" max="7939" width="18.5703125" style="483" customWidth="1"/>
    <col min="7940" max="7940" width="16.85546875" style="483" customWidth="1"/>
    <col min="7941" max="8192" width="9.140625" style="483"/>
    <col min="8193" max="8193" width="85.85546875" style="483" customWidth="1"/>
    <col min="8194" max="8194" width="13.42578125" style="483" customWidth="1"/>
    <col min="8195" max="8195" width="18.5703125" style="483" customWidth="1"/>
    <col min="8196" max="8196" width="16.85546875" style="483" customWidth="1"/>
    <col min="8197" max="8448" width="9.140625" style="483"/>
    <col min="8449" max="8449" width="85.85546875" style="483" customWidth="1"/>
    <col min="8450" max="8450" width="13.42578125" style="483" customWidth="1"/>
    <col min="8451" max="8451" width="18.5703125" style="483" customWidth="1"/>
    <col min="8452" max="8452" width="16.85546875" style="483" customWidth="1"/>
    <col min="8453" max="8704" width="9.140625" style="483"/>
    <col min="8705" max="8705" width="85.85546875" style="483" customWidth="1"/>
    <col min="8706" max="8706" width="13.42578125" style="483" customWidth="1"/>
    <col min="8707" max="8707" width="18.5703125" style="483" customWidth="1"/>
    <col min="8708" max="8708" width="16.85546875" style="483" customWidth="1"/>
    <col min="8709" max="8960" width="9.140625" style="483"/>
    <col min="8961" max="8961" width="85.85546875" style="483" customWidth="1"/>
    <col min="8962" max="8962" width="13.42578125" style="483" customWidth="1"/>
    <col min="8963" max="8963" width="18.5703125" style="483" customWidth="1"/>
    <col min="8964" max="8964" width="16.85546875" style="483" customWidth="1"/>
    <col min="8965" max="9216" width="9.140625" style="483"/>
    <col min="9217" max="9217" width="85.85546875" style="483" customWidth="1"/>
    <col min="9218" max="9218" width="13.42578125" style="483" customWidth="1"/>
    <col min="9219" max="9219" width="18.5703125" style="483" customWidth="1"/>
    <col min="9220" max="9220" width="16.85546875" style="483" customWidth="1"/>
    <col min="9221" max="9472" width="9.140625" style="483"/>
    <col min="9473" max="9473" width="85.85546875" style="483" customWidth="1"/>
    <col min="9474" max="9474" width="13.42578125" style="483" customWidth="1"/>
    <col min="9475" max="9475" width="18.5703125" style="483" customWidth="1"/>
    <col min="9476" max="9476" width="16.85546875" style="483" customWidth="1"/>
    <col min="9477" max="9728" width="9.140625" style="483"/>
    <col min="9729" max="9729" width="85.85546875" style="483" customWidth="1"/>
    <col min="9730" max="9730" width="13.42578125" style="483" customWidth="1"/>
    <col min="9731" max="9731" width="18.5703125" style="483" customWidth="1"/>
    <col min="9732" max="9732" width="16.85546875" style="483" customWidth="1"/>
    <col min="9733" max="9984" width="9.140625" style="483"/>
    <col min="9985" max="9985" width="85.85546875" style="483" customWidth="1"/>
    <col min="9986" max="9986" width="13.42578125" style="483" customWidth="1"/>
    <col min="9987" max="9987" width="18.5703125" style="483" customWidth="1"/>
    <col min="9988" max="9988" width="16.85546875" style="483" customWidth="1"/>
    <col min="9989" max="10240" width="9.140625" style="483"/>
    <col min="10241" max="10241" width="85.85546875" style="483" customWidth="1"/>
    <col min="10242" max="10242" width="13.42578125" style="483" customWidth="1"/>
    <col min="10243" max="10243" width="18.5703125" style="483" customWidth="1"/>
    <col min="10244" max="10244" width="16.85546875" style="483" customWidth="1"/>
    <col min="10245" max="10496" width="9.140625" style="483"/>
    <col min="10497" max="10497" width="85.85546875" style="483" customWidth="1"/>
    <col min="10498" max="10498" width="13.42578125" style="483" customWidth="1"/>
    <col min="10499" max="10499" width="18.5703125" style="483" customWidth="1"/>
    <col min="10500" max="10500" width="16.85546875" style="483" customWidth="1"/>
    <col min="10501" max="10752" width="9.140625" style="483"/>
    <col min="10753" max="10753" width="85.85546875" style="483" customWidth="1"/>
    <col min="10754" max="10754" width="13.42578125" style="483" customWidth="1"/>
    <col min="10755" max="10755" width="18.5703125" style="483" customWidth="1"/>
    <col min="10756" max="10756" width="16.85546875" style="483" customWidth="1"/>
    <col min="10757" max="11008" width="9.140625" style="483"/>
    <col min="11009" max="11009" width="85.85546875" style="483" customWidth="1"/>
    <col min="11010" max="11010" width="13.42578125" style="483" customWidth="1"/>
    <col min="11011" max="11011" width="18.5703125" style="483" customWidth="1"/>
    <col min="11012" max="11012" width="16.85546875" style="483" customWidth="1"/>
    <col min="11013" max="11264" width="9.140625" style="483"/>
    <col min="11265" max="11265" width="85.85546875" style="483" customWidth="1"/>
    <col min="11266" max="11266" width="13.42578125" style="483" customWidth="1"/>
    <col min="11267" max="11267" width="18.5703125" style="483" customWidth="1"/>
    <col min="11268" max="11268" width="16.85546875" style="483" customWidth="1"/>
    <col min="11269" max="11520" width="9.140625" style="483"/>
    <col min="11521" max="11521" width="85.85546875" style="483" customWidth="1"/>
    <col min="11522" max="11522" width="13.42578125" style="483" customWidth="1"/>
    <col min="11523" max="11523" width="18.5703125" style="483" customWidth="1"/>
    <col min="11524" max="11524" width="16.85546875" style="483" customWidth="1"/>
    <col min="11525" max="11776" width="9.140625" style="483"/>
    <col min="11777" max="11777" width="85.85546875" style="483" customWidth="1"/>
    <col min="11778" max="11778" width="13.42578125" style="483" customWidth="1"/>
    <col min="11779" max="11779" width="18.5703125" style="483" customWidth="1"/>
    <col min="11780" max="11780" width="16.85546875" style="483" customWidth="1"/>
    <col min="11781" max="12032" width="9.140625" style="483"/>
    <col min="12033" max="12033" width="85.85546875" style="483" customWidth="1"/>
    <col min="12034" max="12034" width="13.42578125" style="483" customWidth="1"/>
    <col min="12035" max="12035" width="18.5703125" style="483" customWidth="1"/>
    <col min="12036" max="12036" width="16.85546875" style="483" customWidth="1"/>
    <col min="12037" max="12288" width="9.140625" style="483"/>
    <col min="12289" max="12289" width="85.85546875" style="483" customWidth="1"/>
    <col min="12290" max="12290" width="13.42578125" style="483" customWidth="1"/>
    <col min="12291" max="12291" width="18.5703125" style="483" customWidth="1"/>
    <col min="12292" max="12292" width="16.85546875" style="483" customWidth="1"/>
    <col min="12293" max="12544" width="9.140625" style="483"/>
    <col min="12545" max="12545" width="85.85546875" style="483" customWidth="1"/>
    <col min="12546" max="12546" width="13.42578125" style="483" customWidth="1"/>
    <col min="12547" max="12547" width="18.5703125" style="483" customWidth="1"/>
    <col min="12548" max="12548" width="16.85546875" style="483" customWidth="1"/>
    <col min="12549" max="12800" width="9.140625" style="483"/>
    <col min="12801" max="12801" width="85.85546875" style="483" customWidth="1"/>
    <col min="12802" max="12802" width="13.42578125" style="483" customWidth="1"/>
    <col min="12803" max="12803" width="18.5703125" style="483" customWidth="1"/>
    <col min="12804" max="12804" width="16.85546875" style="483" customWidth="1"/>
    <col min="12805" max="13056" width="9.140625" style="483"/>
    <col min="13057" max="13057" width="85.85546875" style="483" customWidth="1"/>
    <col min="13058" max="13058" width="13.42578125" style="483" customWidth="1"/>
    <col min="13059" max="13059" width="18.5703125" style="483" customWidth="1"/>
    <col min="13060" max="13060" width="16.85546875" style="483" customWidth="1"/>
    <col min="13061" max="13312" width="9.140625" style="483"/>
    <col min="13313" max="13313" width="85.85546875" style="483" customWidth="1"/>
    <col min="13314" max="13314" width="13.42578125" style="483" customWidth="1"/>
    <col min="13315" max="13315" width="18.5703125" style="483" customWidth="1"/>
    <col min="13316" max="13316" width="16.85546875" style="483" customWidth="1"/>
    <col min="13317" max="13568" width="9.140625" style="483"/>
    <col min="13569" max="13569" width="85.85546875" style="483" customWidth="1"/>
    <col min="13570" max="13570" width="13.42578125" style="483" customWidth="1"/>
    <col min="13571" max="13571" width="18.5703125" style="483" customWidth="1"/>
    <col min="13572" max="13572" width="16.85546875" style="483" customWidth="1"/>
    <col min="13573" max="13824" width="9.140625" style="483"/>
    <col min="13825" max="13825" width="85.85546875" style="483" customWidth="1"/>
    <col min="13826" max="13826" width="13.42578125" style="483" customWidth="1"/>
    <col min="13827" max="13827" width="18.5703125" style="483" customWidth="1"/>
    <col min="13828" max="13828" width="16.85546875" style="483" customWidth="1"/>
    <col min="13829" max="14080" width="9.140625" style="483"/>
    <col min="14081" max="14081" width="85.85546875" style="483" customWidth="1"/>
    <col min="14082" max="14082" width="13.42578125" style="483" customWidth="1"/>
    <col min="14083" max="14083" width="18.5703125" style="483" customWidth="1"/>
    <col min="14084" max="14084" width="16.85546875" style="483" customWidth="1"/>
    <col min="14085" max="14336" width="9.140625" style="483"/>
    <col min="14337" max="14337" width="85.85546875" style="483" customWidth="1"/>
    <col min="14338" max="14338" width="13.42578125" style="483" customWidth="1"/>
    <col min="14339" max="14339" width="18.5703125" style="483" customWidth="1"/>
    <col min="14340" max="14340" width="16.85546875" style="483" customWidth="1"/>
    <col min="14341" max="14592" width="9.140625" style="483"/>
    <col min="14593" max="14593" width="85.85546875" style="483" customWidth="1"/>
    <col min="14594" max="14594" width="13.42578125" style="483" customWidth="1"/>
    <col min="14595" max="14595" width="18.5703125" style="483" customWidth="1"/>
    <col min="14596" max="14596" width="16.85546875" style="483" customWidth="1"/>
    <col min="14597" max="14848" width="9.140625" style="483"/>
    <col min="14849" max="14849" width="85.85546875" style="483" customWidth="1"/>
    <col min="14850" max="14850" width="13.42578125" style="483" customWidth="1"/>
    <col min="14851" max="14851" width="18.5703125" style="483" customWidth="1"/>
    <col min="14852" max="14852" width="16.85546875" style="483" customWidth="1"/>
    <col min="14853" max="15104" width="9.140625" style="483"/>
    <col min="15105" max="15105" width="85.85546875" style="483" customWidth="1"/>
    <col min="15106" max="15106" width="13.42578125" style="483" customWidth="1"/>
    <col min="15107" max="15107" width="18.5703125" style="483" customWidth="1"/>
    <col min="15108" max="15108" width="16.85546875" style="483" customWidth="1"/>
    <col min="15109" max="15360" width="9.140625" style="483"/>
    <col min="15361" max="15361" width="85.85546875" style="483" customWidth="1"/>
    <col min="15362" max="15362" width="13.42578125" style="483" customWidth="1"/>
    <col min="15363" max="15363" width="18.5703125" style="483" customWidth="1"/>
    <col min="15364" max="15364" width="16.85546875" style="483" customWidth="1"/>
    <col min="15365" max="15616" width="9.140625" style="483"/>
    <col min="15617" max="15617" width="85.85546875" style="483" customWidth="1"/>
    <col min="15618" max="15618" width="13.42578125" style="483" customWidth="1"/>
    <col min="15619" max="15619" width="18.5703125" style="483" customWidth="1"/>
    <col min="15620" max="15620" width="16.85546875" style="483" customWidth="1"/>
    <col min="15621" max="15872" width="9.140625" style="483"/>
    <col min="15873" max="15873" width="85.85546875" style="483" customWidth="1"/>
    <col min="15874" max="15874" width="13.42578125" style="483" customWidth="1"/>
    <col min="15875" max="15875" width="18.5703125" style="483" customWidth="1"/>
    <col min="15876" max="15876" width="16.85546875" style="483" customWidth="1"/>
    <col min="15877" max="16128" width="9.140625" style="483"/>
    <col min="16129" max="16129" width="85.85546875" style="483" customWidth="1"/>
    <col min="16130" max="16130" width="13.42578125" style="483" customWidth="1"/>
    <col min="16131" max="16131" width="18.5703125" style="483" customWidth="1"/>
    <col min="16132" max="16132" width="16.85546875" style="483" customWidth="1"/>
    <col min="16133" max="16384" width="9.140625" style="483"/>
  </cols>
  <sheetData>
    <row r="1" spans="1:8" x14ac:dyDescent="0.25">
      <c r="A1" s="893" t="s">
        <v>1007</v>
      </c>
      <c r="B1" s="882"/>
      <c r="C1" s="882"/>
      <c r="D1" s="882"/>
    </row>
    <row r="2" spans="1:8" x14ac:dyDescent="0.25">
      <c r="A2" s="701"/>
    </row>
    <row r="3" spans="1:8" ht="22.5" customHeight="1" x14ac:dyDescent="0.25">
      <c r="A3" s="850" t="s">
        <v>970</v>
      </c>
      <c r="B3" s="851"/>
      <c r="C3" s="851"/>
      <c r="D3" s="851"/>
      <c r="E3" s="726"/>
      <c r="F3" s="484"/>
      <c r="G3" s="484"/>
      <c r="H3" s="484"/>
    </row>
    <row r="4" spans="1:8" ht="24" customHeight="1" x14ac:dyDescent="0.25">
      <c r="A4" s="852" t="s">
        <v>761</v>
      </c>
      <c r="B4" s="851"/>
      <c r="C4" s="851"/>
      <c r="D4" s="851"/>
      <c r="E4" s="721"/>
      <c r="F4" s="484"/>
      <c r="G4" s="484"/>
      <c r="H4" s="484"/>
    </row>
    <row r="5" spans="1:8" ht="24" customHeight="1" x14ac:dyDescent="0.25">
      <c r="A5" s="485"/>
      <c r="B5" s="486"/>
      <c r="C5" s="486"/>
      <c r="D5" s="486"/>
      <c r="E5" s="486"/>
    </row>
    <row r="6" spans="1:8" ht="26.25" x14ac:dyDescent="0.25">
      <c r="A6" s="487" t="s">
        <v>0</v>
      </c>
      <c r="B6" s="488" t="s">
        <v>762</v>
      </c>
      <c r="C6" s="488" t="s">
        <v>763</v>
      </c>
      <c r="D6" s="488" t="s">
        <v>764</v>
      </c>
      <c r="E6" s="486"/>
    </row>
    <row r="7" spans="1:8" x14ac:dyDescent="0.25">
      <c r="A7" s="489" t="s">
        <v>765</v>
      </c>
      <c r="B7" s="488"/>
      <c r="C7" s="488"/>
      <c r="D7" s="488"/>
      <c r="E7" s="486"/>
    </row>
    <row r="8" spans="1:8" x14ac:dyDescent="0.25">
      <c r="A8" s="490" t="s">
        <v>434</v>
      </c>
      <c r="B8" s="491">
        <f>SUM(B9:B14)</f>
        <v>332650</v>
      </c>
      <c r="C8" s="491">
        <f>SUM(C9:C14)</f>
        <v>332650</v>
      </c>
      <c r="D8" s="491">
        <f t="shared" ref="D8" si="0">SUM(D9:D14)</f>
        <v>0</v>
      </c>
      <c r="E8" s="486"/>
    </row>
    <row r="9" spans="1:8" x14ac:dyDescent="0.25">
      <c r="A9" s="492" t="s">
        <v>766</v>
      </c>
      <c r="B9" s="493"/>
      <c r="C9" s="493"/>
      <c r="D9" s="493">
        <f t="shared" ref="D9:D58" si="1">B9-C9</f>
        <v>0</v>
      </c>
      <c r="E9" s="486"/>
    </row>
    <row r="10" spans="1:8" x14ac:dyDescent="0.25">
      <c r="A10" s="492" t="s">
        <v>767</v>
      </c>
      <c r="B10" s="493"/>
      <c r="C10" s="493"/>
      <c r="D10" s="493">
        <f t="shared" si="1"/>
        <v>0</v>
      </c>
      <c r="E10" s="486"/>
    </row>
    <row r="11" spans="1:8" x14ac:dyDescent="0.25">
      <c r="A11" s="492" t="s">
        <v>768</v>
      </c>
      <c r="B11" s="493"/>
      <c r="C11" s="493"/>
      <c r="D11" s="493">
        <f t="shared" si="1"/>
        <v>0</v>
      </c>
      <c r="E11" s="486"/>
    </row>
    <row r="12" spans="1:8" x14ac:dyDescent="0.25">
      <c r="A12" s="492" t="s">
        <v>769</v>
      </c>
      <c r="B12" s="493"/>
      <c r="C12" s="493"/>
      <c r="D12" s="493">
        <f t="shared" si="1"/>
        <v>0</v>
      </c>
      <c r="E12" s="486"/>
    </row>
    <row r="13" spans="1:8" x14ac:dyDescent="0.25">
      <c r="A13" s="492" t="s">
        <v>770</v>
      </c>
      <c r="B13" s="493">
        <v>332650</v>
      </c>
      <c r="C13" s="493">
        <v>332650</v>
      </c>
      <c r="D13" s="493">
        <f t="shared" si="1"/>
        <v>0</v>
      </c>
      <c r="E13" s="486"/>
    </row>
    <row r="14" spans="1:8" x14ac:dyDescent="0.25">
      <c r="A14" s="492" t="s">
        <v>771</v>
      </c>
      <c r="B14" s="493"/>
      <c r="C14" s="493"/>
      <c r="D14" s="493">
        <f t="shared" si="1"/>
        <v>0</v>
      </c>
      <c r="E14" s="486"/>
    </row>
    <row r="15" spans="1:8" x14ac:dyDescent="0.25">
      <c r="A15" s="490" t="s">
        <v>435</v>
      </c>
      <c r="B15" s="491">
        <f>SUM(B16:B21)</f>
        <v>5807560</v>
      </c>
      <c r="C15" s="491">
        <f t="shared" ref="C15:D15" si="2">SUM(C16:C21)</f>
        <v>5751289</v>
      </c>
      <c r="D15" s="491">
        <f t="shared" si="2"/>
        <v>56271</v>
      </c>
      <c r="E15" s="486"/>
    </row>
    <row r="16" spans="1:8" x14ac:dyDescent="0.25">
      <c r="A16" s="492" t="s">
        <v>766</v>
      </c>
      <c r="B16" s="493"/>
      <c r="C16" s="493"/>
      <c r="D16" s="493">
        <f t="shared" si="1"/>
        <v>0</v>
      </c>
      <c r="E16" s="486"/>
    </row>
    <row r="17" spans="1:5" x14ac:dyDescent="0.25">
      <c r="A17" s="492" t="s">
        <v>767</v>
      </c>
      <c r="B17" s="493"/>
      <c r="C17" s="493"/>
      <c r="D17" s="493">
        <f t="shared" si="1"/>
        <v>0</v>
      </c>
      <c r="E17" s="486"/>
    </row>
    <row r="18" spans="1:5" x14ac:dyDescent="0.25">
      <c r="A18" s="492" t="s">
        <v>768</v>
      </c>
      <c r="B18" s="493">
        <v>223930</v>
      </c>
      <c r="C18" s="493">
        <v>167659</v>
      </c>
      <c r="D18" s="493">
        <f t="shared" si="1"/>
        <v>56271</v>
      </c>
      <c r="E18" s="486"/>
    </row>
    <row r="19" spans="1:5" x14ac:dyDescent="0.25">
      <c r="A19" s="492" t="s">
        <v>769</v>
      </c>
      <c r="B19" s="493"/>
      <c r="C19" s="493"/>
      <c r="D19" s="493">
        <f t="shared" si="1"/>
        <v>0</v>
      </c>
      <c r="E19" s="486"/>
    </row>
    <row r="20" spans="1:5" x14ac:dyDescent="0.25">
      <c r="A20" s="492" t="s">
        <v>770</v>
      </c>
      <c r="B20" s="493">
        <v>5583630</v>
      </c>
      <c r="C20" s="493">
        <v>5583630</v>
      </c>
      <c r="D20" s="493">
        <f t="shared" si="1"/>
        <v>0</v>
      </c>
      <c r="E20" s="486"/>
    </row>
    <row r="21" spans="1:5" x14ac:dyDescent="0.25">
      <c r="A21" s="492" t="s">
        <v>771</v>
      </c>
      <c r="B21" s="493"/>
      <c r="C21" s="493"/>
      <c r="D21" s="493">
        <f t="shared" si="1"/>
        <v>0</v>
      </c>
      <c r="E21" s="486"/>
    </row>
    <row r="22" spans="1:5" x14ac:dyDescent="0.25">
      <c r="A22" s="490" t="s">
        <v>436</v>
      </c>
      <c r="B22" s="491"/>
      <c r="C22" s="491"/>
      <c r="D22" s="491">
        <f t="shared" si="1"/>
        <v>0</v>
      </c>
      <c r="E22" s="486"/>
    </row>
    <row r="23" spans="1:5" x14ac:dyDescent="0.25">
      <c r="A23" s="492" t="s">
        <v>766</v>
      </c>
      <c r="B23" s="493"/>
      <c r="C23" s="493"/>
      <c r="D23" s="493">
        <f t="shared" si="1"/>
        <v>0</v>
      </c>
      <c r="E23" s="486"/>
    </row>
    <row r="24" spans="1:5" x14ac:dyDescent="0.25">
      <c r="A24" s="492" t="s">
        <v>767</v>
      </c>
      <c r="B24" s="493"/>
      <c r="C24" s="493"/>
      <c r="D24" s="493">
        <f t="shared" si="1"/>
        <v>0</v>
      </c>
      <c r="E24" s="486"/>
    </row>
    <row r="25" spans="1:5" x14ac:dyDescent="0.25">
      <c r="A25" s="492" t="s">
        <v>768</v>
      </c>
      <c r="B25" s="493"/>
      <c r="C25" s="493"/>
      <c r="D25" s="493">
        <f t="shared" si="1"/>
        <v>0</v>
      </c>
      <c r="E25" s="486"/>
    </row>
    <row r="26" spans="1:5" x14ac:dyDescent="0.25">
      <c r="A26" s="492" t="s">
        <v>769</v>
      </c>
      <c r="B26" s="493"/>
      <c r="C26" s="493"/>
      <c r="D26" s="493">
        <f t="shared" si="1"/>
        <v>0</v>
      </c>
      <c r="E26" s="486"/>
    </row>
    <row r="27" spans="1:5" x14ac:dyDescent="0.25">
      <c r="A27" s="492" t="s">
        <v>770</v>
      </c>
      <c r="B27" s="493"/>
      <c r="C27" s="493"/>
      <c r="D27" s="493">
        <f t="shared" si="1"/>
        <v>0</v>
      </c>
      <c r="E27" s="486"/>
    </row>
    <row r="28" spans="1:5" x14ac:dyDescent="0.25">
      <c r="A28" s="492" t="s">
        <v>771</v>
      </c>
      <c r="B28" s="493"/>
      <c r="C28" s="493"/>
      <c r="D28" s="493">
        <f t="shared" si="1"/>
        <v>0</v>
      </c>
      <c r="E28" s="486"/>
    </row>
    <row r="29" spans="1:5" x14ac:dyDescent="0.25">
      <c r="A29" s="494" t="s">
        <v>437</v>
      </c>
      <c r="B29" s="495">
        <f>SUM(B22,B15,B8)</f>
        <v>6140210</v>
      </c>
      <c r="C29" s="495">
        <f>SUM(C22,C15,C8)</f>
        <v>6083939</v>
      </c>
      <c r="D29" s="495">
        <f t="shared" si="1"/>
        <v>56271</v>
      </c>
      <c r="E29" s="486"/>
    </row>
    <row r="30" spans="1:5" x14ac:dyDescent="0.25">
      <c r="A30" s="497" t="s">
        <v>766</v>
      </c>
      <c r="B30" s="495"/>
      <c r="C30" s="495"/>
      <c r="D30" s="496">
        <f t="shared" si="1"/>
        <v>0</v>
      </c>
      <c r="E30" s="486"/>
    </row>
    <row r="31" spans="1:5" x14ac:dyDescent="0.25">
      <c r="A31" s="497" t="s">
        <v>767</v>
      </c>
      <c r="B31" s="495"/>
      <c r="C31" s="495"/>
      <c r="D31" s="496">
        <f t="shared" si="1"/>
        <v>0</v>
      </c>
      <c r="E31" s="486"/>
    </row>
    <row r="32" spans="1:5" x14ac:dyDescent="0.25">
      <c r="A32" s="497" t="s">
        <v>768</v>
      </c>
      <c r="B32" s="496">
        <f>B18</f>
        <v>223930</v>
      </c>
      <c r="C32" s="496">
        <f>C18</f>
        <v>167659</v>
      </c>
      <c r="D32" s="496">
        <f t="shared" si="1"/>
        <v>56271</v>
      </c>
      <c r="E32" s="486"/>
    </row>
    <row r="33" spans="1:5" x14ac:dyDescent="0.25">
      <c r="A33" s="497" t="s">
        <v>769</v>
      </c>
      <c r="B33" s="496">
        <f>SUM(B12,B19)</f>
        <v>0</v>
      </c>
      <c r="C33" s="496">
        <f t="shared" ref="C33:D33" si="3">SUM(C12,C19)</f>
        <v>0</v>
      </c>
      <c r="D33" s="496">
        <f t="shared" si="3"/>
        <v>0</v>
      </c>
      <c r="E33" s="486"/>
    </row>
    <row r="34" spans="1:5" x14ac:dyDescent="0.25">
      <c r="A34" s="497" t="s">
        <v>770</v>
      </c>
      <c r="B34" s="496">
        <f>B20+B13</f>
        <v>5916280</v>
      </c>
      <c r="C34" s="496">
        <f>C20+C13</f>
        <v>5916280</v>
      </c>
      <c r="D34" s="496">
        <f t="shared" si="1"/>
        <v>0</v>
      </c>
      <c r="E34" s="486"/>
    </row>
    <row r="35" spans="1:5" x14ac:dyDescent="0.25">
      <c r="A35" s="497" t="s">
        <v>772</v>
      </c>
      <c r="B35" s="495"/>
      <c r="C35" s="495"/>
      <c r="D35" s="496">
        <f t="shared" si="1"/>
        <v>0</v>
      </c>
      <c r="E35" s="486"/>
    </row>
    <row r="36" spans="1:5" x14ac:dyDescent="0.25">
      <c r="A36" s="498" t="s">
        <v>438</v>
      </c>
      <c r="B36" s="499">
        <f>SUM(B37:B42)</f>
        <v>1642429149</v>
      </c>
      <c r="C36" s="499">
        <f>SUM(C37:C42)</f>
        <v>494080545</v>
      </c>
      <c r="D36" s="499">
        <f>SUM(D37:D42)</f>
        <v>1148348604</v>
      </c>
      <c r="E36" s="486"/>
    </row>
    <row r="37" spans="1:5" x14ac:dyDescent="0.25">
      <c r="A37" s="492" t="s">
        <v>766</v>
      </c>
      <c r="B37" s="493"/>
      <c r="C37" s="493"/>
      <c r="D37" s="493">
        <f t="shared" si="1"/>
        <v>0</v>
      </c>
      <c r="E37" s="486"/>
    </row>
    <row r="38" spans="1:5" x14ac:dyDescent="0.25">
      <c r="A38" s="492" t="s">
        <v>767</v>
      </c>
      <c r="B38" s="493">
        <v>1057134394</v>
      </c>
      <c r="C38" s="493">
        <v>301978418</v>
      </c>
      <c r="D38" s="493">
        <f t="shared" si="1"/>
        <v>755155976</v>
      </c>
      <c r="E38" s="486"/>
    </row>
    <row r="39" spans="1:5" x14ac:dyDescent="0.25">
      <c r="A39" s="492" t="s">
        <v>768</v>
      </c>
      <c r="B39" s="493">
        <v>537443119</v>
      </c>
      <c r="C39" s="493">
        <v>188575940</v>
      </c>
      <c r="D39" s="493">
        <f t="shared" si="1"/>
        <v>348867179</v>
      </c>
      <c r="E39" s="486"/>
    </row>
    <row r="40" spans="1:5" x14ac:dyDescent="0.25">
      <c r="A40" s="492" t="s">
        <v>769</v>
      </c>
      <c r="B40" s="493">
        <v>44722636</v>
      </c>
      <c r="C40" s="493">
        <v>397187</v>
      </c>
      <c r="D40" s="493">
        <f t="shared" si="1"/>
        <v>44325449</v>
      </c>
      <c r="E40" s="486"/>
    </row>
    <row r="41" spans="1:5" x14ac:dyDescent="0.25">
      <c r="A41" s="492" t="s">
        <v>770</v>
      </c>
      <c r="B41" s="493">
        <v>3129000</v>
      </c>
      <c r="C41" s="493">
        <v>3129000</v>
      </c>
      <c r="D41" s="493">
        <f t="shared" si="1"/>
        <v>0</v>
      </c>
      <c r="E41" s="486"/>
    </row>
    <row r="42" spans="1:5" x14ac:dyDescent="0.25">
      <c r="A42" s="492" t="s">
        <v>772</v>
      </c>
      <c r="B42" s="493"/>
      <c r="C42" s="493"/>
      <c r="D42" s="493">
        <f t="shared" si="1"/>
        <v>0</v>
      </c>
      <c r="E42" s="486"/>
    </row>
    <row r="43" spans="1:5" x14ac:dyDescent="0.25">
      <c r="A43" s="498" t="s">
        <v>439</v>
      </c>
      <c r="B43" s="499">
        <f>SUM(B44:B49)</f>
        <v>103568496</v>
      </c>
      <c r="C43" s="499">
        <f>SUM(C44:C49)</f>
        <v>76036244</v>
      </c>
      <c r="D43" s="499">
        <f t="shared" si="1"/>
        <v>27532252</v>
      </c>
      <c r="E43" s="486"/>
    </row>
    <row r="44" spans="1:5" x14ac:dyDescent="0.25">
      <c r="A44" s="492" t="s">
        <v>766</v>
      </c>
      <c r="B44" s="493"/>
      <c r="C44" s="493"/>
      <c r="D44" s="493">
        <f t="shared" si="1"/>
        <v>0</v>
      </c>
      <c r="E44" s="486"/>
    </row>
    <row r="45" spans="1:5" x14ac:dyDescent="0.25">
      <c r="A45" s="492" t="s">
        <v>767</v>
      </c>
      <c r="B45" s="493">
        <v>7660401</v>
      </c>
      <c r="C45" s="493">
        <v>1080256</v>
      </c>
      <c r="D45" s="493">
        <f t="shared" si="1"/>
        <v>6580145</v>
      </c>
      <c r="E45" s="486"/>
    </row>
    <row r="46" spans="1:5" x14ac:dyDescent="0.25">
      <c r="A46" s="492" t="s">
        <v>768</v>
      </c>
      <c r="B46" s="493">
        <v>46633877</v>
      </c>
      <c r="C46" s="493">
        <v>25681770</v>
      </c>
      <c r="D46" s="493">
        <f t="shared" si="1"/>
        <v>20952107</v>
      </c>
      <c r="E46" s="486"/>
    </row>
    <row r="47" spans="1:5" x14ac:dyDescent="0.25">
      <c r="A47" s="492" t="s">
        <v>769</v>
      </c>
      <c r="B47" s="493"/>
      <c r="C47" s="493"/>
      <c r="D47" s="493">
        <f t="shared" si="1"/>
        <v>0</v>
      </c>
      <c r="E47" s="486"/>
    </row>
    <row r="48" spans="1:5" x14ac:dyDescent="0.25">
      <c r="A48" s="492" t="s">
        <v>770</v>
      </c>
      <c r="B48" s="493">
        <v>49274218</v>
      </c>
      <c r="C48" s="493">
        <v>49274218</v>
      </c>
      <c r="D48" s="493">
        <f t="shared" si="1"/>
        <v>0</v>
      </c>
      <c r="E48" s="486"/>
    </row>
    <row r="49" spans="1:5" x14ac:dyDescent="0.25">
      <c r="A49" s="492" t="s">
        <v>772</v>
      </c>
      <c r="B49" s="493"/>
      <c r="C49" s="493"/>
      <c r="D49" s="493">
        <f t="shared" si="1"/>
        <v>0</v>
      </c>
      <c r="E49" s="486"/>
    </row>
    <row r="50" spans="1:5" x14ac:dyDescent="0.25">
      <c r="A50" s="498" t="s">
        <v>440</v>
      </c>
      <c r="B50" s="499"/>
      <c r="C50" s="499"/>
      <c r="D50" s="499">
        <f t="shared" si="1"/>
        <v>0</v>
      </c>
      <c r="E50" s="486"/>
    </row>
    <row r="51" spans="1:5" x14ac:dyDescent="0.25">
      <c r="A51" s="492" t="s">
        <v>766</v>
      </c>
      <c r="B51" s="493"/>
      <c r="C51" s="493"/>
      <c r="D51" s="493">
        <f t="shared" si="1"/>
        <v>0</v>
      </c>
      <c r="E51" s="486"/>
    </row>
    <row r="52" spans="1:5" x14ac:dyDescent="0.25">
      <c r="A52" s="492" t="s">
        <v>767</v>
      </c>
      <c r="B52" s="493"/>
      <c r="C52" s="493"/>
      <c r="D52" s="493">
        <f t="shared" si="1"/>
        <v>0</v>
      </c>
      <c r="E52" s="486"/>
    </row>
    <row r="53" spans="1:5" x14ac:dyDescent="0.25">
      <c r="A53" s="492" t="s">
        <v>768</v>
      </c>
      <c r="B53" s="493"/>
      <c r="C53" s="493"/>
      <c r="D53" s="493">
        <f t="shared" si="1"/>
        <v>0</v>
      </c>
      <c r="E53" s="486"/>
    </row>
    <row r="54" spans="1:5" x14ac:dyDescent="0.25">
      <c r="A54" s="492" t="s">
        <v>769</v>
      </c>
      <c r="B54" s="493"/>
      <c r="C54" s="493"/>
      <c r="D54" s="493">
        <f t="shared" si="1"/>
        <v>0</v>
      </c>
      <c r="E54" s="486"/>
    </row>
    <row r="55" spans="1:5" x14ac:dyDescent="0.25">
      <c r="A55" s="500" t="s">
        <v>770</v>
      </c>
      <c r="B55" s="499"/>
      <c r="C55" s="499"/>
      <c r="D55" s="499">
        <f t="shared" si="1"/>
        <v>0</v>
      </c>
      <c r="E55" s="486"/>
    </row>
    <row r="56" spans="1:5" x14ac:dyDescent="0.25">
      <c r="A56" s="492" t="s">
        <v>772</v>
      </c>
      <c r="B56" s="493"/>
      <c r="C56" s="493"/>
      <c r="D56" s="493">
        <f t="shared" si="1"/>
        <v>0</v>
      </c>
      <c r="E56" s="486"/>
    </row>
    <row r="57" spans="1:5" x14ac:dyDescent="0.25">
      <c r="A57" s="498" t="s">
        <v>441</v>
      </c>
      <c r="B57" s="499">
        <v>194544069</v>
      </c>
      <c r="C57" s="499">
        <v>162153724</v>
      </c>
      <c r="D57" s="499">
        <f t="shared" si="1"/>
        <v>32390345</v>
      </c>
      <c r="E57" s="486"/>
    </row>
    <row r="58" spans="1:5" x14ac:dyDescent="0.25">
      <c r="A58" s="498" t="s">
        <v>442</v>
      </c>
      <c r="B58" s="499"/>
      <c r="C58" s="499"/>
      <c r="D58" s="499">
        <f t="shared" si="1"/>
        <v>0</v>
      </c>
      <c r="E58" s="486"/>
    </row>
    <row r="59" spans="1:5" x14ac:dyDescent="0.25">
      <c r="A59" s="494" t="s">
        <v>443</v>
      </c>
      <c r="B59" s="495">
        <f>SUM(B57:B58,B50,B43,B36)</f>
        <v>1940541714</v>
      </c>
      <c r="C59" s="495">
        <f t="shared" ref="C59:D59" si="4">SUM(C57:C58,C50,C43,C36)</f>
        <v>732270513</v>
      </c>
      <c r="D59" s="495">
        <f t="shared" si="4"/>
        <v>1208271201</v>
      </c>
      <c r="E59" s="486"/>
    </row>
    <row r="60" spans="1:5" x14ac:dyDescent="0.25">
      <c r="A60" s="497" t="s">
        <v>766</v>
      </c>
      <c r="B60" s="496">
        <f>SUM(B37,B44,B51,B57)</f>
        <v>194544069</v>
      </c>
      <c r="C60" s="496">
        <f>SUM(C37,C44,C51,C57)</f>
        <v>162153724</v>
      </c>
      <c r="D60" s="496">
        <f t="shared" ref="D60:D123" si="5">B60-C60</f>
        <v>32390345</v>
      </c>
      <c r="E60" s="486"/>
    </row>
    <row r="61" spans="1:5" x14ac:dyDescent="0.25">
      <c r="A61" s="497" t="s">
        <v>767</v>
      </c>
      <c r="B61" s="496">
        <f t="shared" ref="B61:C64" si="6">SUM(B45,B38)</f>
        <v>1064794795</v>
      </c>
      <c r="C61" s="496">
        <f t="shared" si="6"/>
        <v>303058674</v>
      </c>
      <c r="D61" s="496">
        <f t="shared" si="5"/>
        <v>761736121</v>
      </c>
      <c r="E61" s="486"/>
    </row>
    <row r="62" spans="1:5" x14ac:dyDescent="0.25">
      <c r="A62" s="497" t="s">
        <v>768</v>
      </c>
      <c r="B62" s="496">
        <f t="shared" si="6"/>
        <v>584076996</v>
      </c>
      <c r="C62" s="496">
        <f t="shared" si="6"/>
        <v>214257710</v>
      </c>
      <c r="D62" s="496">
        <f t="shared" si="5"/>
        <v>369819286</v>
      </c>
      <c r="E62" s="486"/>
    </row>
    <row r="63" spans="1:5" x14ac:dyDescent="0.25">
      <c r="A63" s="497" t="s">
        <v>769</v>
      </c>
      <c r="B63" s="496">
        <f t="shared" si="6"/>
        <v>44722636</v>
      </c>
      <c r="C63" s="496">
        <f t="shared" si="6"/>
        <v>397187</v>
      </c>
      <c r="D63" s="496">
        <f t="shared" si="5"/>
        <v>44325449</v>
      </c>
      <c r="E63" s="486"/>
    </row>
    <row r="64" spans="1:5" x14ac:dyDescent="0.25">
      <c r="A64" s="497" t="s">
        <v>770</v>
      </c>
      <c r="B64" s="496">
        <f t="shared" si="6"/>
        <v>52403218</v>
      </c>
      <c r="C64" s="496">
        <f t="shared" si="6"/>
        <v>52403218</v>
      </c>
      <c r="D64" s="496">
        <f t="shared" si="5"/>
        <v>0</v>
      </c>
      <c r="E64" s="486"/>
    </row>
    <row r="65" spans="1:5" x14ac:dyDescent="0.25">
      <c r="A65" s="497" t="s">
        <v>772</v>
      </c>
      <c r="B65" s="496">
        <f>SUM(B42,B49,B56)</f>
        <v>0</v>
      </c>
      <c r="C65" s="496">
        <f>SUM(C42,C49,C56)</f>
        <v>0</v>
      </c>
      <c r="D65" s="496">
        <f t="shared" si="5"/>
        <v>0</v>
      </c>
      <c r="E65" s="486"/>
    </row>
    <row r="66" spans="1:5" x14ac:dyDescent="0.25">
      <c r="A66" s="490" t="s">
        <v>444</v>
      </c>
      <c r="B66" s="491">
        <v>2570740</v>
      </c>
      <c r="C66" s="491"/>
      <c r="D66" s="491">
        <v>2570700</v>
      </c>
      <c r="E66" s="486"/>
    </row>
    <row r="67" spans="1:5" x14ac:dyDescent="0.25">
      <c r="A67" s="501" t="s">
        <v>773</v>
      </c>
      <c r="B67" s="493"/>
      <c r="C67" s="493"/>
      <c r="D67" s="493">
        <f t="shared" si="5"/>
        <v>0</v>
      </c>
      <c r="E67" s="486"/>
    </row>
    <row r="68" spans="1:5" x14ac:dyDescent="0.25">
      <c r="A68" s="501" t="s">
        <v>774</v>
      </c>
      <c r="B68" s="493"/>
      <c r="C68" s="493"/>
      <c r="D68" s="493">
        <f t="shared" si="5"/>
        <v>0</v>
      </c>
      <c r="E68" s="486"/>
    </row>
    <row r="69" spans="1:5" x14ac:dyDescent="0.25">
      <c r="A69" s="501" t="s">
        <v>775</v>
      </c>
      <c r="B69" s="493"/>
      <c r="C69" s="493"/>
      <c r="D69" s="493">
        <f t="shared" si="5"/>
        <v>0</v>
      </c>
      <c r="E69" s="486"/>
    </row>
    <row r="70" spans="1:5" x14ac:dyDescent="0.25">
      <c r="A70" s="501" t="s">
        <v>775</v>
      </c>
      <c r="B70" s="493"/>
      <c r="C70" s="493"/>
      <c r="D70" s="493">
        <f t="shared" si="5"/>
        <v>0</v>
      </c>
      <c r="E70" s="486"/>
    </row>
    <row r="71" spans="1:5" x14ac:dyDescent="0.25">
      <c r="A71" s="501" t="s">
        <v>776</v>
      </c>
      <c r="B71" s="493"/>
      <c r="C71" s="493"/>
      <c r="D71" s="493">
        <f t="shared" si="5"/>
        <v>0</v>
      </c>
      <c r="E71" s="486"/>
    </row>
    <row r="72" spans="1:5" x14ac:dyDescent="0.25">
      <c r="A72" s="501" t="s">
        <v>776</v>
      </c>
      <c r="B72" s="493"/>
      <c r="C72" s="493"/>
      <c r="D72" s="493">
        <f t="shared" si="5"/>
        <v>0</v>
      </c>
      <c r="E72" s="486"/>
    </row>
    <row r="73" spans="1:5" x14ac:dyDescent="0.25">
      <c r="A73" s="490" t="s">
        <v>445</v>
      </c>
      <c r="B73" s="491"/>
      <c r="C73" s="491"/>
      <c r="D73" s="491">
        <f t="shared" si="5"/>
        <v>0</v>
      </c>
      <c r="E73" s="486"/>
    </row>
    <row r="74" spans="1:5" x14ac:dyDescent="0.25">
      <c r="A74" s="501" t="s">
        <v>777</v>
      </c>
      <c r="B74" s="493"/>
      <c r="C74" s="493"/>
      <c r="D74" s="493">
        <f t="shared" si="5"/>
        <v>0</v>
      </c>
      <c r="E74" s="486"/>
    </row>
    <row r="75" spans="1:5" x14ac:dyDescent="0.25">
      <c r="A75" s="501" t="s">
        <v>778</v>
      </c>
      <c r="B75" s="493"/>
      <c r="C75" s="493"/>
      <c r="D75" s="493">
        <f t="shared" si="5"/>
        <v>0</v>
      </c>
      <c r="E75" s="486"/>
    </row>
    <row r="76" spans="1:5" x14ac:dyDescent="0.25">
      <c r="A76" s="490" t="s">
        <v>446</v>
      </c>
      <c r="B76" s="491"/>
      <c r="C76" s="491"/>
      <c r="D76" s="491">
        <f t="shared" si="5"/>
        <v>0</v>
      </c>
      <c r="E76" s="486"/>
    </row>
    <row r="77" spans="1:5" x14ac:dyDescent="0.25">
      <c r="A77" s="494" t="s">
        <v>447</v>
      </c>
      <c r="B77" s="495">
        <f>SUM(B66,B73,B76)</f>
        <v>2570740</v>
      </c>
      <c r="C77" s="495"/>
      <c r="D77" s="495">
        <v>2570700</v>
      </c>
      <c r="E77" s="486"/>
    </row>
    <row r="78" spans="1:5" x14ac:dyDescent="0.25">
      <c r="A78" s="501" t="s">
        <v>448</v>
      </c>
      <c r="B78" s="493"/>
      <c r="C78" s="493"/>
      <c r="D78" s="493">
        <f t="shared" si="5"/>
        <v>0</v>
      </c>
      <c r="E78" s="486"/>
    </row>
    <row r="79" spans="1:5" x14ac:dyDescent="0.25">
      <c r="A79" s="492" t="s">
        <v>766</v>
      </c>
      <c r="B79" s="493"/>
      <c r="C79" s="493"/>
      <c r="D79" s="493">
        <f t="shared" si="5"/>
        <v>0</v>
      </c>
      <c r="E79" s="486"/>
    </row>
    <row r="80" spans="1:5" x14ac:dyDescent="0.25">
      <c r="A80" s="492" t="s">
        <v>767</v>
      </c>
      <c r="B80" s="493"/>
      <c r="C80" s="493"/>
      <c r="D80" s="493">
        <f t="shared" si="5"/>
        <v>0</v>
      </c>
      <c r="E80" s="486"/>
    </row>
    <row r="81" spans="1:5" x14ac:dyDescent="0.25">
      <c r="A81" s="492" t="s">
        <v>768</v>
      </c>
      <c r="B81" s="493"/>
      <c r="C81" s="493"/>
      <c r="D81" s="493">
        <f t="shared" si="5"/>
        <v>0</v>
      </c>
      <c r="E81" s="486"/>
    </row>
    <row r="82" spans="1:5" x14ac:dyDescent="0.25">
      <c r="A82" s="492" t="s">
        <v>769</v>
      </c>
      <c r="B82" s="493"/>
      <c r="C82" s="493"/>
      <c r="D82" s="493">
        <f t="shared" si="5"/>
        <v>0</v>
      </c>
      <c r="E82" s="486"/>
    </row>
    <row r="83" spans="1:5" x14ac:dyDescent="0.25">
      <c r="A83" s="492" t="s">
        <v>770</v>
      </c>
      <c r="B83" s="493"/>
      <c r="C83" s="493"/>
      <c r="D83" s="493">
        <f t="shared" si="5"/>
        <v>0</v>
      </c>
      <c r="E83" s="486"/>
    </row>
    <row r="84" spans="1:5" x14ac:dyDescent="0.25">
      <c r="A84" s="492" t="s">
        <v>772</v>
      </c>
      <c r="B84" s="493"/>
      <c r="C84" s="493"/>
      <c r="D84" s="493">
        <f t="shared" si="5"/>
        <v>0</v>
      </c>
      <c r="E84" s="486"/>
    </row>
    <row r="85" spans="1:5" x14ac:dyDescent="0.25">
      <c r="A85" s="501" t="s">
        <v>449</v>
      </c>
      <c r="B85" s="493"/>
      <c r="C85" s="493"/>
      <c r="D85" s="493">
        <f t="shared" si="5"/>
        <v>0</v>
      </c>
      <c r="E85" s="486"/>
    </row>
    <row r="86" spans="1:5" x14ac:dyDescent="0.25">
      <c r="A86" s="494" t="s">
        <v>779</v>
      </c>
      <c r="B86" s="495"/>
      <c r="C86" s="495"/>
      <c r="D86" s="496">
        <f t="shared" si="5"/>
        <v>0</v>
      </c>
      <c r="E86" s="486"/>
    </row>
    <row r="87" spans="1:5" x14ac:dyDescent="0.25">
      <c r="A87" s="492" t="s">
        <v>766</v>
      </c>
      <c r="B87" s="502"/>
      <c r="C87" s="502"/>
      <c r="D87" s="493">
        <f t="shared" si="5"/>
        <v>0</v>
      </c>
      <c r="E87" s="486"/>
    </row>
    <row r="88" spans="1:5" x14ac:dyDescent="0.25">
      <c r="A88" s="492" t="s">
        <v>767</v>
      </c>
      <c r="B88" s="502"/>
      <c r="C88" s="502"/>
      <c r="D88" s="493">
        <f t="shared" si="5"/>
        <v>0</v>
      </c>
      <c r="E88" s="486"/>
    </row>
    <row r="89" spans="1:5" x14ac:dyDescent="0.25">
      <c r="A89" s="492" t="s">
        <v>768</v>
      </c>
      <c r="B89" s="502"/>
      <c r="C89" s="502"/>
      <c r="D89" s="493">
        <f t="shared" si="5"/>
        <v>0</v>
      </c>
      <c r="E89" s="486"/>
    </row>
    <row r="90" spans="1:5" x14ac:dyDescent="0.25">
      <c r="A90" s="492" t="s">
        <v>769</v>
      </c>
      <c r="B90" s="502"/>
      <c r="C90" s="502"/>
      <c r="D90" s="493">
        <f t="shared" si="5"/>
        <v>0</v>
      </c>
      <c r="E90" s="486"/>
    </row>
    <row r="91" spans="1:5" x14ac:dyDescent="0.25">
      <c r="A91" s="492" t="s">
        <v>770</v>
      </c>
      <c r="B91" s="502"/>
      <c r="C91" s="502"/>
      <c r="D91" s="493">
        <f t="shared" si="5"/>
        <v>0</v>
      </c>
      <c r="E91" s="486"/>
    </row>
    <row r="92" spans="1:5" x14ac:dyDescent="0.25">
      <c r="A92" s="492" t="s">
        <v>772</v>
      </c>
      <c r="B92" s="502"/>
      <c r="C92" s="502"/>
      <c r="D92" s="493">
        <f t="shared" si="5"/>
        <v>0</v>
      </c>
      <c r="E92" s="486"/>
    </row>
    <row r="93" spans="1:5" x14ac:dyDescent="0.25">
      <c r="A93" s="503" t="s">
        <v>450</v>
      </c>
      <c r="B93" s="504">
        <f>SUM(B86,B77,B59,B29)</f>
        <v>1949252664</v>
      </c>
      <c r="C93" s="504">
        <f>SUM(C86,C77,C59,C29)</f>
        <v>738354452</v>
      </c>
      <c r="D93" s="504">
        <f t="shared" si="5"/>
        <v>1210898212</v>
      </c>
      <c r="E93" s="486"/>
    </row>
    <row r="94" spans="1:5" x14ac:dyDescent="0.25">
      <c r="A94" s="505" t="s">
        <v>780</v>
      </c>
      <c r="B94" s="502"/>
      <c r="C94" s="502"/>
      <c r="D94" s="493">
        <f t="shared" si="5"/>
        <v>0</v>
      </c>
      <c r="E94" s="486"/>
    </row>
    <row r="95" spans="1:5" x14ac:dyDescent="0.25">
      <c r="A95" s="492" t="s">
        <v>781</v>
      </c>
      <c r="B95" s="502"/>
      <c r="C95" s="502"/>
      <c r="D95" s="493">
        <f t="shared" si="5"/>
        <v>0</v>
      </c>
      <c r="E95" s="486"/>
    </row>
    <row r="96" spans="1:5" x14ac:dyDescent="0.25">
      <c r="A96" s="505" t="s">
        <v>451</v>
      </c>
      <c r="B96" s="502"/>
      <c r="C96" s="502"/>
      <c r="D96" s="493">
        <f t="shared" si="5"/>
        <v>0</v>
      </c>
      <c r="E96" s="486"/>
    </row>
    <row r="97" spans="1:5" x14ac:dyDescent="0.25">
      <c r="A97" s="503" t="s">
        <v>782</v>
      </c>
      <c r="B97" s="504"/>
      <c r="C97" s="504"/>
      <c r="D97" s="506">
        <f t="shared" si="5"/>
        <v>0</v>
      </c>
      <c r="E97" s="486"/>
    </row>
    <row r="98" spans="1:5" x14ac:dyDescent="0.25">
      <c r="A98" s="501" t="s">
        <v>452</v>
      </c>
      <c r="B98" s="493"/>
      <c r="C98" s="493"/>
      <c r="D98" s="493">
        <f t="shared" si="5"/>
        <v>0</v>
      </c>
      <c r="E98" s="486"/>
    </row>
    <row r="99" spans="1:5" x14ac:dyDescent="0.25">
      <c r="A99" s="501" t="s">
        <v>453</v>
      </c>
      <c r="B99" s="493">
        <v>521780</v>
      </c>
      <c r="C99" s="493"/>
      <c r="D99" s="493">
        <f>B99</f>
        <v>521780</v>
      </c>
      <c r="E99" s="486"/>
    </row>
    <row r="100" spans="1:5" x14ac:dyDescent="0.25">
      <c r="A100" s="501" t="s">
        <v>454</v>
      </c>
      <c r="B100" s="493">
        <v>161902959</v>
      </c>
      <c r="C100" s="493"/>
      <c r="D100" s="493">
        <f>B100</f>
        <v>161902959</v>
      </c>
      <c r="E100" s="486"/>
    </row>
    <row r="101" spans="1:5" x14ac:dyDescent="0.25">
      <c r="A101" s="501" t="s">
        <v>455</v>
      </c>
      <c r="B101" s="493"/>
      <c r="C101" s="493"/>
      <c r="D101" s="493">
        <f t="shared" si="5"/>
        <v>0</v>
      </c>
      <c r="E101" s="486"/>
    </row>
    <row r="102" spans="1:5" x14ac:dyDescent="0.25">
      <c r="A102" s="501" t="s">
        <v>456</v>
      </c>
      <c r="B102" s="493"/>
      <c r="C102" s="493"/>
      <c r="D102" s="493">
        <f t="shared" si="5"/>
        <v>0</v>
      </c>
      <c r="E102" s="486"/>
    </row>
    <row r="103" spans="1:5" x14ac:dyDescent="0.25">
      <c r="A103" s="503" t="s">
        <v>457</v>
      </c>
      <c r="B103" s="504">
        <f>SUM(B98:B102)</f>
        <v>162424739</v>
      </c>
      <c r="C103" s="504">
        <f t="shared" ref="C103:D103" si="7">SUM(C98:C102)</f>
        <v>0</v>
      </c>
      <c r="D103" s="504">
        <f t="shared" si="7"/>
        <v>162424739</v>
      </c>
      <c r="E103" s="486"/>
    </row>
    <row r="104" spans="1:5" x14ac:dyDescent="0.25">
      <c r="A104" s="505" t="s">
        <v>783</v>
      </c>
      <c r="B104" s="493">
        <v>10099657</v>
      </c>
      <c r="C104" s="493"/>
      <c r="D104" s="493">
        <f>B104</f>
        <v>10099657</v>
      </c>
      <c r="E104" s="486"/>
    </row>
    <row r="105" spans="1:5" x14ac:dyDescent="0.25">
      <c r="A105" s="505" t="s">
        <v>458</v>
      </c>
      <c r="B105" s="493">
        <v>0</v>
      </c>
      <c r="C105" s="493"/>
      <c r="D105" s="493">
        <f t="shared" ref="D105:D112" si="8">B105</f>
        <v>0</v>
      </c>
      <c r="E105" s="486"/>
    </row>
    <row r="106" spans="1:5" x14ac:dyDescent="0.25">
      <c r="A106" s="501" t="s">
        <v>459</v>
      </c>
      <c r="B106" s="493"/>
      <c r="C106" s="493"/>
      <c r="D106" s="493">
        <f t="shared" si="8"/>
        <v>0</v>
      </c>
      <c r="E106" s="486"/>
    </row>
    <row r="107" spans="1:5" x14ac:dyDescent="0.25">
      <c r="A107" s="501" t="s">
        <v>460</v>
      </c>
      <c r="B107" s="493"/>
      <c r="C107" s="493"/>
      <c r="D107" s="493">
        <f t="shared" si="8"/>
        <v>0</v>
      </c>
      <c r="E107" s="486"/>
    </row>
    <row r="108" spans="1:5" x14ac:dyDescent="0.25">
      <c r="A108" s="501" t="s">
        <v>461</v>
      </c>
      <c r="B108" s="493"/>
      <c r="C108" s="493"/>
      <c r="D108" s="493">
        <f t="shared" si="8"/>
        <v>0</v>
      </c>
      <c r="E108" s="486"/>
    </row>
    <row r="109" spans="1:5" x14ac:dyDescent="0.25">
      <c r="A109" s="501" t="s">
        <v>462</v>
      </c>
      <c r="B109" s="493">
        <v>90000</v>
      </c>
      <c r="C109" s="493"/>
      <c r="D109" s="493">
        <f t="shared" si="8"/>
        <v>90000</v>
      </c>
      <c r="E109" s="486"/>
    </row>
    <row r="110" spans="1:5" ht="30" x14ac:dyDescent="0.25">
      <c r="A110" s="501" t="s">
        <v>463</v>
      </c>
      <c r="B110" s="493"/>
      <c r="C110" s="493"/>
      <c r="D110" s="493">
        <f t="shared" si="8"/>
        <v>0</v>
      </c>
      <c r="E110" s="486"/>
    </row>
    <row r="111" spans="1:5" ht="30" x14ac:dyDescent="0.25">
      <c r="A111" s="501" t="s">
        <v>464</v>
      </c>
      <c r="B111" s="493"/>
      <c r="C111" s="493"/>
      <c r="D111" s="493">
        <f t="shared" si="8"/>
        <v>0</v>
      </c>
      <c r="E111" s="486"/>
    </row>
    <row r="112" spans="1:5" ht="30" x14ac:dyDescent="0.25">
      <c r="A112" s="501" t="s">
        <v>465</v>
      </c>
      <c r="B112" s="493"/>
      <c r="C112" s="493"/>
      <c r="D112" s="493">
        <f t="shared" si="8"/>
        <v>0</v>
      </c>
      <c r="E112" s="486"/>
    </row>
    <row r="113" spans="1:5" x14ac:dyDescent="0.25">
      <c r="A113" s="505" t="s">
        <v>466</v>
      </c>
      <c r="B113" s="502">
        <f>SUM(B106:B112)</f>
        <v>90000</v>
      </c>
      <c r="C113" s="502">
        <f t="shared" ref="C113" si="9">SUM(C106:C112)</f>
        <v>0</v>
      </c>
      <c r="D113" s="493">
        <f>SUM(D106:D112)</f>
        <v>90000</v>
      </c>
      <c r="E113" s="486"/>
    </row>
    <row r="114" spans="1:5" x14ac:dyDescent="0.25">
      <c r="A114" s="503" t="s">
        <v>784</v>
      </c>
      <c r="B114" s="504">
        <f>SUM(B104,B105,B113)</f>
        <v>10189657</v>
      </c>
      <c r="C114" s="504">
        <f t="shared" ref="C114:D114" si="10">SUM(C113,C105,C104)</f>
        <v>0</v>
      </c>
      <c r="D114" s="504">
        <f t="shared" si="10"/>
        <v>10189657</v>
      </c>
      <c r="E114" s="486"/>
    </row>
    <row r="115" spans="1:5" x14ac:dyDescent="0.25">
      <c r="A115" s="503" t="s">
        <v>467</v>
      </c>
      <c r="B115" s="504">
        <v>-27632000</v>
      </c>
      <c r="C115" s="504"/>
      <c r="D115" s="504">
        <f>SUM(B115)</f>
        <v>-27632000</v>
      </c>
      <c r="E115" s="486"/>
    </row>
    <row r="116" spans="1:5" x14ac:dyDescent="0.25">
      <c r="A116" s="501" t="s">
        <v>468</v>
      </c>
      <c r="B116" s="493"/>
      <c r="C116" s="493"/>
      <c r="D116" s="493">
        <f t="shared" si="5"/>
        <v>0</v>
      </c>
      <c r="E116" s="486"/>
    </row>
    <row r="117" spans="1:5" x14ac:dyDescent="0.25">
      <c r="A117" s="501" t="s">
        <v>469</v>
      </c>
      <c r="B117" s="493"/>
      <c r="C117" s="493"/>
      <c r="D117" s="493">
        <f t="shared" si="5"/>
        <v>0</v>
      </c>
      <c r="E117" s="486"/>
    </row>
    <row r="118" spans="1:5" x14ac:dyDescent="0.25">
      <c r="A118" s="501" t="s">
        <v>470</v>
      </c>
      <c r="B118" s="493"/>
      <c r="C118" s="493"/>
      <c r="D118" s="493">
        <f t="shared" si="5"/>
        <v>0</v>
      </c>
      <c r="E118" s="486"/>
    </row>
    <row r="119" spans="1:5" x14ac:dyDescent="0.25">
      <c r="A119" s="503" t="s">
        <v>785</v>
      </c>
      <c r="B119" s="504"/>
      <c r="C119" s="504"/>
      <c r="D119" s="506">
        <f t="shared" si="5"/>
        <v>0</v>
      </c>
      <c r="E119" s="486"/>
    </row>
    <row r="120" spans="1:5" ht="15.75" x14ac:dyDescent="0.25">
      <c r="A120" s="507" t="s">
        <v>471</v>
      </c>
      <c r="B120" s="508">
        <f>SUM(B119,B115,B114,B103,B97,B93)</f>
        <v>2094235060</v>
      </c>
      <c r="C120" s="508">
        <f t="shared" ref="C120:D120" si="11">SUM(C119,C115,C114,C103,C97,C93)</f>
        <v>738354452</v>
      </c>
      <c r="D120" s="508">
        <f t="shared" si="11"/>
        <v>1355880608</v>
      </c>
      <c r="E120" s="486"/>
    </row>
    <row r="121" spans="1:5" x14ac:dyDescent="0.25">
      <c r="A121" s="509" t="s">
        <v>472</v>
      </c>
      <c r="B121" s="510"/>
      <c r="C121" s="510"/>
      <c r="D121" s="493">
        <f t="shared" si="5"/>
        <v>0</v>
      </c>
      <c r="E121" s="486"/>
    </row>
    <row r="122" spans="1:5" x14ac:dyDescent="0.25">
      <c r="A122" s="501" t="s">
        <v>473</v>
      </c>
      <c r="B122" s="493">
        <v>1292139000</v>
      </c>
      <c r="C122" s="493"/>
      <c r="D122" s="493">
        <f t="shared" si="5"/>
        <v>1292139000</v>
      </c>
      <c r="E122" s="486"/>
    </row>
    <row r="123" spans="1:5" x14ac:dyDescent="0.25">
      <c r="A123" s="501" t="s">
        <v>474</v>
      </c>
      <c r="B123" s="493"/>
      <c r="C123" s="493"/>
      <c r="D123" s="493">
        <f t="shared" si="5"/>
        <v>0</v>
      </c>
      <c r="E123" s="486"/>
    </row>
    <row r="124" spans="1:5" x14ac:dyDescent="0.25">
      <c r="A124" s="501" t="s">
        <v>475</v>
      </c>
      <c r="B124" s="493">
        <v>1678777</v>
      </c>
      <c r="C124" s="493"/>
      <c r="D124" s="493">
        <f t="shared" ref="D124:D141" si="12">B124-C124</f>
        <v>1678777</v>
      </c>
      <c r="E124" s="486"/>
    </row>
    <row r="125" spans="1:5" x14ac:dyDescent="0.25">
      <c r="A125" s="501" t="s">
        <v>476</v>
      </c>
      <c r="B125" s="493">
        <v>-198365367</v>
      </c>
      <c r="C125" s="493"/>
      <c r="D125" s="493">
        <f t="shared" si="12"/>
        <v>-198365367</v>
      </c>
      <c r="E125" s="486"/>
    </row>
    <row r="126" spans="1:5" x14ac:dyDescent="0.25">
      <c r="A126" s="501" t="s">
        <v>477</v>
      </c>
      <c r="B126" s="493"/>
      <c r="C126" s="493"/>
      <c r="D126" s="493">
        <f t="shared" si="12"/>
        <v>0</v>
      </c>
      <c r="E126" s="486"/>
    </row>
    <row r="127" spans="1:5" x14ac:dyDescent="0.25">
      <c r="A127" s="501" t="s">
        <v>478</v>
      </c>
      <c r="B127" s="493">
        <v>-59084732</v>
      </c>
      <c r="C127" s="493"/>
      <c r="D127" s="493">
        <f t="shared" si="12"/>
        <v>-59084732</v>
      </c>
      <c r="E127" s="486"/>
    </row>
    <row r="128" spans="1:5" x14ac:dyDescent="0.25">
      <c r="A128" s="503" t="s">
        <v>786</v>
      </c>
      <c r="B128" s="504">
        <f>SUM(B122:B127)</f>
        <v>1036367678</v>
      </c>
      <c r="C128" s="504"/>
      <c r="D128" s="504">
        <f t="shared" si="12"/>
        <v>1036367678</v>
      </c>
      <c r="E128" s="486"/>
    </row>
    <row r="129" spans="1:5" x14ac:dyDescent="0.25">
      <c r="A129" s="505" t="s">
        <v>479</v>
      </c>
      <c r="B129" s="493">
        <v>30914101</v>
      </c>
      <c r="C129" s="493"/>
      <c r="D129" s="493">
        <v>38154720</v>
      </c>
      <c r="E129" s="486"/>
    </row>
    <row r="130" spans="1:5" x14ac:dyDescent="0.25">
      <c r="A130" s="505" t="s">
        <v>480</v>
      </c>
      <c r="B130" s="493">
        <v>5517642</v>
      </c>
      <c r="C130" s="493"/>
      <c r="D130" s="493">
        <f t="shared" si="12"/>
        <v>5517642</v>
      </c>
      <c r="E130" s="486"/>
    </row>
    <row r="131" spans="1:5" x14ac:dyDescent="0.25">
      <c r="A131" s="501" t="s">
        <v>481</v>
      </c>
      <c r="B131" s="493">
        <v>1492176</v>
      </c>
      <c r="C131" s="493"/>
      <c r="D131" s="493">
        <f t="shared" si="12"/>
        <v>1492176</v>
      </c>
      <c r="E131" s="486"/>
    </row>
    <row r="132" spans="1:5" x14ac:dyDescent="0.25">
      <c r="A132" s="501" t="s">
        <v>482</v>
      </c>
      <c r="B132" s="493">
        <v>230801</v>
      </c>
      <c r="C132" s="493"/>
      <c r="D132" s="493">
        <f t="shared" si="12"/>
        <v>230801</v>
      </c>
      <c r="E132" s="486"/>
    </row>
    <row r="133" spans="1:5" x14ac:dyDescent="0.25">
      <c r="A133" s="501" t="s">
        <v>483</v>
      </c>
      <c r="B133" s="493"/>
      <c r="C133" s="493"/>
      <c r="D133" s="493">
        <f t="shared" si="12"/>
        <v>0</v>
      </c>
      <c r="E133" s="486"/>
    </row>
    <row r="134" spans="1:5" x14ac:dyDescent="0.25">
      <c r="A134" s="501" t="s">
        <v>484</v>
      </c>
      <c r="B134" s="493"/>
      <c r="C134" s="493"/>
      <c r="D134" s="493">
        <f t="shared" si="12"/>
        <v>0</v>
      </c>
      <c r="E134" s="486"/>
    </row>
    <row r="135" spans="1:5" ht="30" x14ac:dyDescent="0.25">
      <c r="A135" s="501" t="s">
        <v>485</v>
      </c>
      <c r="B135" s="493"/>
      <c r="C135" s="493"/>
      <c r="D135" s="493">
        <f t="shared" si="12"/>
        <v>0</v>
      </c>
      <c r="E135" s="486"/>
    </row>
    <row r="136" spans="1:5" ht="30" x14ac:dyDescent="0.25">
      <c r="A136" s="501" t="s">
        <v>486</v>
      </c>
      <c r="B136" s="493"/>
      <c r="C136" s="493"/>
      <c r="D136" s="493">
        <f t="shared" si="12"/>
        <v>0</v>
      </c>
      <c r="E136" s="486"/>
    </row>
    <row r="137" spans="1:5" ht="30" x14ac:dyDescent="0.25">
      <c r="A137" s="501" t="s">
        <v>487</v>
      </c>
      <c r="B137" s="493"/>
      <c r="C137" s="493"/>
      <c r="D137" s="493">
        <f t="shared" si="12"/>
        <v>0</v>
      </c>
      <c r="E137" s="486"/>
    </row>
    <row r="138" spans="1:5" ht="30" x14ac:dyDescent="0.25">
      <c r="A138" s="501" t="s">
        <v>787</v>
      </c>
      <c r="B138" s="493"/>
      <c r="C138" s="493"/>
      <c r="D138" s="493">
        <f t="shared" si="12"/>
        <v>0</v>
      </c>
      <c r="E138" s="486"/>
    </row>
    <row r="139" spans="1:5" x14ac:dyDescent="0.25">
      <c r="A139" s="503" t="s">
        <v>488</v>
      </c>
      <c r="B139" s="504">
        <f>B129+B130+B131+B132</f>
        <v>38154720</v>
      </c>
      <c r="C139" s="504"/>
      <c r="D139" s="504">
        <f t="shared" si="12"/>
        <v>38154720</v>
      </c>
      <c r="E139" s="486"/>
    </row>
    <row r="140" spans="1:5" x14ac:dyDescent="0.25">
      <c r="A140" s="503" t="s">
        <v>489</v>
      </c>
      <c r="B140" s="504"/>
      <c r="C140" s="504"/>
      <c r="D140" s="506">
        <f t="shared" si="12"/>
        <v>0</v>
      </c>
      <c r="E140" s="486"/>
    </row>
    <row r="141" spans="1:5" x14ac:dyDescent="0.25">
      <c r="A141" s="503" t="s">
        <v>788</v>
      </c>
      <c r="B141" s="504">
        <v>281358170</v>
      </c>
      <c r="C141" s="504"/>
      <c r="D141" s="504">
        <f t="shared" si="12"/>
        <v>281358170</v>
      </c>
      <c r="E141" s="486"/>
    </row>
    <row r="142" spans="1:5" ht="15.75" x14ac:dyDescent="0.25">
      <c r="A142" s="507" t="s">
        <v>789</v>
      </c>
      <c r="B142" s="508">
        <f>SUM(B141,B140,B139,B128)</f>
        <v>1355880568</v>
      </c>
      <c r="C142" s="508">
        <f t="shared" ref="C142:D142" si="13">SUM(C141,C140,C139,C128)</f>
        <v>0</v>
      </c>
      <c r="D142" s="508">
        <f t="shared" si="13"/>
        <v>1355880568</v>
      </c>
      <c r="E142" s="486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64" fitToHeight="4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43"/>
  <sheetViews>
    <sheetView topLeftCell="A120" workbookViewId="0">
      <selection sqref="A1:D1"/>
    </sheetView>
  </sheetViews>
  <sheetFormatPr defaultRowHeight="12.75" x14ac:dyDescent="0.2"/>
  <cols>
    <col min="1" max="1" width="69.42578125" customWidth="1"/>
    <col min="2" max="2" width="12.5703125" bestFit="1" customWidth="1"/>
    <col min="3" max="3" width="15.7109375" bestFit="1" customWidth="1"/>
    <col min="4" max="4" width="14.5703125" bestFit="1" customWidth="1"/>
  </cols>
  <sheetData>
    <row r="1" spans="1:4" s="483" customFormat="1" ht="15" x14ac:dyDescent="0.25">
      <c r="A1" s="894" t="s">
        <v>1008</v>
      </c>
      <c r="B1" s="882"/>
      <c r="C1" s="882"/>
      <c r="D1" s="882"/>
    </row>
    <row r="2" spans="1:4" s="483" customFormat="1" ht="15" x14ac:dyDescent="0.25">
      <c r="A2" s="702"/>
      <c r="B2" s="511"/>
      <c r="C2" s="511"/>
      <c r="D2" s="511"/>
    </row>
    <row r="3" spans="1:4" s="483" customFormat="1" ht="18.75" customHeight="1" x14ac:dyDescent="0.25">
      <c r="A3" s="853" t="s">
        <v>971</v>
      </c>
      <c r="B3" s="854"/>
      <c r="C3" s="854"/>
      <c r="D3" s="854"/>
    </row>
    <row r="4" spans="1:4" s="483" customFormat="1" ht="15" x14ac:dyDescent="0.25">
      <c r="A4" s="855" t="s">
        <v>761</v>
      </c>
      <c r="B4" s="854"/>
      <c r="C4" s="854"/>
      <c r="D4" s="854"/>
    </row>
    <row r="5" spans="1:4" s="483" customFormat="1" ht="15" x14ac:dyDescent="0.25">
      <c r="A5" s="512"/>
      <c r="B5" s="513"/>
      <c r="C5" s="513"/>
      <c r="D5" s="513"/>
    </row>
    <row r="6" spans="1:4" s="483" customFormat="1" ht="39" x14ac:dyDescent="0.25">
      <c r="A6" s="514" t="s">
        <v>0</v>
      </c>
      <c r="B6" s="515" t="s">
        <v>762</v>
      </c>
      <c r="C6" s="515" t="s">
        <v>763</v>
      </c>
      <c r="D6" s="515" t="s">
        <v>764</v>
      </c>
    </row>
    <row r="7" spans="1:4" s="483" customFormat="1" ht="15" x14ac:dyDescent="0.25">
      <c r="A7" s="516" t="s">
        <v>765</v>
      </c>
      <c r="B7" s="515"/>
      <c r="C7" s="515"/>
      <c r="D7" s="515"/>
    </row>
    <row r="8" spans="1:4" s="483" customFormat="1" ht="15" x14ac:dyDescent="0.25">
      <c r="A8" s="517" t="s">
        <v>434</v>
      </c>
      <c r="B8" s="518">
        <f>B9+B10+B11+B12+B13+B14</f>
        <v>1714961</v>
      </c>
      <c r="C8" s="518">
        <f t="shared" ref="C8:D8" si="0">C9+C10+C11+C12+C13+C14</f>
        <v>1568015</v>
      </c>
      <c r="D8" s="518">
        <f t="shared" si="0"/>
        <v>146946</v>
      </c>
    </row>
    <row r="9" spans="1:4" s="483" customFormat="1" ht="15" x14ac:dyDescent="0.25">
      <c r="A9" s="519" t="s">
        <v>766</v>
      </c>
      <c r="B9" s="518"/>
      <c r="C9" s="518"/>
      <c r="D9" s="518">
        <f t="shared" ref="D9:D72" si="1">B9-C9</f>
        <v>0</v>
      </c>
    </row>
    <row r="10" spans="1:4" s="483" customFormat="1" ht="15" x14ac:dyDescent="0.25">
      <c r="A10" s="519" t="s">
        <v>767</v>
      </c>
      <c r="B10" s="518"/>
      <c r="C10" s="518"/>
      <c r="D10" s="518">
        <f t="shared" si="1"/>
        <v>0</v>
      </c>
    </row>
    <row r="11" spans="1:4" s="483" customFormat="1" ht="15" x14ac:dyDescent="0.25">
      <c r="A11" s="519" t="s">
        <v>768</v>
      </c>
      <c r="B11" s="518">
        <v>379250</v>
      </c>
      <c r="C11" s="518">
        <v>232304</v>
      </c>
      <c r="D11" s="518">
        <f t="shared" si="1"/>
        <v>146946</v>
      </c>
    </row>
    <row r="12" spans="1:4" s="483" customFormat="1" ht="15" x14ac:dyDescent="0.25">
      <c r="A12" s="519" t="s">
        <v>769</v>
      </c>
      <c r="B12" s="518">
        <v>1335711</v>
      </c>
      <c r="C12" s="518">
        <v>1335711</v>
      </c>
      <c r="D12" s="518">
        <f t="shared" si="1"/>
        <v>0</v>
      </c>
    </row>
    <row r="13" spans="1:4" s="483" customFormat="1" ht="15" x14ac:dyDescent="0.25">
      <c r="A13" s="519" t="s">
        <v>770</v>
      </c>
      <c r="B13" s="518"/>
      <c r="C13" s="518"/>
      <c r="D13" s="518">
        <f t="shared" si="1"/>
        <v>0</v>
      </c>
    </row>
    <row r="14" spans="1:4" s="483" customFormat="1" ht="15" x14ac:dyDescent="0.25">
      <c r="A14" s="519" t="s">
        <v>771</v>
      </c>
      <c r="B14" s="518"/>
      <c r="C14" s="518"/>
      <c r="D14" s="518">
        <f t="shared" si="1"/>
        <v>0</v>
      </c>
    </row>
    <row r="15" spans="1:4" s="483" customFormat="1" ht="15" x14ac:dyDescent="0.25">
      <c r="A15" s="517" t="s">
        <v>435</v>
      </c>
      <c r="B15" s="518">
        <f>SUM(B16:B21)</f>
        <v>556069</v>
      </c>
      <c r="C15" s="518">
        <f>SUM(C16:C21)</f>
        <v>556069</v>
      </c>
      <c r="D15" s="518">
        <f t="shared" si="1"/>
        <v>0</v>
      </c>
    </row>
    <row r="16" spans="1:4" s="483" customFormat="1" ht="15" x14ac:dyDescent="0.25">
      <c r="A16" s="519" t="s">
        <v>766</v>
      </c>
      <c r="B16" s="518"/>
      <c r="C16" s="518"/>
      <c r="D16" s="518">
        <f t="shared" si="1"/>
        <v>0</v>
      </c>
    </row>
    <row r="17" spans="1:4" s="483" customFormat="1" ht="15" x14ac:dyDescent="0.25">
      <c r="A17" s="519" t="s">
        <v>767</v>
      </c>
      <c r="B17" s="518"/>
      <c r="C17" s="518"/>
      <c r="D17" s="518">
        <f t="shared" si="1"/>
        <v>0</v>
      </c>
    </row>
    <row r="18" spans="1:4" s="483" customFormat="1" ht="15" x14ac:dyDescent="0.25">
      <c r="A18" s="519" t="s">
        <v>768</v>
      </c>
      <c r="B18" s="518"/>
      <c r="C18" s="518"/>
      <c r="D18" s="518">
        <f t="shared" si="1"/>
        <v>0</v>
      </c>
    </row>
    <row r="19" spans="1:4" s="483" customFormat="1" ht="15" x14ac:dyDescent="0.25">
      <c r="A19" s="519" t="s">
        <v>769</v>
      </c>
      <c r="B19" s="518"/>
      <c r="C19" s="518"/>
      <c r="D19" s="518">
        <f t="shared" si="1"/>
        <v>0</v>
      </c>
    </row>
    <row r="20" spans="1:4" s="483" customFormat="1" ht="15" x14ac:dyDescent="0.25">
      <c r="A20" s="519" t="s">
        <v>770</v>
      </c>
      <c r="B20" s="518"/>
      <c r="C20" s="518"/>
      <c r="D20" s="518">
        <f t="shared" si="1"/>
        <v>0</v>
      </c>
    </row>
    <row r="21" spans="1:4" s="483" customFormat="1" ht="15" x14ac:dyDescent="0.25">
      <c r="A21" s="519" t="s">
        <v>771</v>
      </c>
      <c r="B21" s="518">
        <v>556069</v>
      </c>
      <c r="C21" s="518">
        <v>556069</v>
      </c>
      <c r="D21" s="518">
        <f t="shared" si="1"/>
        <v>0</v>
      </c>
    </row>
    <row r="22" spans="1:4" s="483" customFormat="1" ht="15" x14ac:dyDescent="0.25">
      <c r="A22" s="517" t="s">
        <v>436</v>
      </c>
      <c r="B22" s="518"/>
      <c r="C22" s="518"/>
      <c r="D22" s="518">
        <f t="shared" si="1"/>
        <v>0</v>
      </c>
    </row>
    <row r="23" spans="1:4" s="483" customFormat="1" ht="15" x14ac:dyDescent="0.25">
      <c r="A23" s="519" t="s">
        <v>766</v>
      </c>
      <c r="B23" s="518"/>
      <c r="C23" s="518"/>
      <c r="D23" s="518">
        <f t="shared" si="1"/>
        <v>0</v>
      </c>
    </row>
    <row r="24" spans="1:4" s="483" customFormat="1" ht="15" x14ac:dyDescent="0.25">
      <c r="A24" s="519" t="s">
        <v>767</v>
      </c>
      <c r="B24" s="518"/>
      <c r="C24" s="518"/>
      <c r="D24" s="518">
        <f t="shared" si="1"/>
        <v>0</v>
      </c>
    </row>
    <row r="25" spans="1:4" s="483" customFormat="1" ht="15" x14ac:dyDescent="0.25">
      <c r="A25" s="519" t="s">
        <v>768</v>
      </c>
      <c r="B25" s="518"/>
      <c r="C25" s="518"/>
      <c r="D25" s="518">
        <f t="shared" si="1"/>
        <v>0</v>
      </c>
    </row>
    <row r="26" spans="1:4" s="483" customFormat="1" ht="15" x14ac:dyDescent="0.25">
      <c r="A26" s="519" t="s">
        <v>769</v>
      </c>
      <c r="B26" s="518"/>
      <c r="C26" s="518"/>
      <c r="D26" s="518">
        <f t="shared" si="1"/>
        <v>0</v>
      </c>
    </row>
    <row r="27" spans="1:4" s="483" customFormat="1" ht="15" x14ac:dyDescent="0.25">
      <c r="A27" s="519" t="s">
        <v>770</v>
      </c>
      <c r="B27" s="518"/>
      <c r="C27" s="518"/>
      <c r="D27" s="518">
        <f t="shared" si="1"/>
        <v>0</v>
      </c>
    </row>
    <row r="28" spans="1:4" s="483" customFormat="1" ht="15" x14ac:dyDescent="0.25">
      <c r="A28" s="519" t="s">
        <v>771</v>
      </c>
      <c r="B28" s="518"/>
      <c r="C28" s="518"/>
      <c r="D28" s="518">
        <f t="shared" si="1"/>
        <v>0</v>
      </c>
    </row>
    <row r="29" spans="1:4" s="483" customFormat="1" ht="15" x14ac:dyDescent="0.25">
      <c r="A29" s="520" t="s">
        <v>437</v>
      </c>
      <c r="B29" s="521">
        <f>SUM(B22,B15,B8)</f>
        <v>2271030</v>
      </c>
      <c r="C29" s="521">
        <f>SUM(C22,C15,C8)</f>
        <v>2124084</v>
      </c>
      <c r="D29" s="521">
        <f t="shared" ref="D29" si="2">SUM(D22,D15,D8)</f>
        <v>146946</v>
      </c>
    </row>
    <row r="30" spans="1:4" s="483" customFormat="1" ht="15" x14ac:dyDescent="0.25">
      <c r="A30" s="519" t="s">
        <v>766</v>
      </c>
      <c r="B30" s="521"/>
      <c r="C30" s="521"/>
      <c r="D30" s="518">
        <f t="shared" si="1"/>
        <v>0</v>
      </c>
    </row>
    <row r="31" spans="1:4" s="483" customFormat="1" ht="15" x14ac:dyDescent="0.25">
      <c r="A31" s="519" t="s">
        <v>767</v>
      </c>
      <c r="B31" s="521"/>
      <c r="C31" s="521"/>
      <c r="D31" s="518">
        <f t="shared" si="1"/>
        <v>0</v>
      </c>
    </row>
    <row r="32" spans="1:4" s="483" customFormat="1" ht="15" x14ac:dyDescent="0.25">
      <c r="A32" s="519" t="s">
        <v>768</v>
      </c>
      <c r="B32" s="521"/>
      <c r="C32" s="521"/>
      <c r="D32" s="518">
        <f t="shared" si="1"/>
        <v>0</v>
      </c>
    </row>
    <row r="33" spans="1:4" s="483" customFormat="1" ht="15" x14ac:dyDescent="0.25">
      <c r="A33" s="519" t="s">
        <v>769</v>
      </c>
      <c r="B33" s="521"/>
      <c r="C33" s="521"/>
      <c r="D33" s="518">
        <f t="shared" si="1"/>
        <v>0</v>
      </c>
    </row>
    <row r="34" spans="1:4" s="483" customFormat="1" ht="15" x14ac:dyDescent="0.25">
      <c r="A34" s="519" t="s">
        <v>770</v>
      </c>
      <c r="B34" s="521"/>
      <c r="C34" s="521"/>
      <c r="D34" s="518">
        <f t="shared" si="1"/>
        <v>0</v>
      </c>
    </row>
    <row r="35" spans="1:4" s="483" customFormat="1" ht="15" x14ac:dyDescent="0.25">
      <c r="A35" s="519" t="s">
        <v>772</v>
      </c>
      <c r="B35" s="521"/>
      <c r="C35" s="521"/>
      <c r="D35" s="518">
        <f t="shared" si="1"/>
        <v>0</v>
      </c>
    </row>
    <row r="36" spans="1:4" s="483" customFormat="1" ht="15" x14ac:dyDescent="0.25">
      <c r="A36" s="517" t="s">
        <v>438</v>
      </c>
      <c r="B36" s="518"/>
      <c r="C36" s="518"/>
      <c r="D36" s="518">
        <f t="shared" si="1"/>
        <v>0</v>
      </c>
    </row>
    <row r="37" spans="1:4" s="483" customFormat="1" ht="15" x14ac:dyDescent="0.25">
      <c r="A37" s="519" t="s">
        <v>766</v>
      </c>
      <c r="B37" s="518"/>
      <c r="C37" s="518"/>
      <c r="D37" s="518">
        <f t="shared" si="1"/>
        <v>0</v>
      </c>
    </row>
    <row r="38" spans="1:4" s="483" customFormat="1" ht="15" x14ac:dyDescent="0.25">
      <c r="A38" s="519" t="s">
        <v>767</v>
      </c>
      <c r="B38" s="518"/>
      <c r="C38" s="518"/>
      <c r="D38" s="518">
        <f t="shared" si="1"/>
        <v>0</v>
      </c>
    </row>
    <row r="39" spans="1:4" s="483" customFormat="1" ht="15" x14ac:dyDescent="0.25">
      <c r="A39" s="519" t="s">
        <v>768</v>
      </c>
      <c r="B39" s="518"/>
      <c r="C39" s="518"/>
      <c r="D39" s="518">
        <f t="shared" si="1"/>
        <v>0</v>
      </c>
    </row>
    <row r="40" spans="1:4" s="483" customFormat="1" ht="15" x14ac:dyDescent="0.25">
      <c r="A40" s="519" t="s">
        <v>769</v>
      </c>
      <c r="B40" s="518"/>
      <c r="C40" s="518"/>
      <c r="D40" s="518">
        <f t="shared" si="1"/>
        <v>0</v>
      </c>
    </row>
    <row r="41" spans="1:4" s="483" customFormat="1" ht="15" x14ac:dyDescent="0.25">
      <c r="A41" s="519" t="s">
        <v>770</v>
      </c>
      <c r="B41" s="518"/>
      <c r="C41" s="518"/>
      <c r="D41" s="518">
        <f t="shared" si="1"/>
        <v>0</v>
      </c>
    </row>
    <row r="42" spans="1:4" s="483" customFormat="1" ht="15" x14ac:dyDescent="0.25">
      <c r="A42" s="519" t="s">
        <v>772</v>
      </c>
      <c r="B42" s="518"/>
      <c r="C42" s="518"/>
      <c r="D42" s="518">
        <f t="shared" si="1"/>
        <v>0</v>
      </c>
    </row>
    <row r="43" spans="1:4" s="483" customFormat="1" ht="15" x14ac:dyDescent="0.25">
      <c r="A43" s="517" t="s">
        <v>439</v>
      </c>
      <c r="B43" s="518">
        <f>SUM(B44:B49)</f>
        <v>10778975</v>
      </c>
      <c r="C43" s="518">
        <f>SUM(C44:C49)</f>
        <v>10586830</v>
      </c>
      <c r="D43" s="518">
        <f t="shared" si="1"/>
        <v>192145</v>
      </c>
    </row>
    <row r="44" spans="1:4" s="483" customFormat="1" ht="15" x14ac:dyDescent="0.25">
      <c r="A44" s="519" t="s">
        <v>766</v>
      </c>
      <c r="B44" s="518"/>
      <c r="C44" s="518"/>
      <c r="D44" s="518">
        <f t="shared" si="1"/>
        <v>0</v>
      </c>
    </row>
    <row r="45" spans="1:4" s="483" customFormat="1" ht="15" x14ac:dyDescent="0.25">
      <c r="A45" s="519" t="s">
        <v>767</v>
      </c>
      <c r="B45" s="518"/>
      <c r="C45" s="518"/>
      <c r="D45" s="518">
        <f t="shared" si="1"/>
        <v>0</v>
      </c>
    </row>
    <row r="46" spans="1:4" s="483" customFormat="1" ht="15" x14ac:dyDescent="0.25">
      <c r="A46" s="519" t="s">
        <v>768</v>
      </c>
      <c r="B46" s="518">
        <v>932927</v>
      </c>
      <c r="C46" s="518">
        <v>740782</v>
      </c>
      <c r="D46" s="518">
        <f t="shared" si="1"/>
        <v>192145</v>
      </c>
    </row>
    <row r="47" spans="1:4" s="483" customFormat="1" ht="15" x14ac:dyDescent="0.25">
      <c r="A47" s="519" t="s">
        <v>769</v>
      </c>
      <c r="B47" s="518"/>
      <c r="C47" s="518"/>
      <c r="D47" s="518">
        <f t="shared" si="1"/>
        <v>0</v>
      </c>
    </row>
    <row r="48" spans="1:4" s="483" customFormat="1" ht="15" x14ac:dyDescent="0.25">
      <c r="A48" s="519" t="s">
        <v>770</v>
      </c>
      <c r="B48" s="518">
        <v>9846048</v>
      </c>
      <c r="C48" s="518">
        <v>9846048</v>
      </c>
      <c r="D48" s="518">
        <f t="shared" si="1"/>
        <v>0</v>
      </c>
    </row>
    <row r="49" spans="1:4" s="483" customFormat="1" ht="15" x14ac:dyDescent="0.25">
      <c r="A49" s="519" t="s">
        <v>772</v>
      </c>
      <c r="B49" s="518"/>
      <c r="C49" s="518"/>
      <c r="D49" s="518">
        <f t="shared" si="1"/>
        <v>0</v>
      </c>
    </row>
    <row r="50" spans="1:4" s="483" customFormat="1" ht="15" x14ac:dyDescent="0.25">
      <c r="A50" s="517" t="s">
        <v>440</v>
      </c>
      <c r="B50" s="518"/>
      <c r="C50" s="518"/>
      <c r="D50" s="518">
        <f t="shared" si="1"/>
        <v>0</v>
      </c>
    </row>
    <row r="51" spans="1:4" s="483" customFormat="1" ht="15" x14ac:dyDescent="0.25">
      <c r="A51" s="519" t="s">
        <v>766</v>
      </c>
      <c r="B51" s="518"/>
      <c r="C51" s="518"/>
      <c r="D51" s="518">
        <f t="shared" si="1"/>
        <v>0</v>
      </c>
    </row>
    <row r="52" spans="1:4" s="483" customFormat="1" ht="15" x14ac:dyDescent="0.25">
      <c r="A52" s="519" t="s">
        <v>767</v>
      </c>
      <c r="B52" s="518"/>
      <c r="C52" s="518"/>
      <c r="D52" s="518">
        <f t="shared" si="1"/>
        <v>0</v>
      </c>
    </row>
    <row r="53" spans="1:4" s="483" customFormat="1" ht="15" x14ac:dyDescent="0.25">
      <c r="A53" s="519" t="s">
        <v>768</v>
      </c>
      <c r="B53" s="518"/>
      <c r="C53" s="518"/>
      <c r="D53" s="518">
        <f t="shared" si="1"/>
        <v>0</v>
      </c>
    </row>
    <row r="54" spans="1:4" s="483" customFormat="1" ht="15" x14ac:dyDescent="0.25">
      <c r="A54" s="519" t="s">
        <v>769</v>
      </c>
      <c r="B54" s="518"/>
      <c r="C54" s="518"/>
      <c r="D54" s="518">
        <f t="shared" si="1"/>
        <v>0</v>
      </c>
    </row>
    <row r="55" spans="1:4" s="483" customFormat="1" ht="15" x14ac:dyDescent="0.25">
      <c r="A55" s="519" t="s">
        <v>770</v>
      </c>
      <c r="B55" s="518"/>
      <c r="C55" s="518"/>
      <c r="D55" s="518">
        <f t="shared" si="1"/>
        <v>0</v>
      </c>
    </row>
    <row r="56" spans="1:4" s="483" customFormat="1" ht="15" x14ac:dyDescent="0.25">
      <c r="A56" s="519" t="s">
        <v>772</v>
      </c>
      <c r="B56" s="518"/>
      <c r="C56" s="518"/>
      <c r="D56" s="518">
        <f t="shared" si="1"/>
        <v>0</v>
      </c>
    </row>
    <row r="57" spans="1:4" s="483" customFormat="1" ht="15" x14ac:dyDescent="0.25">
      <c r="A57" s="517" t="s">
        <v>441</v>
      </c>
      <c r="B57" s="518"/>
      <c r="C57" s="518"/>
      <c r="D57" s="518">
        <f t="shared" si="1"/>
        <v>0</v>
      </c>
    </row>
    <row r="58" spans="1:4" s="483" customFormat="1" ht="15" x14ac:dyDescent="0.25">
      <c r="A58" s="517" t="s">
        <v>442</v>
      </c>
      <c r="B58" s="518"/>
      <c r="C58" s="518"/>
      <c r="D58" s="518">
        <f t="shared" si="1"/>
        <v>0</v>
      </c>
    </row>
    <row r="59" spans="1:4" s="483" customFormat="1" ht="15" x14ac:dyDescent="0.25">
      <c r="A59" s="520" t="s">
        <v>443</v>
      </c>
      <c r="B59" s="521">
        <f>SUM(B58,B57,B50,B43,B36)</f>
        <v>10778975</v>
      </c>
      <c r="C59" s="521">
        <f t="shared" ref="C59:D59" si="3">SUM(C58,C57,C50,C43,C36)</f>
        <v>10586830</v>
      </c>
      <c r="D59" s="521">
        <f t="shared" si="3"/>
        <v>192145</v>
      </c>
    </row>
    <row r="60" spans="1:4" s="483" customFormat="1" ht="15" x14ac:dyDescent="0.25">
      <c r="A60" s="519" t="s">
        <v>766</v>
      </c>
      <c r="B60" s="521"/>
      <c r="C60" s="521"/>
      <c r="D60" s="518">
        <f t="shared" si="1"/>
        <v>0</v>
      </c>
    </row>
    <row r="61" spans="1:4" s="483" customFormat="1" ht="15" x14ac:dyDescent="0.25">
      <c r="A61" s="519" t="s">
        <v>767</v>
      </c>
      <c r="B61" s="521"/>
      <c r="C61" s="521"/>
      <c r="D61" s="518">
        <f t="shared" si="1"/>
        <v>0</v>
      </c>
    </row>
    <row r="62" spans="1:4" s="483" customFormat="1" ht="15" x14ac:dyDescent="0.25">
      <c r="A62" s="519" t="s">
        <v>768</v>
      </c>
      <c r="B62" s="521"/>
      <c r="C62" s="521"/>
      <c r="D62" s="518">
        <f t="shared" si="1"/>
        <v>0</v>
      </c>
    </row>
    <row r="63" spans="1:4" s="483" customFormat="1" ht="15" x14ac:dyDescent="0.25">
      <c r="A63" s="519" t="s">
        <v>769</v>
      </c>
      <c r="B63" s="521"/>
      <c r="C63" s="521"/>
      <c r="D63" s="518">
        <f t="shared" si="1"/>
        <v>0</v>
      </c>
    </row>
    <row r="64" spans="1:4" s="483" customFormat="1" ht="15" x14ac:dyDescent="0.25">
      <c r="A64" s="519" t="s">
        <v>770</v>
      </c>
      <c r="B64" s="521"/>
      <c r="C64" s="521"/>
      <c r="D64" s="518">
        <f t="shared" si="1"/>
        <v>0</v>
      </c>
    </row>
    <row r="65" spans="1:4" s="483" customFormat="1" ht="15" x14ac:dyDescent="0.25">
      <c r="A65" s="519" t="s">
        <v>772</v>
      </c>
      <c r="B65" s="521"/>
      <c r="C65" s="521"/>
      <c r="D65" s="518">
        <f t="shared" si="1"/>
        <v>0</v>
      </c>
    </row>
    <row r="66" spans="1:4" s="483" customFormat="1" ht="15" x14ac:dyDescent="0.25">
      <c r="A66" s="517" t="s">
        <v>444</v>
      </c>
      <c r="B66" s="518"/>
      <c r="C66" s="518"/>
      <c r="D66" s="518">
        <f t="shared" si="1"/>
        <v>0</v>
      </c>
    </row>
    <row r="67" spans="1:4" s="483" customFormat="1" ht="15" x14ac:dyDescent="0.25">
      <c r="A67" s="517" t="s">
        <v>773</v>
      </c>
      <c r="B67" s="518"/>
      <c r="C67" s="518"/>
      <c r="D67" s="518">
        <f t="shared" si="1"/>
        <v>0</v>
      </c>
    </row>
    <row r="68" spans="1:4" s="483" customFormat="1" ht="15" x14ac:dyDescent="0.25">
      <c r="A68" s="517" t="s">
        <v>774</v>
      </c>
      <c r="B68" s="518"/>
      <c r="C68" s="518"/>
      <c r="D68" s="518">
        <f t="shared" si="1"/>
        <v>0</v>
      </c>
    </row>
    <row r="69" spans="1:4" s="483" customFormat="1" ht="15" x14ac:dyDescent="0.25">
      <c r="A69" s="517" t="s">
        <v>775</v>
      </c>
      <c r="B69" s="518"/>
      <c r="C69" s="518"/>
      <c r="D69" s="518">
        <f t="shared" si="1"/>
        <v>0</v>
      </c>
    </row>
    <row r="70" spans="1:4" s="483" customFormat="1" ht="15" x14ac:dyDescent="0.25">
      <c r="A70" s="517" t="s">
        <v>775</v>
      </c>
      <c r="B70" s="518"/>
      <c r="C70" s="518"/>
      <c r="D70" s="518">
        <f t="shared" si="1"/>
        <v>0</v>
      </c>
    </row>
    <row r="71" spans="1:4" s="483" customFormat="1" ht="15" x14ac:dyDescent="0.25">
      <c r="A71" s="517" t="s">
        <v>776</v>
      </c>
      <c r="B71" s="518"/>
      <c r="C71" s="518"/>
      <c r="D71" s="518">
        <f t="shared" si="1"/>
        <v>0</v>
      </c>
    </row>
    <row r="72" spans="1:4" s="483" customFormat="1" ht="15" x14ac:dyDescent="0.25">
      <c r="A72" s="517" t="s">
        <v>776</v>
      </c>
      <c r="B72" s="518"/>
      <c r="C72" s="518"/>
      <c r="D72" s="518">
        <f t="shared" si="1"/>
        <v>0</v>
      </c>
    </row>
    <row r="73" spans="1:4" s="483" customFormat="1" ht="15" x14ac:dyDescent="0.25">
      <c r="A73" s="517" t="s">
        <v>445</v>
      </c>
      <c r="B73" s="518"/>
      <c r="C73" s="518"/>
      <c r="D73" s="518">
        <f t="shared" ref="D73:D92" si="4">B73-C73</f>
        <v>0</v>
      </c>
    </row>
    <row r="74" spans="1:4" s="483" customFormat="1" ht="15" x14ac:dyDescent="0.25">
      <c r="A74" s="517" t="s">
        <v>777</v>
      </c>
      <c r="B74" s="518"/>
      <c r="C74" s="518"/>
      <c r="D74" s="518">
        <f t="shared" si="4"/>
        <v>0</v>
      </c>
    </row>
    <row r="75" spans="1:4" s="483" customFormat="1" ht="15" x14ac:dyDescent="0.25">
      <c r="A75" s="517" t="s">
        <v>778</v>
      </c>
      <c r="B75" s="518"/>
      <c r="C75" s="518"/>
      <c r="D75" s="518">
        <f t="shared" si="4"/>
        <v>0</v>
      </c>
    </row>
    <row r="76" spans="1:4" s="483" customFormat="1" ht="15" x14ac:dyDescent="0.25">
      <c r="A76" s="517" t="s">
        <v>446</v>
      </c>
      <c r="B76" s="518"/>
      <c r="C76" s="518"/>
      <c r="D76" s="518">
        <f t="shared" si="4"/>
        <v>0</v>
      </c>
    </row>
    <row r="77" spans="1:4" s="483" customFormat="1" ht="15" x14ac:dyDescent="0.25">
      <c r="A77" s="520" t="s">
        <v>447</v>
      </c>
      <c r="B77" s="521"/>
      <c r="C77" s="521"/>
      <c r="D77" s="518">
        <f t="shared" si="4"/>
        <v>0</v>
      </c>
    </row>
    <row r="78" spans="1:4" s="483" customFormat="1" ht="15" x14ac:dyDescent="0.25">
      <c r="A78" s="517" t="s">
        <v>448</v>
      </c>
      <c r="B78" s="518"/>
      <c r="C78" s="518"/>
      <c r="D78" s="518">
        <f t="shared" si="4"/>
        <v>0</v>
      </c>
    </row>
    <row r="79" spans="1:4" s="483" customFormat="1" ht="15" x14ac:dyDescent="0.25">
      <c r="A79" s="519" t="s">
        <v>766</v>
      </c>
      <c r="B79" s="518"/>
      <c r="C79" s="518"/>
      <c r="D79" s="518">
        <f t="shared" si="4"/>
        <v>0</v>
      </c>
    </row>
    <row r="80" spans="1:4" s="483" customFormat="1" ht="15" x14ac:dyDescent="0.25">
      <c r="A80" s="519" t="s">
        <v>767</v>
      </c>
      <c r="B80" s="518"/>
      <c r="C80" s="518"/>
      <c r="D80" s="518">
        <f t="shared" si="4"/>
        <v>0</v>
      </c>
    </row>
    <row r="81" spans="1:4" s="483" customFormat="1" ht="15" x14ac:dyDescent="0.25">
      <c r="A81" s="519" t="s">
        <v>768</v>
      </c>
      <c r="B81" s="518"/>
      <c r="C81" s="518"/>
      <c r="D81" s="518">
        <f t="shared" si="4"/>
        <v>0</v>
      </c>
    </row>
    <row r="82" spans="1:4" s="483" customFormat="1" ht="15" x14ac:dyDescent="0.25">
      <c r="A82" s="519" t="s">
        <v>769</v>
      </c>
      <c r="B82" s="518"/>
      <c r="C82" s="518"/>
      <c r="D82" s="518">
        <f t="shared" si="4"/>
        <v>0</v>
      </c>
    </row>
    <row r="83" spans="1:4" s="483" customFormat="1" ht="15" x14ac:dyDescent="0.25">
      <c r="A83" s="519" t="s">
        <v>770</v>
      </c>
      <c r="B83" s="518"/>
      <c r="C83" s="518"/>
      <c r="D83" s="518">
        <f t="shared" si="4"/>
        <v>0</v>
      </c>
    </row>
    <row r="84" spans="1:4" s="483" customFormat="1" ht="15" x14ac:dyDescent="0.25">
      <c r="A84" s="519" t="s">
        <v>772</v>
      </c>
      <c r="B84" s="518"/>
      <c r="C84" s="518"/>
      <c r="D84" s="518">
        <f t="shared" si="4"/>
        <v>0</v>
      </c>
    </row>
    <row r="85" spans="1:4" s="483" customFormat="1" ht="30" x14ac:dyDescent="0.25">
      <c r="A85" s="517" t="s">
        <v>449</v>
      </c>
      <c r="B85" s="518"/>
      <c r="C85" s="518"/>
      <c r="D85" s="518">
        <f t="shared" si="4"/>
        <v>0</v>
      </c>
    </row>
    <row r="86" spans="1:4" s="483" customFormat="1" ht="15" x14ac:dyDescent="0.25">
      <c r="A86" s="520" t="s">
        <v>779</v>
      </c>
      <c r="B86" s="521"/>
      <c r="C86" s="521"/>
      <c r="D86" s="518">
        <f t="shared" si="4"/>
        <v>0</v>
      </c>
    </row>
    <row r="87" spans="1:4" s="483" customFormat="1" ht="15" x14ac:dyDescent="0.25">
      <c r="A87" s="519" t="s">
        <v>766</v>
      </c>
      <c r="B87" s="521"/>
      <c r="C87" s="521"/>
      <c r="D87" s="518">
        <f t="shared" si="4"/>
        <v>0</v>
      </c>
    </row>
    <row r="88" spans="1:4" s="483" customFormat="1" ht="15" x14ac:dyDescent="0.25">
      <c r="A88" s="519" t="s">
        <v>767</v>
      </c>
      <c r="B88" s="521"/>
      <c r="C88" s="521"/>
      <c r="D88" s="518">
        <f t="shared" si="4"/>
        <v>0</v>
      </c>
    </row>
    <row r="89" spans="1:4" s="483" customFormat="1" ht="15" x14ac:dyDescent="0.25">
      <c r="A89" s="519" t="s">
        <v>768</v>
      </c>
      <c r="B89" s="521"/>
      <c r="C89" s="521"/>
      <c r="D89" s="518">
        <f t="shared" si="4"/>
        <v>0</v>
      </c>
    </row>
    <row r="90" spans="1:4" s="483" customFormat="1" ht="15" x14ac:dyDescent="0.25">
      <c r="A90" s="519" t="s">
        <v>769</v>
      </c>
      <c r="B90" s="521"/>
      <c r="C90" s="521"/>
      <c r="D90" s="518">
        <f t="shared" si="4"/>
        <v>0</v>
      </c>
    </row>
    <row r="91" spans="1:4" s="483" customFormat="1" ht="15" x14ac:dyDescent="0.25">
      <c r="A91" s="519" t="s">
        <v>770</v>
      </c>
      <c r="B91" s="521"/>
      <c r="C91" s="521"/>
      <c r="D91" s="518">
        <f t="shared" si="4"/>
        <v>0</v>
      </c>
    </row>
    <row r="92" spans="1:4" s="483" customFormat="1" ht="15" x14ac:dyDescent="0.25">
      <c r="A92" s="519" t="s">
        <v>772</v>
      </c>
      <c r="B92" s="521"/>
      <c r="C92" s="521"/>
      <c r="D92" s="518">
        <f t="shared" si="4"/>
        <v>0</v>
      </c>
    </row>
    <row r="93" spans="1:4" s="483" customFormat="1" ht="15" x14ac:dyDescent="0.25">
      <c r="A93" s="520" t="s">
        <v>450</v>
      </c>
      <c r="B93" s="521">
        <f>SUM(B86,B77,B59,B29)</f>
        <v>13050005</v>
      </c>
      <c r="C93" s="521">
        <f t="shared" ref="C93:D93" si="5">SUM(C86,C77,C59,C29)</f>
        <v>12710914</v>
      </c>
      <c r="D93" s="521">
        <f t="shared" si="5"/>
        <v>339091</v>
      </c>
    </row>
    <row r="94" spans="1:4" s="483" customFormat="1" ht="15" x14ac:dyDescent="0.25">
      <c r="A94" s="520" t="s">
        <v>780</v>
      </c>
      <c r="B94" s="521"/>
      <c r="C94" s="521"/>
      <c r="D94" s="521"/>
    </row>
    <row r="95" spans="1:4" s="483" customFormat="1" ht="15" x14ac:dyDescent="0.25">
      <c r="A95" s="519" t="s">
        <v>781</v>
      </c>
      <c r="B95" s="521"/>
      <c r="C95" s="521"/>
      <c r="D95" s="521"/>
    </row>
    <row r="96" spans="1:4" s="483" customFormat="1" ht="15" x14ac:dyDescent="0.25">
      <c r="A96" s="520" t="s">
        <v>451</v>
      </c>
      <c r="B96" s="521"/>
      <c r="C96" s="521"/>
      <c r="D96" s="521"/>
    </row>
    <row r="97" spans="1:4" s="483" customFormat="1" ht="15" x14ac:dyDescent="0.25">
      <c r="A97" s="520" t="s">
        <v>782</v>
      </c>
      <c r="B97" s="521"/>
      <c r="C97" s="521"/>
      <c r="D97" s="521"/>
    </row>
    <row r="98" spans="1:4" s="483" customFormat="1" ht="15" x14ac:dyDescent="0.25">
      <c r="A98" s="517" t="s">
        <v>452</v>
      </c>
      <c r="B98" s="518"/>
      <c r="C98" s="518"/>
      <c r="D98" s="518"/>
    </row>
    <row r="99" spans="1:4" s="483" customFormat="1" ht="15" x14ac:dyDescent="0.25">
      <c r="A99" s="517" t="s">
        <v>453</v>
      </c>
      <c r="B99" s="518">
        <v>405985</v>
      </c>
      <c r="C99" s="518"/>
      <c r="D99" s="518">
        <v>405985</v>
      </c>
    </row>
    <row r="100" spans="1:4" s="483" customFormat="1" ht="15" x14ac:dyDescent="0.25">
      <c r="A100" s="517" t="s">
        <v>454</v>
      </c>
      <c r="B100" s="518">
        <v>439812</v>
      </c>
      <c r="C100" s="518"/>
      <c r="D100" s="518">
        <v>439812</v>
      </c>
    </row>
    <row r="101" spans="1:4" s="483" customFormat="1" ht="15" x14ac:dyDescent="0.25">
      <c r="A101" s="517" t="s">
        <v>455</v>
      </c>
      <c r="B101" s="518"/>
      <c r="C101" s="518"/>
      <c r="D101" s="518">
        <f t="shared" ref="D101:D104" si="6">SUM(B101)</f>
        <v>0</v>
      </c>
    </row>
    <row r="102" spans="1:4" s="483" customFormat="1" ht="15" x14ac:dyDescent="0.25">
      <c r="A102" s="517" t="s">
        <v>456</v>
      </c>
      <c r="B102" s="518"/>
      <c r="C102" s="518"/>
      <c r="D102" s="518">
        <f t="shared" si="6"/>
        <v>0</v>
      </c>
    </row>
    <row r="103" spans="1:4" s="483" customFormat="1" ht="15" x14ac:dyDescent="0.25">
      <c r="A103" s="520" t="s">
        <v>457</v>
      </c>
      <c r="B103" s="521">
        <f>SUM(B98:B102)</f>
        <v>845797</v>
      </c>
      <c r="C103" s="521"/>
      <c r="D103" s="521">
        <f>D99+D100</f>
        <v>845797</v>
      </c>
    </row>
    <row r="104" spans="1:4" s="483" customFormat="1" ht="15" x14ac:dyDescent="0.25">
      <c r="A104" s="520" t="s">
        <v>783</v>
      </c>
      <c r="B104" s="521"/>
      <c r="C104" s="521"/>
      <c r="D104" s="521">
        <f t="shared" si="6"/>
        <v>0</v>
      </c>
    </row>
    <row r="105" spans="1:4" s="483" customFormat="1" ht="15" x14ac:dyDescent="0.25">
      <c r="A105" s="520" t="s">
        <v>458</v>
      </c>
      <c r="B105" s="521"/>
      <c r="C105" s="521"/>
      <c r="D105" s="521"/>
    </row>
    <row r="106" spans="1:4" s="483" customFormat="1" ht="15" x14ac:dyDescent="0.25">
      <c r="A106" s="517" t="s">
        <v>459</v>
      </c>
      <c r="B106" s="518"/>
      <c r="C106" s="518"/>
      <c r="D106" s="518"/>
    </row>
    <row r="107" spans="1:4" s="483" customFormat="1" ht="30" x14ac:dyDescent="0.25">
      <c r="A107" s="517" t="s">
        <v>460</v>
      </c>
      <c r="B107" s="518"/>
      <c r="C107" s="518"/>
      <c r="D107" s="518"/>
    </row>
    <row r="108" spans="1:4" s="483" customFormat="1" ht="15" x14ac:dyDescent="0.25">
      <c r="A108" s="517" t="s">
        <v>461</v>
      </c>
      <c r="B108" s="518"/>
      <c r="C108" s="518"/>
      <c r="D108" s="518"/>
    </row>
    <row r="109" spans="1:4" s="483" customFormat="1" ht="15" x14ac:dyDescent="0.25">
      <c r="A109" s="517" t="s">
        <v>462</v>
      </c>
      <c r="B109" s="518"/>
      <c r="C109" s="518"/>
      <c r="D109" s="518"/>
    </row>
    <row r="110" spans="1:4" s="483" customFormat="1" ht="30" x14ac:dyDescent="0.25">
      <c r="A110" s="517" t="s">
        <v>463</v>
      </c>
      <c r="B110" s="518"/>
      <c r="C110" s="518"/>
      <c r="D110" s="518"/>
    </row>
    <row r="111" spans="1:4" s="483" customFormat="1" ht="30" x14ac:dyDescent="0.25">
      <c r="A111" s="517" t="s">
        <v>464</v>
      </c>
      <c r="B111" s="518"/>
      <c r="C111" s="518"/>
      <c r="D111" s="518"/>
    </row>
    <row r="112" spans="1:4" s="483" customFormat="1" ht="30" x14ac:dyDescent="0.25">
      <c r="A112" s="517" t="s">
        <v>465</v>
      </c>
      <c r="B112" s="518"/>
      <c r="C112" s="518"/>
      <c r="D112" s="518"/>
    </row>
    <row r="113" spans="1:4" s="483" customFormat="1" ht="15" x14ac:dyDescent="0.25">
      <c r="A113" s="520" t="s">
        <v>466</v>
      </c>
      <c r="B113" s="521">
        <f>SUM(B106:B112)</f>
        <v>0</v>
      </c>
      <c r="C113" s="521"/>
      <c r="D113" s="521">
        <f>SUM(B113)</f>
        <v>0</v>
      </c>
    </row>
    <row r="114" spans="1:4" s="483" customFormat="1" ht="15" x14ac:dyDescent="0.25">
      <c r="A114" s="520" t="s">
        <v>784</v>
      </c>
      <c r="B114" s="522">
        <f>SUM(B113,B105,B104)</f>
        <v>0</v>
      </c>
      <c r="C114" s="521"/>
      <c r="D114" s="521">
        <f t="shared" ref="D114" si="7">SUM(B114)</f>
        <v>0</v>
      </c>
    </row>
    <row r="115" spans="1:4" s="483" customFormat="1" ht="15" x14ac:dyDescent="0.25">
      <c r="A115" s="520" t="s">
        <v>467</v>
      </c>
      <c r="B115" s="521"/>
      <c r="C115" s="521"/>
      <c r="D115" s="521">
        <v>0</v>
      </c>
    </row>
    <row r="116" spans="1:4" s="483" customFormat="1" ht="15" x14ac:dyDescent="0.25">
      <c r="A116" s="517" t="s">
        <v>468</v>
      </c>
      <c r="B116" s="518"/>
      <c r="C116" s="518"/>
      <c r="D116" s="518"/>
    </row>
    <row r="117" spans="1:4" s="483" customFormat="1" ht="15" x14ac:dyDescent="0.25">
      <c r="A117" s="517" t="s">
        <v>469</v>
      </c>
      <c r="B117" s="518"/>
      <c r="C117" s="518"/>
      <c r="D117" s="518"/>
    </row>
    <row r="118" spans="1:4" s="483" customFormat="1" ht="15" x14ac:dyDescent="0.25">
      <c r="A118" s="517" t="s">
        <v>470</v>
      </c>
      <c r="B118" s="518"/>
      <c r="C118" s="518"/>
      <c r="D118" s="518"/>
    </row>
    <row r="119" spans="1:4" s="483" customFormat="1" ht="15" x14ac:dyDescent="0.25">
      <c r="A119" s="520" t="s">
        <v>785</v>
      </c>
      <c r="B119" s="521"/>
      <c r="C119" s="521"/>
      <c r="D119" s="521"/>
    </row>
    <row r="120" spans="1:4" s="483" customFormat="1" ht="15.75" x14ac:dyDescent="0.25">
      <c r="A120" s="523" t="s">
        <v>471</v>
      </c>
      <c r="B120" s="524">
        <f>SUM(B119,B115,B114,B103,B97,B93)</f>
        <v>13895802</v>
      </c>
      <c r="C120" s="524">
        <f t="shared" ref="C120:D120" si="8">SUM(C119,C115,C114,C103,C97,C93)</f>
        <v>12710914</v>
      </c>
      <c r="D120" s="524">
        <f t="shared" si="8"/>
        <v>1184888</v>
      </c>
    </row>
    <row r="121" spans="1:4" s="483" customFormat="1" ht="15" x14ac:dyDescent="0.25">
      <c r="A121" s="525" t="s">
        <v>472</v>
      </c>
      <c r="B121" s="526"/>
      <c r="C121" s="526"/>
      <c r="D121" s="526"/>
    </row>
    <row r="122" spans="1:4" s="483" customFormat="1" ht="15" x14ac:dyDescent="0.25">
      <c r="A122" s="517" t="s">
        <v>473</v>
      </c>
      <c r="B122" s="518">
        <v>14430000</v>
      </c>
      <c r="C122" s="518"/>
      <c r="D122" s="518">
        <f>SUM(B122)</f>
        <v>14430000</v>
      </c>
    </row>
    <row r="123" spans="1:4" s="483" customFormat="1" ht="15" x14ac:dyDescent="0.25">
      <c r="A123" s="517" t="s">
        <v>474</v>
      </c>
      <c r="B123" s="518"/>
      <c r="C123" s="518"/>
      <c r="D123" s="518"/>
    </row>
    <row r="124" spans="1:4" s="483" customFormat="1" ht="15" x14ac:dyDescent="0.25">
      <c r="A124" s="517" t="s">
        <v>475</v>
      </c>
      <c r="B124" s="518">
        <v>1444268</v>
      </c>
      <c r="C124" s="518"/>
      <c r="D124" s="518">
        <f>SUM(B124:C124)</f>
        <v>1444268</v>
      </c>
    </row>
    <row r="125" spans="1:4" s="483" customFormat="1" ht="15" x14ac:dyDescent="0.25">
      <c r="A125" s="517" t="s">
        <v>476</v>
      </c>
      <c r="B125" s="518">
        <v>-16921089</v>
      </c>
      <c r="C125" s="518"/>
      <c r="D125" s="518">
        <v>-16921089</v>
      </c>
    </row>
    <row r="126" spans="1:4" s="483" customFormat="1" ht="15" x14ac:dyDescent="0.25">
      <c r="A126" s="517" t="s">
        <v>477</v>
      </c>
      <c r="B126" s="518"/>
      <c r="C126" s="518"/>
      <c r="D126" s="518"/>
    </row>
    <row r="127" spans="1:4" s="483" customFormat="1" ht="15" x14ac:dyDescent="0.25">
      <c r="A127" s="517" t="s">
        <v>478</v>
      </c>
      <c r="B127" s="518">
        <v>-3642943</v>
      </c>
      <c r="C127" s="518"/>
      <c r="D127" s="518">
        <v>-3642943</v>
      </c>
    </row>
    <row r="128" spans="1:4" s="483" customFormat="1" ht="15" x14ac:dyDescent="0.25">
      <c r="A128" s="520" t="s">
        <v>786</v>
      </c>
      <c r="B128" s="521">
        <f>SUM(B122:B127)</f>
        <v>-4689764</v>
      </c>
      <c r="C128" s="521">
        <f t="shared" ref="C128:D128" si="9">SUM(C122:C127)</f>
        <v>0</v>
      </c>
      <c r="D128" s="521">
        <f t="shared" si="9"/>
        <v>-4689764</v>
      </c>
    </row>
    <row r="129" spans="1:4" s="483" customFormat="1" ht="15" x14ac:dyDescent="0.25">
      <c r="A129" s="520" t="s">
        <v>479</v>
      </c>
      <c r="B129" s="521">
        <v>1262622</v>
      </c>
      <c r="C129" s="521"/>
      <c r="D129" s="521">
        <v>1262622</v>
      </c>
    </row>
    <row r="130" spans="1:4" s="483" customFormat="1" ht="15" x14ac:dyDescent="0.25">
      <c r="A130" s="520" t="s">
        <v>480</v>
      </c>
      <c r="B130" s="521">
        <v>0</v>
      </c>
      <c r="C130" s="521"/>
      <c r="D130" s="521">
        <v>0</v>
      </c>
    </row>
    <row r="131" spans="1:4" s="483" customFormat="1" ht="15" x14ac:dyDescent="0.25">
      <c r="A131" s="517" t="s">
        <v>481</v>
      </c>
      <c r="B131" s="518"/>
      <c r="C131" s="518"/>
      <c r="D131" s="518"/>
    </row>
    <row r="132" spans="1:4" s="483" customFormat="1" ht="30" x14ac:dyDescent="0.25">
      <c r="A132" s="517" t="s">
        <v>482</v>
      </c>
      <c r="B132" s="518"/>
      <c r="C132" s="518"/>
      <c r="D132" s="518"/>
    </row>
    <row r="133" spans="1:4" s="483" customFormat="1" ht="15" x14ac:dyDescent="0.25">
      <c r="A133" s="517" t="s">
        <v>483</v>
      </c>
      <c r="B133" s="518"/>
      <c r="C133" s="518"/>
      <c r="D133" s="518"/>
    </row>
    <row r="134" spans="1:4" s="483" customFormat="1" ht="15" x14ac:dyDescent="0.25">
      <c r="A134" s="517" t="s">
        <v>484</v>
      </c>
      <c r="B134" s="518"/>
      <c r="C134" s="518"/>
      <c r="D134" s="518"/>
    </row>
    <row r="135" spans="1:4" s="483" customFormat="1" ht="30" x14ac:dyDescent="0.25">
      <c r="A135" s="517" t="s">
        <v>485</v>
      </c>
      <c r="B135" s="518"/>
      <c r="C135" s="518"/>
      <c r="D135" s="518"/>
    </row>
    <row r="136" spans="1:4" s="483" customFormat="1" ht="30" x14ac:dyDescent="0.25">
      <c r="A136" s="517" t="s">
        <v>486</v>
      </c>
      <c r="B136" s="518"/>
      <c r="C136" s="518"/>
      <c r="D136" s="518"/>
    </row>
    <row r="137" spans="1:4" s="483" customFormat="1" ht="30" x14ac:dyDescent="0.25">
      <c r="A137" s="517" t="s">
        <v>487</v>
      </c>
      <c r="B137" s="518"/>
      <c r="C137" s="518"/>
      <c r="D137" s="518"/>
    </row>
    <row r="138" spans="1:4" s="483" customFormat="1" ht="30" x14ac:dyDescent="0.25">
      <c r="A138" s="517" t="s">
        <v>787</v>
      </c>
      <c r="B138" s="518"/>
      <c r="C138" s="518"/>
      <c r="D138" s="518"/>
    </row>
    <row r="139" spans="1:4" s="483" customFormat="1" ht="15" x14ac:dyDescent="0.25">
      <c r="A139" s="520" t="s">
        <v>488</v>
      </c>
      <c r="B139" s="521">
        <v>1262622</v>
      </c>
      <c r="C139" s="521">
        <f>SUM(C138,C130,C129)</f>
        <v>0</v>
      </c>
      <c r="D139" s="521">
        <f>SUM(D138,D130,D129)</f>
        <v>1262622</v>
      </c>
    </row>
    <row r="140" spans="1:4" s="483" customFormat="1" ht="15" x14ac:dyDescent="0.25">
      <c r="A140" s="520" t="s">
        <v>489</v>
      </c>
      <c r="B140" s="521"/>
      <c r="C140" s="521"/>
      <c r="D140" s="521"/>
    </row>
    <row r="141" spans="1:4" s="483" customFormat="1" ht="15" x14ac:dyDescent="0.25">
      <c r="A141" s="520" t="s">
        <v>788</v>
      </c>
      <c r="B141" s="521">
        <v>4612030</v>
      </c>
      <c r="C141" s="521"/>
      <c r="D141" s="521">
        <v>4612030</v>
      </c>
    </row>
    <row r="142" spans="1:4" s="483" customFormat="1" ht="15.75" x14ac:dyDescent="0.25">
      <c r="A142" s="523" t="s">
        <v>789</v>
      </c>
      <c r="B142" s="524">
        <f>SUM(B141,B140,B139,B128)</f>
        <v>1184888</v>
      </c>
      <c r="C142" s="524">
        <f>SUM(C141,C140,C139,C128)</f>
        <v>0</v>
      </c>
      <c r="D142" s="524">
        <f>SUM(D141,D140,D139,D128)</f>
        <v>1184888</v>
      </c>
    </row>
    <row r="143" spans="1:4" s="483" customFormat="1" ht="15" x14ac:dyDescent="0.25">
      <c r="A143" s="526" t="s">
        <v>790</v>
      </c>
      <c r="B143" s="526"/>
      <c r="C143" s="526"/>
      <c r="D143" s="526"/>
    </row>
  </sheetData>
  <mergeCells count="3">
    <mergeCell ref="A3:D3"/>
    <mergeCell ref="A4:D4"/>
    <mergeCell ref="A1:D1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2"/>
  <sheetViews>
    <sheetView topLeftCell="A25" workbookViewId="0">
      <selection activeCell="A27" sqref="A27:H27"/>
    </sheetView>
  </sheetViews>
  <sheetFormatPr defaultColWidth="9.140625" defaultRowHeight="12.75" x14ac:dyDescent="0.2"/>
  <cols>
    <col min="1" max="4" width="9.140625" style="411"/>
    <col min="5" max="5" width="12.42578125" style="411" customWidth="1"/>
    <col min="6" max="6" width="9.140625" style="411"/>
    <col min="7" max="7" width="10.28515625" style="411" customWidth="1"/>
    <col min="8" max="16384" width="9.140625" style="411"/>
  </cols>
  <sheetData>
    <row r="1" spans="1:8" x14ac:dyDescent="0.2">
      <c r="A1" s="892" t="s">
        <v>1009</v>
      </c>
      <c r="B1" s="882"/>
      <c r="C1" s="882"/>
      <c r="D1" s="882"/>
      <c r="E1" s="882"/>
      <c r="F1" s="882"/>
      <c r="G1" s="882"/>
      <c r="H1" s="882"/>
    </row>
    <row r="3" spans="1:8" x14ac:dyDescent="0.2">
      <c r="A3" s="813" t="s">
        <v>962</v>
      </c>
      <c r="B3" s="793"/>
      <c r="C3" s="793"/>
      <c r="D3" s="793"/>
      <c r="E3" s="793"/>
      <c r="F3" s="793"/>
      <c r="G3" s="793"/>
      <c r="H3" s="793"/>
    </row>
    <row r="4" spans="1:8" x14ac:dyDescent="0.2">
      <c r="C4" s="527"/>
      <c r="D4" s="527"/>
    </row>
    <row r="5" spans="1:8" x14ac:dyDescent="0.2">
      <c r="C5" s="527" t="s">
        <v>791</v>
      </c>
    </row>
    <row r="7" spans="1:8" x14ac:dyDescent="0.2">
      <c r="H7" s="76" t="s">
        <v>665</v>
      </c>
    </row>
    <row r="8" spans="1:8" ht="13.5" thickBot="1" x14ac:dyDescent="0.25"/>
    <row r="9" spans="1:8" x14ac:dyDescent="0.2">
      <c r="A9" s="528"/>
      <c r="B9" s="529"/>
      <c r="C9" s="529"/>
      <c r="D9" s="529"/>
      <c r="E9" s="530"/>
      <c r="F9" s="531"/>
      <c r="G9" s="531" t="s">
        <v>792</v>
      </c>
      <c r="H9" s="530" t="s">
        <v>793</v>
      </c>
    </row>
    <row r="10" spans="1:8" x14ac:dyDescent="0.2">
      <c r="A10" s="532" t="s">
        <v>794</v>
      </c>
      <c r="B10" s="533"/>
      <c r="C10" s="461"/>
      <c r="D10" s="461"/>
      <c r="E10" s="534"/>
      <c r="F10" s="535" t="s">
        <v>795</v>
      </c>
      <c r="G10" s="535" t="s">
        <v>796</v>
      </c>
      <c r="H10" s="536" t="s">
        <v>797</v>
      </c>
    </row>
    <row r="11" spans="1:8" ht="13.5" thickBot="1" x14ac:dyDescent="0.25">
      <c r="A11" s="537"/>
      <c r="B11" s="538"/>
      <c r="C11" s="538"/>
      <c r="D11" s="538"/>
      <c r="E11" s="539"/>
      <c r="F11" s="540"/>
      <c r="G11" s="540" t="s">
        <v>798</v>
      </c>
      <c r="H11" s="539"/>
    </row>
    <row r="12" spans="1:8" x14ac:dyDescent="0.2">
      <c r="A12" s="528"/>
      <c r="B12" s="529"/>
      <c r="C12" s="529"/>
      <c r="D12" s="529"/>
      <c r="E12" s="530"/>
      <c r="F12" s="541"/>
      <c r="G12" s="541"/>
      <c r="H12" s="534"/>
    </row>
    <row r="13" spans="1:8" ht="13.5" thickBot="1" x14ac:dyDescent="0.25">
      <c r="A13" s="537" t="s">
        <v>799</v>
      </c>
      <c r="B13" s="538"/>
      <c r="C13" s="538"/>
      <c r="D13" s="538"/>
      <c r="E13" s="539"/>
      <c r="F13" s="542"/>
      <c r="G13" s="542"/>
      <c r="H13" s="539"/>
    </row>
    <row r="14" spans="1:8" x14ac:dyDescent="0.2">
      <c r="A14" s="532"/>
      <c r="B14" s="461"/>
      <c r="C14" s="461"/>
      <c r="D14" s="461"/>
      <c r="E14" s="534"/>
      <c r="F14" s="543"/>
      <c r="G14" s="544"/>
      <c r="H14" s="534"/>
    </row>
    <row r="15" spans="1:8" ht="13.5" thickBot="1" x14ac:dyDescent="0.25">
      <c r="A15" s="532" t="s">
        <v>800</v>
      </c>
      <c r="B15" s="461"/>
      <c r="C15" s="461"/>
      <c r="D15" s="461"/>
      <c r="E15" s="534"/>
      <c r="F15" s="543"/>
      <c r="G15" s="544"/>
      <c r="H15" s="534">
        <v>16230545</v>
      </c>
    </row>
    <row r="16" spans="1:8" x14ac:dyDescent="0.2">
      <c r="A16" s="528"/>
      <c r="B16" s="529"/>
      <c r="C16" s="529"/>
      <c r="D16" s="529"/>
      <c r="E16" s="530"/>
      <c r="F16" s="545"/>
      <c r="G16" s="546"/>
      <c r="H16" s="530"/>
    </row>
    <row r="17" spans="1:8" ht="13.5" thickBot="1" x14ac:dyDescent="0.25">
      <c r="A17" s="537" t="s">
        <v>801</v>
      </c>
      <c r="B17" s="538"/>
      <c r="C17" s="538"/>
      <c r="D17" s="538"/>
      <c r="E17" s="539"/>
      <c r="F17" s="547"/>
      <c r="G17" s="542"/>
      <c r="H17" s="539">
        <v>5024912</v>
      </c>
    </row>
    <row r="18" spans="1:8" x14ac:dyDescent="0.2">
      <c r="A18" s="528"/>
      <c r="B18" s="529"/>
      <c r="C18" s="529"/>
      <c r="D18" s="529"/>
      <c r="E18" s="530"/>
      <c r="F18" s="545"/>
      <c r="G18" s="546"/>
      <c r="H18" s="548"/>
    </row>
    <row r="19" spans="1:8" ht="13.5" thickBot="1" x14ac:dyDescent="0.25">
      <c r="A19" s="537" t="s">
        <v>574</v>
      </c>
      <c r="B19" s="538"/>
      <c r="C19" s="538"/>
      <c r="D19" s="538"/>
      <c r="E19" s="539"/>
      <c r="F19" s="547"/>
      <c r="G19" s="542"/>
      <c r="H19" s="549"/>
    </row>
    <row r="20" spans="1:8" x14ac:dyDescent="0.2">
      <c r="A20" s="528"/>
      <c r="B20" s="529"/>
      <c r="C20" s="529"/>
      <c r="D20" s="529"/>
      <c r="E20" s="530"/>
      <c r="F20" s="545"/>
      <c r="G20" s="546"/>
      <c r="H20" s="548"/>
    </row>
    <row r="21" spans="1:8" ht="13.5" thickBot="1" x14ac:dyDescent="0.25">
      <c r="A21" s="537" t="s">
        <v>614</v>
      </c>
      <c r="B21" s="538"/>
      <c r="C21" s="538"/>
      <c r="D21" s="538"/>
      <c r="E21" s="539"/>
      <c r="F21" s="547"/>
      <c r="G21" s="542"/>
      <c r="H21" s="549"/>
    </row>
    <row r="27" spans="1:8" x14ac:dyDescent="0.2">
      <c r="A27" s="892" t="s">
        <v>1010</v>
      </c>
      <c r="B27" s="882"/>
      <c r="C27" s="882"/>
      <c r="D27" s="882"/>
      <c r="E27" s="882"/>
      <c r="F27" s="882"/>
      <c r="G27" s="882"/>
      <c r="H27" s="882"/>
    </row>
    <row r="29" spans="1:8" x14ac:dyDescent="0.2">
      <c r="B29" s="407" t="s">
        <v>971</v>
      </c>
      <c r="C29" s="407"/>
      <c r="D29" s="407"/>
      <c r="E29" s="407"/>
      <c r="F29" s="407"/>
      <c r="G29" s="407"/>
    </row>
    <row r="30" spans="1:8" x14ac:dyDescent="0.2">
      <c r="B30" s="407"/>
      <c r="C30" s="407"/>
      <c r="D30" s="407"/>
      <c r="E30" s="407"/>
      <c r="F30" s="407"/>
      <c r="G30" s="407"/>
    </row>
    <row r="31" spans="1:8" x14ac:dyDescent="0.2">
      <c r="B31" s="407"/>
      <c r="C31" s="407"/>
      <c r="D31" s="407" t="s">
        <v>791</v>
      </c>
      <c r="E31" s="407"/>
      <c r="F31" s="407"/>
      <c r="G31" s="407"/>
    </row>
    <row r="32" spans="1:8" x14ac:dyDescent="0.2">
      <c r="B32" s="76"/>
    </row>
    <row r="33" spans="1:8" x14ac:dyDescent="0.2">
      <c r="C33" s="527"/>
      <c r="D33" s="527"/>
    </row>
    <row r="34" spans="1:8" x14ac:dyDescent="0.2">
      <c r="H34" s="76" t="s">
        <v>668</v>
      </c>
    </row>
    <row r="35" spans="1:8" ht="13.5" thickBot="1" x14ac:dyDescent="0.25"/>
    <row r="36" spans="1:8" x14ac:dyDescent="0.2">
      <c r="A36" s="528"/>
      <c r="B36" s="529"/>
      <c r="C36" s="529"/>
      <c r="D36" s="529"/>
      <c r="E36" s="530"/>
      <c r="F36" s="856" t="s">
        <v>802</v>
      </c>
      <c r="G36" s="531" t="s">
        <v>792</v>
      </c>
      <c r="H36" s="859" t="s">
        <v>803</v>
      </c>
    </row>
    <row r="37" spans="1:8" x14ac:dyDescent="0.2">
      <c r="A37" s="532" t="s">
        <v>794</v>
      </c>
      <c r="B37" s="533"/>
      <c r="C37" s="461"/>
      <c r="D37" s="461"/>
      <c r="E37" s="534"/>
      <c r="F37" s="857"/>
      <c r="G37" s="535" t="s">
        <v>796</v>
      </c>
      <c r="H37" s="860"/>
    </row>
    <row r="38" spans="1:8" ht="13.5" thickBot="1" x14ac:dyDescent="0.25">
      <c r="A38" s="537"/>
      <c r="B38" s="538"/>
      <c r="C38" s="538"/>
      <c r="D38" s="538"/>
      <c r="E38" s="539"/>
      <c r="F38" s="858"/>
      <c r="G38" s="540" t="s">
        <v>798</v>
      </c>
      <c r="H38" s="861"/>
    </row>
    <row r="39" spans="1:8" x14ac:dyDescent="0.2">
      <c r="A39" s="528"/>
      <c r="B39" s="529"/>
      <c r="C39" s="529"/>
      <c r="D39" s="529"/>
      <c r="E39" s="530"/>
      <c r="F39" s="535"/>
      <c r="G39" s="535"/>
      <c r="H39" s="534"/>
    </row>
    <row r="40" spans="1:8" ht="13.5" thickBot="1" x14ac:dyDescent="0.25">
      <c r="A40" s="550"/>
      <c r="B40" s="538"/>
      <c r="C40" s="538"/>
      <c r="D40" s="538"/>
      <c r="E40" s="539"/>
      <c r="F40" s="540"/>
      <c r="G40" s="540"/>
      <c r="H40" s="539"/>
    </row>
    <row r="41" spans="1:8" x14ac:dyDescent="0.2">
      <c r="A41" s="532"/>
      <c r="B41" s="461"/>
      <c r="C41" s="461"/>
      <c r="D41" s="461"/>
      <c r="E41" s="534"/>
      <c r="F41" s="461"/>
      <c r="G41" s="535"/>
      <c r="H41" s="531"/>
    </row>
    <row r="42" spans="1:8" ht="13.5" thickBot="1" x14ac:dyDescent="0.25">
      <c r="A42" s="550"/>
      <c r="B42" s="538"/>
      <c r="C42" s="538"/>
      <c r="D42" s="538"/>
      <c r="E42" s="539"/>
      <c r="F42" s="538"/>
      <c r="G42" s="540"/>
      <c r="H42" s="539"/>
    </row>
  </sheetData>
  <mergeCells count="5">
    <mergeCell ref="F36:F38"/>
    <mergeCell ref="H36:H38"/>
    <mergeCell ref="A3:H3"/>
    <mergeCell ref="A1:H1"/>
    <mergeCell ref="A27:H27"/>
  </mergeCells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51"/>
  <sheetViews>
    <sheetView topLeftCell="A18" workbookViewId="0">
      <selection activeCell="A35" sqref="A35:K35"/>
    </sheetView>
  </sheetViews>
  <sheetFormatPr defaultColWidth="9.140625" defaultRowHeight="12.75" x14ac:dyDescent="0.2"/>
  <cols>
    <col min="1" max="1" width="34.85546875" style="411" customWidth="1"/>
    <col min="2" max="2" width="9.42578125" style="411" customWidth="1"/>
    <col min="3" max="3" width="9.140625" style="411"/>
    <col min="4" max="4" width="12.85546875" style="411" customWidth="1"/>
    <col min="5" max="5" width="13.28515625" style="411" bestFit="1" customWidth="1"/>
    <col min="6" max="6" width="13.7109375" style="411" customWidth="1"/>
    <col min="7" max="9" width="9.140625" style="411"/>
    <col min="10" max="10" width="11.5703125" style="411" customWidth="1"/>
    <col min="11" max="11" width="12.28515625" style="411" customWidth="1"/>
    <col min="12" max="16384" width="9.140625" style="411"/>
  </cols>
  <sheetData>
    <row r="2" spans="1:11" x14ac:dyDescent="0.2">
      <c r="A2" s="892" t="s">
        <v>1011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</row>
    <row r="4" spans="1:11" ht="18" customHeight="1" x14ac:dyDescent="0.25">
      <c r="A4" s="853" t="s">
        <v>970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</row>
    <row r="5" spans="1:11" ht="25.5" customHeight="1" x14ac:dyDescent="0.25">
      <c r="A5" s="863" t="s">
        <v>804</v>
      </c>
      <c r="B5" s="864"/>
      <c r="C5" s="864"/>
      <c r="D5" s="864"/>
      <c r="E5" s="864"/>
      <c r="F5" s="864"/>
      <c r="G5" s="864"/>
      <c r="H5" s="864"/>
      <c r="I5" s="864"/>
      <c r="J5" s="864"/>
      <c r="K5" s="864"/>
    </row>
    <row r="7" spans="1:11" ht="15" x14ac:dyDescent="0.25">
      <c r="A7" s="513" t="s">
        <v>28</v>
      </c>
    </row>
    <row r="8" spans="1:11" ht="48" x14ac:dyDescent="0.2">
      <c r="A8" s="551" t="s">
        <v>805</v>
      </c>
      <c r="B8" s="552" t="s">
        <v>806</v>
      </c>
      <c r="C8" s="552" t="s">
        <v>807</v>
      </c>
      <c r="D8" s="552" t="s">
        <v>808</v>
      </c>
      <c r="E8" s="552" t="s">
        <v>809</v>
      </c>
      <c r="F8" s="552" t="s">
        <v>810</v>
      </c>
      <c r="G8" s="552" t="s">
        <v>811</v>
      </c>
      <c r="H8" s="552" t="s">
        <v>812</v>
      </c>
      <c r="I8" s="552" t="s">
        <v>813</v>
      </c>
      <c r="J8" s="552" t="s">
        <v>814</v>
      </c>
      <c r="K8" s="553" t="s">
        <v>815</v>
      </c>
    </row>
    <row r="9" spans="1:11" ht="15" x14ac:dyDescent="0.3">
      <c r="A9" s="554"/>
      <c r="B9" s="554"/>
      <c r="C9" s="555"/>
      <c r="D9" s="555"/>
      <c r="E9" s="555"/>
      <c r="F9" s="555"/>
      <c r="G9" s="555"/>
      <c r="H9" s="555"/>
      <c r="I9" s="555"/>
      <c r="J9" s="555"/>
      <c r="K9" s="555"/>
    </row>
    <row r="10" spans="1:11" ht="25.5" x14ac:dyDescent="0.2">
      <c r="A10" s="551" t="s">
        <v>816</v>
      </c>
      <c r="B10" s="556"/>
      <c r="C10" s="557"/>
      <c r="D10" s="557"/>
      <c r="E10" s="557"/>
      <c r="F10" s="557"/>
      <c r="G10" s="557"/>
      <c r="H10" s="557"/>
      <c r="I10" s="557"/>
      <c r="J10" s="557"/>
      <c r="K10" s="557">
        <v>0</v>
      </c>
    </row>
    <row r="11" spans="1:11" ht="15" x14ac:dyDescent="0.3">
      <c r="A11" s="558"/>
      <c r="B11" s="554"/>
      <c r="C11" s="555"/>
      <c r="D11" s="555"/>
      <c r="E11" s="555"/>
      <c r="F11" s="555"/>
      <c r="G11" s="555"/>
      <c r="H11" s="555"/>
      <c r="I11" s="555"/>
      <c r="J11" s="555"/>
      <c r="K11" s="555"/>
    </row>
    <row r="12" spans="1:11" ht="25.5" x14ac:dyDescent="0.2">
      <c r="A12" s="551" t="s">
        <v>817</v>
      </c>
      <c r="B12" s="556"/>
      <c r="C12" s="557"/>
      <c r="D12" s="557"/>
      <c r="E12" s="557"/>
      <c r="F12" s="557"/>
      <c r="G12" s="557"/>
      <c r="H12" s="557"/>
      <c r="I12" s="557"/>
      <c r="J12" s="557"/>
      <c r="K12" s="557">
        <v>0</v>
      </c>
    </row>
    <row r="13" spans="1:11" ht="15" x14ac:dyDescent="0.3">
      <c r="A13" s="554"/>
      <c r="B13" s="554"/>
      <c r="C13" s="555"/>
      <c r="D13" s="555"/>
      <c r="E13" s="555"/>
      <c r="F13" s="555"/>
      <c r="G13" s="555"/>
      <c r="H13" s="555"/>
      <c r="I13" s="555"/>
      <c r="J13" s="555"/>
      <c r="K13" s="555"/>
    </row>
    <row r="14" spans="1:11" x14ac:dyDescent="0.2">
      <c r="A14" s="556" t="s">
        <v>818</v>
      </c>
      <c r="B14" s="556"/>
      <c r="C14" s="557"/>
      <c r="D14" s="557"/>
      <c r="E14" s="557"/>
      <c r="F14" s="557"/>
      <c r="G14" s="557"/>
      <c r="H14" s="557"/>
      <c r="I14" s="557"/>
      <c r="J14" s="557"/>
      <c r="K14" s="557">
        <v>0</v>
      </c>
    </row>
    <row r="15" spans="1:11" ht="15" x14ac:dyDescent="0.3">
      <c r="A15" s="554"/>
      <c r="B15" s="554"/>
      <c r="C15" s="555"/>
      <c r="D15" s="555"/>
      <c r="E15" s="555"/>
      <c r="F15" s="555"/>
      <c r="G15" s="555"/>
      <c r="H15" s="555"/>
      <c r="I15" s="555"/>
      <c r="J15" s="555"/>
      <c r="K15" s="555"/>
    </row>
    <row r="16" spans="1:11" x14ac:dyDescent="0.2">
      <c r="A16" s="556" t="s">
        <v>819</v>
      </c>
      <c r="B16" s="556"/>
      <c r="C16" s="557"/>
      <c r="D16" s="557"/>
      <c r="E16" s="557"/>
      <c r="F16" s="557"/>
      <c r="G16" s="557"/>
      <c r="H16" s="557"/>
      <c r="I16" s="557"/>
      <c r="J16" s="557"/>
      <c r="K16" s="557">
        <v>0</v>
      </c>
    </row>
    <row r="17" spans="1:11" x14ac:dyDescent="0.2">
      <c r="A17" s="556"/>
      <c r="B17" s="556"/>
      <c r="C17" s="557"/>
      <c r="D17" s="557"/>
      <c r="E17" s="557"/>
      <c r="F17" s="557"/>
      <c r="G17" s="557"/>
      <c r="H17" s="557"/>
      <c r="I17" s="557"/>
      <c r="J17" s="557"/>
      <c r="K17" s="557"/>
    </row>
    <row r="18" spans="1:11" ht="16.5" x14ac:dyDescent="0.3">
      <c r="A18" s="559" t="s">
        <v>820</v>
      </c>
      <c r="B18" s="554"/>
      <c r="C18" s="557"/>
      <c r="D18" s="557"/>
      <c r="E18" s="557"/>
      <c r="F18" s="557"/>
      <c r="G18" s="557"/>
      <c r="H18" s="557"/>
      <c r="I18" s="557"/>
      <c r="J18" s="557"/>
      <c r="K18" s="557">
        <v>0</v>
      </c>
    </row>
    <row r="35" spans="1:11" x14ac:dyDescent="0.2">
      <c r="A35" s="892" t="s">
        <v>1012</v>
      </c>
      <c r="B35" s="882"/>
      <c r="C35" s="882"/>
      <c r="D35" s="882"/>
      <c r="E35" s="882"/>
      <c r="F35" s="882"/>
      <c r="G35" s="882"/>
      <c r="H35" s="882"/>
      <c r="I35" s="882"/>
      <c r="J35" s="882"/>
      <c r="K35" s="882"/>
    </row>
    <row r="37" spans="1:11" ht="15" x14ac:dyDescent="0.25">
      <c r="A37" s="865" t="s">
        <v>971</v>
      </c>
      <c r="B37" s="866"/>
      <c r="C37" s="866"/>
      <c r="D37" s="866"/>
      <c r="E37" s="866"/>
      <c r="F37" s="866"/>
      <c r="G37" s="866"/>
      <c r="H37" s="866"/>
      <c r="I37" s="866"/>
      <c r="J37" s="866"/>
      <c r="K37" s="866"/>
    </row>
    <row r="38" spans="1:11" ht="15.75" x14ac:dyDescent="0.25">
      <c r="A38" s="863" t="s">
        <v>804</v>
      </c>
      <c r="B38" s="864"/>
      <c r="C38" s="864"/>
      <c r="D38" s="864"/>
      <c r="E38" s="864"/>
      <c r="F38" s="864"/>
      <c r="G38" s="864"/>
      <c r="H38" s="864"/>
      <c r="I38" s="864"/>
      <c r="J38" s="864"/>
      <c r="K38" s="864"/>
    </row>
    <row r="40" spans="1:11" ht="15" x14ac:dyDescent="0.25">
      <c r="A40" s="513" t="s">
        <v>28</v>
      </c>
    </row>
    <row r="41" spans="1:11" ht="60" x14ac:dyDescent="0.2">
      <c r="A41" s="551" t="s">
        <v>805</v>
      </c>
      <c r="B41" s="552" t="s">
        <v>806</v>
      </c>
      <c r="C41" s="552" t="s">
        <v>807</v>
      </c>
      <c r="D41" s="552" t="s">
        <v>821</v>
      </c>
      <c r="E41" s="552" t="s">
        <v>822</v>
      </c>
      <c r="F41" s="552" t="s">
        <v>823</v>
      </c>
      <c r="G41" s="552" t="s">
        <v>811</v>
      </c>
      <c r="H41" s="552" t="s">
        <v>812</v>
      </c>
      <c r="I41" s="552" t="s">
        <v>813</v>
      </c>
      <c r="J41" s="552" t="s">
        <v>814</v>
      </c>
      <c r="K41" s="553" t="s">
        <v>815</v>
      </c>
    </row>
    <row r="42" spans="1:11" ht="15" x14ac:dyDescent="0.3">
      <c r="A42" s="554"/>
      <c r="B42" s="554"/>
      <c r="C42" s="555"/>
      <c r="D42" s="555"/>
      <c r="E42" s="555"/>
      <c r="F42" s="555"/>
      <c r="G42" s="555"/>
      <c r="H42" s="555"/>
      <c r="I42" s="555"/>
      <c r="J42" s="555"/>
      <c r="K42" s="555"/>
    </row>
    <row r="43" spans="1:11" x14ac:dyDescent="0.2">
      <c r="A43" s="556" t="s">
        <v>816</v>
      </c>
      <c r="B43" s="556"/>
      <c r="C43" s="557"/>
      <c r="D43" s="557"/>
      <c r="E43" s="557"/>
      <c r="F43" s="557"/>
      <c r="G43" s="557"/>
      <c r="H43" s="557"/>
      <c r="I43" s="557"/>
      <c r="J43" s="557"/>
      <c r="K43" s="557">
        <v>0</v>
      </c>
    </row>
    <row r="44" spans="1:11" ht="15" x14ac:dyDescent="0.3">
      <c r="A44" s="554"/>
      <c r="B44" s="554"/>
      <c r="C44" s="555"/>
      <c r="D44" s="555"/>
      <c r="E44" s="555"/>
      <c r="F44" s="555"/>
      <c r="G44" s="555"/>
      <c r="H44" s="555"/>
      <c r="I44" s="555"/>
      <c r="J44" s="555"/>
      <c r="K44" s="555"/>
    </row>
    <row r="45" spans="1:11" x14ac:dyDescent="0.2">
      <c r="A45" s="556" t="s">
        <v>817</v>
      </c>
      <c r="B45" s="556"/>
      <c r="C45" s="557"/>
      <c r="D45" s="557"/>
      <c r="E45" s="557"/>
      <c r="F45" s="557"/>
      <c r="G45" s="557"/>
      <c r="H45" s="557"/>
      <c r="I45" s="557"/>
      <c r="J45" s="557"/>
      <c r="K45" s="557">
        <v>0</v>
      </c>
    </row>
    <row r="46" spans="1:11" ht="15" x14ac:dyDescent="0.3">
      <c r="A46" s="554"/>
      <c r="B46" s="554"/>
      <c r="C46" s="555"/>
      <c r="D46" s="555"/>
      <c r="E46" s="555"/>
      <c r="F46" s="555"/>
      <c r="G46" s="555"/>
      <c r="H46" s="555"/>
      <c r="I46" s="555"/>
      <c r="J46" s="555"/>
      <c r="K46" s="555"/>
    </row>
    <row r="47" spans="1:11" x14ac:dyDescent="0.2">
      <c r="A47" s="556" t="s">
        <v>818</v>
      </c>
      <c r="B47" s="556"/>
      <c r="C47" s="557"/>
      <c r="D47" s="557"/>
      <c r="E47" s="557"/>
      <c r="F47" s="557"/>
      <c r="G47" s="557"/>
      <c r="H47" s="557"/>
      <c r="I47" s="557"/>
      <c r="J47" s="557"/>
      <c r="K47" s="557">
        <v>0</v>
      </c>
    </row>
    <row r="48" spans="1:11" ht="15" x14ac:dyDescent="0.3">
      <c r="A48" s="554"/>
      <c r="B48" s="554"/>
      <c r="C48" s="555"/>
      <c r="D48" s="555"/>
      <c r="E48" s="555"/>
      <c r="F48" s="555"/>
      <c r="G48" s="555"/>
      <c r="H48" s="555"/>
      <c r="I48" s="555"/>
      <c r="J48" s="555"/>
      <c r="K48" s="555"/>
    </row>
    <row r="49" spans="1:11" x14ac:dyDescent="0.2">
      <c r="A49" s="556" t="s">
        <v>819</v>
      </c>
      <c r="B49" s="556"/>
      <c r="C49" s="557"/>
      <c r="D49" s="557"/>
      <c r="E49" s="557"/>
      <c r="F49" s="557"/>
      <c r="G49" s="557"/>
      <c r="H49" s="557"/>
      <c r="I49" s="557"/>
      <c r="J49" s="557"/>
      <c r="K49" s="557">
        <v>0</v>
      </c>
    </row>
    <row r="50" spans="1:11" x14ac:dyDescent="0.2">
      <c r="A50" s="556"/>
      <c r="B50" s="556"/>
      <c r="C50" s="557"/>
      <c r="D50" s="557"/>
      <c r="E50" s="557"/>
      <c r="F50" s="557"/>
      <c r="G50" s="557"/>
      <c r="H50" s="557"/>
      <c r="I50" s="557"/>
      <c r="J50" s="557"/>
      <c r="K50" s="557"/>
    </row>
    <row r="51" spans="1:11" ht="16.5" x14ac:dyDescent="0.3">
      <c r="A51" s="559" t="s">
        <v>820</v>
      </c>
      <c r="B51" s="554"/>
      <c r="C51" s="560"/>
      <c r="D51" s="560"/>
      <c r="E51" s="560"/>
      <c r="F51" s="560"/>
      <c r="G51" s="560"/>
      <c r="H51" s="560"/>
      <c r="I51" s="560"/>
      <c r="J51" s="560"/>
      <c r="K51" s="560">
        <v>0</v>
      </c>
    </row>
  </sheetData>
  <mergeCells count="6">
    <mergeCell ref="A4:K4"/>
    <mergeCell ref="A5:K5"/>
    <mergeCell ref="A37:K37"/>
    <mergeCell ref="A38:K38"/>
    <mergeCell ref="A2:K2"/>
    <mergeCell ref="A35:K35"/>
  </mergeCells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4"/>
  <sheetViews>
    <sheetView topLeftCell="A36" workbookViewId="0">
      <selection activeCell="A41" sqref="A41:N41"/>
    </sheetView>
  </sheetViews>
  <sheetFormatPr defaultColWidth="9.140625" defaultRowHeight="12.75" x14ac:dyDescent="0.2"/>
  <cols>
    <col min="1" max="9" width="9.140625" style="411"/>
    <col min="10" max="10" width="10.5703125" style="411" customWidth="1"/>
    <col min="11" max="13" width="10.140625" style="411" bestFit="1" customWidth="1"/>
    <col min="14" max="14" width="13.140625" style="411" customWidth="1"/>
    <col min="15" max="16384" width="9.140625" style="411"/>
  </cols>
  <sheetData>
    <row r="1" spans="1:14" x14ac:dyDescent="0.2">
      <c r="C1" s="892" t="s">
        <v>1014</v>
      </c>
      <c r="D1" s="882"/>
      <c r="E1" s="882"/>
      <c r="F1" s="882"/>
      <c r="G1" s="882"/>
      <c r="H1" s="882"/>
      <c r="I1" s="882"/>
      <c r="J1" s="882"/>
      <c r="K1" s="882"/>
      <c r="L1" s="882"/>
      <c r="M1" s="882"/>
      <c r="N1" s="882"/>
    </row>
    <row r="2" spans="1:14" x14ac:dyDescent="0.2">
      <c r="F2" s="899"/>
    </row>
    <row r="3" spans="1:14" x14ac:dyDescent="0.2">
      <c r="F3" s="899"/>
    </row>
    <row r="4" spans="1:14" x14ac:dyDescent="0.2">
      <c r="A4" s="897" t="s">
        <v>962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5"/>
    </row>
    <row r="5" spans="1:14" ht="22.5" customHeight="1" x14ac:dyDescent="0.2">
      <c r="A5" s="795"/>
      <c r="B5" s="795"/>
      <c r="C5" s="795"/>
      <c r="D5" s="795"/>
      <c r="E5" s="795"/>
      <c r="F5" s="795"/>
      <c r="G5" s="795"/>
      <c r="H5" s="795"/>
      <c r="I5" s="795"/>
      <c r="J5" s="795"/>
      <c r="K5" s="795"/>
      <c r="L5" s="795"/>
      <c r="M5" s="795"/>
      <c r="N5" s="795"/>
    </row>
    <row r="6" spans="1:14" ht="21.75" customHeight="1" x14ac:dyDescent="0.2">
      <c r="A6" s="896" t="s">
        <v>1013</v>
      </c>
      <c r="B6" s="744"/>
      <c r="C6" s="744"/>
      <c r="D6" s="744"/>
      <c r="E6" s="744"/>
      <c r="F6" s="744"/>
      <c r="G6" s="744"/>
      <c r="H6" s="744"/>
      <c r="I6" s="744"/>
      <c r="J6" s="744"/>
      <c r="K6" s="744"/>
      <c r="L6" s="744"/>
      <c r="M6" s="744"/>
      <c r="N6" s="744"/>
    </row>
    <row r="9" spans="1:14" ht="13.5" thickBot="1" x14ac:dyDescent="0.25">
      <c r="N9" s="895" t="s">
        <v>994</v>
      </c>
    </row>
    <row r="10" spans="1:14" ht="13.5" thickBot="1" x14ac:dyDescent="0.25">
      <c r="A10" s="528"/>
      <c r="B10" s="529"/>
      <c r="C10" s="529"/>
      <c r="D10" s="529"/>
      <c r="E10" s="529"/>
      <c r="F10" s="530"/>
      <c r="G10" s="561" t="s">
        <v>825</v>
      </c>
      <c r="H10" s="561"/>
      <c r="I10" s="561"/>
      <c r="J10" s="561"/>
      <c r="K10" s="561"/>
      <c r="L10" s="561"/>
      <c r="M10" s="561"/>
      <c r="N10" s="562"/>
    </row>
    <row r="11" spans="1:14" ht="13.5" thickBot="1" x14ac:dyDescent="0.25">
      <c r="A11" s="537"/>
      <c r="B11" s="538"/>
      <c r="C11" s="538"/>
      <c r="D11" s="538"/>
      <c r="E11" s="538"/>
      <c r="F11" s="539"/>
      <c r="G11" s="563" t="s">
        <v>826</v>
      </c>
      <c r="H11" s="564"/>
      <c r="I11" s="563" t="s">
        <v>837</v>
      </c>
      <c r="J11" s="565"/>
      <c r="K11" s="566" t="s">
        <v>828</v>
      </c>
      <c r="L11" s="565"/>
      <c r="M11" s="566" t="s">
        <v>972</v>
      </c>
      <c r="N11" s="565"/>
    </row>
    <row r="12" spans="1:14" x14ac:dyDescent="0.2">
      <c r="A12" s="567" t="s">
        <v>829</v>
      </c>
      <c r="B12" s="568"/>
      <c r="C12" s="568"/>
      <c r="D12" s="568"/>
      <c r="E12" s="568"/>
      <c r="F12" s="568"/>
      <c r="G12" s="569"/>
      <c r="H12" s="570"/>
      <c r="I12" s="569"/>
      <c r="J12" s="570"/>
      <c r="K12" s="569"/>
      <c r="L12" s="570"/>
      <c r="M12" s="568"/>
      <c r="N12" s="570"/>
    </row>
    <row r="13" spans="1:14" x14ac:dyDescent="0.2">
      <c r="A13" s="571" t="s">
        <v>31</v>
      </c>
      <c r="B13" s="572"/>
      <c r="C13" s="572"/>
      <c r="D13" s="572"/>
      <c r="E13" s="572"/>
      <c r="F13" s="572"/>
      <c r="G13" s="573"/>
      <c r="H13" s="574"/>
      <c r="I13" s="573"/>
      <c r="J13" s="574"/>
      <c r="K13" s="573"/>
      <c r="L13" s="574"/>
      <c r="M13" s="572"/>
      <c r="N13" s="574"/>
    </row>
    <row r="14" spans="1:14" x14ac:dyDescent="0.2">
      <c r="A14" s="571" t="s">
        <v>830</v>
      </c>
      <c r="B14" s="572"/>
      <c r="C14" s="572"/>
      <c r="D14" s="572"/>
      <c r="E14" s="572"/>
      <c r="F14" s="572"/>
      <c r="G14" s="573"/>
      <c r="H14" s="574"/>
      <c r="I14" s="573"/>
      <c r="J14" s="574"/>
      <c r="K14" s="573"/>
      <c r="L14" s="574"/>
      <c r="M14" s="572"/>
      <c r="N14" s="574"/>
    </row>
    <row r="15" spans="1:14" x14ac:dyDescent="0.2">
      <c r="A15" s="575" t="s">
        <v>831</v>
      </c>
      <c r="B15" s="572"/>
      <c r="C15" s="572"/>
      <c r="D15" s="572"/>
      <c r="E15" s="572"/>
      <c r="F15" s="572"/>
      <c r="G15" s="573"/>
      <c r="H15" s="574"/>
      <c r="I15" s="573"/>
      <c r="J15" s="574"/>
      <c r="K15" s="573"/>
      <c r="L15" s="574"/>
      <c r="M15" s="572"/>
      <c r="N15" s="574"/>
    </row>
    <row r="16" spans="1:14" x14ac:dyDescent="0.2">
      <c r="A16" s="571" t="s">
        <v>35</v>
      </c>
      <c r="B16" s="572"/>
      <c r="C16" s="572"/>
      <c r="D16" s="572"/>
      <c r="E16" s="572"/>
      <c r="F16" s="572"/>
      <c r="G16" s="573"/>
      <c r="H16" s="574"/>
      <c r="I16" s="573"/>
      <c r="J16" s="574"/>
      <c r="K16" s="573"/>
      <c r="L16" s="574"/>
      <c r="M16" s="572"/>
      <c r="N16" s="574"/>
    </row>
    <row r="17" spans="1:14" x14ac:dyDescent="0.2">
      <c r="A17" s="571" t="s">
        <v>32</v>
      </c>
      <c r="B17" s="572"/>
      <c r="C17" s="572"/>
      <c r="D17" s="572"/>
      <c r="E17" s="572"/>
      <c r="F17" s="572"/>
      <c r="G17" s="573"/>
      <c r="H17" s="574"/>
      <c r="I17" s="573"/>
      <c r="J17" s="574"/>
      <c r="K17" s="573"/>
      <c r="L17" s="574"/>
      <c r="M17" s="572"/>
      <c r="N17" s="574"/>
    </row>
    <row r="18" spans="1:14" x14ac:dyDescent="0.2">
      <c r="A18" s="571" t="s">
        <v>832</v>
      </c>
      <c r="B18" s="572"/>
      <c r="C18" s="572"/>
      <c r="D18" s="572"/>
      <c r="E18" s="572"/>
      <c r="F18" s="572"/>
      <c r="G18" s="573"/>
      <c r="H18" s="574"/>
      <c r="I18" s="573"/>
      <c r="J18" s="574"/>
      <c r="K18" s="573"/>
      <c r="L18" s="574"/>
      <c r="M18" s="572"/>
      <c r="N18" s="574"/>
    </row>
    <row r="19" spans="1:14" x14ac:dyDescent="0.2">
      <c r="A19" s="571" t="s">
        <v>33</v>
      </c>
      <c r="B19" s="572"/>
      <c r="C19" s="572"/>
      <c r="D19" s="572"/>
      <c r="E19" s="572"/>
      <c r="F19" s="572"/>
      <c r="G19" s="573"/>
      <c r="H19" s="574"/>
      <c r="I19" s="573"/>
      <c r="J19" s="574"/>
      <c r="K19" s="573"/>
      <c r="L19" s="574"/>
      <c r="M19" s="572"/>
      <c r="N19" s="574"/>
    </row>
    <row r="20" spans="1:14" x14ac:dyDescent="0.2">
      <c r="A20" s="575" t="s">
        <v>833</v>
      </c>
      <c r="B20" s="572"/>
      <c r="C20" s="572"/>
      <c r="D20" s="572"/>
      <c r="E20" s="572"/>
      <c r="F20" s="572"/>
      <c r="G20" s="573"/>
      <c r="H20" s="574"/>
      <c r="I20" s="573"/>
      <c r="J20" s="574"/>
      <c r="K20" s="573"/>
      <c r="L20" s="574"/>
      <c r="M20" s="572"/>
      <c r="N20" s="574"/>
    </row>
    <row r="21" spans="1:14" ht="13.5" thickBot="1" x14ac:dyDescent="0.25">
      <c r="A21" s="576" t="s">
        <v>834</v>
      </c>
      <c r="B21" s="577"/>
      <c r="C21" s="577"/>
      <c r="D21" s="577"/>
      <c r="E21" s="577"/>
      <c r="F21" s="577"/>
      <c r="G21" s="578"/>
      <c r="H21" s="579"/>
      <c r="I21" s="578"/>
      <c r="J21" s="579"/>
      <c r="K21" s="578"/>
      <c r="L21" s="579"/>
      <c r="M21" s="577"/>
      <c r="N21" s="579"/>
    </row>
    <row r="23" spans="1:14" ht="13.5" thickBot="1" x14ac:dyDescent="0.25"/>
    <row r="24" spans="1:14" ht="13.5" thickBot="1" x14ac:dyDescent="0.25">
      <c r="A24" s="528"/>
      <c r="B24" s="529"/>
      <c r="C24" s="529"/>
      <c r="D24" s="529"/>
      <c r="E24" s="529"/>
      <c r="F24" s="529"/>
      <c r="G24" s="529"/>
      <c r="H24" s="529"/>
      <c r="I24" s="530"/>
      <c r="J24" s="561"/>
      <c r="K24" s="561" t="s">
        <v>835</v>
      </c>
      <c r="L24" s="561"/>
      <c r="M24" s="530"/>
    </row>
    <row r="25" spans="1:14" ht="13.5" thickBot="1" x14ac:dyDescent="0.25">
      <c r="A25" s="537"/>
      <c r="B25" s="538"/>
      <c r="C25" s="538"/>
      <c r="D25" s="538"/>
      <c r="E25" s="538"/>
      <c r="F25" s="538"/>
      <c r="G25" s="538"/>
      <c r="H25" s="538"/>
      <c r="I25" s="539"/>
      <c r="J25" s="580" t="s">
        <v>836</v>
      </c>
      <c r="K25" s="581" t="s">
        <v>837</v>
      </c>
      <c r="L25" s="581" t="s">
        <v>838</v>
      </c>
      <c r="M25" s="581" t="s">
        <v>973</v>
      </c>
    </row>
    <row r="26" spans="1:14" ht="15" customHeight="1" x14ac:dyDescent="0.2">
      <c r="A26" s="582" t="s">
        <v>839</v>
      </c>
      <c r="B26" s="583"/>
      <c r="C26" s="583"/>
      <c r="D26" s="583"/>
      <c r="E26" s="583"/>
      <c r="F26" s="583"/>
      <c r="G26" s="583"/>
      <c r="H26" s="583"/>
      <c r="I26" s="584"/>
      <c r="J26" s="585">
        <v>16230545</v>
      </c>
      <c r="K26" s="585">
        <v>15000000</v>
      </c>
      <c r="L26" s="585">
        <v>15000000</v>
      </c>
      <c r="M26" s="586">
        <v>15000000</v>
      </c>
    </row>
    <row r="27" spans="1:14" ht="15" customHeight="1" x14ac:dyDescent="0.2">
      <c r="A27" s="587" t="s">
        <v>840</v>
      </c>
      <c r="B27" s="588"/>
      <c r="C27" s="588"/>
      <c r="D27" s="588"/>
      <c r="E27" s="588"/>
      <c r="F27" s="588"/>
      <c r="G27" s="588"/>
      <c r="H27" s="588"/>
      <c r="I27" s="589"/>
      <c r="J27" s="590"/>
      <c r="K27" s="590"/>
      <c r="L27" s="590"/>
      <c r="M27" s="591"/>
    </row>
    <row r="28" spans="1:14" ht="15" customHeight="1" x14ac:dyDescent="0.2">
      <c r="A28" s="592" t="s">
        <v>841</v>
      </c>
      <c r="B28" s="593"/>
      <c r="C28" s="593"/>
      <c r="D28" s="593"/>
      <c r="E28" s="593"/>
      <c r="F28" s="593"/>
      <c r="G28" s="593"/>
      <c r="H28" s="593"/>
      <c r="I28" s="594"/>
      <c r="J28" s="595"/>
      <c r="K28" s="595"/>
      <c r="L28" s="595"/>
      <c r="M28" s="596"/>
    </row>
    <row r="29" spans="1:14" ht="15" customHeight="1" x14ac:dyDescent="0.2">
      <c r="A29" s="597" t="s">
        <v>842</v>
      </c>
      <c r="B29" s="598"/>
      <c r="C29" s="598"/>
      <c r="D29" s="598"/>
      <c r="E29" s="598"/>
      <c r="F29" s="598"/>
      <c r="G29" s="598"/>
      <c r="H29" s="598"/>
      <c r="I29" s="599"/>
      <c r="J29" s="600">
        <v>296</v>
      </c>
      <c r="K29" s="600">
        <v>10000</v>
      </c>
      <c r="L29" s="600">
        <v>10000</v>
      </c>
      <c r="M29" s="601">
        <v>10000</v>
      </c>
    </row>
    <row r="30" spans="1:14" ht="15" customHeight="1" x14ac:dyDescent="0.2">
      <c r="A30" s="602" t="s">
        <v>843</v>
      </c>
      <c r="B30" s="588"/>
      <c r="C30" s="588"/>
      <c r="D30" s="588"/>
      <c r="E30" s="588"/>
      <c r="F30" s="588"/>
      <c r="G30" s="588"/>
      <c r="H30" s="588"/>
      <c r="I30" s="589"/>
      <c r="J30" s="603"/>
      <c r="K30" s="603"/>
      <c r="L30" s="603"/>
      <c r="M30" s="604"/>
    </row>
    <row r="31" spans="1:14" ht="15" customHeight="1" x14ac:dyDescent="0.2">
      <c r="A31" s="605" t="s">
        <v>844</v>
      </c>
      <c r="B31" s="593"/>
      <c r="C31" s="593"/>
      <c r="D31" s="593"/>
      <c r="E31" s="593"/>
      <c r="F31" s="593"/>
      <c r="G31" s="593"/>
      <c r="H31" s="593"/>
      <c r="I31" s="594"/>
      <c r="J31" s="606"/>
      <c r="K31" s="606"/>
      <c r="L31" s="606"/>
      <c r="M31" s="607"/>
    </row>
    <row r="32" spans="1:14" ht="15" customHeight="1" x14ac:dyDescent="0.2">
      <c r="A32" s="597" t="s">
        <v>845</v>
      </c>
      <c r="B32" s="598"/>
      <c r="C32" s="598"/>
      <c r="D32" s="598"/>
      <c r="E32" s="598"/>
      <c r="F32" s="598"/>
      <c r="G32" s="598"/>
      <c r="H32" s="598"/>
      <c r="I32" s="599"/>
      <c r="J32" s="600">
        <v>715969</v>
      </c>
      <c r="K32" s="600">
        <v>300000</v>
      </c>
      <c r="L32" s="600">
        <v>300000</v>
      </c>
      <c r="M32" s="601">
        <v>300000</v>
      </c>
    </row>
    <row r="33" spans="1:14" ht="15" customHeight="1" thickBot="1" x14ac:dyDescent="0.25">
      <c r="A33" s="608" t="s">
        <v>846</v>
      </c>
      <c r="B33" s="609"/>
      <c r="C33" s="609"/>
      <c r="D33" s="609"/>
      <c r="E33" s="609"/>
      <c r="F33" s="609"/>
      <c r="G33" s="609"/>
      <c r="H33" s="609"/>
      <c r="I33" s="610"/>
      <c r="J33" s="611"/>
      <c r="K33" s="611"/>
      <c r="L33" s="611"/>
      <c r="M33" s="612"/>
    </row>
    <row r="34" spans="1:14" ht="18.75" customHeight="1" thickBot="1" x14ac:dyDescent="0.25">
      <c r="A34" s="613" t="s">
        <v>34</v>
      </c>
      <c r="B34" s="614"/>
      <c r="C34" s="614"/>
      <c r="D34" s="614"/>
      <c r="E34" s="614"/>
      <c r="F34" s="614"/>
      <c r="G34" s="614"/>
      <c r="H34" s="614"/>
      <c r="I34" s="565"/>
      <c r="J34" s="615">
        <f>SUM(J26:J33)</f>
        <v>16946810</v>
      </c>
      <c r="K34" s="615">
        <f>SUM(K26:K33)</f>
        <v>15310000</v>
      </c>
      <c r="L34" s="615">
        <f>SUM(L26:L33)</f>
        <v>15310000</v>
      </c>
      <c r="M34" s="616">
        <f>SUM(M26:M33)</f>
        <v>15310000</v>
      </c>
    </row>
    <row r="41" spans="1:14" x14ac:dyDescent="0.2">
      <c r="A41" s="901" t="s">
        <v>1015</v>
      </c>
      <c r="B41" s="730"/>
      <c r="C41" s="730"/>
      <c r="D41" s="730"/>
      <c r="E41" s="730"/>
      <c r="F41" s="730"/>
      <c r="G41" s="730"/>
      <c r="H41" s="730"/>
      <c r="I41" s="730"/>
      <c r="J41" s="730"/>
      <c r="K41" s="730"/>
      <c r="L41" s="730"/>
      <c r="M41" s="730"/>
      <c r="N41" s="730"/>
    </row>
    <row r="43" spans="1:14" ht="12.75" customHeight="1" x14ac:dyDescent="0.2">
      <c r="A43" s="867" t="s">
        <v>971</v>
      </c>
      <c r="B43" s="757"/>
      <c r="C43" s="757"/>
      <c r="D43" s="757"/>
      <c r="E43" s="757"/>
      <c r="F43" s="757"/>
      <c r="G43" s="757"/>
      <c r="H43" s="757"/>
      <c r="I43" s="757"/>
      <c r="J43" s="757"/>
      <c r="K43" s="757"/>
      <c r="L43" s="757"/>
      <c r="M43" s="757"/>
      <c r="N43" s="757"/>
    </row>
    <row r="44" spans="1:14" x14ac:dyDescent="0.2">
      <c r="A44" s="757"/>
      <c r="B44" s="757"/>
      <c r="C44" s="757"/>
      <c r="D44" s="757"/>
      <c r="E44" s="757"/>
      <c r="F44" s="757"/>
      <c r="G44" s="757"/>
      <c r="H44" s="757"/>
      <c r="I44" s="757"/>
      <c r="J44" s="757"/>
      <c r="K44" s="757"/>
      <c r="L44" s="757"/>
      <c r="M44" s="757"/>
      <c r="N44" s="757"/>
    </row>
    <row r="45" spans="1:14" x14ac:dyDescent="0.2">
      <c r="A45" s="900" t="s">
        <v>824</v>
      </c>
      <c r="B45" s="757"/>
      <c r="C45" s="757"/>
      <c r="D45" s="757"/>
      <c r="E45" s="757"/>
      <c r="F45" s="757"/>
      <c r="G45" s="757"/>
      <c r="H45" s="757"/>
      <c r="I45" s="757"/>
      <c r="J45" s="757"/>
      <c r="K45" s="757"/>
      <c r="L45" s="757"/>
      <c r="M45" s="757"/>
      <c r="N45" s="757"/>
    </row>
    <row r="46" spans="1:14" x14ac:dyDescent="0.2">
      <c r="A46" s="757"/>
      <c r="B46" s="757"/>
      <c r="C46" s="757"/>
      <c r="D46" s="757"/>
      <c r="E46" s="757"/>
      <c r="F46" s="757"/>
      <c r="G46" s="757"/>
      <c r="H46" s="757"/>
      <c r="I46" s="757"/>
      <c r="J46" s="757"/>
      <c r="K46" s="757"/>
      <c r="L46" s="757"/>
      <c r="M46" s="757"/>
      <c r="N46" s="757"/>
    </row>
    <row r="47" spans="1:14" x14ac:dyDescent="0.2">
      <c r="A47" s="757"/>
      <c r="B47" s="757"/>
      <c r="C47" s="757"/>
      <c r="D47" s="757"/>
      <c r="E47" s="757"/>
      <c r="F47" s="757"/>
      <c r="G47" s="757"/>
      <c r="H47" s="757"/>
      <c r="I47" s="757"/>
      <c r="J47" s="757"/>
      <c r="K47" s="757"/>
      <c r="L47" s="757"/>
      <c r="M47" s="757"/>
      <c r="N47" s="757"/>
    </row>
    <row r="49" spans="1:14" ht="13.5" thickBot="1" x14ac:dyDescent="0.25"/>
    <row r="50" spans="1:14" ht="13.5" thickBot="1" x14ac:dyDescent="0.25">
      <c r="A50" s="528"/>
      <c r="B50" s="529"/>
      <c r="C50" s="529"/>
      <c r="D50" s="529"/>
      <c r="E50" s="529"/>
      <c r="F50" s="530"/>
      <c r="G50" s="561" t="s">
        <v>825</v>
      </c>
      <c r="H50" s="561"/>
      <c r="I50" s="561"/>
      <c r="J50" s="561"/>
      <c r="K50" s="561"/>
      <c r="L50" s="561"/>
      <c r="M50" s="561"/>
      <c r="N50" s="562"/>
    </row>
    <row r="51" spans="1:14" ht="13.5" thickBot="1" x14ac:dyDescent="0.25">
      <c r="A51" s="537"/>
      <c r="B51" s="538"/>
      <c r="C51" s="538"/>
      <c r="D51" s="538"/>
      <c r="E51" s="538"/>
      <c r="F51" s="539"/>
      <c r="G51" s="563" t="s">
        <v>826</v>
      </c>
      <c r="H51" s="564"/>
      <c r="I51" s="563" t="s">
        <v>837</v>
      </c>
      <c r="J51" s="565"/>
      <c r="K51" s="566" t="s">
        <v>828</v>
      </c>
      <c r="L51" s="565"/>
      <c r="M51" s="566" t="s">
        <v>972</v>
      </c>
      <c r="N51" s="565"/>
    </row>
    <row r="52" spans="1:14" x14ac:dyDescent="0.2">
      <c r="A52" s="567" t="s">
        <v>829</v>
      </c>
      <c r="B52" s="568"/>
      <c r="C52" s="568"/>
      <c r="D52" s="568"/>
      <c r="E52" s="568"/>
      <c r="F52" s="568"/>
      <c r="G52" s="569"/>
      <c r="H52" s="570"/>
      <c r="I52" s="569"/>
      <c r="J52" s="570"/>
      <c r="K52" s="569"/>
      <c r="L52" s="570"/>
      <c r="M52" s="568"/>
      <c r="N52" s="570"/>
    </row>
    <row r="53" spans="1:14" x14ac:dyDescent="0.2">
      <c r="A53" s="571" t="s">
        <v>31</v>
      </c>
      <c r="B53" s="572"/>
      <c r="C53" s="572"/>
      <c r="D53" s="572"/>
      <c r="E53" s="572"/>
      <c r="F53" s="572"/>
      <c r="G53" s="573"/>
      <c r="H53" s="574"/>
      <c r="I53" s="573"/>
      <c r="J53" s="574"/>
      <c r="K53" s="573"/>
      <c r="L53" s="574"/>
      <c r="M53" s="572"/>
      <c r="N53" s="574"/>
    </row>
    <row r="54" spans="1:14" x14ac:dyDescent="0.2">
      <c r="A54" s="571" t="s">
        <v>830</v>
      </c>
      <c r="B54" s="572"/>
      <c r="C54" s="572"/>
      <c r="D54" s="572"/>
      <c r="E54" s="572"/>
      <c r="F54" s="572"/>
      <c r="G54" s="573"/>
      <c r="H54" s="574"/>
      <c r="I54" s="573"/>
      <c r="J54" s="574"/>
      <c r="K54" s="573"/>
      <c r="L54" s="574"/>
      <c r="M54" s="572"/>
      <c r="N54" s="574"/>
    </row>
    <row r="55" spans="1:14" x14ac:dyDescent="0.2">
      <c r="A55" s="575" t="s">
        <v>831</v>
      </c>
      <c r="B55" s="572"/>
      <c r="C55" s="572"/>
      <c r="D55" s="572"/>
      <c r="E55" s="572"/>
      <c r="F55" s="572"/>
      <c r="G55" s="573"/>
      <c r="H55" s="574"/>
      <c r="I55" s="573"/>
      <c r="J55" s="574"/>
      <c r="K55" s="573"/>
      <c r="L55" s="574"/>
      <c r="M55" s="572"/>
      <c r="N55" s="574"/>
    </row>
    <row r="56" spans="1:14" x14ac:dyDescent="0.2">
      <c r="A56" s="571" t="s">
        <v>35</v>
      </c>
      <c r="B56" s="572"/>
      <c r="C56" s="572"/>
      <c r="D56" s="572"/>
      <c r="E56" s="572"/>
      <c r="F56" s="572"/>
      <c r="G56" s="573"/>
      <c r="H56" s="574"/>
      <c r="I56" s="573"/>
      <c r="J56" s="574"/>
      <c r="K56" s="573"/>
      <c r="L56" s="574"/>
      <c r="M56" s="572"/>
      <c r="N56" s="574"/>
    </row>
    <row r="57" spans="1:14" x14ac:dyDescent="0.2">
      <c r="A57" s="571" t="s">
        <v>32</v>
      </c>
      <c r="B57" s="572"/>
      <c r="C57" s="572"/>
      <c r="D57" s="572"/>
      <c r="E57" s="572"/>
      <c r="F57" s="572"/>
      <c r="G57" s="573"/>
      <c r="H57" s="574"/>
      <c r="I57" s="573"/>
      <c r="J57" s="574"/>
      <c r="K57" s="573"/>
      <c r="L57" s="574"/>
      <c r="M57" s="572"/>
      <c r="N57" s="574"/>
    </row>
    <row r="58" spans="1:14" x14ac:dyDescent="0.2">
      <c r="A58" s="571" t="s">
        <v>832</v>
      </c>
      <c r="B58" s="572"/>
      <c r="C58" s="572"/>
      <c r="D58" s="572"/>
      <c r="E58" s="572"/>
      <c r="F58" s="572"/>
      <c r="G58" s="573"/>
      <c r="H58" s="574"/>
      <c r="I58" s="573"/>
      <c r="J58" s="574"/>
      <c r="K58" s="573"/>
      <c r="L58" s="574"/>
      <c r="M58" s="572"/>
      <c r="N58" s="574"/>
    </row>
    <row r="59" spans="1:14" x14ac:dyDescent="0.2">
      <c r="A59" s="571" t="s">
        <v>33</v>
      </c>
      <c r="B59" s="572"/>
      <c r="C59" s="572"/>
      <c r="D59" s="572"/>
      <c r="E59" s="572"/>
      <c r="F59" s="572"/>
      <c r="G59" s="573"/>
      <c r="H59" s="574"/>
      <c r="I59" s="573"/>
      <c r="J59" s="574"/>
      <c r="K59" s="573"/>
      <c r="L59" s="574"/>
      <c r="M59" s="572"/>
      <c r="N59" s="574"/>
    </row>
    <row r="60" spans="1:14" x14ac:dyDescent="0.2">
      <c r="A60" s="575" t="s">
        <v>833</v>
      </c>
      <c r="B60" s="572"/>
      <c r="C60" s="572"/>
      <c r="D60" s="572"/>
      <c r="E60" s="572"/>
      <c r="F60" s="572"/>
      <c r="G60" s="573"/>
      <c r="H60" s="574"/>
      <c r="I60" s="573"/>
      <c r="J60" s="574"/>
      <c r="K60" s="573"/>
      <c r="L60" s="574"/>
      <c r="M60" s="572"/>
      <c r="N60" s="574"/>
    </row>
    <row r="61" spans="1:14" ht="13.5" thickBot="1" x14ac:dyDescent="0.25">
      <c r="A61" s="576" t="s">
        <v>834</v>
      </c>
      <c r="B61" s="577"/>
      <c r="C61" s="577"/>
      <c r="D61" s="577"/>
      <c r="E61" s="577"/>
      <c r="F61" s="577"/>
      <c r="G61" s="578"/>
      <c r="H61" s="579"/>
      <c r="I61" s="578"/>
      <c r="J61" s="579"/>
      <c r="K61" s="578"/>
      <c r="L61" s="579"/>
      <c r="M61" s="577"/>
      <c r="N61" s="579"/>
    </row>
    <row r="63" spans="1:14" ht="13.5" thickBot="1" x14ac:dyDescent="0.25"/>
    <row r="64" spans="1:14" ht="13.5" thickBot="1" x14ac:dyDescent="0.25">
      <c r="A64" s="528"/>
      <c r="B64" s="529"/>
      <c r="C64" s="529"/>
      <c r="D64" s="529"/>
      <c r="E64" s="529"/>
      <c r="F64" s="529"/>
      <c r="G64" s="529"/>
      <c r="H64" s="529"/>
      <c r="I64" s="530"/>
      <c r="J64" s="561"/>
      <c r="K64" s="561" t="s">
        <v>835</v>
      </c>
      <c r="L64" s="561"/>
      <c r="M64" s="530"/>
    </row>
    <row r="65" spans="1:13" ht="13.5" thickBot="1" x14ac:dyDescent="0.25">
      <c r="A65" s="537"/>
      <c r="B65" s="538"/>
      <c r="C65" s="538"/>
      <c r="D65" s="538"/>
      <c r="E65" s="538"/>
      <c r="F65" s="538"/>
      <c r="G65" s="538"/>
      <c r="H65" s="538"/>
      <c r="I65" s="539"/>
      <c r="J65" s="580" t="s">
        <v>826</v>
      </c>
      <c r="K65" s="580" t="s">
        <v>827</v>
      </c>
      <c r="L65" s="581" t="s">
        <v>838</v>
      </c>
      <c r="M65" s="581" t="s">
        <v>972</v>
      </c>
    </row>
    <row r="66" spans="1:13" x14ac:dyDescent="0.2">
      <c r="A66" s="582" t="s">
        <v>839</v>
      </c>
      <c r="B66" s="583"/>
      <c r="C66" s="583"/>
      <c r="D66" s="583"/>
      <c r="E66" s="583"/>
      <c r="F66" s="583"/>
      <c r="G66" s="583"/>
      <c r="H66" s="583"/>
      <c r="I66" s="584"/>
      <c r="J66" s="617"/>
      <c r="K66" s="617"/>
      <c r="L66" s="617"/>
      <c r="M66" s="618"/>
    </row>
    <row r="67" spans="1:13" x14ac:dyDescent="0.2">
      <c r="A67" s="587" t="s">
        <v>840</v>
      </c>
      <c r="B67" s="588"/>
      <c r="C67" s="588"/>
      <c r="D67" s="588"/>
      <c r="E67" s="588"/>
      <c r="F67" s="588"/>
      <c r="G67" s="588"/>
      <c r="H67" s="588"/>
      <c r="I67" s="589"/>
      <c r="J67" s="590"/>
      <c r="K67" s="590"/>
      <c r="L67" s="590"/>
      <c r="M67" s="591"/>
    </row>
    <row r="68" spans="1:13" x14ac:dyDescent="0.2">
      <c r="A68" s="592" t="s">
        <v>841</v>
      </c>
      <c r="B68" s="593"/>
      <c r="C68" s="593"/>
      <c r="D68" s="593"/>
      <c r="E68" s="593"/>
      <c r="F68" s="593"/>
      <c r="G68" s="593"/>
      <c r="H68" s="593"/>
      <c r="I68" s="594"/>
      <c r="J68" s="595"/>
      <c r="K68" s="595"/>
      <c r="L68" s="595"/>
      <c r="M68" s="596"/>
    </row>
    <row r="69" spans="1:13" x14ac:dyDescent="0.2">
      <c r="A69" s="597" t="s">
        <v>842</v>
      </c>
      <c r="B69" s="598"/>
      <c r="C69" s="598"/>
      <c r="D69" s="598"/>
      <c r="E69" s="598"/>
      <c r="F69" s="598"/>
      <c r="G69" s="598"/>
      <c r="H69" s="598"/>
      <c r="I69" s="599"/>
      <c r="J69" s="727">
        <v>1</v>
      </c>
      <c r="K69" s="727">
        <v>1</v>
      </c>
      <c r="L69" s="727">
        <v>1</v>
      </c>
      <c r="M69" s="728">
        <v>1</v>
      </c>
    </row>
    <row r="70" spans="1:13" x14ac:dyDescent="0.2">
      <c r="A70" s="602" t="s">
        <v>843</v>
      </c>
      <c r="B70" s="588"/>
      <c r="C70" s="588"/>
      <c r="D70" s="588"/>
      <c r="E70" s="588"/>
      <c r="F70" s="588"/>
      <c r="G70" s="588"/>
      <c r="H70" s="588"/>
      <c r="I70" s="589"/>
      <c r="J70" s="590"/>
      <c r="K70" s="590"/>
      <c r="L70" s="590"/>
      <c r="M70" s="591"/>
    </row>
    <row r="71" spans="1:13" x14ac:dyDescent="0.2">
      <c r="A71" s="605" t="s">
        <v>844</v>
      </c>
      <c r="B71" s="593"/>
      <c r="C71" s="593"/>
      <c r="D71" s="593"/>
      <c r="E71" s="593"/>
      <c r="F71" s="593"/>
      <c r="G71" s="593"/>
      <c r="H71" s="593"/>
      <c r="I71" s="594"/>
      <c r="J71" s="606">
        <v>0</v>
      </c>
      <c r="K71" s="606">
        <v>0</v>
      </c>
      <c r="L71" s="606">
        <v>0</v>
      </c>
      <c r="M71" s="607">
        <v>0</v>
      </c>
    </row>
    <row r="72" spans="1:13" x14ac:dyDescent="0.2">
      <c r="A72" s="597" t="s">
        <v>845</v>
      </c>
      <c r="B72" s="598"/>
      <c r="C72" s="598"/>
      <c r="D72" s="598"/>
      <c r="E72" s="598"/>
      <c r="F72" s="598"/>
      <c r="G72" s="598"/>
      <c r="H72" s="598"/>
      <c r="I72" s="599"/>
      <c r="J72" s="619"/>
      <c r="K72" s="619"/>
      <c r="L72" s="619"/>
      <c r="M72" s="620"/>
    </row>
    <row r="73" spans="1:13" ht="13.5" thickBot="1" x14ac:dyDescent="0.25">
      <c r="A73" s="608" t="s">
        <v>846</v>
      </c>
      <c r="B73" s="609"/>
      <c r="C73" s="609"/>
      <c r="D73" s="609"/>
      <c r="E73" s="609"/>
      <c r="F73" s="609"/>
      <c r="G73" s="609"/>
      <c r="H73" s="609"/>
      <c r="I73" s="610"/>
      <c r="J73" s="621"/>
      <c r="K73" s="621"/>
      <c r="L73" s="621"/>
      <c r="M73" s="622"/>
    </row>
    <row r="74" spans="1:13" ht="13.5" thickBot="1" x14ac:dyDescent="0.25">
      <c r="A74" s="613" t="s">
        <v>34</v>
      </c>
      <c r="B74" s="614"/>
      <c r="C74" s="614"/>
      <c r="D74" s="614"/>
      <c r="E74" s="614"/>
      <c r="F74" s="614"/>
      <c r="G74" s="614"/>
      <c r="H74" s="614"/>
      <c r="I74" s="565"/>
      <c r="J74" s="580">
        <f>SUM(J66:J73)</f>
        <v>1</v>
      </c>
      <c r="K74" s="580">
        <f>SUM(K66:K73)</f>
        <v>1</v>
      </c>
      <c r="L74" s="580">
        <f>SUM(L66:L73)</f>
        <v>1</v>
      </c>
      <c r="M74" s="581">
        <f>SUM(M66:M73)</f>
        <v>1</v>
      </c>
    </row>
  </sheetData>
  <mergeCells count="6">
    <mergeCell ref="A45:N47"/>
    <mergeCell ref="A6:N6"/>
    <mergeCell ref="A4:N5"/>
    <mergeCell ref="C1:N1"/>
    <mergeCell ref="A41:N41"/>
    <mergeCell ref="A43:N4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04"/>
  <sheetViews>
    <sheetView zoomScale="75" zoomScaleNormal="75" workbookViewId="0">
      <selection sqref="A1:M1"/>
    </sheetView>
  </sheetViews>
  <sheetFormatPr defaultRowHeight="15" x14ac:dyDescent="0.25"/>
  <cols>
    <col min="1" max="1" width="64.28515625" style="623" customWidth="1"/>
    <col min="2" max="2" width="9.140625" style="623"/>
    <col min="3" max="3" width="11.7109375" style="623" customWidth="1"/>
    <col min="4" max="4" width="12.42578125" style="623" customWidth="1"/>
    <col min="5" max="5" width="12" style="623" customWidth="1"/>
    <col min="6" max="6" width="21.5703125" style="623" customWidth="1"/>
    <col min="7" max="7" width="21.85546875" style="623" customWidth="1"/>
    <col min="8" max="10" width="19.5703125" style="623" customWidth="1"/>
    <col min="11" max="11" width="16.42578125" style="623" customWidth="1"/>
    <col min="12" max="12" width="16.28515625" style="623" customWidth="1"/>
    <col min="13" max="13" width="30.140625" style="623" customWidth="1"/>
    <col min="14" max="256" width="9.140625" style="623"/>
    <col min="257" max="257" width="64.28515625" style="623" customWidth="1"/>
    <col min="258" max="258" width="9.140625" style="623"/>
    <col min="259" max="259" width="11.7109375" style="623" customWidth="1"/>
    <col min="260" max="260" width="12.42578125" style="623" customWidth="1"/>
    <col min="261" max="261" width="12" style="623" customWidth="1"/>
    <col min="262" max="262" width="21.5703125" style="623" customWidth="1"/>
    <col min="263" max="263" width="21.85546875" style="623" customWidth="1"/>
    <col min="264" max="266" width="19.5703125" style="623" customWidth="1"/>
    <col min="267" max="267" width="16.42578125" style="623" customWidth="1"/>
    <col min="268" max="268" width="16.28515625" style="623" customWidth="1"/>
    <col min="269" max="269" width="30.140625" style="623" customWidth="1"/>
    <col min="270" max="512" width="9.140625" style="623"/>
    <col min="513" max="513" width="64.28515625" style="623" customWidth="1"/>
    <col min="514" max="514" width="9.140625" style="623"/>
    <col min="515" max="515" width="11.7109375" style="623" customWidth="1"/>
    <col min="516" max="516" width="12.42578125" style="623" customWidth="1"/>
    <col min="517" max="517" width="12" style="623" customWidth="1"/>
    <col min="518" max="518" width="21.5703125" style="623" customWidth="1"/>
    <col min="519" max="519" width="21.85546875" style="623" customWidth="1"/>
    <col min="520" max="522" width="19.5703125" style="623" customWidth="1"/>
    <col min="523" max="523" width="16.42578125" style="623" customWidth="1"/>
    <col min="524" max="524" width="16.28515625" style="623" customWidth="1"/>
    <col min="525" max="525" width="30.140625" style="623" customWidth="1"/>
    <col min="526" max="768" width="9.140625" style="623"/>
    <col min="769" max="769" width="64.28515625" style="623" customWidth="1"/>
    <col min="770" max="770" width="9.140625" style="623"/>
    <col min="771" max="771" width="11.7109375" style="623" customWidth="1"/>
    <col min="772" max="772" width="12.42578125" style="623" customWidth="1"/>
    <col min="773" max="773" width="12" style="623" customWidth="1"/>
    <col min="774" max="774" width="21.5703125" style="623" customWidth="1"/>
    <col min="775" max="775" width="21.85546875" style="623" customWidth="1"/>
    <col min="776" max="778" width="19.5703125" style="623" customWidth="1"/>
    <col min="779" max="779" width="16.42578125" style="623" customWidth="1"/>
    <col min="780" max="780" width="16.28515625" style="623" customWidth="1"/>
    <col min="781" max="781" width="30.140625" style="623" customWidth="1"/>
    <col min="782" max="1024" width="9.140625" style="623"/>
    <col min="1025" max="1025" width="64.28515625" style="623" customWidth="1"/>
    <col min="1026" max="1026" width="9.140625" style="623"/>
    <col min="1027" max="1027" width="11.7109375" style="623" customWidth="1"/>
    <col min="1028" max="1028" width="12.42578125" style="623" customWidth="1"/>
    <col min="1029" max="1029" width="12" style="623" customWidth="1"/>
    <col min="1030" max="1030" width="21.5703125" style="623" customWidth="1"/>
    <col min="1031" max="1031" width="21.85546875" style="623" customWidth="1"/>
    <col min="1032" max="1034" width="19.5703125" style="623" customWidth="1"/>
    <col min="1035" max="1035" width="16.42578125" style="623" customWidth="1"/>
    <col min="1036" max="1036" width="16.28515625" style="623" customWidth="1"/>
    <col min="1037" max="1037" width="30.140625" style="623" customWidth="1"/>
    <col min="1038" max="1280" width="9.140625" style="623"/>
    <col min="1281" max="1281" width="64.28515625" style="623" customWidth="1"/>
    <col min="1282" max="1282" width="9.140625" style="623"/>
    <col min="1283" max="1283" width="11.7109375" style="623" customWidth="1"/>
    <col min="1284" max="1284" width="12.42578125" style="623" customWidth="1"/>
    <col min="1285" max="1285" width="12" style="623" customWidth="1"/>
    <col min="1286" max="1286" width="21.5703125" style="623" customWidth="1"/>
    <col min="1287" max="1287" width="21.85546875" style="623" customWidth="1"/>
    <col min="1288" max="1290" width="19.5703125" style="623" customWidth="1"/>
    <col min="1291" max="1291" width="16.42578125" style="623" customWidth="1"/>
    <col min="1292" max="1292" width="16.28515625" style="623" customWidth="1"/>
    <col min="1293" max="1293" width="30.140625" style="623" customWidth="1"/>
    <col min="1294" max="1536" width="9.140625" style="623"/>
    <col min="1537" max="1537" width="64.28515625" style="623" customWidth="1"/>
    <col min="1538" max="1538" width="9.140625" style="623"/>
    <col min="1539" max="1539" width="11.7109375" style="623" customWidth="1"/>
    <col min="1540" max="1540" width="12.42578125" style="623" customWidth="1"/>
    <col min="1541" max="1541" width="12" style="623" customWidth="1"/>
    <col min="1542" max="1542" width="21.5703125" style="623" customWidth="1"/>
    <col min="1543" max="1543" width="21.85546875" style="623" customWidth="1"/>
    <col min="1544" max="1546" width="19.5703125" style="623" customWidth="1"/>
    <col min="1547" max="1547" width="16.42578125" style="623" customWidth="1"/>
    <col min="1548" max="1548" width="16.28515625" style="623" customWidth="1"/>
    <col min="1549" max="1549" width="30.140625" style="623" customWidth="1"/>
    <col min="1550" max="1792" width="9.140625" style="623"/>
    <col min="1793" max="1793" width="64.28515625" style="623" customWidth="1"/>
    <col min="1794" max="1794" width="9.140625" style="623"/>
    <col min="1795" max="1795" width="11.7109375" style="623" customWidth="1"/>
    <col min="1796" max="1796" width="12.42578125" style="623" customWidth="1"/>
    <col min="1797" max="1797" width="12" style="623" customWidth="1"/>
    <col min="1798" max="1798" width="21.5703125" style="623" customWidth="1"/>
    <col min="1799" max="1799" width="21.85546875" style="623" customWidth="1"/>
    <col min="1800" max="1802" width="19.5703125" style="623" customWidth="1"/>
    <col min="1803" max="1803" width="16.42578125" style="623" customWidth="1"/>
    <col min="1804" max="1804" width="16.28515625" style="623" customWidth="1"/>
    <col min="1805" max="1805" width="30.140625" style="623" customWidth="1"/>
    <col min="1806" max="2048" width="9.140625" style="623"/>
    <col min="2049" max="2049" width="64.28515625" style="623" customWidth="1"/>
    <col min="2050" max="2050" width="9.140625" style="623"/>
    <col min="2051" max="2051" width="11.7109375" style="623" customWidth="1"/>
    <col min="2052" max="2052" width="12.42578125" style="623" customWidth="1"/>
    <col min="2053" max="2053" width="12" style="623" customWidth="1"/>
    <col min="2054" max="2054" width="21.5703125" style="623" customWidth="1"/>
    <col min="2055" max="2055" width="21.85546875" style="623" customWidth="1"/>
    <col min="2056" max="2058" width="19.5703125" style="623" customWidth="1"/>
    <col min="2059" max="2059" width="16.42578125" style="623" customWidth="1"/>
    <col min="2060" max="2060" width="16.28515625" style="623" customWidth="1"/>
    <col min="2061" max="2061" width="30.140625" style="623" customWidth="1"/>
    <col min="2062" max="2304" width="9.140625" style="623"/>
    <col min="2305" max="2305" width="64.28515625" style="623" customWidth="1"/>
    <col min="2306" max="2306" width="9.140625" style="623"/>
    <col min="2307" max="2307" width="11.7109375" style="623" customWidth="1"/>
    <col min="2308" max="2308" width="12.42578125" style="623" customWidth="1"/>
    <col min="2309" max="2309" width="12" style="623" customWidth="1"/>
    <col min="2310" max="2310" width="21.5703125" style="623" customWidth="1"/>
    <col min="2311" max="2311" width="21.85546875" style="623" customWidth="1"/>
    <col min="2312" max="2314" width="19.5703125" style="623" customWidth="1"/>
    <col min="2315" max="2315" width="16.42578125" style="623" customWidth="1"/>
    <col min="2316" max="2316" width="16.28515625" style="623" customWidth="1"/>
    <col min="2317" max="2317" width="30.140625" style="623" customWidth="1"/>
    <col min="2318" max="2560" width="9.140625" style="623"/>
    <col min="2561" max="2561" width="64.28515625" style="623" customWidth="1"/>
    <col min="2562" max="2562" width="9.140625" style="623"/>
    <col min="2563" max="2563" width="11.7109375" style="623" customWidth="1"/>
    <col min="2564" max="2564" width="12.42578125" style="623" customWidth="1"/>
    <col min="2565" max="2565" width="12" style="623" customWidth="1"/>
    <col min="2566" max="2566" width="21.5703125" style="623" customWidth="1"/>
    <col min="2567" max="2567" width="21.85546875" style="623" customWidth="1"/>
    <col min="2568" max="2570" width="19.5703125" style="623" customWidth="1"/>
    <col min="2571" max="2571" width="16.42578125" style="623" customWidth="1"/>
    <col min="2572" max="2572" width="16.28515625" style="623" customWidth="1"/>
    <col min="2573" max="2573" width="30.140625" style="623" customWidth="1"/>
    <col min="2574" max="2816" width="9.140625" style="623"/>
    <col min="2817" max="2817" width="64.28515625" style="623" customWidth="1"/>
    <col min="2818" max="2818" width="9.140625" style="623"/>
    <col min="2819" max="2819" width="11.7109375" style="623" customWidth="1"/>
    <col min="2820" max="2820" width="12.42578125" style="623" customWidth="1"/>
    <col min="2821" max="2821" width="12" style="623" customWidth="1"/>
    <col min="2822" max="2822" width="21.5703125" style="623" customWidth="1"/>
    <col min="2823" max="2823" width="21.85546875" style="623" customWidth="1"/>
    <col min="2824" max="2826" width="19.5703125" style="623" customWidth="1"/>
    <col min="2827" max="2827" width="16.42578125" style="623" customWidth="1"/>
    <col min="2828" max="2828" width="16.28515625" style="623" customWidth="1"/>
    <col min="2829" max="2829" width="30.140625" style="623" customWidth="1"/>
    <col min="2830" max="3072" width="9.140625" style="623"/>
    <col min="3073" max="3073" width="64.28515625" style="623" customWidth="1"/>
    <col min="3074" max="3074" width="9.140625" style="623"/>
    <col min="3075" max="3075" width="11.7109375" style="623" customWidth="1"/>
    <col min="3076" max="3076" width="12.42578125" style="623" customWidth="1"/>
    <col min="3077" max="3077" width="12" style="623" customWidth="1"/>
    <col min="3078" max="3078" width="21.5703125" style="623" customWidth="1"/>
    <col min="3079" max="3079" width="21.85546875" style="623" customWidth="1"/>
    <col min="3080" max="3082" width="19.5703125" style="623" customWidth="1"/>
    <col min="3083" max="3083" width="16.42578125" style="623" customWidth="1"/>
    <col min="3084" max="3084" width="16.28515625" style="623" customWidth="1"/>
    <col min="3085" max="3085" width="30.140625" style="623" customWidth="1"/>
    <col min="3086" max="3328" width="9.140625" style="623"/>
    <col min="3329" max="3329" width="64.28515625" style="623" customWidth="1"/>
    <col min="3330" max="3330" width="9.140625" style="623"/>
    <col min="3331" max="3331" width="11.7109375" style="623" customWidth="1"/>
    <col min="3332" max="3332" width="12.42578125" style="623" customWidth="1"/>
    <col min="3333" max="3333" width="12" style="623" customWidth="1"/>
    <col min="3334" max="3334" width="21.5703125" style="623" customWidth="1"/>
    <col min="3335" max="3335" width="21.85546875" style="623" customWidth="1"/>
    <col min="3336" max="3338" width="19.5703125" style="623" customWidth="1"/>
    <col min="3339" max="3339" width="16.42578125" style="623" customWidth="1"/>
    <col min="3340" max="3340" width="16.28515625" style="623" customWidth="1"/>
    <col min="3341" max="3341" width="30.140625" style="623" customWidth="1"/>
    <col min="3342" max="3584" width="9.140625" style="623"/>
    <col min="3585" max="3585" width="64.28515625" style="623" customWidth="1"/>
    <col min="3586" max="3586" width="9.140625" style="623"/>
    <col min="3587" max="3587" width="11.7109375" style="623" customWidth="1"/>
    <col min="3588" max="3588" width="12.42578125" style="623" customWidth="1"/>
    <col min="3589" max="3589" width="12" style="623" customWidth="1"/>
    <col min="3590" max="3590" width="21.5703125" style="623" customWidth="1"/>
    <col min="3591" max="3591" width="21.85546875" style="623" customWidth="1"/>
    <col min="3592" max="3594" width="19.5703125" style="623" customWidth="1"/>
    <col min="3595" max="3595" width="16.42578125" style="623" customWidth="1"/>
    <col min="3596" max="3596" width="16.28515625" style="623" customWidth="1"/>
    <col min="3597" max="3597" width="30.140625" style="623" customWidth="1"/>
    <col min="3598" max="3840" width="9.140625" style="623"/>
    <col min="3841" max="3841" width="64.28515625" style="623" customWidth="1"/>
    <col min="3842" max="3842" width="9.140625" style="623"/>
    <col min="3843" max="3843" width="11.7109375" style="623" customWidth="1"/>
    <col min="3844" max="3844" width="12.42578125" style="623" customWidth="1"/>
    <col min="3845" max="3845" width="12" style="623" customWidth="1"/>
    <col min="3846" max="3846" width="21.5703125" style="623" customWidth="1"/>
    <col min="3847" max="3847" width="21.85546875" style="623" customWidth="1"/>
    <col min="3848" max="3850" width="19.5703125" style="623" customWidth="1"/>
    <col min="3851" max="3851" width="16.42578125" style="623" customWidth="1"/>
    <col min="3852" max="3852" width="16.28515625" style="623" customWidth="1"/>
    <col min="3853" max="3853" width="30.140625" style="623" customWidth="1"/>
    <col min="3854" max="4096" width="9.140625" style="623"/>
    <col min="4097" max="4097" width="64.28515625" style="623" customWidth="1"/>
    <col min="4098" max="4098" width="9.140625" style="623"/>
    <col min="4099" max="4099" width="11.7109375" style="623" customWidth="1"/>
    <col min="4100" max="4100" width="12.42578125" style="623" customWidth="1"/>
    <col min="4101" max="4101" width="12" style="623" customWidth="1"/>
    <col min="4102" max="4102" width="21.5703125" style="623" customWidth="1"/>
    <col min="4103" max="4103" width="21.85546875" style="623" customWidth="1"/>
    <col min="4104" max="4106" width="19.5703125" style="623" customWidth="1"/>
    <col min="4107" max="4107" width="16.42578125" style="623" customWidth="1"/>
    <col min="4108" max="4108" width="16.28515625" style="623" customWidth="1"/>
    <col min="4109" max="4109" width="30.140625" style="623" customWidth="1"/>
    <col min="4110" max="4352" width="9.140625" style="623"/>
    <col min="4353" max="4353" width="64.28515625" style="623" customWidth="1"/>
    <col min="4354" max="4354" width="9.140625" style="623"/>
    <col min="4355" max="4355" width="11.7109375" style="623" customWidth="1"/>
    <col min="4356" max="4356" width="12.42578125" style="623" customWidth="1"/>
    <col min="4357" max="4357" width="12" style="623" customWidth="1"/>
    <col min="4358" max="4358" width="21.5703125" style="623" customWidth="1"/>
    <col min="4359" max="4359" width="21.85546875" style="623" customWidth="1"/>
    <col min="4360" max="4362" width="19.5703125" style="623" customWidth="1"/>
    <col min="4363" max="4363" width="16.42578125" style="623" customWidth="1"/>
    <col min="4364" max="4364" width="16.28515625" style="623" customWidth="1"/>
    <col min="4365" max="4365" width="30.140625" style="623" customWidth="1"/>
    <col min="4366" max="4608" width="9.140625" style="623"/>
    <col min="4609" max="4609" width="64.28515625" style="623" customWidth="1"/>
    <col min="4610" max="4610" width="9.140625" style="623"/>
    <col min="4611" max="4611" width="11.7109375" style="623" customWidth="1"/>
    <col min="4612" max="4612" width="12.42578125" style="623" customWidth="1"/>
    <col min="4613" max="4613" width="12" style="623" customWidth="1"/>
    <col min="4614" max="4614" width="21.5703125" style="623" customWidth="1"/>
    <col min="4615" max="4615" width="21.85546875" style="623" customWidth="1"/>
    <col min="4616" max="4618" width="19.5703125" style="623" customWidth="1"/>
    <col min="4619" max="4619" width="16.42578125" style="623" customWidth="1"/>
    <col min="4620" max="4620" width="16.28515625" style="623" customWidth="1"/>
    <col min="4621" max="4621" width="30.140625" style="623" customWidth="1"/>
    <col min="4622" max="4864" width="9.140625" style="623"/>
    <col min="4865" max="4865" width="64.28515625" style="623" customWidth="1"/>
    <col min="4866" max="4866" width="9.140625" style="623"/>
    <col min="4867" max="4867" width="11.7109375" style="623" customWidth="1"/>
    <col min="4868" max="4868" width="12.42578125" style="623" customWidth="1"/>
    <col min="4869" max="4869" width="12" style="623" customWidth="1"/>
    <col min="4870" max="4870" width="21.5703125" style="623" customWidth="1"/>
    <col min="4871" max="4871" width="21.85546875" style="623" customWidth="1"/>
    <col min="4872" max="4874" width="19.5703125" style="623" customWidth="1"/>
    <col min="4875" max="4875" width="16.42578125" style="623" customWidth="1"/>
    <col min="4876" max="4876" width="16.28515625" style="623" customWidth="1"/>
    <col min="4877" max="4877" width="30.140625" style="623" customWidth="1"/>
    <col min="4878" max="5120" width="9.140625" style="623"/>
    <col min="5121" max="5121" width="64.28515625" style="623" customWidth="1"/>
    <col min="5122" max="5122" width="9.140625" style="623"/>
    <col min="5123" max="5123" width="11.7109375" style="623" customWidth="1"/>
    <col min="5124" max="5124" width="12.42578125" style="623" customWidth="1"/>
    <col min="5125" max="5125" width="12" style="623" customWidth="1"/>
    <col min="5126" max="5126" width="21.5703125" style="623" customWidth="1"/>
    <col min="5127" max="5127" width="21.85546875" style="623" customWidth="1"/>
    <col min="5128" max="5130" width="19.5703125" style="623" customWidth="1"/>
    <col min="5131" max="5131" width="16.42578125" style="623" customWidth="1"/>
    <col min="5132" max="5132" width="16.28515625" style="623" customWidth="1"/>
    <col min="5133" max="5133" width="30.140625" style="623" customWidth="1"/>
    <col min="5134" max="5376" width="9.140625" style="623"/>
    <col min="5377" max="5377" width="64.28515625" style="623" customWidth="1"/>
    <col min="5378" max="5378" width="9.140625" style="623"/>
    <col min="5379" max="5379" width="11.7109375" style="623" customWidth="1"/>
    <col min="5380" max="5380" width="12.42578125" style="623" customWidth="1"/>
    <col min="5381" max="5381" width="12" style="623" customWidth="1"/>
    <col min="5382" max="5382" width="21.5703125" style="623" customWidth="1"/>
    <col min="5383" max="5383" width="21.85546875" style="623" customWidth="1"/>
    <col min="5384" max="5386" width="19.5703125" style="623" customWidth="1"/>
    <col min="5387" max="5387" width="16.42578125" style="623" customWidth="1"/>
    <col min="5388" max="5388" width="16.28515625" style="623" customWidth="1"/>
    <col min="5389" max="5389" width="30.140625" style="623" customWidth="1"/>
    <col min="5390" max="5632" width="9.140625" style="623"/>
    <col min="5633" max="5633" width="64.28515625" style="623" customWidth="1"/>
    <col min="5634" max="5634" width="9.140625" style="623"/>
    <col min="5635" max="5635" width="11.7109375" style="623" customWidth="1"/>
    <col min="5636" max="5636" width="12.42578125" style="623" customWidth="1"/>
    <col min="5637" max="5637" width="12" style="623" customWidth="1"/>
    <col min="5638" max="5638" width="21.5703125" style="623" customWidth="1"/>
    <col min="5639" max="5639" width="21.85546875" style="623" customWidth="1"/>
    <col min="5640" max="5642" width="19.5703125" style="623" customWidth="1"/>
    <col min="5643" max="5643" width="16.42578125" style="623" customWidth="1"/>
    <col min="5644" max="5644" width="16.28515625" style="623" customWidth="1"/>
    <col min="5645" max="5645" width="30.140625" style="623" customWidth="1"/>
    <col min="5646" max="5888" width="9.140625" style="623"/>
    <col min="5889" max="5889" width="64.28515625" style="623" customWidth="1"/>
    <col min="5890" max="5890" width="9.140625" style="623"/>
    <col min="5891" max="5891" width="11.7109375" style="623" customWidth="1"/>
    <col min="5892" max="5892" width="12.42578125" style="623" customWidth="1"/>
    <col min="5893" max="5893" width="12" style="623" customWidth="1"/>
    <col min="5894" max="5894" width="21.5703125" style="623" customWidth="1"/>
    <col min="5895" max="5895" width="21.85546875" style="623" customWidth="1"/>
    <col min="5896" max="5898" width="19.5703125" style="623" customWidth="1"/>
    <col min="5899" max="5899" width="16.42578125" style="623" customWidth="1"/>
    <col min="5900" max="5900" width="16.28515625" style="623" customWidth="1"/>
    <col min="5901" max="5901" width="30.140625" style="623" customWidth="1"/>
    <col min="5902" max="6144" width="9.140625" style="623"/>
    <col min="6145" max="6145" width="64.28515625" style="623" customWidth="1"/>
    <col min="6146" max="6146" width="9.140625" style="623"/>
    <col min="6147" max="6147" width="11.7109375" style="623" customWidth="1"/>
    <col min="6148" max="6148" width="12.42578125" style="623" customWidth="1"/>
    <col min="6149" max="6149" width="12" style="623" customWidth="1"/>
    <col min="6150" max="6150" width="21.5703125" style="623" customWidth="1"/>
    <col min="6151" max="6151" width="21.85546875" style="623" customWidth="1"/>
    <col min="6152" max="6154" width="19.5703125" style="623" customWidth="1"/>
    <col min="6155" max="6155" width="16.42578125" style="623" customWidth="1"/>
    <col min="6156" max="6156" width="16.28515625" style="623" customWidth="1"/>
    <col min="6157" max="6157" width="30.140625" style="623" customWidth="1"/>
    <col min="6158" max="6400" width="9.140625" style="623"/>
    <col min="6401" max="6401" width="64.28515625" style="623" customWidth="1"/>
    <col min="6402" max="6402" width="9.140625" style="623"/>
    <col min="6403" max="6403" width="11.7109375" style="623" customWidth="1"/>
    <col min="6404" max="6404" width="12.42578125" style="623" customWidth="1"/>
    <col min="6405" max="6405" width="12" style="623" customWidth="1"/>
    <col min="6406" max="6406" width="21.5703125" style="623" customWidth="1"/>
    <col min="6407" max="6407" width="21.85546875" style="623" customWidth="1"/>
    <col min="6408" max="6410" width="19.5703125" style="623" customWidth="1"/>
    <col min="6411" max="6411" width="16.42578125" style="623" customWidth="1"/>
    <col min="6412" max="6412" width="16.28515625" style="623" customWidth="1"/>
    <col min="6413" max="6413" width="30.140625" style="623" customWidth="1"/>
    <col min="6414" max="6656" width="9.140625" style="623"/>
    <col min="6657" max="6657" width="64.28515625" style="623" customWidth="1"/>
    <col min="6658" max="6658" width="9.140625" style="623"/>
    <col min="6659" max="6659" width="11.7109375" style="623" customWidth="1"/>
    <col min="6660" max="6660" width="12.42578125" style="623" customWidth="1"/>
    <col min="6661" max="6661" width="12" style="623" customWidth="1"/>
    <col min="6662" max="6662" width="21.5703125" style="623" customWidth="1"/>
    <col min="6663" max="6663" width="21.85546875" style="623" customWidth="1"/>
    <col min="6664" max="6666" width="19.5703125" style="623" customWidth="1"/>
    <col min="6667" max="6667" width="16.42578125" style="623" customWidth="1"/>
    <col min="6668" max="6668" width="16.28515625" style="623" customWidth="1"/>
    <col min="6669" max="6669" width="30.140625" style="623" customWidth="1"/>
    <col min="6670" max="6912" width="9.140625" style="623"/>
    <col min="6913" max="6913" width="64.28515625" style="623" customWidth="1"/>
    <col min="6914" max="6914" width="9.140625" style="623"/>
    <col min="6915" max="6915" width="11.7109375" style="623" customWidth="1"/>
    <col min="6916" max="6916" width="12.42578125" style="623" customWidth="1"/>
    <col min="6917" max="6917" width="12" style="623" customWidth="1"/>
    <col min="6918" max="6918" width="21.5703125" style="623" customWidth="1"/>
    <col min="6919" max="6919" width="21.85546875" style="623" customWidth="1"/>
    <col min="6920" max="6922" width="19.5703125" style="623" customWidth="1"/>
    <col min="6923" max="6923" width="16.42578125" style="623" customWidth="1"/>
    <col min="6924" max="6924" width="16.28515625" style="623" customWidth="1"/>
    <col min="6925" max="6925" width="30.140625" style="623" customWidth="1"/>
    <col min="6926" max="7168" width="9.140625" style="623"/>
    <col min="7169" max="7169" width="64.28515625" style="623" customWidth="1"/>
    <col min="7170" max="7170" width="9.140625" style="623"/>
    <col min="7171" max="7171" width="11.7109375" style="623" customWidth="1"/>
    <col min="7172" max="7172" width="12.42578125" style="623" customWidth="1"/>
    <col min="7173" max="7173" width="12" style="623" customWidth="1"/>
    <col min="7174" max="7174" width="21.5703125" style="623" customWidth="1"/>
    <col min="7175" max="7175" width="21.85546875" style="623" customWidth="1"/>
    <col min="7176" max="7178" width="19.5703125" style="623" customWidth="1"/>
    <col min="7179" max="7179" width="16.42578125" style="623" customWidth="1"/>
    <col min="7180" max="7180" width="16.28515625" style="623" customWidth="1"/>
    <col min="7181" max="7181" width="30.140625" style="623" customWidth="1"/>
    <col min="7182" max="7424" width="9.140625" style="623"/>
    <col min="7425" max="7425" width="64.28515625" style="623" customWidth="1"/>
    <col min="7426" max="7426" width="9.140625" style="623"/>
    <col min="7427" max="7427" width="11.7109375" style="623" customWidth="1"/>
    <col min="7428" max="7428" width="12.42578125" style="623" customWidth="1"/>
    <col min="7429" max="7429" width="12" style="623" customWidth="1"/>
    <col min="7430" max="7430" width="21.5703125" style="623" customWidth="1"/>
    <col min="7431" max="7431" width="21.85546875" style="623" customWidth="1"/>
    <col min="7432" max="7434" width="19.5703125" style="623" customWidth="1"/>
    <col min="7435" max="7435" width="16.42578125" style="623" customWidth="1"/>
    <col min="7436" max="7436" width="16.28515625" style="623" customWidth="1"/>
    <col min="7437" max="7437" width="30.140625" style="623" customWidth="1"/>
    <col min="7438" max="7680" width="9.140625" style="623"/>
    <col min="7681" max="7681" width="64.28515625" style="623" customWidth="1"/>
    <col min="7682" max="7682" width="9.140625" style="623"/>
    <col min="7683" max="7683" width="11.7109375" style="623" customWidth="1"/>
    <col min="7684" max="7684" width="12.42578125" style="623" customWidth="1"/>
    <col min="7685" max="7685" width="12" style="623" customWidth="1"/>
    <col min="7686" max="7686" width="21.5703125" style="623" customWidth="1"/>
    <col min="7687" max="7687" width="21.85546875" style="623" customWidth="1"/>
    <col min="7688" max="7690" width="19.5703125" style="623" customWidth="1"/>
    <col min="7691" max="7691" width="16.42578125" style="623" customWidth="1"/>
    <col min="7692" max="7692" width="16.28515625" style="623" customWidth="1"/>
    <col min="7693" max="7693" width="30.140625" style="623" customWidth="1"/>
    <col min="7694" max="7936" width="9.140625" style="623"/>
    <col min="7937" max="7937" width="64.28515625" style="623" customWidth="1"/>
    <col min="7938" max="7938" width="9.140625" style="623"/>
    <col min="7939" max="7939" width="11.7109375" style="623" customWidth="1"/>
    <col min="7940" max="7940" width="12.42578125" style="623" customWidth="1"/>
    <col min="7941" max="7941" width="12" style="623" customWidth="1"/>
    <col min="7942" max="7942" width="21.5703125" style="623" customWidth="1"/>
    <col min="7943" max="7943" width="21.85546875" style="623" customWidth="1"/>
    <col min="7944" max="7946" width="19.5703125" style="623" customWidth="1"/>
    <col min="7947" max="7947" width="16.42578125" style="623" customWidth="1"/>
    <col min="7948" max="7948" width="16.28515625" style="623" customWidth="1"/>
    <col min="7949" max="7949" width="30.140625" style="623" customWidth="1"/>
    <col min="7950" max="8192" width="9.140625" style="623"/>
    <col min="8193" max="8193" width="64.28515625" style="623" customWidth="1"/>
    <col min="8194" max="8194" width="9.140625" style="623"/>
    <col min="8195" max="8195" width="11.7109375" style="623" customWidth="1"/>
    <col min="8196" max="8196" width="12.42578125" style="623" customWidth="1"/>
    <col min="8197" max="8197" width="12" style="623" customWidth="1"/>
    <col min="8198" max="8198" width="21.5703125" style="623" customWidth="1"/>
    <col min="8199" max="8199" width="21.85546875" style="623" customWidth="1"/>
    <col min="8200" max="8202" width="19.5703125" style="623" customWidth="1"/>
    <col min="8203" max="8203" width="16.42578125" style="623" customWidth="1"/>
    <col min="8204" max="8204" width="16.28515625" style="623" customWidth="1"/>
    <col min="8205" max="8205" width="30.140625" style="623" customWidth="1"/>
    <col min="8206" max="8448" width="9.140625" style="623"/>
    <col min="8449" max="8449" width="64.28515625" style="623" customWidth="1"/>
    <col min="8450" max="8450" width="9.140625" style="623"/>
    <col min="8451" max="8451" width="11.7109375" style="623" customWidth="1"/>
    <col min="8452" max="8452" width="12.42578125" style="623" customWidth="1"/>
    <col min="8453" max="8453" width="12" style="623" customWidth="1"/>
    <col min="8454" max="8454" width="21.5703125" style="623" customWidth="1"/>
    <col min="8455" max="8455" width="21.85546875" style="623" customWidth="1"/>
    <col min="8456" max="8458" width="19.5703125" style="623" customWidth="1"/>
    <col min="8459" max="8459" width="16.42578125" style="623" customWidth="1"/>
    <col min="8460" max="8460" width="16.28515625" style="623" customWidth="1"/>
    <col min="8461" max="8461" width="30.140625" style="623" customWidth="1"/>
    <col min="8462" max="8704" width="9.140625" style="623"/>
    <col min="8705" max="8705" width="64.28515625" style="623" customWidth="1"/>
    <col min="8706" max="8706" width="9.140625" style="623"/>
    <col min="8707" max="8707" width="11.7109375" style="623" customWidth="1"/>
    <col min="8708" max="8708" width="12.42578125" style="623" customWidth="1"/>
    <col min="8709" max="8709" width="12" style="623" customWidth="1"/>
    <col min="8710" max="8710" width="21.5703125" style="623" customWidth="1"/>
    <col min="8711" max="8711" width="21.85546875" style="623" customWidth="1"/>
    <col min="8712" max="8714" width="19.5703125" style="623" customWidth="1"/>
    <col min="8715" max="8715" width="16.42578125" style="623" customWidth="1"/>
    <col min="8716" max="8716" width="16.28515625" style="623" customWidth="1"/>
    <col min="8717" max="8717" width="30.140625" style="623" customWidth="1"/>
    <col min="8718" max="8960" width="9.140625" style="623"/>
    <col min="8961" max="8961" width="64.28515625" style="623" customWidth="1"/>
    <col min="8962" max="8962" width="9.140625" style="623"/>
    <col min="8963" max="8963" width="11.7109375" style="623" customWidth="1"/>
    <col min="8964" max="8964" width="12.42578125" style="623" customWidth="1"/>
    <col min="8965" max="8965" width="12" style="623" customWidth="1"/>
    <col min="8966" max="8966" width="21.5703125" style="623" customWidth="1"/>
    <col min="8967" max="8967" width="21.85546875" style="623" customWidth="1"/>
    <col min="8968" max="8970" width="19.5703125" style="623" customWidth="1"/>
    <col min="8971" max="8971" width="16.42578125" style="623" customWidth="1"/>
    <col min="8972" max="8972" width="16.28515625" style="623" customWidth="1"/>
    <col min="8973" max="8973" width="30.140625" style="623" customWidth="1"/>
    <col min="8974" max="9216" width="9.140625" style="623"/>
    <col min="9217" max="9217" width="64.28515625" style="623" customWidth="1"/>
    <col min="9218" max="9218" width="9.140625" style="623"/>
    <col min="9219" max="9219" width="11.7109375" style="623" customWidth="1"/>
    <col min="9220" max="9220" width="12.42578125" style="623" customWidth="1"/>
    <col min="9221" max="9221" width="12" style="623" customWidth="1"/>
    <col min="9222" max="9222" width="21.5703125" style="623" customWidth="1"/>
    <col min="9223" max="9223" width="21.85546875" style="623" customWidth="1"/>
    <col min="9224" max="9226" width="19.5703125" style="623" customWidth="1"/>
    <col min="9227" max="9227" width="16.42578125" style="623" customWidth="1"/>
    <col min="9228" max="9228" width="16.28515625" style="623" customWidth="1"/>
    <col min="9229" max="9229" width="30.140625" style="623" customWidth="1"/>
    <col min="9230" max="9472" width="9.140625" style="623"/>
    <col min="9473" max="9473" width="64.28515625" style="623" customWidth="1"/>
    <col min="9474" max="9474" width="9.140625" style="623"/>
    <col min="9475" max="9475" width="11.7109375" style="623" customWidth="1"/>
    <col min="9476" max="9476" width="12.42578125" style="623" customWidth="1"/>
    <col min="9477" max="9477" width="12" style="623" customWidth="1"/>
    <col min="9478" max="9478" width="21.5703125" style="623" customWidth="1"/>
    <col min="9479" max="9479" width="21.85546875" style="623" customWidth="1"/>
    <col min="9480" max="9482" width="19.5703125" style="623" customWidth="1"/>
    <col min="9483" max="9483" width="16.42578125" style="623" customWidth="1"/>
    <col min="9484" max="9484" width="16.28515625" style="623" customWidth="1"/>
    <col min="9485" max="9485" width="30.140625" style="623" customWidth="1"/>
    <col min="9486" max="9728" width="9.140625" style="623"/>
    <col min="9729" max="9729" width="64.28515625" style="623" customWidth="1"/>
    <col min="9730" max="9730" width="9.140625" style="623"/>
    <col min="9731" max="9731" width="11.7109375" style="623" customWidth="1"/>
    <col min="9732" max="9732" width="12.42578125" style="623" customWidth="1"/>
    <col min="9733" max="9733" width="12" style="623" customWidth="1"/>
    <col min="9734" max="9734" width="21.5703125" style="623" customWidth="1"/>
    <col min="9735" max="9735" width="21.85546875" style="623" customWidth="1"/>
    <col min="9736" max="9738" width="19.5703125" style="623" customWidth="1"/>
    <col min="9739" max="9739" width="16.42578125" style="623" customWidth="1"/>
    <col min="9740" max="9740" width="16.28515625" style="623" customWidth="1"/>
    <col min="9741" max="9741" width="30.140625" style="623" customWidth="1"/>
    <col min="9742" max="9984" width="9.140625" style="623"/>
    <col min="9985" max="9985" width="64.28515625" style="623" customWidth="1"/>
    <col min="9986" max="9986" width="9.140625" style="623"/>
    <col min="9987" max="9987" width="11.7109375" style="623" customWidth="1"/>
    <col min="9988" max="9988" width="12.42578125" style="623" customWidth="1"/>
    <col min="9989" max="9989" width="12" style="623" customWidth="1"/>
    <col min="9990" max="9990" width="21.5703125" style="623" customWidth="1"/>
    <col min="9991" max="9991" width="21.85546875" style="623" customWidth="1"/>
    <col min="9992" max="9994" width="19.5703125" style="623" customWidth="1"/>
    <col min="9995" max="9995" width="16.42578125" style="623" customWidth="1"/>
    <col min="9996" max="9996" width="16.28515625" style="623" customWidth="1"/>
    <col min="9997" max="9997" width="30.140625" style="623" customWidth="1"/>
    <col min="9998" max="10240" width="9.140625" style="623"/>
    <col min="10241" max="10241" width="64.28515625" style="623" customWidth="1"/>
    <col min="10242" max="10242" width="9.140625" style="623"/>
    <col min="10243" max="10243" width="11.7109375" style="623" customWidth="1"/>
    <col min="10244" max="10244" width="12.42578125" style="623" customWidth="1"/>
    <col min="10245" max="10245" width="12" style="623" customWidth="1"/>
    <col min="10246" max="10246" width="21.5703125" style="623" customWidth="1"/>
    <col min="10247" max="10247" width="21.85546875" style="623" customWidth="1"/>
    <col min="10248" max="10250" width="19.5703125" style="623" customWidth="1"/>
    <col min="10251" max="10251" width="16.42578125" style="623" customWidth="1"/>
    <col min="10252" max="10252" width="16.28515625" style="623" customWidth="1"/>
    <col min="10253" max="10253" width="30.140625" style="623" customWidth="1"/>
    <col min="10254" max="10496" width="9.140625" style="623"/>
    <col min="10497" max="10497" width="64.28515625" style="623" customWidth="1"/>
    <col min="10498" max="10498" width="9.140625" style="623"/>
    <col min="10499" max="10499" width="11.7109375" style="623" customWidth="1"/>
    <col min="10500" max="10500" width="12.42578125" style="623" customWidth="1"/>
    <col min="10501" max="10501" width="12" style="623" customWidth="1"/>
    <col min="10502" max="10502" width="21.5703125" style="623" customWidth="1"/>
    <col min="10503" max="10503" width="21.85546875" style="623" customWidth="1"/>
    <col min="10504" max="10506" width="19.5703125" style="623" customWidth="1"/>
    <col min="10507" max="10507" width="16.42578125" style="623" customWidth="1"/>
    <col min="10508" max="10508" width="16.28515625" style="623" customWidth="1"/>
    <col min="10509" max="10509" width="30.140625" style="623" customWidth="1"/>
    <col min="10510" max="10752" width="9.140625" style="623"/>
    <col min="10753" max="10753" width="64.28515625" style="623" customWidth="1"/>
    <col min="10754" max="10754" width="9.140625" style="623"/>
    <col min="10755" max="10755" width="11.7109375" style="623" customWidth="1"/>
    <col min="10756" max="10756" width="12.42578125" style="623" customWidth="1"/>
    <col min="10757" max="10757" width="12" style="623" customWidth="1"/>
    <col min="10758" max="10758" width="21.5703125" style="623" customWidth="1"/>
    <col min="10759" max="10759" width="21.85546875" style="623" customWidth="1"/>
    <col min="10760" max="10762" width="19.5703125" style="623" customWidth="1"/>
    <col min="10763" max="10763" width="16.42578125" style="623" customWidth="1"/>
    <col min="10764" max="10764" width="16.28515625" style="623" customWidth="1"/>
    <col min="10765" max="10765" width="30.140625" style="623" customWidth="1"/>
    <col min="10766" max="11008" width="9.140625" style="623"/>
    <col min="11009" max="11009" width="64.28515625" style="623" customWidth="1"/>
    <col min="11010" max="11010" width="9.140625" style="623"/>
    <col min="11011" max="11011" width="11.7109375" style="623" customWidth="1"/>
    <col min="11012" max="11012" width="12.42578125" style="623" customWidth="1"/>
    <col min="11013" max="11013" width="12" style="623" customWidth="1"/>
    <col min="11014" max="11014" width="21.5703125" style="623" customWidth="1"/>
    <col min="11015" max="11015" width="21.85546875" style="623" customWidth="1"/>
    <col min="11016" max="11018" width="19.5703125" style="623" customWidth="1"/>
    <col min="11019" max="11019" width="16.42578125" style="623" customWidth="1"/>
    <col min="11020" max="11020" width="16.28515625" style="623" customWidth="1"/>
    <col min="11021" max="11021" width="30.140625" style="623" customWidth="1"/>
    <col min="11022" max="11264" width="9.140625" style="623"/>
    <col min="11265" max="11265" width="64.28515625" style="623" customWidth="1"/>
    <col min="11266" max="11266" width="9.140625" style="623"/>
    <col min="11267" max="11267" width="11.7109375" style="623" customWidth="1"/>
    <col min="11268" max="11268" width="12.42578125" style="623" customWidth="1"/>
    <col min="11269" max="11269" width="12" style="623" customWidth="1"/>
    <col min="11270" max="11270" width="21.5703125" style="623" customWidth="1"/>
    <col min="11271" max="11271" width="21.85546875" style="623" customWidth="1"/>
    <col min="11272" max="11274" width="19.5703125" style="623" customWidth="1"/>
    <col min="11275" max="11275" width="16.42578125" style="623" customWidth="1"/>
    <col min="11276" max="11276" width="16.28515625" style="623" customWidth="1"/>
    <col min="11277" max="11277" width="30.140625" style="623" customWidth="1"/>
    <col min="11278" max="11520" width="9.140625" style="623"/>
    <col min="11521" max="11521" width="64.28515625" style="623" customWidth="1"/>
    <col min="11522" max="11522" width="9.140625" style="623"/>
    <col min="11523" max="11523" width="11.7109375" style="623" customWidth="1"/>
    <col min="11524" max="11524" width="12.42578125" style="623" customWidth="1"/>
    <col min="11525" max="11525" width="12" style="623" customWidth="1"/>
    <col min="11526" max="11526" width="21.5703125" style="623" customWidth="1"/>
    <col min="11527" max="11527" width="21.85546875" style="623" customWidth="1"/>
    <col min="11528" max="11530" width="19.5703125" style="623" customWidth="1"/>
    <col min="11531" max="11531" width="16.42578125" style="623" customWidth="1"/>
    <col min="11532" max="11532" width="16.28515625" style="623" customWidth="1"/>
    <col min="11533" max="11533" width="30.140625" style="623" customWidth="1"/>
    <col min="11534" max="11776" width="9.140625" style="623"/>
    <col min="11777" max="11777" width="64.28515625" style="623" customWidth="1"/>
    <col min="11778" max="11778" width="9.140625" style="623"/>
    <col min="11779" max="11779" width="11.7109375" style="623" customWidth="1"/>
    <col min="11780" max="11780" width="12.42578125" style="623" customWidth="1"/>
    <col min="11781" max="11781" width="12" style="623" customWidth="1"/>
    <col min="11782" max="11782" width="21.5703125" style="623" customWidth="1"/>
    <col min="11783" max="11783" width="21.85546875" style="623" customWidth="1"/>
    <col min="11784" max="11786" width="19.5703125" style="623" customWidth="1"/>
    <col min="11787" max="11787" width="16.42578125" style="623" customWidth="1"/>
    <col min="11788" max="11788" width="16.28515625" style="623" customWidth="1"/>
    <col min="11789" max="11789" width="30.140625" style="623" customWidth="1"/>
    <col min="11790" max="12032" width="9.140625" style="623"/>
    <col min="12033" max="12033" width="64.28515625" style="623" customWidth="1"/>
    <col min="12034" max="12034" width="9.140625" style="623"/>
    <col min="12035" max="12035" width="11.7109375" style="623" customWidth="1"/>
    <col min="12036" max="12036" width="12.42578125" style="623" customWidth="1"/>
    <col min="12037" max="12037" width="12" style="623" customWidth="1"/>
    <col min="12038" max="12038" width="21.5703125" style="623" customWidth="1"/>
    <col min="12039" max="12039" width="21.85546875" style="623" customWidth="1"/>
    <col min="12040" max="12042" width="19.5703125" style="623" customWidth="1"/>
    <col min="12043" max="12043" width="16.42578125" style="623" customWidth="1"/>
    <col min="12044" max="12044" width="16.28515625" style="623" customWidth="1"/>
    <col min="12045" max="12045" width="30.140625" style="623" customWidth="1"/>
    <col min="12046" max="12288" width="9.140625" style="623"/>
    <col min="12289" max="12289" width="64.28515625" style="623" customWidth="1"/>
    <col min="12290" max="12290" width="9.140625" style="623"/>
    <col min="12291" max="12291" width="11.7109375" style="623" customWidth="1"/>
    <col min="12292" max="12292" width="12.42578125" style="623" customWidth="1"/>
    <col min="12293" max="12293" width="12" style="623" customWidth="1"/>
    <col min="12294" max="12294" width="21.5703125" style="623" customWidth="1"/>
    <col min="12295" max="12295" width="21.85546875" style="623" customWidth="1"/>
    <col min="12296" max="12298" width="19.5703125" style="623" customWidth="1"/>
    <col min="12299" max="12299" width="16.42578125" style="623" customWidth="1"/>
    <col min="12300" max="12300" width="16.28515625" style="623" customWidth="1"/>
    <col min="12301" max="12301" width="30.140625" style="623" customWidth="1"/>
    <col min="12302" max="12544" width="9.140625" style="623"/>
    <col min="12545" max="12545" width="64.28515625" style="623" customWidth="1"/>
    <col min="12546" max="12546" width="9.140625" style="623"/>
    <col min="12547" max="12547" width="11.7109375" style="623" customWidth="1"/>
    <col min="12548" max="12548" width="12.42578125" style="623" customWidth="1"/>
    <col min="12549" max="12549" width="12" style="623" customWidth="1"/>
    <col min="12550" max="12550" width="21.5703125" style="623" customWidth="1"/>
    <col min="12551" max="12551" width="21.85546875" style="623" customWidth="1"/>
    <col min="12552" max="12554" width="19.5703125" style="623" customWidth="1"/>
    <col min="12555" max="12555" width="16.42578125" style="623" customWidth="1"/>
    <col min="12556" max="12556" width="16.28515625" style="623" customWidth="1"/>
    <col min="12557" max="12557" width="30.140625" style="623" customWidth="1"/>
    <col min="12558" max="12800" width="9.140625" style="623"/>
    <col min="12801" max="12801" width="64.28515625" style="623" customWidth="1"/>
    <col min="12802" max="12802" width="9.140625" style="623"/>
    <col min="12803" max="12803" width="11.7109375" style="623" customWidth="1"/>
    <col min="12804" max="12804" width="12.42578125" style="623" customWidth="1"/>
    <col min="12805" max="12805" width="12" style="623" customWidth="1"/>
    <col min="12806" max="12806" width="21.5703125" style="623" customWidth="1"/>
    <col min="12807" max="12807" width="21.85546875" style="623" customWidth="1"/>
    <col min="12808" max="12810" width="19.5703125" style="623" customWidth="1"/>
    <col min="12811" max="12811" width="16.42578125" style="623" customWidth="1"/>
    <col min="12812" max="12812" width="16.28515625" style="623" customWidth="1"/>
    <col min="12813" max="12813" width="30.140625" style="623" customWidth="1"/>
    <col min="12814" max="13056" width="9.140625" style="623"/>
    <col min="13057" max="13057" width="64.28515625" style="623" customWidth="1"/>
    <col min="13058" max="13058" width="9.140625" style="623"/>
    <col min="13059" max="13059" width="11.7109375" style="623" customWidth="1"/>
    <col min="13060" max="13060" width="12.42578125" style="623" customWidth="1"/>
    <col min="13061" max="13061" width="12" style="623" customWidth="1"/>
    <col min="13062" max="13062" width="21.5703125" style="623" customWidth="1"/>
    <col min="13063" max="13063" width="21.85546875" style="623" customWidth="1"/>
    <col min="13064" max="13066" width="19.5703125" style="623" customWidth="1"/>
    <col min="13067" max="13067" width="16.42578125" style="623" customWidth="1"/>
    <col min="13068" max="13068" width="16.28515625" style="623" customWidth="1"/>
    <col min="13069" max="13069" width="30.140625" style="623" customWidth="1"/>
    <col min="13070" max="13312" width="9.140625" style="623"/>
    <col min="13313" max="13313" width="64.28515625" style="623" customWidth="1"/>
    <col min="13314" max="13314" width="9.140625" style="623"/>
    <col min="13315" max="13315" width="11.7109375" style="623" customWidth="1"/>
    <col min="13316" max="13316" width="12.42578125" style="623" customWidth="1"/>
    <col min="13317" max="13317" width="12" style="623" customWidth="1"/>
    <col min="13318" max="13318" width="21.5703125" style="623" customWidth="1"/>
    <col min="13319" max="13319" width="21.85546875" style="623" customWidth="1"/>
    <col min="13320" max="13322" width="19.5703125" style="623" customWidth="1"/>
    <col min="13323" max="13323" width="16.42578125" style="623" customWidth="1"/>
    <col min="13324" max="13324" width="16.28515625" style="623" customWidth="1"/>
    <col min="13325" max="13325" width="30.140625" style="623" customWidth="1"/>
    <col min="13326" max="13568" width="9.140625" style="623"/>
    <col min="13569" max="13569" width="64.28515625" style="623" customWidth="1"/>
    <col min="13570" max="13570" width="9.140625" style="623"/>
    <col min="13571" max="13571" width="11.7109375" style="623" customWidth="1"/>
    <col min="13572" max="13572" width="12.42578125" style="623" customWidth="1"/>
    <col min="13573" max="13573" width="12" style="623" customWidth="1"/>
    <col min="13574" max="13574" width="21.5703125" style="623" customWidth="1"/>
    <col min="13575" max="13575" width="21.85546875" style="623" customWidth="1"/>
    <col min="13576" max="13578" width="19.5703125" style="623" customWidth="1"/>
    <col min="13579" max="13579" width="16.42578125" style="623" customWidth="1"/>
    <col min="13580" max="13580" width="16.28515625" style="623" customWidth="1"/>
    <col min="13581" max="13581" width="30.140625" style="623" customWidth="1"/>
    <col min="13582" max="13824" width="9.140625" style="623"/>
    <col min="13825" max="13825" width="64.28515625" style="623" customWidth="1"/>
    <col min="13826" max="13826" width="9.140625" style="623"/>
    <col min="13827" max="13827" width="11.7109375" style="623" customWidth="1"/>
    <col min="13828" max="13828" width="12.42578125" style="623" customWidth="1"/>
    <col min="13829" max="13829" width="12" style="623" customWidth="1"/>
    <col min="13830" max="13830" width="21.5703125" style="623" customWidth="1"/>
    <col min="13831" max="13831" width="21.85546875" style="623" customWidth="1"/>
    <col min="13832" max="13834" width="19.5703125" style="623" customWidth="1"/>
    <col min="13835" max="13835" width="16.42578125" style="623" customWidth="1"/>
    <col min="13836" max="13836" width="16.28515625" style="623" customWidth="1"/>
    <col min="13837" max="13837" width="30.140625" style="623" customWidth="1"/>
    <col min="13838" max="14080" width="9.140625" style="623"/>
    <col min="14081" max="14081" width="64.28515625" style="623" customWidth="1"/>
    <col min="14082" max="14082" width="9.140625" style="623"/>
    <col min="14083" max="14083" width="11.7109375" style="623" customWidth="1"/>
    <col min="14084" max="14084" width="12.42578125" style="623" customWidth="1"/>
    <col min="14085" max="14085" width="12" style="623" customWidth="1"/>
    <col min="14086" max="14086" width="21.5703125" style="623" customWidth="1"/>
    <col min="14087" max="14087" width="21.85546875" style="623" customWidth="1"/>
    <col min="14088" max="14090" width="19.5703125" style="623" customWidth="1"/>
    <col min="14091" max="14091" width="16.42578125" style="623" customWidth="1"/>
    <col min="14092" max="14092" width="16.28515625" style="623" customWidth="1"/>
    <col min="14093" max="14093" width="30.140625" style="623" customWidth="1"/>
    <col min="14094" max="14336" width="9.140625" style="623"/>
    <col min="14337" max="14337" width="64.28515625" style="623" customWidth="1"/>
    <col min="14338" max="14338" width="9.140625" style="623"/>
    <col min="14339" max="14339" width="11.7109375" style="623" customWidth="1"/>
    <col min="14340" max="14340" width="12.42578125" style="623" customWidth="1"/>
    <col min="14341" max="14341" width="12" style="623" customWidth="1"/>
    <col min="14342" max="14342" width="21.5703125" style="623" customWidth="1"/>
    <col min="14343" max="14343" width="21.85546875" style="623" customWidth="1"/>
    <col min="14344" max="14346" width="19.5703125" style="623" customWidth="1"/>
    <col min="14347" max="14347" width="16.42578125" style="623" customWidth="1"/>
    <col min="14348" max="14348" width="16.28515625" style="623" customWidth="1"/>
    <col min="14349" max="14349" width="30.140625" style="623" customWidth="1"/>
    <col min="14350" max="14592" width="9.140625" style="623"/>
    <col min="14593" max="14593" width="64.28515625" style="623" customWidth="1"/>
    <col min="14594" max="14594" width="9.140625" style="623"/>
    <col min="14595" max="14595" width="11.7109375" style="623" customWidth="1"/>
    <col min="14596" max="14596" width="12.42578125" style="623" customWidth="1"/>
    <col min="14597" max="14597" width="12" style="623" customWidth="1"/>
    <col min="14598" max="14598" width="21.5703125" style="623" customWidth="1"/>
    <col min="14599" max="14599" width="21.85546875" style="623" customWidth="1"/>
    <col min="14600" max="14602" width="19.5703125" style="623" customWidth="1"/>
    <col min="14603" max="14603" width="16.42578125" style="623" customWidth="1"/>
    <col min="14604" max="14604" width="16.28515625" style="623" customWidth="1"/>
    <col min="14605" max="14605" width="30.140625" style="623" customWidth="1"/>
    <col min="14606" max="14848" width="9.140625" style="623"/>
    <col min="14849" max="14849" width="64.28515625" style="623" customWidth="1"/>
    <col min="14850" max="14850" width="9.140625" style="623"/>
    <col min="14851" max="14851" width="11.7109375" style="623" customWidth="1"/>
    <col min="14852" max="14852" width="12.42578125" style="623" customWidth="1"/>
    <col min="14853" max="14853" width="12" style="623" customWidth="1"/>
    <col min="14854" max="14854" width="21.5703125" style="623" customWidth="1"/>
    <col min="14855" max="14855" width="21.85546875" style="623" customWidth="1"/>
    <col min="14856" max="14858" width="19.5703125" style="623" customWidth="1"/>
    <col min="14859" max="14859" width="16.42578125" style="623" customWidth="1"/>
    <col min="14860" max="14860" width="16.28515625" style="623" customWidth="1"/>
    <col min="14861" max="14861" width="30.140625" style="623" customWidth="1"/>
    <col min="14862" max="15104" width="9.140625" style="623"/>
    <col min="15105" max="15105" width="64.28515625" style="623" customWidth="1"/>
    <col min="15106" max="15106" width="9.140625" style="623"/>
    <col min="15107" max="15107" width="11.7109375" style="623" customWidth="1"/>
    <col min="15108" max="15108" width="12.42578125" style="623" customWidth="1"/>
    <col min="15109" max="15109" width="12" style="623" customWidth="1"/>
    <col min="15110" max="15110" width="21.5703125" style="623" customWidth="1"/>
    <col min="15111" max="15111" width="21.85546875" style="623" customWidth="1"/>
    <col min="15112" max="15114" width="19.5703125" style="623" customWidth="1"/>
    <col min="15115" max="15115" width="16.42578125" style="623" customWidth="1"/>
    <col min="15116" max="15116" width="16.28515625" style="623" customWidth="1"/>
    <col min="15117" max="15117" width="30.140625" style="623" customWidth="1"/>
    <col min="15118" max="15360" width="9.140625" style="623"/>
    <col min="15361" max="15361" width="64.28515625" style="623" customWidth="1"/>
    <col min="15362" max="15362" width="9.140625" style="623"/>
    <col min="15363" max="15363" width="11.7109375" style="623" customWidth="1"/>
    <col min="15364" max="15364" width="12.42578125" style="623" customWidth="1"/>
    <col min="15365" max="15365" width="12" style="623" customWidth="1"/>
    <col min="15366" max="15366" width="21.5703125" style="623" customWidth="1"/>
    <col min="15367" max="15367" width="21.85546875" style="623" customWidth="1"/>
    <col min="15368" max="15370" width="19.5703125" style="623" customWidth="1"/>
    <col min="15371" max="15371" width="16.42578125" style="623" customWidth="1"/>
    <col min="15372" max="15372" width="16.28515625" style="623" customWidth="1"/>
    <col min="15373" max="15373" width="30.140625" style="623" customWidth="1"/>
    <col min="15374" max="15616" width="9.140625" style="623"/>
    <col min="15617" max="15617" width="64.28515625" style="623" customWidth="1"/>
    <col min="15618" max="15618" width="9.140625" style="623"/>
    <col min="15619" max="15619" width="11.7109375" style="623" customWidth="1"/>
    <col min="15620" max="15620" width="12.42578125" style="623" customWidth="1"/>
    <col min="15621" max="15621" width="12" style="623" customWidth="1"/>
    <col min="15622" max="15622" width="21.5703125" style="623" customWidth="1"/>
    <col min="15623" max="15623" width="21.85546875" style="623" customWidth="1"/>
    <col min="15624" max="15626" width="19.5703125" style="623" customWidth="1"/>
    <col min="15627" max="15627" width="16.42578125" style="623" customWidth="1"/>
    <col min="15628" max="15628" width="16.28515625" style="623" customWidth="1"/>
    <col min="15629" max="15629" width="30.140625" style="623" customWidth="1"/>
    <col min="15630" max="15872" width="9.140625" style="623"/>
    <col min="15873" max="15873" width="64.28515625" style="623" customWidth="1"/>
    <col min="15874" max="15874" width="9.140625" style="623"/>
    <col min="15875" max="15875" width="11.7109375" style="623" customWidth="1"/>
    <col min="15876" max="15876" width="12.42578125" style="623" customWidth="1"/>
    <col min="15877" max="15877" width="12" style="623" customWidth="1"/>
    <col min="15878" max="15878" width="21.5703125" style="623" customWidth="1"/>
    <col min="15879" max="15879" width="21.85546875" style="623" customWidth="1"/>
    <col min="15880" max="15882" width="19.5703125" style="623" customWidth="1"/>
    <col min="15883" max="15883" width="16.42578125" style="623" customWidth="1"/>
    <col min="15884" max="15884" width="16.28515625" style="623" customWidth="1"/>
    <col min="15885" max="15885" width="30.140625" style="623" customWidth="1"/>
    <col min="15886" max="16128" width="9.140625" style="623"/>
    <col min="16129" max="16129" width="64.28515625" style="623" customWidth="1"/>
    <col min="16130" max="16130" width="9.140625" style="623"/>
    <col min="16131" max="16131" width="11.7109375" style="623" customWidth="1"/>
    <col min="16132" max="16132" width="12.42578125" style="623" customWidth="1"/>
    <col min="16133" max="16133" width="12" style="623" customWidth="1"/>
    <col min="16134" max="16134" width="21.5703125" style="623" customWidth="1"/>
    <col min="16135" max="16135" width="21.85546875" style="623" customWidth="1"/>
    <col min="16136" max="16138" width="19.5703125" style="623" customWidth="1"/>
    <col min="16139" max="16139" width="16.42578125" style="623" customWidth="1"/>
    <col min="16140" max="16140" width="16.28515625" style="623" customWidth="1"/>
    <col min="16141" max="16141" width="30.140625" style="623" customWidth="1"/>
    <col min="16142" max="16384" width="9.140625" style="623"/>
  </cols>
  <sheetData>
    <row r="1" spans="1:13" x14ac:dyDescent="0.25">
      <c r="A1" s="729" t="s">
        <v>1016</v>
      </c>
      <c r="B1" s="729"/>
      <c r="C1" s="729"/>
      <c r="D1" s="729"/>
      <c r="E1" s="729"/>
      <c r="F1" s="729"/>
      <c r="G1" s="730"/>
      <c r="H1" s="730"/>
      <c r="I1" s="730"/>
      <c r="J1" s="730"/>
      <c r="K1" s="730"/>
      <c r="L1" s="730"/>
      <c r="M1" s="730"/>
    </row>
    <row r="2" spans="1:13" x14ac:dyDescent="0.25">
      <c r="L2" s="624" t="s">
        <v>861</v>
      </c>
    </row>
    <row r="3" spans="1:13" ht="30" customHeight="1" x14ac:dyDescent="0.25">
      <c r="A3" s="868" t="s">
        <v>970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</row>
    <row r="4" spans="1:13" ht="27" customHeight="1" x14ac:dyDescent="0.25">
      <c r="A4" s="870" t="s">
        <v>847</v>
      </c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</row>
    <row r="5" spans="1:13" ht="16.5" customHeight="1" x14ac:dyDescent="0.25">
      <c r="A5" s="625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</row>
    <row r="6" spans="1:13" x14ac:dyDescent="0.25">
      <c r="A6" s="627" t="s">
        <v>28</v>
      </c>
    </row>
    <row r="7" spans="1:13" ht="61.5" customHeight="1" x14ac:dyDescent="0.3">
      <c r="A7" s="628" t="s">
        <v>29</v>
      </c>
      <c r="B7" s="629" t="s">
        <v>30</v>
      </c>
      <c r="C7" s="630" t="s">
        <v>848</v>
      </c>
      <c r="D7" s="630" t="s">
        <v>849</v>
      </c>
      <c r="E7" s="630" t="s">
        <v>850</v>
      </c>
      <c r="F7" s="630" t="s">
        <v>851</v>
      </c>
      <c r="G7" s="630" t="s">
        <v>852</v>
      </c>
      <c r="H7" s="630" t="s">
        <v>853</v>
      </c>
      <c r="I7" s="630" t="s">
        <v>853</v>
      </c>
      <c r="J7" s="630" t="s">
        <v>854</v>
      </c>
      <c r="K7" s="630" t="s">
        <v>855</v>
      </c>
      <c r="L7" s="630" t="s">
        <v>856</v>
      </c>
      <c r="M7" s="630" t="s">
        <v>857</v>
      </c>
    </row>
    <row r="8" spans="1:13" ht="25.5" x14ac:dyDescent="0.25">
      <c r="A8" s="631"/>
      <c r="B8" s="631"/>
      <c r="C8" s="631"/>
      <c r="D8" s="631"/>
      <c r="E8" s="631"/>
      <c r="F8" s="631"/>
      <c r="G8" s="631"/>
      <c r="H8" s="632" t="s">
        <v>858</v>
      </c>
      <c r="I8" s="633" t="s">
        <v>859</v>
      </c>
      <c r="J8" s="634"/>
      <c r="K8" s="631"/>
      <c r="L8" s="631"/>
      <c r="M8" s="631"/>
    </row>
    <row r="9" spans="1:13" x14ac:dyDescent="0.25">
      <c r="A9" s="631"/>
      <c r="B9" s="631"/>
      <c r="C9" s="631"/>
      <c r="D9" s="631"/>
      <c r="E9" s="631"/>
      <c r="F9" s="631"/>
      <c r="G9" s="631"/>
      <c r="H9" s="631"/>
      <c r="I9" s="631"/>
      <c r="J9" s="631"/>
      <c r="K9" s="631"/>
      <c r="L9" s="631"/>
      <c r="M9" s="631"/>
    </row>
    <row r="10" spans="1:13" x14ac:dyDescent="0.25">
      <c r="A10" s="631"/>
      <c r="B10" s="631"/>
      <c r="C10" s="631"/>
      <c r="D10" s="631"/>
      <c r="E10" s="631"/>
      <c r="F10" s="631"/>
      <c r="G10" s="631"/>
      <c r="H10" s="631"/>
      <c r="I10" s="631"/>
      <c r="J10" s="631"/>
      <c r="K10" s="631"/>
      <c r="L10" s="631"/>
      <c r="M10" s="631"/>
    </row>
    <row r="11" spans="1:13" x14ac:dyDescent="0.25">
      <c r="A11" s="631"/>
      <c r="B11" s="631"/>
      <c r="C11" s="631"/>
      <c r="D11" s="631"/>
      <c r="E11" s="631"/>
      <c r="F11" s="631"/>
      <c r="G11" s="631"/>
      <c r="H11" s="631"/>
      <c r="I11" s="631"/>
      <c r="J11" s="631"/>
      <c r="K11" s="631"/>
      <c r="L11" s="631"/>
      <c r="M11" s="631"/>
    </row>
    <row r="12" spans="1:13" x14ac:dyDescent="0.25">
      <c r="A12" s="635" t="s">
        <v>169</v>
      </c>
      <c r="B12" s="636" t="s">
        <v>170</v>
      </c>
      <c r="C12" s="636"/>
      <c r="D12" s="636"/>
      <c r="E12" s="631"/>
      <c r="F12" s="631"/>
      <c r="G12" s="631"/>
      <c r="H12" s="631"/>
      <c r="I12" s="631"/>
      <c r="J12" s="631"/>
      <c r="K12" s="631"/>
      <c r="L12" s="631"/>
      <c r="M12" s="631"/>
    </row>
    <row r="13" spans="1:13" x14ac:dyDescent="0.25">
      <c r="A13" s="635"/>
      <c r="B13" s="636"/>
      <c r="C13" s="636"/>
      <c r="D13" s="636"/>
      <c r="E13" s="631"/>
      <c r="F13" s="631"/>
      <c r="G13" s="631"/>
      <c r="H13" s="631"/>
      <c r="I13" s="631"/>
      <c r="J13" s="631"/>
      <c r="K13" s="631"/>
      <c r="L13" s="631"/>
      <c r="M13" s="631"/>
    </row>
    <row r="14" spans="1:13" x14ac:dyDescent="0.25">
      <c r="A14" s="635"/>
      <c r="B14" s="636"/>
      <c r="C14" s="636"/>
      <c r="D14" s="636"/>
      <c r="E14" s="631"/>
      <c r="F14" s="631"/>
      <c r="G14" s="631"/>
      <c r="H14" s="631"/>
      <c r="I14" s="631"/>
      <c r="J14" s="631"/>
      <c r="K14" s="631"/>
      <c r="L14" s="631"/>
      <c r="M14" s="631"/>
    </row>
    <row r="15" spans="1:13" x14ac:dyDescent="0.25">
      <c r="A15" s="635"/>
      <c r="B15" s="636"/>
      <c r="C15" s="636"/>
      <c r="D15" s="636"/>
      <c r="E15" s="631"/>
      <c r="F15" s="631"/>
      <c r="G15" s="631"/>
      <c r="H15" s="631"/>
      <c r="I15" s="631"/>
      <c r="J15" s="631"/>
      <c r="K15" s="631"/>
      <c r="L15" s="631"/>
      <c r="M15" s="631"/>
    </row>
    <row r="16" spans="1:13" x14ac:dyDescent="0.25">
      <c r="A16" s="635"/>
      <c r="B16" s="636"/>
      <c r="C16" s="636"/>
      <c r="D16" s="636"/>
      <c r="E16" s="631"/>
      <c r="F16" s="631"/>
      <c r="G16" s="631"/>
      <c r="H16" s="631"/>
      <c r="I16" s="631"/>
      <c r="J16" s="631"/>
      <c r="K16" s="631"/>
      <c r="L16" s="631"/>
      <c r="M16" s="631"/>
    </row>
    <row r="17" spans="1:13" x14ac:dyDescent="0.25">
      <c r="A17" s="635" t="s">
        <v>860</v>
      </c>
      <c r="B17" s="636" t="s">
        <v>172</v>
      </c>
      <c r="C17" s="636"/>
      <c r="D17" s="636"/>
      <c r="E17" s="631"/>
      <c r="F17" s="631"/>
      <c r="G17" s="631"/>
      <c r="H17" s="631"/>
      <c r="I17" s="631"/>
      <c r="J17" s="631"/>
      <c r="K17" s="631"/>
      <c r="L17" s="631"/>
      <c r="M17" s="631"/>
    </row>
    <row r="18" spans="1:13" x14ac:dyDescent="0.25">
      <c r="A18" s="635"/>
      <c r="B18" s="636"/>
      <c r="C18" s="636"/>
      <c r="D18" s="636"/>
      <c r="E18" s="631"/>
      <c r="F18" s="631"/>
      <c r="G18" s="631"/>
      <c r="H18" s="631"/>
      <c r="I18" s="631"/>
      <c r="J18" s="631"/>
      <c r="K18" s="631"/>
      <c r="L18" s="631"/>
      <c r="M18" s="631"/>
    </row>
    <row r="19" spans="1:13" x14ac:dyDescent="0.25">
      <c r="A19" s="635"/>
      <c r="B19" s="636"/>
      <c r="C19" s="636"/>
      <c r="D19" s="636"/>
      <c r="E19" s="631"/>
      <c r="F19" s="631"/>
      <c r="G19" s="631"/>
      <c r="H19" s="631"/>
      <c r="I19" s="631"/>
      <c r="J19" s="631"/>
      <c r="K19" s="631"/>
      <c r="L19" s="631"/>
      <c r="M19" s="631"/>
    </row>
    <row r="20" spans="1:13" x14ac:dyDescent="0.25">
      <c r="A20" s="635"/>
      <c r="B20" s="636"/>
      <c r="C20" s="636"/>
      <c r="D20" s="636"/>
      <c r="E20" s="631"/>
      <c r="F20" s="631"/>
      <c r="G20" s="631"/>
      <c r="H20" s="631"/>
      <c r="I20" s="631"/>
      <c r="J20" s="631"/>
      <c r="K20" s="631"/>
      <c r="L20" s="631"/>
      <c r="M20" s="631"/>
    </row>
    <row r="21" spans="1:13" x14ac:dyDescent="0.25">
      <c r="A21" s="635"/>
      <c r="B21" s="636"/>
      <c r="C21" s="636"/>
      <c r="D21" s="636"/>
      <c r="E21" s="631"/>
      <c r="F21" s="631"/>
      <c r="G21" s="631"/>
      <c r="H21" s="631"/>
      <c r="I21" s="631"/>
      <c r="J21" s="631"/>
      <c r="K21" s="631"/>
      <c r="L21" s="631"/>
      <c r="M21" s="631"/>
    </row>
    <row r="22" spans="1:13" x14ac:dyDescent="0.25">
      <c r="A22" s="637" t="s">
        <v>173</v>
      </c>
      <c r="B22" s="636" t="s">
        <v>174</v>
      </c>
      <c r="C22" s="636"/>
      <c r="D22" s="636"/>
      <c r="E22" s="631"/>
      <c r="F22" s="631"/>
      <c r="G22" s="631"/>
      <c r="H22" s="631"/>
      <c r="I22" s="631"/>
      <c r="J22" s="631"/>
      <c r="K22" s="631"/>
      <c r="L22" s="631"/>
      <c r="M22" s="631"/>
    </row>
    <row r="23" spans="1:13" x14ac:dyDescent="0.25">
      <c r="A23" s="637"/>
      <c r="B23" s="636"/>
      <c r="C23" s="636"/>
      <c r="D23" s="636"/>
      <c r="E23" s="631"/>
      <c r="F23" s="631"/>
      <c r="G23" s="631"/>
      <c r="H23" s="631"/>
      <c r="I23" s="631"/>
      <c r="J23" s="631"/>
      <c r="K23" s="631"/>
      <c r="L23" s="631"/>
      <c r="M23" s="631"/>
    </row>
    <row r="24" spans="1:13" x14ac:dyDescent="0.25">
      <c r="A24" s="637"/>
      <c r="B24" s="636"/>
      <c r="C24" s="636"/>
      <c r="D24" s="636"/>
      <c r="E24" s="631"/>
      <c r="F24" s="631"/>
      <c r="G24" s="631"/>
      <c r="H24" s="631"/>
      <c r="I24" s="631"/>
      <c r="J24" s="631"/>
      <c r="K24" s="631"/>
      <c r="L24" s="631"/>
      <c r="M24" s="631"/>
    </row>
    <row r="25" spans="1:13" x14ac:dyDescent="0.25">
      <c r="A25" s="635" t="s">
        <v>175</v>
      </c>
      <c r="B25" s="636" t="s">
        <v>176</v>
      </c>
      <c r="C25" s="636"/>
      <c r="D25" s="636"/>
      <c r="E25" s="631"/>
      <c r="F25" s="631"/>
      <c r="G25" s="631"/>
      <c r="H25" s="631"/>
      <c r="I25" s="631"/>
      <c r="J25" s="631"/>
      <c r="K25" s="631"/>
      <c r="L25" s="631"/>
      <c r="M25" s="631"/>
    </row>
    <row r="26" spans="1:13" x14ac:dyDescent="0.25">
      <c r="A26" s="635"/>
      <c r="B26" s="636"/>
      <c r="C26" s="636"/>
      <c r="D26" s="636"/>
      <c r="E26" s="631"/>
      <c r="F26" s="631"/>
      <c r="G26" s="631"/>
      <c r="H26" s="631"/>
      <c r="I26" s="631"/>
      <c r="J26" s="631"/>
      <c r="K26" s="631"/>
      <c r="L26" s="631"/>
      <c r="M26" s="631"/>
    </row>
    <row r="27" spans="1:13" x14ac:dyDescent="0.25">
      <c r="A27" s="635"/>
      <c r="B27" s="636"/>
      <c r="C27" s="636"/>
      <c r="D27" s="636"/>
      <c r="E27" s="631"/>
      <c r="F27" s="631"/>
      <c r="G27" s="631"/>
      <c r="H27" s="631"/>
      <c r="I27" s="631"/>
      <c r="J27" s="631"/>
      <c r="K27" s="631"/>
      <c r="L27" s="631"/>
      <c r="M27" s="631"/>
    </row>
    <row r="28" spans="1:13" x14ac:dyDescent="0.25">
      <c r="A28" s="635" t="s">
        <v>177</v>
      </c>
      <c r="B28" s="636" t="s">
        <v>178</v>
      </c>
      <c r="C28" s="636"/>
      <c r="D28" s="636"/>
      <c r="E28" s="631"/>
      <c r="F28" s="631"/>
      <c r="G28" s="631"/>
      <c r="H28" s="631"/>
      <c r="I28" s="631"/>
      <c r="J28" s="631"/>
      <c r="K28" s="631"/>
      <c r="L28" s="631"/>
      <c r="M28" s="631"/>
    </row>
    <row r="29" spans="1:13" x14ac:dyDescent="0.25">
      <c r="A29" s="635"/>
      <c r="B29" s="636"/>
      <c r="C29" s="636"/>
      <c r="D29" s="636"/>
      <c r="E29" s="631"/>
      <c r="F29" s="631"/>
      <c r="G29" s="631"/>
      <c r="H29" s="631"/>
      <c r="I29" s="631"/>
      <c r="J29" s="631"/>
      <c r="K29" s="631"/>
      <c r="L29" s="631"/>
      <c r="M29" s="631"/>
    </row>
    <row r="30" spans="1:13" x14ac:dyDescent="0.25">
      <c r="A30" s="635"/>
      <c r="B30" s="636"/>
      <c r="C30" s="636"/>
      <c r="D30" s="636"/>
      <c r="E30" s="631"/>
      <c r="F30" s="631"/>
      <c r="G30" s="631"/>
      <c r="H30" s="631"/>
      <c r="I30" s="631"/>
      <c r="J30" s="631"/>
      <c r="K30" s="631"/>
      <c r="L30" s="631"/>
      <c r="M30" s="631"/>
    </row>
    <row r="31" spans="1:13" x14ac:dyDescent="0.25">
      <c r="A31" s="637" t="s">
        <v>179</v>
      </c>
      <c r="B31" s="636" t="s">
        <v>180</v>
      </c>
      <c r="C31" s="636"/>
      <c r="D31" s="636"/>
      <c r="E31" s="631"/>
      <c r="F31" s="631"/>
      <c r="G31" s="631"/>
      <c r="H31" s="631"/>
      <c r="I31" s="631"/>
      <c r="J31" s="631"/>
      <c r="K31" s="631"/>
      <c r="L31" s="631"/>
      <c r="M31" s="631"/>
    </row>
    <row r="32" spans="1:13" x14ac:dyDescent="0.25">
      <c r="A32" s="637" t="s">
        <v>181</v>
      </c>
      <c r="B32" s="636" t="s">
        <v>182</v>
      </c>
      <c r="C32" s="636"/>
      <c r="D32" s="636"/>
      <c r="E32" s="631"/>
      <c r="F32" s="631"/>
      <c r="G32" s="631"/>
      <c r="H32" s="631"/>
      <c r="I32" s="631"/>
      <c r="J32" s="631"/>
      <c r="K32" s="631"/>
      <c r="L32" s="631"/>
      <c r="M32" s="631"/>
    </row>
    <row r="33" spans="1:13" ht="15.75" x14ac:dyDescent="0.25">
      <c r="A33" s="638" t="s">
        <v>183</v>
      </c>
      <c r="B33" s="639" t="s">
        <v>22</v>
      </c>
      <c r="C33" s="639"/>
      <c r="D33" s="639"/>
      <c r="E33" s="640"/>
      <c r="F33" s="640"/>
      <c r="G33" s="640"/>
      <c r="H33" s="640"/>
      <c r="I33" s="640"/>
      <c r="J33" s="640"/>
      <c r="K33" s="640"/>
      <c r="L33" s="640"/>
      <c r="M33" s="640"/>
    </row>
    <row r="34" spans="1:13" ht="15.75" x14ac:dyDescent="0.25">
      <c r="A34" s="641"/>
      <c r="B34" s="642"/>
      <c r="C34" s="642"/>
      <c r="D34" s="642"/>
      <c r="E34" s="631"/>
      <c r="F34" s="631"/>
      <c r="G34" s="631"/>
      <c r="H34" s="631"/>
      <c r="I34" s="631"/>
      <c r="J34" s="631"/>
      <c r="K34" s="631"/>
      <c r="L34" s="631"/>
      <c r="M34" s="631"/>
    </row>
    <row r="35" spans="1:13" ht="15.75" x14ac:dyDescent="0.25">
      <c r="A35" s="641"/>
      <c r="B35" s="642"/>
      <c r="C35" s="642"/>
      <c r="D35" s="642"/>
      <c r="E35" s="631"/>
      <c r="F35" s="631"/>
      <c r="G35" s="631"/>
      <c r="H35" s="631"/>
      <c r="I35" s="631"/>
      <c r="J35" s="631"/>
      <c r="K35" s="631"/>
      <c r="L35" s="631"/>
      <c r="M35" s="631"/>
    </row>
    <row r="36" spans="1:13" ht="15.75" x14ac:dyDescent="0.25">
      <c r="A36" s="641"/>
      <c r="B36" s="642"/>
      <c r="C36" s="642"/>
      <c r="D36" s="642"/>
      <c r="E36" s="631"/>
      <c r="F36" s="631"/>
      <c r="G36" s="631"/>
      <c r="H36" s="631"/>
      <c r="I36" s="631"/>
      <c r="J36" s="631"/>
      <c r="K36" s="631"/>
      <c r="L36" s="631"/>
      <c r="M36" s="631"/>
    </row>
    <row r="37" spans="1:13" ht="15.75" x14ac:dyDescent="0.25">
      <c r="A37" s="641"/>
      <c r="B37" s="642"/>
      <c r="C37" s="642"/>
      <c r="D37" s="642"/>
      <c r="E37" s="631"/>
      <c r="F37" s="631"/>
      <c r="G37" s="631"/>
      <c r="H37" s="631"/>
      <c r="I37" s="631"/>
      <c r="J37" s="631"/>
      <c r="K37" s="631"/>
      <c r="L37" s="631"/>
      <c r="M37" s="631"/>
    </row>
    <row r="38" spans="1:13" x14ac:dyDescent="0.25">
      <c r="A38" s="635" t="s">
        <v>184</v>
      </c>
      <c r="B38" s="636" t="s">
        <v>185</v>
      </c>
      <c r="C38" s="636"/>
      <c r="D38" s="636"/>
      <c r="E38" s="631"/>
      <c r="F38" s="631"/>
      <c r="G38" s="631"/>
      <c r="H38" s="631"/>
      <c r="I38" s="631"/>
      <c r="J38" s="631"/>
      <c r="K38" s="631"/>
      <c r="L38" s="631"/>
      <c r="M38" s="631"/>
    </row>
    <row r="39" spans="1:13" x14ac:dyDescent="0.25">
      <c r="A39" s="635"/>
      <c r="B39" s="636"/>
      <c r="C39" s="636"/>
      <c r="D39" s="636"/>
      <c r="E39" s="631"/>
      <c r="F39" s="631"/>
      <c r="G39" s="631"/>
      <c r="H39" s="631"/>
      <c r="I39" s="631"/>
      <c r="J39" s="631"/>
      <c r="K39" s="631"/>
      <c r="L39" s="631"/>
      <c r="M39" s="631"/>
    </row>
    <row r="40" spans="1:13" x14ac:dyDescent="0.25">
      <c r="A40" s="635"/>
      <c r="B40" s="636"/>
      <c r="C40" s="636"/>
      <c r="D40" s="636"/>
      <c r="E40" s="631"/>
      <c r="F40" s="631"/>
      <c r="G40" s="631"/>
      <c r="H40" s="631"/>
      <c r="I40" s="631"/>
      <c r="J40" s="631"/>
      <c r="K40" s="631"/>
      <c r="L40" s="631"/>
      <c r="M40" s="631"/>
    </row>
    <row r="41" spans="1:13" x14ac:dyDescent="0.25">
      <c r="A41" s="635"/>
      <c r="B41" s="636"/>
      <c r="C41" s="636"/>
      <c r="D41" s="636"/>
      <c r="E41" s="631"/>
      <c r="F41" s="631"/>
      <c r="G41" s="631"/>
      <c r="H41" s="631"/>
      <c r="I41" s="631"/>
      <c r="J41" s="631"/>
      <c r="K41" s="631"/>
      <c r="L41" s="631"/>
      <c r="M41" s="631"/>
    </row>
    <row r="42" spans="1:13" x14ac:dyDescent="0.25">
      <c r="A42" s="635"/>
      <c r="B42" s="636"/>
      <c r="C42" s="636"/>
      <c r="D42" s="636"/>
      <c r="E42" s="631"/>
      <c r="F42" s="631"/>
      <c r="G42" s="631"/>
      <c r="H42" s="631"/>
      <c r="I42" s="631"/>
      <c r="J42" s="631"/>
      <c r="K42" s="631"/>
      <c r="L42" s="631"/>
      <c r="M42" s="631"/>
    </row>
    <row r="43" spans="1:13" x14ac:dyDescent="0.25">
      <c r="A43" s="635" t="s">
        <v>186</v>
      </c>
      <c r="B43" s="636" t="s">
        <v>187</v>
      </c>
      <c r="C43" s="636"/>
      <c r="D43" s="636"/>
      <c r="E43" s="631"/>
      <c r="F43" s="631"/>
      <c r="G43" s="631"/>
      <c r="H43" s="631"/>
      <c r="I43" s="631"/>
      <c r="J43" s="631"/>
      <c r="K43" s="631"/>
      <c r="L43" s="631"/>
      <c r="M43" s="631"/>
    </row>
    <row r="44" spans="1:13" x14ac:dyDescent="0.25">
      <c r="A44" s="635"/>
      <c r="B44" s="636"/>
      <c r="C44" s="636"/>
      <c r="D44" s="636"/>
      <c r="E44" s="631"/>
      <c r="F44" s="631"/>
      <c r="G44" s="631"/>
      <c r="H44" s="631"/>
      <c r="I44" s="631"/>
      <c r="J44" s="631"/>
      <c r="K44" s="631"/>
      <c r="L44" s="631"/>
      <c r="M44" s="631"/>
    </row>
    <row r="45" spans="1:13" x14ac:dyDescent="0.25">
      <c r="A45" s="635"/>
      <c r="B45" s="636"/>
      <c r="C45" s="636"/>
      <c r="D45" s="636"/>
      <c r="E45" s="631"/>
      <c r="F45" s="631"/>
      <c r="G45" s="631"/>
      <c r="H45" s="631"/>
      <c r="I45" s="631"/>
      <c r="J45" s="631"/>
      <c r="K45" s="631"/>
      <c r="L45" s="631"/>
      <c r="M45" s="631"/>
    </row>
    <row r="46" spans="1:13" x14ac:dyDescent="0.25">
      <c r="A46" s="635"/>
      <c r="B46" s="636"/>
      <c r="C46" s="636"/>
      <c r="D46" s="636"/>
      <c r="E46" s="631"/>
      <c r="F46" s="631"/>
      <c r="G46" s="631"/>
      <c r="H46" s="631"/>
      <c r="I46" s="631"/>
      <c r="J46" s="631"/>
      <c r="K46" s="631"/>
      <c r="L46" s="631"/>
      <c r="M46" s="631"/>
    </row>
    <row r="47" spans="1:13" x14ac:dyDescent="0.25">
      <c r="A47" s="635"/>
      <c r="B47" s="636"/>
      <c r="C47" s="636"/>
      <c r="D47" s="636"/>
      <c r="E47" s="631"/>
      <c r="F47" s="631"/>
      <c r="G47" s="631"/>
      <c r="H47" s="631"/>
      <c r="I47" s="631"/>
      <c r="J47" s="631"/>
      <c r="K47" s="631"/>
      <c r="L47" s="631"/>
      <c r="M47" s="631"/>
    </row>
    <row r="48" spans="1:13" x14ac:dyDescent="0.25">
      <c r="A48" s="635" t="s">
        <v>188</v>
      </c>
      <c r="B48" s="636" t="s">
        <v>189</v>
      </c>
      <c r="C48" s="636"/>
      <c r="D48" s="636"/>
      <c r="E48" s="631"/>
      <c r="F48" s="631"/>
      <c r="G48" s="631"/>
      <c r="H48" s="631"/>
      <c r="I48" s="631"/>
      <c r="J48" s="631"/>
      <c r="K48" s="631"/>
      <c r="L48" s="631"/>
      <c r="M48" s="631"/>
    </row>
    <row r="49" spans="1:13" x14ac:dyDescent="0.25">
      <c r="A49" s="635" t="s">
        <v>190</v>
      </c>
      <c r="B49" s="636" t="s">
        <v>191</v>
      </c>
      <c r="C49" s="636"/>
      <c r="D49" s="636"/>
      <c r="E49" s="631"/>
      <c r="F49" s="631"/>
      <c r="G49" s="631"/>
      <c r="H49" s="631"/>
      <c r="I49" s="631"/>
      <c r="J49" s="631"/>
      <c r="K49" s="631"/>
      <c r="L49" s="631"/>
      <c r="M49" s="631"/>
    </row>
    <row r="50" spans="1:13" ht="15.75" x14ac:dyDescent="0.25">
      <c r="A50" s="638" t="s">
        <v>192</v>
      </c>
      <c r="B50" s="639" t="s">
        <v>24</v>
      </c>
      <c r="C50" s="639"/>
      <c r="D50" s="639">
        <f>SUM(D34:D49)</f>
        <v>0</v>
      </c>
      <c r="E50" s="640">
        <f>SUM(E34:E49)</f>
        <v>0</v>
      </c>
      <c r="F50" s="640">
        <f>SUM(F34:F49)</f>
        <v>0</v>
      </c>
      <c r="G50" s="640"/>
      <c r="H50" s="640"/>
      <c r="I50" s="640"/>
      <c r="J50" s="640"/>
      <c r="K50" s="640"/>
      <c r="L50" s="640"/>
      <c r="M50" s="640"/>
    </row>
    <row r="55" spans="1:13" x14ac:dyDescent="0.25">
      <c r="A55" s="740"/>
      <c r="B55" s="740"/>
      <c r="C55" s="740"/>
      <c r="D55" s="740"/>
      <c r="E55" s="740"/>
      <c r="F55" s="740"/>
      <c r="G55" s="511"/>
      <c r="H55" s="511"/>
      <c r="I55" s="511"/>
      <c r="J55" s="511"/>
      <c r="K55" s="511"/>
      <c r="L55" s="511"/>
      <c r="M55" s="511" t="s">
        <v>862</v>
      </c>
    </row>
    <row r="56" spans="1:13" x14ac:dyDescent="0.25">
      <c r="A56" s="853" t="s">
        <v>971</v>
      </c>
      <c r="B56" s="854"/>
      <c r="C56" s="854"/>
      <c r="D56" s="854"/>
      <c r="E56" s="854"/>
      <c r="F56" s="854"/>
      <c r="G56" s="854"/>
      <c r="H56" s="854"/>
      <c r="I56" s="854"/>
      <c r="J56" s="854"/>
      <c r="K56" s="854"/>
      <c r="L56" s="854"/>
      <c r="M56" s="854"/>
    </row>
    <row r="57" spans="1:13" x14ac:dyDescent="0.25">
      <c r="A57" s="855" t="s">
        <v>847</v>
      </c>
      <c r="B57" s="854"/>
      <c r="C57" s="854"/>
      <c r="D57" s="854"/>
      <c r="E57" s="854"/>
      <c r="F57" s="854"/>
      <c r="G57" s="854"/>
      <c r="H57" s="854"/>
      <c r="I57" s="854"/>
      <c r="J57" s="854"/>
      <c r="K57" s="854"/>
      <c r="L57" s="854"/>
      <c r="M57" s="854"/>
    </row>
    <row r="58" spans="1:13" ht="18" x14ac:dyDescent="0.25">
      <c r="A58" s="643"/>
      <c r="B58" s="644"/>
      <c r="C58" s="644"/>
      <c r="D58" s="644"/>
      <c r="E58" s="644"/>
      <c r="F58" s="644"/>
      <c r="G58" s="644"/>
      <c r="H58" s="644"/>
      <c r="I58" s="644"/>
      <c r="J58" s="644"/>
      <c r="K58" s="644"/>
      <c r="L58" s="644"/>
      <c r="M58" s="644"/>
    </row>
    <row r="59" spans="1:13" x14ac:dyDescent="0.25">
      <c r="A59" s="513"/>
      <c r="B59" s="511"/>
      <c r="C59" s="511"/>
      <c r="D59" s="511"/>
      <c r="E59" s="511"/>
      <c r="F59" s="511"/>
      <c r="G59" s="511"/>
      <c r="H59" s="511"/>
      <c r="I59" s="511"/>
      <c r="J59" s="511"/>
      <c r="K59" s="511"/>
      <c r="L59" s="511"/>
      <c r="M59" s="511"/>
    </row>
    <row r="60" spans="1:13" ht="60" x14ac:dyDescent="0.3">
      <c r="A60" s="645" t="s">
        <v>29</v>
      </c>
      <c r="B60" s="646" t="s">
        <v>30</v>
      </c>
      <c r="C60" s="647" t="s">
        <v>848</v>
      </c>
      <c r="D60" s="647" t="s">
        <v>849</v>
      </c>
      <c r="E60" s="647" t="s">
        <v>850</v>
      </c>
      <c r="F60" s="647" t="s">
        <v>851</v>
      </c>
      <c r="G60" s="647" t="s">
        <v>852</v>
      </c>
      <c r="H60" s="647" t="s">
        <v>853</v>
      </c>
      <c r="I60" s="647" t="s">
        <v>853</v>
      </c>
      <c r="J60" s="647" t="s">
        <v>854</v>
      </c>
      <c r="K60" s="647" t="s">
        <v>855</v>
      </c>
      <c r="L60" s="647" t="s">
        <v>856</v>
      </c>
      <c r="M60" s="647" t="s">
        <v>857</v>
      </c>
    </row>
    <row r="61" spans="1:13" ht="25.5" x14ac:dyDescent="0.25">
      <c r="A61" s="526"/>
      <c r="B61" s="526"/>
      <c r="C61" s="526"/>
      <c r="D61" s="526"/>
      <c r="E61" s="526"/>
      <c r="F61" s="526"/>
      <c r="G61" s="526"/>
      <c r="H61" s="648" t="s">
        <v>858</v>
      </c>
      <c r="I61" s="649" t="s">
        <v>859</v>
      </c>
      <c r="J61" s="650"/>
      <c r="K61" s="526"/>
      <c r="L61" s="526"/>
      <c r="M61" s="526"/>
    </row>
    <row r="62" spans="1:13" x14ac:dyDescent="0.25">
      <c r="A62" s="526"/>
      <c r="B62" s="526"/>
      <c r="C62" s="526"/>
      <c r="D62" s="526"/>
      <c r="E62" s="526"/>
      <c r="F62" s="526"/>
      <c r="G62" s="526"/>
      <c r="H62" s="526"/>
      <c r="I62" s="526"/>
      <c r="J62" s="526"/>
      <c r="K62" s="526"/>
      <c r="L62" s="526"/>
      <c r="M62" s="526"/>
    </row>
    <row r="63" spans="1:13" x14ac:dyDescent="0.25">
      <c r="A63" s="526"/>
      <c r="B63" s="526"/>
      <c r="C63" s="526"/>
      <c r="D63" s="526"/>
      <c r="E63" s="526"/>
      <c r="F63" s="526"/>
      <c r="G63" s="526"/>
      <c r="H63" s="526"/>
      <c r="I63" s="526"/>
      <c r="J63" s="526"/>
      <c r="K63" s="526"/>
      <c r="L63" s="526"/>
      <c r="M63" s="526"/>
    </row>
    <row r="64" spans="1:13" x14ac:dyDescent="0.25">
      <c r="A64" s="526"/>
      <c r="B64" s="526"/>
      <c r="C64" s="526"/>
      <c r="D64" s="526"/>
      <c r="E64" s="526"/>
      <c r="F64" s="526"/>
      <c r="G64" s="526"/>
      <c r="H64" s="526"/>
      <c r="I64" s="526"/>
      <c r="J64" s="526"/>
      <c r="K64" s="526"/>
      <c r="L64" s="526"/>
      <c r="M64" s="526"/>
    </row>
    <row r="65" spans="1:13" x14ac:dyDescent="0.25">
      <c r="A65" s="651" t="s">
        <v>169</v>
      </c>
      <c r="B65" s="652" t="s">
        <v>170</v>
      </c>
      <c r="C65" s="652"/>
      <c r="D65" s="652"/>
      <c r="E65" s="526"/>
      <c r="F65" s="526"/>
      <c r="G65" s="526"/>
      <c r="H65" s="526"/>
      <c r="I65" s="526"/>
      <c r="J65" s="526"/>
      <c r="K65" s="526"/>
      <c r="L65" s="526"/>
      <c r="M65" s="526"/>
    </row>
    <row r="66" spans="1:13" x14ac:dyDescent="0.25">
      <c r="A66" s="651"/>
      <c r="B66" s="652"/>
      <c r="C66" s="652"/>
      <c r="D66" s="652"/>
      <c r="E66" s="526"/>
      <c r="F66" s="526"/>
      <c r="G66" s="526"/>
      <c r="H66" s="526"/>
      <c r="I66" s="526"/>
      <c r="J66" s="526"/>
      <c r="K66" s="526"/>
      <c r="L66" s="526"/>
      <c r="M66" s="526"/>
    </row>
    <row r="67" spans="1:13" x14ac:dyDescent="0.25">
      <c r="A67" s="651"/>
      <c r="B67" s="652"/>
      <c r="C67" s="652"/>
      <c r="D67" s="652"/>
      <c r="E67" s="526"/>
      <c r="F67" s="526"/>
      <c r="G67" s="526"/>
      <c r="H67" s="526"/>
      <c r="I67" s="526"/>
      <c r="J67" s="526"/>
      <c r="K67" s="526"/>
      <c r="L67" s="526"/>
      <c r="M67" s="526"/>
    </row>
    <row r="68" spans="1:13" x14ac:dyDescent="0.25">
      <c r="A68" s="651"/>
      <c r="B68" s="652"/>
      <c r="C68" s="652"/>
      <c r="D68" s="652"/>
      <c r="E68" s="526"/>
      <c r="F68" s="526"/>
      <c r="G68" s="526"/>
      <c r="H68" s="526"/>
      <c r="I68" s="526"/>
      <c r="J68" s="526"/>
      <c r="K68" s="526"/>
      <c r="L68" s="526"/>
      <c r="M68" s="526"/>
    </row>
    <row r="69" spans="1:13" x14ac:dyDescent="0.25">
      <c r="A69" s="651"/>
      <c r="B69" s="652"/>
      <c r="C69" s="652"/>
      <c r="D69" s="652"/>
      <c r="E69" s="526"/>
      <c r="F69" s="526"/>
      <c r="G69" s="526"/>
      <c r="H69" s="526"/>
      <c r="I69" s="526"/>
      <c r="J69" s="526"/>
      <c r="K69" s="526"/>
      <c r="L69" s="526"/>
      <c r="M69" s="526"/>
    </row>
    <row r="70" spans="1:13" x14ac:dyDescent="0.25">
      <c r="A70" s="651" t="s">
        <v>860</v>
      </c>
      <c r="B70" s="652" t="s">
        <v>172</v>
      </c>
      <c r="C70" s="652"/>
      <c r="D70" s="652"/>
      <c r="E70" s="526"/>
      <c r="F70" s="526"/>
      <c r="G70" s="526"/>
      <c r="H70" s="526"/>
      <c r="I70" s="526"/>
      <c r="J70" s="526"/>
      <c r="K70" s="526"/>
      <c r="L70" s="526"/>
      <c r="M70" s="526"/>
    </row>
    <row r="71" spans="1:13" x14ac:dyDescent="0.25">
      <c r="A71" s="651"/>
      <c r="B71" s="652"/>
      <c r="C71" s="652"/>
      <c r="D71" s="652"/>
      <c r="E71" s="526"/>
      <c r="F71" s="526"/>
      <c r="G71" s="526"/>
      <c r="H71" s="526"/>
      <c r="I71" s="526"/>
      <c r="J71" s="526"/>
      <c r="K71" s="526"/>
      <c r="L71" s="526"/>
      <c r="M71" s="526"/>
    </row>
    <row r="72" spans="1:13" x14ac:dyDescent="0.25">
      <c r="A72" s="651"/>
      <c r="B72" s="652"/>
      <c r="C72" s="652"/>
      <c r="D72" s="652"/>
      <c r="E72" s="526"/>
      <c r="F72" s="526"/>
      <c r="G72" s="526"/>
      <c r="H72" s="526"/>
      <c r="I72" s="526"/>
      <c r="J72" s="526"/>
      <c r="K72" s="526"/>
      <c r="L72" s="526"/>
      <c r="M72" s="526"/>
    </row>
    <row r="73" spans="1:13" x14ac:dyDescent="0.25">
      <c r="A73" s="651"/>
      <c r="B73" s="652"/>
      <c r="C73" s="652"/>
      <c r="D73" s="652"/>
      <c r="E73" s="526"/>
      <c r="F73" s="526"/>
      <c r="G73" s="526"/>
      <c r="H73" s="526"/>
      <c r="I73" s="526"/>
      <c r="J73" s="526"/>
      <c r="K73" s="526"/>
      <c r="L73" s="526"/>
      <c r="M73" s="526"/>
    </row>
    <row r="74" spans="1:13" x14ac:dyDescent="0.25">
      <c r="A74" s="651"/>
      <c r="B74" s="652"/>
      <c r="C74" s="652"/>
      <c r="D74" s="652"/>
      <c r="E74" s="526"/>
      <c r="F74" s="526"/>
      <c r="G74" s="526"/>
      <c r="H74" s="526"/>
      <c r="I74" s="526"/>
      <c r="J74" s="526"/>
      <c r="K74" s="526"/>
      <c r="L74" s="526"/>
      <c r="M74" s="526"/>
    </row>
    <row r="75" spans="1:13" x14ac:dyDescent="0.25">
      <c r="A75" s="653" t="s">
        <v>173</v>
      </c>
      <c r="B75" s="652" t="s">
        <v>174</v>
      </c>
      <c r="C75" s="652"/>
      <c r="D75" s="652"/>
      <c r="E75" s="526"/>
      <c r="F75" s="526"/>
      <c r="G75" s="526"/>
      <c r="H75" s="526"/>
      <c r="I75" s="526"/>
      <c r="J75" s="526"/>
      <c r="K75" s="526"/>
      <c r="L75" s="526"/>
      <c r="M75" s="526"/>
    </row>
    <row r="76" spans="1:13" x14ac:dyDescent="0.25">
      <c r="A76" s="653"/>
      <c r="B76" s="652"/>
      <c r="C76" s="652"/>
      <c r="D76" s="652"/>
      <c r="E76" s="526"/>
      <c r="F76" s="526"/>
      <c r="G76" s="526"/>
      <c r="H76" s="526"/>
      <c r="I76" s="526"/>
      <c r="J76" s="526"/>
      <c r="K76" s="526"/>
      <c r="L76" s="526"/>
      <c r="M76" s="526"/>
    </row>
    <row r="77" spans="1:13" x14ac:dyDescent="0.25">
      <c r="A77" s="653"/>
      <c r="B77" s="652"/>
      <c r="C77" s="652"/>
      <c r="D77" s="652"/>
      <c r="E77" s="526"/>
      <c r="F77" s="526"/>
      <c r="G77" s="526"/>
      <c r="H77" s="526"/>
      <c r="I77" s="526"/>
      <c r="J77" s="526"/>
      <c r="K77" s="526"/>
      <c r="L77" s="526"/>
      <c r="M77" s="526"/>
    </row>
    <row r="78" spans="1:13" x14ac:dyDescent="0.25">
      <c r="A78" s="651" t="s">
        <v>175</v>
      </c>
      <c r="B78" s="652" t="s">
        <v>176</v>
      </c>
      <c r="C78" s="652"/>
      <c r="D78" s="652"/>
      <c r="E78" s="526"/>
      <c r="F78" s="526"/>
      <c r="G78" s="526"/>
      <c r="H78" s="526"/>
      <c r="I78" s="526"/>
      <c r="J78" s="526"/>
      <c r="K78" s="526"/>
      <c r="L78" s="526"/>
      <c r="M78" s="526"/>
    </row>
    <row r="79" spans="1:13" x14ac:dyDescent="0.25">
      <c r="A79" s="651"/>
      <c r="B79" s="652"/>
      <c r="C79" s="652"/>
      <c r="D79" s="652"/>
      <c r="E79" s="526"/>
      <c r="F79" s="526"/>
      <c r="G79" s="526"/>
      <c r="H79" s="526"/>
      <c r="I79" s="526"/>
      <c r="J79" s="526"/>
      <c r="K79" s="526"/>
      <c r="L79" s="526"/>
      <c r="M79" s="526"/>
    </row>
    <row r="80" spans="1:13" x14ac:dyDescent="0.25">
      <c r="A80" s="651"/>
      <c r="B80" s="652"/>
      <c r="C80" s="652"/>
      <c r="D80" s="652"/>
      <c r="E80" s="526"/>
      <c r="F80" s="526"/>
      <c r="G80" s="526"/>
      <c r="H80" s="526"/>
      <c r="I80" s="526"/>
      <c r="J80" s="526"/>
      <c r="K80" s="526"/>
      <c r="L80" s="526"/>
      <c r="M80" s="526"/>
    </row>
    <row r="81" spans="1:13" x14ac:dyDescent="0.25">
      <c r="A81" s="651" t="s">
        <v>177</v>
      </c>
      <c r="B81" s="652" t="s">
        <v>178</v>
      </c>
      <c r="C81" s="652"/>
      <c r="D81" s="652"/>
      <c r="E81" s="526"/>
      <c r="F81" s="526"/>
      <c r="G81" s="526"/>
      <c r="H81" s="526"/>
      <c r="I81" s="526"/>
      <c r="J81" s="526"/>
      <c r="K81" s="526"/>
      <c r="L81" s="526"/>
      <c r="M81" s="526"/>
    </row>
    <row r="82" spans="1:13" x14ac:dyDescent="0.25">
      <c r="A82" s="651"/>
      <c r="B82" s="652"/>
      <c r="C82" s="652"/>
      <c r="D82" s="652"/>
      <c r="E82" s="526"/>
      <c r="F82" s="526"/>
      <c r="G82" s="526"/>
      <c r="H82" s="526"/>
      <c r="I82" s="526"/>
      <c r="J82" s="526"/>
      <c r="K82" s="526"/>
      <c r="L82" s="526"/>
      <c r="M82" s="526"/>
    </row>
    <row r="83" spans="1:13" x14ac:dyDescent="0.25">
      <c r="A83" s="651"/>
      <c r="B83" s="652"/>
      <c r="C83" s="652"/>
      <c r="D83" s="652"/>
      <c r="E83" s="526"/>
      <c r="F83" s="526"/>
      <c r="G83" s="526"/>
      <c r="H83" s="526"/>
      <c r="I83" s="526"/>
      <c r="J83" s="526"/>
      <c r="K83" s="526"/>
      <c r="L83" s="526"/>
      <c r="M83" s="526"/>
    </row>
    <row r="84" spans="1:13" x14ac:dyDescent="0.25">
      <c r="A84" s="653" t="s">
        <v>179</v>
      </c>
      <c r="B84" s="652" t="s">
        <v>180</v>
      </c>
      <c r="C84" s="652"/>
      <c r="D84" s="652"/>
      <c r="E84" s="526"/>
      <c r="F84" s="526"/>
      <c r="G84" s="526"/>
      <c r="H84" s="526"/>
      <c r="I84" s="526"/>
      <c r="J84" s="526"/>
      <c r="K84" s="526"/>
      <c r="L84" s="526"/>
      <c r="M84" s="526"/>
    </row>
    <row r="85" spans="1:13" x14ac:dyDescent="0.25">
      <c r="A85" s="653" t="s">
        <v>181</v>
      </c>
      <c r="B85" s="652" t="s">
        <v>182</v>
      </c>
      <c r="C85" s="652"/>
      <c r="D85" s="652"/>
      <c r="E85" s="526"/>
      <c r="F85" s="526"/>
      <c r="G85" s="526"/>
      <c r="H85" s="526"/>
      <c r="I85" s="526"/>
      <c r="J85" s="526"/>
      <c r="K85" s="526"/>
      <c r="L85" s="526"/>
      <c r="M85" s="526"/>
    </row>
    <row r="86" spans="1:13" ht="15.75" x14ac:dyDescent="0.25">
      <c r="A86" s="654" t="s">
        <v>183</v>
      </c>
      <c r="B86" s="655" t="s">
        <v>22</v>
      </c>
      <c r="C86" s="655"/>
      <c r="D86" s="655"/>
      <c r="E86" s="656"/>
      <c r="F86" s="656"/>
      <c r="G86" s="656"/>
      <c r="H86" s="656"/>
      <c r="I86" s="656"/>
      <c r="J86" s="656"/>
      <c r="K86" s="656"/>
      <c r="L86" s="656"/>
      <c r="M86" s="656"/>
    </row>
    <row r="87" spans="1:13" ht="15.75" x14ac:dyDescent="0.25">
      <c r="A87" s="657"/>
      <c r="B87" s="658"/>
      <c r="C87" s="658"/>
      <c r="D87" s="658"/>
      <c r="E87" s="526"/>
      <c r="F87" s="526"/>
      <c r="G87" s="526"/>
      <c r="H87" s="526"/>
      <c r="I87" s="526"/>
      <c r="J87" s="526"/>
      <c r="K87" s="526"/>
      <c r="L87" s="526"/>
      <c r="M87" s="526"/>
    </row>
    <row r="88" spans="1:13" ht="15.75" x14ac:dyDescent="0.25">
      <c r="A88" s="657"/>
      <c r="B88" s="658"/>
      <c r="C88" s="658"/>
      <c r="D88" s="658"/>
      <c r="E88" s="526"/>
      <c r="F88" s="526"/>
      <c r="G88" s="526"/>
      <c r="H88" s="526"/>
      <c r="I88" s="526"/>
      <c r="J88" s="526"/>
      <c r="K88" s="526"/>
      <c r="L88" s="526"/>
      <c r="M88" s="526"/>
    </row>
    <row r="89" spans="1:13" ht="15.75" x14ac:dyDescent="0.25">
      <c r="A89" s="657"/>
      <c r="B89" s="658"/>
      <c r="C89" s="658"/>
      <c r="D89" s="658"/>
      <c r="E89" s="526"/>
      <c r="F89" s="526"/>
      <c r="G89" s="526"/>
      <c r="H89" s="526"/>
      <c r="I89" s="526"/>
      <c r="J89" s="526"/>
      <c r="K89" s="526"/>
      <c r="L89" s="526"/>
      <c r="M89" s="526"/>
    </row>
    <row r="90" spans="1:13" ht="15.75" x14ac:dyDescent="0.25">
      <c r="A90" s="657"/>
      <c r="B90" s="658"/>
      <c r="C90" s="658"/>
      <c r="D90" s="658"/>
      <c r="E90" s="526"/>
      <c r="F90" s="526"/>
      <c r="G90" s="526"/>
      <c r="H90" s="526"/>
      <c r="I90" s="526"/>
      <c r="J90" s="526"/>
      <c r="K90" s="526"/>
      <c r="L90" s="526"/>
      <c r="M90" s="526"/>
    </row>
    <row r="91" spans="1:13" x14ac:dyDescent="0.25">
      <c r="A91" s="651" t="s">
        <v>184</v>
      </c>
      <c r="B91" s="652" t="s">
        <v>185</v>
      </c>
      <c r="C91" s="652"/>
      <c r="D91" s="652"/>
      <c r="E91" s="526"/>
      <c r="F91" s="526"/>
      <c r="G91" s="526"/>
      <c r="H91" s="526"/>
      <c r="I91" s="526"/>
      <c r="J91" s="526"/>
      <c r="K91" s="526"/>
      <c r="L91" s="526"/>
      <c r="M91" s="526"/>
    </row>
    <row r="92" spans="1:13" x14ac:dyDescent="0.25">
      <c r="A92" s="651"/>
      <c r="B92" s="652"/>
      <c r="C92" s="652"/>
      <c r="D92" s="652"/>
      <c r="E92" s="526"/>
      <c r="F92" s="526"/>
      <c r="G92" s="526"/>
      <c r="H92" s="526"/>
      <c r="I92" s="526"/>
      <c r="J92" s="526"/>
      <c r="K92" s="526"/>
      <c r="L92" s="526"/>
      <c r="M92" s="526"/>
    </row>
    <row r="93" spans="1:13" x14ac:dyDescent="0.25">
      <c r="A93" s="651"/>
      <c r="B93" s="652"/>
      <c r="C93" s="652"/>
      <c r="D93" s="652"/>
      <c r="E93" s="526"/>
      <c r="F93" s="526"/>
      <c r="G93" s="526"/>
      <c r="H93" s="526"/>
      <c r="I93" s="526"/>
      <c r="J93" s="526"/>
      <c r="K93" s="526"/>
      <c r="L93" s="526"/>
      <c r="M93" s="526"/>
    </row>
    <row r="94" spans="1:13" x14ac:dyDescent="0.25">
      <c r="A94" s="651"/>
      <c r="B94" s="652"/>
      <c r="C94" s="652"/>
      <c r="D94" s="652"/>
      <c r="E94" s="526"/>
      <c r="F94" s="526"/>
      <c r="G94" s="526"/>
      <c r="H94" s="526"/>
      <c r="I94" s="526"/>
      <c r="J94" s="526"/>
      <c r="K94" s="526"/>
      <c r="L94" s="526"/>
      <c r="M94" s="526"/>
    </row>
    <row r="95" spans="1:13" x14ac:dyDescent="0.25">
      <c r="A95" s="651"/>
      <c r="B95" s="652"/>
      <c r="C95" s="652"/>
      <c r="D95" s="652"/>
      <c r="E95" s="526"/>
      <c r="F95" s="526"/>
      <c r="G95" s="526"/>
      <c r="H95" s="526"/>
      <c r="I95" s="526"/>
      <c r="J95" s="526"/>
      <c r="K95" s="526"/>
      <c r="L95" s="526"/>
      <c r="M95" s="526"/>
    </row>
    <row r="96" spans="1:13" x14ac:dyDescent="0.25">
      <c r="A96" s="651" t="s">
        <v>186</v>
      </c>
      <c r="B96" s="652" t="s">
        <v>187</v>
      </c>
      <c r="C96" s="652"/>
      <c r="D96" s="652"/>
      <c r="E96" s="526"/>
      <c r="F96" s="526"/>
      <c r="G96" s="526"/>
      <c r="H96" s="526"/>
      <c r="I96" s="526"/>
      <c r="J96" s="526"/>
      <c r="K96" s="526"/>
      <c r="L96" s="526"/>
      <c r="M96" s="526"/>
    </row>
    <row r="97" spans="1:13" x14ac:dyDescent="0.25">
      <c r="A97" s="651"/>
      <c r="B97" s="652"/>
      <c r="C97" s="652"/>
      <c r="D97" s="652"/>
      <c r="E97" s="526"/>
      <c r="F97" s="526"/>
      <c r="G97" s="526"/>
      <c r="H97" s="526"/>
      <c r="I97" s="526"/>
      <c r="J97" s="526"/>
      <c r="K97" s="526"/>
      <c r="L97" s="526"/>
      <c r="M97" s="526"/>
    </row>
    <row r="98" spans="1:13" x14ac:dyDescent="0.25">
      <c r="A98" s="651"/>
      <c r="B98" s="652"/>
      <c r="C98" s="652"/>
      <c r="D98" s="652"/>
      <c r="E98" s="526"/>
      <c r="F98" s="526"/>
      <c r="G98" s="526"/>
      <c r="H98" s="526"/>
      <c r="I98" s="526"/>
      <c r="J98" s="526"/>
      <c r="K98" s="526"/>
      <c r="L98" s="526"/>
      <c r="M98" s="526"/>
    </row>
    <row r="99" spans="1:13" x14ac:dyDescent="0.25">
      <c r="A99" s="651"/>
      <c r="B99" s="652"/>
      <c r="C99" s="652"/>
      <c r="D99" s="652"/>
      <c r="E99" s="526"/>
      <c r="F99" s="526"/>
      <c r="G99" s="526"/>
      <c r="H99" s="526"/>
      <c r="I99" s="526"/>
      <c r="J99" s="526"/>
      <c r="K99" s="526"/>
      <c r="L99" s="526"/>
      <c r="M99" s="526"/>
    </row>
    <row r="100" spans="1:13" x14ac:dyDescent="0.25">
      <c r="A100" s="651"/>
      <c r="B100" s="652"/>
      <c r="C100" s="652"/>
      <c r="D100" s="652"/>
      <c r="E100" s="526"/>
      <c r="F100" s="526"/>
      <c r="G100" s="526"/>
      <c r="H100" s="526"/>
      <c r="I100" s="526"/>
      <c r="J100" s="526"/>
      <c r="K100" s="526"/>
      <c r="L100" s="526"/>
      <c r="M100" s="526"/>
    </row>
    <row r="101" spans="1:13" x14ac:dyDescent="0.25">
      <c r="A101" s="651" t="s">
        <v>188</v>
      </c>
      <c r="B101" s="652" t="s">
        <v>189</v>
      </c>
      <c r="C101" s="652"/>
      <c r="D101" s="652"/>
      <c r="E101" s="526"/>
      <c r="F101" s="526"/>
      <c r="G101" s="526"/>
      <c r="H101" s="526"/>
      <c r="I101" s="526"/>
      <c r="J101" s="526"/>
      <c r="K101" s="526"/>
      <c r="L101" s="526"/>
      <c r="M101" s="526"/>
    </row>
    <row r="102" spans="1:13" x14ac:dyDescent="0.25">
      <c r="A102" s="651" t="s">
        <v>190</v>
      </c>
      <c r="B102" s="652" t="s">
        <v>191</v>
      </c>
      <c r="C102" s="652"/>
      <c r="D102" s="652"/>
      <c r="E102" s="526"/>
      <c r="F102" s="526"/>
      <c r="G102" s="526"/>
      <c r="H102" s="526"/>
      <c r="I102" s="526"/>
      <c r="J102" s="526"/>
      <c r="K102" s="526"/>
      <c r="L102" s="526"/>
      <c r="M102" s="526"/>
    </row>
    <row r="103" spans="1:13" ht="15.75" x14ac:dyDescent="0.25">
      <c r="A103" s="654" t="s">
        <v>192</v>
      </c>
      <c r="B103" s="655" t="s">
        <v>24</v>
      </c>
      <c r="C103" s="655"/>
      <c r="D103" s="655"/>
      <c r="E103" s="656"/>
      <c r="F103" s="656"/>
      <c r="G103" s="656"/>
      <c r="H103" s="656"/>
      <c r="I103" s="656"/>
      <c r="J103" s="656"/>
      <c r="K103" s="656"/>
      <c r="L103" s="656"/>
      <c r="M103" s="656"/>
    </row>
    <row r="104" spans="1:13" x14ac:dyDescent="0.25">
      <c r="A104" s="511"/>
      <c r="B104" s="511"/>
      <c r="C104" s="511"/>
      <c r="D104" s="511"/>
      <c r="E104" s="511"/>
      <c r="F104" s="511"/>
      <c r="G104" s="511"/>
      <c r="H104" s="511"/>
      <c r="I104" s="511"/>
      <c r="J104" s="511"/>
      <c r="K104" s="511"/>
      <c r="L104" s="511"/>
      <c r="M104" s="511"/>
    </row>
  </sheetData>
  <mergeCells count="6">
    <mergeCell ref="A3:M3"/>
    <mergeCell ref="A4:M4"/>
    <mergeCell ref="A56:M56"/>
    <mergeCell ref="A57:M57"/>
    <mergeCell ref="A55:F55"/>
    <mergeCell ref="A1:M1"/>
  </mergeCells>
  <pageMargins left="0.70866141732283472" right="0.70866141732283472" top="0.74803149606299213" bottom="0.74803149606299213" header="0.31496062992125984" footer="0.31496062992125984"/>
  <pageSetup paperSize="9" scale="2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workbookViewId="0">
      <selection activeCell="A5" sqref="A5:N5"/>
    </sheetView>
  </sheetViews>
  <sheetFormatPr defaultRowHeight="12.75" x14ac:dyDescent="0.2"/>
  <cols>
    <col min="1" max="1" width="21" bestFit="1" customWidth="1"/>
    <col min="3" max="4" width="11.140625" bestFit="1" customWidth="1"/>
    <col min="6" max="8" width="11.140625" bestFit="1" customWidth="1"/>
    <col min="10" max="12" width="11.140625" bestFit="1" customWidth="1"/>
    <col min="14" max="14" width="11.140625" bestFit="1" customWidth="1"/>
  </cols>
  <sheetData>
    <row r="1" spans="1:14" x14ac:dyDescent="0.2">
      <c r="A1" s="882" t="s">
        <v>987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</row>
    <row r="3" spans="1:14" ht="15.75" x14ac:dyDescent="0.25">
      <c r="A3" s="743" t="s">
        <v>744</v>
      </c>
      <c r="B3" s="743"/>
      <c r="C3" s="743"/>
      <c r="D3" s="743"/>
      <c r="E3" s="743"/>
      <c r="F3" s="743"/>
      <c r="G3" s="744"/>
      <c r="H3" s="744"/>
      <c r="I3" s="744"/>
      <c r="J3" s="744"/>
      <c r="K3" s="744"/>
      <c r="L3" s="744"/>
      <c r="M3" s="744"/>
      <c r="N3" s="744"/>
    </row>
    <row r="5" spans="1:14" s="81" customFormat="1" ht="15" x14ac:dyDescent="0.2">
      <c r="A5" s="880" t="s">
        <v>630</v>
      </c>
      <c r="B5" s="880"/>
      <c r="C5" s="880"/>
      <c r="D5" s="880"/>
      <c r="E5" s="880"/>
      <c r="F5" s="880"/>
      <c r="G5" s="795"/>
      <c r="H5" s="795"/>
      <c r="I5" s="795"/>
      <c r="J5" s="795"/>
      <c r="K5" s="795"/>
      <c r="L5" s="795"/>
      <c r="M5" s="795"/>
      <c r="N5" s="795"/>
    </row>
    <row r="6" spans="1:14" s="81" customFormat="1" x14ac:dyDescent="0.2">
      <c r="A6" s="103"/>
      <c r="B6" s="704"/>
      <c r="C6" s="704"/>
      <c r="D6" s="704"/>
      <c r="E6" s="704"/>
      <c r="F6" s="102"/>
    </row>
    <row r="7" spans="1:14" s="81" customFormat="1" ht="26.25" thickBot="1" x14ac:dyDescent="0.25">
      <c r="A7" s="120" t="s">
        <v>28</v>
      </c>
      <c r="B7" s="101"/>
      <c r="C7" s="101"/>
      <c r="D7" s="101"/>
      <c r="E7" s="101"/>
      <c r="F7" s="101"/>
    </row>
    <row r="8" spans="1:14" s="81" customFormat="1" x14ac:dyDescent="0.2">
      <c r="A8" s="741" t="s">
        <v>29</v>
      </c>
      <c r="B8" s="734" t="s">
        <v>259</v>
      </c>
      <c r="C8" s="737" t="s">
        <v>428</v>
      </c>
      <c r="D8" s="738"/>
      <c r="E8" s="738"/>
      <c r="F8" s="739"/>
      <c r="G8" s="731" t="s">
        <v>429</v>
      </c>
      <c r="H8" s="732"/>
      <c r="I8" s="732"/>
      <c r="J8" s="732"/>
      <c r="K8" s="746" t="s">
        <v>430</v>
      </c>
      <c r="L8" s="732"/>
      <c r="M8" s="732"/>
      <c r="N8" s="733"/>
    </row>
    <row r="9" spans="1:14" s="81" customFormat="1" ht="105" x14ac:dyDescent="0.2">
      <c r="A9" s="742"/>
      <c r="B9" s="735"/>
      <c r="C9" s="98" t="s">
        <v>36</v>
      </c>
      <c r="D9" s="97" t="s">
        <v>37</v>
      </c>
      <c r="E9" s="97" t="s">
        <v>613</v>
      </c>
      <c r="F9" s="96" t="s">
        <v>612</v>
      </c>
      <c r="G9" s="100" t="s">
        <v>36</v>
      </c>
      <c r="H9" s="97" t="s">
        <v>37</v>
      </c>
      <c r="I9" s="97" t="s">
        <v>613</v>
      </c>
      <c r="J9" s="99" t="s">
        <v>612</v>
      </c>
      <c r="K9" s="98" t="s">
        <v>36</v>
      </c>
      <c r="L9" s="97" t="s">
        <v>37</v>
      </c>
      <c r="M9" s="97" t="s">
        <v>613</v>
      </c>
      <c r="N9" s="96" t="s">
        <v>612</v>
      </c>
    </row>
    <row r="10" spans="1:14" s="81" customFormat="1" ht="71.45" customHeight="1" x14ac:dyDescent="0.2">
      <c r="A10" s="95" t="s">
        <v>260</v>
      </c>
      <c r="B10" s="94" t="s">
        <v>261</v>
      </c>
      <c r="C10" s="346">
        <v>88557904</v>
      </c>
      <c r="D10" s="347"/>
      <c r="E10" s="347"/>
      <c r="F10" s="301">
        <f t="shared" ref="F10:F24" si="0">SUM(C10:E10)</f>
        <v>88557904</v>
      </c>
      <c r="G10" s="348">
        <v>88603410</v>
      </c>
      <c r="H10" s="347"/>
      <c r="I10" s="347"/>
      <c r="J10" s="349">
        <f t="shared" ref="J10:J24" si="1">SUM(G10:I10)</f>
        <v>88603410</v>
      </c>
      <c r="K10" s="346">
        <v>88603410</v>
      </c>
      <c r="L10" s="347"/>
      <c r="M10" s="347"/>
      <c r="N10" s="301">
        <f t="shared" ref="N10:N24" si="2">SUM(K10:M10)</f>
        <v>88603410</v>
      </c>
    </row>
    <row r="11" spans="1:14" s="81" customFormat="1" ht="96.6" customHeight="1" x14ac:dyDescent="0.2">
      <c r="A11" s="89" t="s">
        <v>262</v>
      </c>
      <c r="B11" s="94" t="s">
        <v>263</v>
      </c>
      <c r="C11" s="346">
        <v>41354700</v>
      </c>
      <c r="D11" s="347"/>
      <c r="E11" s="347"/>
      <c r="F11" s="301">
        <f t="shared" si="0"/>
        <v>41354700</v>
      </c>
      <c r="G11" s="348">
        <v>41936200</v>
      </c>
      <c r="H11" s="347"/>
      <c r="I11" s="347"/>
      <c r="J11" s="349">
        <f t="shared" si="1"/>
        <v>41936200</v>
      </c>
      <c r="K11" s="346">
        <v>41936200</v>
      </c>
      <c r="L11" s="347"/>
      <c r="M11" s="347"/>
      <c r="N11" s="301">
        <f t="shared" si="2"/>
        <v>41936200</v>
      </c>
    </row>
    <row r="12" spans="1:14" s="81" customFormat="1" ht="96.6" customHeight="1" x14ac:dyDescent="0.2">
      <c r="A12" s="89" t="s">
        <v>264</v>
      </c>
      <c r="B12" s="94" t="s">
        <v>265</v>
      </c>
      <c r="C12" s="346">
        <v>37205328</v>
      </c>
      <c r="D12" s="347"/>
      <c r="E12" s="347"/>
      <c r="F12" s="301">
        <f t="shared" si="0"/>
        <v>37205328</v>
      </c>
      <c r="G12" s="348">
        <v>36352196</v>
      </c>
      <c r="H12" s="347"/>
      <c r="I12" s="347"/>
      <c r="J12" s="349">
        <f t="shared" si="1"/>
        <v>36352196</v>
      </c>
      <c r="K12" s="346">
        <v>36352196</v>
      </c>
      <c r="L12" s="347"/>
      <c r="M12" s="347"/>
      <c r="N12" s="301">
        <f t="shared" si="2"/>
        <v>36352196</v>
      </c>
    </row>
    <row r="13" spans="1:14" s="81" customFormat="1" ht="53.45" customHeight="1" x14ac:dyDescent="0.2">
      <c r="A13" s="89" t="s">
        <v>266</v>
      </c>
      <c r="B13" s="94" t="s">
        <v>267</v>
      </c>
      <c r="C13" s="346">
        <v>1800000</v>
      </c>
      <c r="D13" s="347"/>
      <c r="E13" s="347"/>
      <c r="F13" s="301">
        <f t="shared" si="0"/>
        <v>1800000</v>
      </c>
      <c r="G13" s="348">
        <v>1800000</v>
      </c>
      <c r="H13" s="347"/>
      <c r="I13" s="347"/>
      <c r="J13" s="349">
        <f t="shared" si="1"/>
        <v>1800000</v>
      </c>
      <c r="K13" s="346">
        <v>1800000</v>
      </c>
      <c r="L13" s="347"/>
      <c r="M13" s="347"/>
      <c r="N13" s="301">
        <f t="shared" si="2"/>
        <v>1800000</v>
      </c>
    </row>
    <row r="14" spans="1:14" s="81" customFormat="1" ht="53.45" customHeight="1" x14ac:dyDescent="0.2">
      <c r="A14" s="89" t="s">
        <v>620</v>
      </c>
      <c r="B14" s="94" t="s">
        <v>268</v>
      </c>
      <c r="C14" s="346"/>
      <c r="D14" s="347"/>
      <c r="E14" s="347"/>
      <c r="F14" s="301">
        <f t="shared" si="0"/>
        <v>0</v>
      </c>
      <c r="G14" s="348">
        <v>10042019</v>
      </c>
      <c r="H14" s="347"/>
      <c r="I14" s="347"/>
      <c r="J14" s="349">
        <f t="shared" si="1"/>
        <v>10042019</v>
      </c>
      <c r="K14" s="346">
        <v>10042019</v>
      </c>
      <c r="L14" s="347"/>
      <c r="M14" s="347"/>
      <c r="N14" s="301">
        <f t="shared" si="2"/>
        <v>10042019</v>
      </c>
    </row>
    <row r="15" spans="1:14" s="81" customFormat="1" ht="34.9" customHeight="1" x14ac:dyDescent="0.2">
      <c r="A15" s="89" t="s">
        <v>621</v>
      </c>
      <c r="B15" s="94" t="s">
        <v>269</v>
      </c>
      <c r="C15" s="346"/>
      <c r="D15" s="347"/>
      <c r="E15" s="347"/>
      <c r="F15" s="301">
        <f t="shared" si="0"/>
        <v>0</v>
      </c>
      <c r="G15" s="348"/>
      <c r="H15" s="347"/>
      <c r="I15" s="347"/>
      <c r="J15" s="349">
        <f t="shared" si="1"/>
        <v>0</v>
      </c>
      <c r="K15" s="346">
        <v>0</v>
      </c>
      <c r="L15" s="347"/>
      <c r="M15" s="347"/>
      <c r="N15" s="301">
        <f t="shared" si="2"/>
        <v>0</v>
      </c>
    </row>
    <row r="16" spans="1:14" s="81" customFormat="1" ht="44.45" customHeight="1" x14ac:dyDescent="0.2">
      <c r="A16" s="88" t="s">
        <v>270</v>
      </c>
      <c r="B16" s="93" t="s">
        <v>271</v>
      </c>
      <c r="C16" s="316">
        <f>SUM(C10:C15)</f>
        <v>168917932</v>
      </c>
      <c r="D16" s="317"/>
      <c r="E16" s="317"/>
      <c r="F16" s="309">
        <f t="shared" si="0"/>
        <v>168917932</v>
      </c>
      <c r="G16" s="318">
        <f>SUM(G10:G15)</f>
        <v>178733825</v>
      </c>
      <c r="H16" s="317"/>
      <c r="I16" s="317"/>
      <c r="J16" s="350">
        <f t="shared" si="1"/>
        <v>178733825</v>
      </c>
      <c r="K16" s="316">
        <f>SUM(K10:K15)</f>
        <v>178733825</v>
      </c>
      <c r="L16" s="317"/>
      <c r="M16" s="317"/>
      <c r="N16" s="309">
        <f t="shared" si="2"/>
        <v>178733825</v>
      </c>
    </row>
    <row r="17" spans="1:14" s="81" customFormat="1" ht="44.45" customHeight="1" x14ac:dyDescent="0.2">
      <c r="A17" s="89" t="s">
        <v>272</v>
      </c>
      <c r="B17" s="94" t="s">
        <v>273</v>
      </c>
      <c r="C17" s="346"/>
      <c r="D17" s="347"/>
      <c r="E17" s="347"/>
      <c r="F17" s="301">
        <f t="shared" si="0"/>
        <v>0</v>
      </c>
      <c r="G17" s="348"/>
      <c r="H17" s="347"/>
      <c r="I17" s="347"/>
      <c r="J17" s="349">
        <f t="shared" si="1"/>
        <v>0</v>
      </c>
      <c r="K17" s="346"/>
      <c r="L17" s="347"/>
      <c r="M17" s="347"/>
      <c r="N17" s="301">
        <f t="shared" si="2"/>
        <v>0</v>
      </c>
    </row>
    <row r="18" spans="1:14" s="81" customFormat="1" ht="68.45" customHeight="1" x14ac:dyDescent="0.2">
      <c r="A18" s="89" t="s">
        <v>274</v>
      </c>
      <c r="B18" s="94" t="s">
        <v>275</v>
      </c>
      <c r="C18" s="346"/>
      <c r="D18" s="347"/>
      <c r="E18" s="347"/>
      <c r="F18" s="301">
        <f t="shared" si="0"/>
        <v>0</v>
      </c>
      <c r="G18" s="348"/>
      <c r="H18" s="347"/>
      <c r="I18" s="347"/>
      <c r="J18" s="349">
        <f t="shared" si="1"/>
        <v>0</v>
      </c>
      <c r="K18" s="346"/>
      <c r="L18" s="347"/>
      <c r="M18" s="347"/>
      <c r="N18" s="301">
        <f t="shared" si="2"/>
        <v>0</v>
      </c>
    </row>
    <row r="19" spans="1:14" s="81" customFormat="1" ht="68.45" customHeight="1" x14ac:dyDescent="0.2">
      <c r="A19" s="89" t="s">
        <v>276</v>
      </c>
      <c r="B19" s="94" t="s">
        <v>277</v>
      </c>
      <c r="C19" s="346"/>
      <c r="D19" s="347"/>
      <c r="E19" s="347"/>
      <c r="F19" s="301">
        <f t="shared" si="0"/>
        <v>0</v>
      </c>
      <c r="G19" s="348"/>
      <c r="H19" s="347"/>
      <c r="I19" s="347"/>
      <c r="J19" s="349">
        <f t="shared" si="1"/>
        <v>0</v>
      </c>
      <c r="K19" s="346"/>
      <c r="L19" s="347"/>
      <c r="M19" s="347"/>
      <c r="N19" s="301">
        <f t="shared" si="2"/>
        <v>0</v>
      </c>
    </row>
    <row r="20" spans="1:14" s="81" customFormat="1" ht="89.45" customHeight="1" x14ac:dyDescent="0.2">
      <c r="A20" s="89" t="s">
        <v>278</v>
      </c>
      <c r="B20" s="94" t="s">
        <v>279</v>
      </c>
      <c r="C20" s="346"/>
      <c r="D20" s="347"/>
      <c r="E20" s="347"/>
      <c r="F20" s="301">
        <f t="shared" si="0"/>
        <v>0</v>
      </c>
      <c r="G20" s="348"/>
      <c r="H20" s="347"/>
      <c r="I20" s="347"/>
      <c r="J20" s="349">
        <f t="shared" si="1"/>
        <v>0</v>
      </c>
      <c r="K20" s="346"/>
      <c r="L20" s="347"/>
      <c r="M20" s="347"/>
      <c r="N20" s="301">
        <f t="shared" si="2"/>
        <v>0</v>
      </c>
    </row>
    <row r="21" spans="1:14" s="81" customFormat="1" ht="64.900000000000006" customHeight="1" x14ac:dyDescent="0.2">
      <c r="A21" s="89" t="s">
        <v>280</v>
      </c>
      <c r="B21" s="94" t="s">
        <v>281</v>
      </c>
      <c r="C21" s="346">
        <v>56696225</v>
      </c>
      <c r="D21" s="347"/>
      <c r="E21" s="347"/>
      <c r="F21" s="301">
        <f t="shared" si="0"/>
        <v>56696225</v>
      </c>
      <c r="G21" s="348">
        <v>60921699</v>
      </c>
      <c r="H21" s="347"/>
      <c r="I21" s="347"/>
      <c r="J21" s="349">
        <f t="shared" si="1"/>
        <v>60921699</v>
      </c>
      <c r="K21" s="346">
        <v>47980409</v>
      </c>
      <c r="L21" s="347"/>
      <c r="M21" s="347"/>
      <c r="N21" s="301">
        <f t="shared" si="2"/>
        <v>47980409</v>
      </c>
    </row>
    <row r="22" spans="1:14" s="81" customFormat="1" ht="73.900000000000006" customHeight="1" x14ac:dyDescent="0.2">
      <c r="A22" s="88" t="s">
        <v>2</v>
      </c>
      <c r="B22" s="93" t="s">
        <v>1</v>
      </c>
      <c r="C22" s="316">
        <f>SUM(C21,C16)</f>
        <v>225614157</v>
      </c>
      <c r="D22" s="317"/>
      <c r="E22" s="317"/>
      <c r="F22" s="309">
        <f t="shared" si="0"/>
        <v>225614157</v>
      </c>
      <c r="G22" s="318">
        <f>SUM(G21,G16)</f>
        <v>239655524</v>
      </c>
      <c r="H22" s="317"/>
      <c r="I22" s="317"/>
      <c r="J22" s="350">
        <f t="shared" si="1"/>
        <v>239655524</v>
      </c>
      <c r="K22" s="316">
        <f>SUM(K21,K16)</f>
        <v>226714234</v>
      </c>
      <c r="L22" s="317"/>
      <c r="M22" s="317"/>
      <c r="N22" s="309">
        <f t="shared" si="2"/>
        <v>226714234</v>
      </c>
    </row>
    <row r="23" spans="1:14" s="81" customFormat="1" ht="36.6" customHeight="1" x14ac:dyDescent="0.2">
      <c r="A23" s="89" t="s">
        <v>282</v>
      </c>
      <c r="B23" s="94" t="s">
        <v>283</v>
      </c>
      <c r="C23" s="346"/>
      <c r="D23" s="347"/>
      <c r="E23" s="347"/>
      <c r="F23" s="301">
        <f t="shared" si="0"/>
        <v>0</v>
      </c>
      <c r="G23" s="348"/>
      <c r="H23" s="347"/>
      <c r="I23" s="347"/>
      <c r="J23" s="349">
        <f t="shared" si="1"/>
        <v>0</v>
      </c>
      <c r="K23" s="346"/>
      <c r="L23" s="347"/>
      <c r="M23" s="347"/>
      <c r="N23" s="301">
        <f t="shared" si="2"/>
        <v>0</v>
      </c>
    </row>
    <row r="24" spans="1:14" s="81" customFormat="1" ht="36.6" customHeight="1" x14ac:dyDescent="0.2">
      <c r="A24" s="89" t="s">
        <v>284</v>
      </c>
      <c r="B24" s="94" t="s">
        <v>285</v>
      </c>
      <c r="C24" s="346"/>
      <c r="D24" s="347"/>
      <c r="E24" s="347"/>
      <c r="F24" s="301">
        <f t="shared" si="0"/>
        <v>0</v>
      </c>
      <c r="G24" s="348"/>
      <c r="H24" s="347"/>
      <c r="I24" s="347"/>
      <c r="J24" s="349">
        <f t="shared" si="1"/>
        <v>0</v>
      </c>
      <c r="K24" s="346"/>
      <c r="L24" s="347"/>
      <c r="M24" s="347"/>
      <c r="N24" s="301">
        <f t="shared" si="2"/>
        <v>0</v>
      </c>
    </row>
    <row r="25" spans="1:14" s="81" customFormat="1" x14ac:dyDescent="0.2">
      <c r="A25" s="88" t="s">
        <v>286</v>
      </c>
      <c r="B25" s="93" t="s">
        <v>287</v>
      </c>
      <c r="C25" s="346"/>
      <c r="D25" s="347"/>
      <c r="E25" s="347"/>
      <c r="F25" s="347">
        <f>SUM(F23:F24)</f>
        <v>0</v>
      </c>
      <c r="G25" s="347"/>
      <c r="H25" s="347"/>
      <c r="I25" s="347"/>
      <c r="J25" s="347">
        <f>SUM(J23:J24)</f>
        <v>0</v>
      </c>
      <c r="K25" s="347"/>
      <c r="L25" s="347"/>
      <c r="M25" s="347"/>
      <c r="N25" s="347">
        <f>SUM(N23:N24)</f>
        <v>0</v>
      </c>
    </row>
    <row r="26" spans="1:14" s="81" customFormat="1" ht="36.6" customHeight="1" x14ac:dyDescent="0.2">
      <c r="A26" s="89" t="s">
        <v>288</v>
      </c>
      <c r="B26" s="94" t="s">
        <v>289</v>
      </c>
      <c r="C26" s="346"/>
      <c r="D26" s="347"/>
      <c r="E26" s="347"/>
      <c r="F26" s="301">
        <f t="shared" ref="F26:F89" si="3">SUM(C26:E26)</f>
        <v>0</v>
      </c>
      <c r="G26" s="348"/>
      <c r="H26" s="347"/>
      <c r="I26" s="347"/>
      <c r="J26" s="349">
        <f t="shared" ref="J26:J89" si="4">SUM(G26:I26)</f>
        <v>0</v>
      </c>
      <c r="K26" s="346"/>
      <c r="L26" s="347"/>
      <c r="M26" s="347"/>
      <c r="N26" s="301">
        <f t="shared" ref="N26:N89" si="5">SUM(K26:M26)</f>
        <v>0</v>
      </c>
    </row>
    <row r="27" spans="1:14" s="81" customFormat="1" ht="51.6" customHeight="1" x14ac:dyDescent="0.2">
      <c r="A27" s="89" t="s">
        <v>290</v>
      </c>
      <c r="B27" s="94" t="s">
        <v>291</v>
      </c>
      <c r="C27" s="346"/>
      <c r="D27" s="347"/>
      <c r="E27" s="347"/>
      <c r="F27" s="301">
        <f t="shared" si="3"/>
        <v>0</v>
      </c>
      <c r="G27" s="348"/>
      <c r="H27" s="347"/>
      <c r="I27" s="347"/>
      <c r="J27" s="349">
        <f t="shared" si="4"/>
        <v>0</v>
      </c>
      <c r="K27" s="346"/>
      <c r="L27" s="347"/>
      <c r="M27" s="347"/>
      <c r="N27" s="301">
        <f t="shared" si="5"/>
        <v>0</v>
      </c>
    </row>
    <row r="28" spans="1:14" s="81" customFormat="1" ht="22.15" customHeight="1" x14ac:dyDescent="0.2">
      <c r="A28" s="88" t="s">
        <v>292</v>
      </c>
      <c r="B28" s="93" t="s">
        <v>293</v>
      </c>
      <c r="C28" s="316"/>
      <c r="D28" s="317"/>
      <c r="E28" s="317"/>
      <c r="F28" s="309">
        <f t="shared" si="3"/>
        <v>0</v>
      </c>
      <c r="G28" s="318"/>
      <c r="H28" s="317"/>
      <c r="I28" s="317"/>
      <c r="J28" s="350">
        <f t="shared" si="4"/>
        <v>0</v>
      </c>
      <c r="K28" s="316"/>
      <c r="L28" s="317"/>
      <c r="M28" s="317"/>
      <c r="N28" s="309">
        <f t="shared" si="5"/>
        <v>0</v>
      </c>
    </row>
    <row r="29" spans="1:14" s="81" customFormat="1" ht="37.15" customHeight="1" x14ac:dyDescent="0.2">
      <c r="A29" s="89" t="s">
        <v>294</v>
      </c>
      <c r="B29" s="94" t="s">
        <v>295</v>
      </c>
      <c r="C29" s="346">
        <v>13200000</v>
      </c>
      <c r="D29" s="347"/>
      <c r="E29" s="347"/>
      <c r="F29" s="301">
        <f t="shared" si="3"/>
        <v>13200000</v>
      </c>
      <c r="G29" s="348">
        <v>13827700</v>
      </c>
      <c r="H29" s="347"/>
      <c r="I29" s="347"/>
      <c r="J29" s="349">
        <f t="shared" si="4"/>
        <v>13827700</v>
      </c>
      <c r="K29" s="346">
        <v>16230545</v>
      </c>
      <c r="L29" s="347"/>
      <c r="M29" s="347"/>
      <c r="N29" s="301">
        <f t="shared" si="5"/>
        <v>16230545</v>
      </c>
    </row>
    <row r="30" spans="1:14" s="81" customFormat="1" x14ac:dyDescent="0.2">
      <c r="A30" s="89" t="s">
        <v>296</v>
      </c>
      <c r="B30" s="94" t="s">
        <v>297</v>
      </c>
      <c r="C30" s="346"/>
      <c r="D30" s="347"/>
      <c r="E30" s="347"/>
      <c r="F30" s="301">
        <f t="shared" si="3"/>
        <v>0</v>
      </c>
      <c r="G30" s="348"/>
      <c r="H30" s="347"/>
      <c r="I30" s="347"/>
      <c r="J30" s="349">
        <f t="shared" si="4"/>
        <v>0</v>
      </c>
      <c r="K30" s="346"/>
      <c r="L30" s="347"/>
      <c r="M30" s="347"/>
      <c r="N30" s="301">
        <f t="shared" si="5"/>
        <v>0</v>
      </c>
    </row>
    <row r="31" spans="1:14" s="81" customFormat="1" ht="37.9" customHeight="1" x14ac:dyDescent="0.2">
      <c r="A31" s="89" t="s">
        <v>298</v>
      </c>
      <c r="B31" s="94" t="s">
        <v>299</v>
      </c>
      <c r="C31" s="346"/>
      <c r="D31" s="347"/>
      <c r="E31" s="347"/>
      <c r="F31" s="301">
        <f t="shared" si="3"/>
        <v>0</v>
      </c>
      <c r="G31" s="348"/>
      <c r="H31" s="347"/>
      <c r="I31" s="347"/>
      <c r="J31" s="349">
        <f t="shared" si="4"/>
        <v>0</v>
      </c>
      <c r="K31" s="346"/>
      <c r="L31" s="347"/>
      <c r="M31" s="347"/>
      <c r="N31" s="301">
        <f t="shared" si="5"/>
        <v>0</v>
      </c>
    </row>
    <row r="32" spans="1:14" s="81" customFormat="1" x14ac:dyDescent="0.2">
      <c r="A32" s="89" t="s">
        <v>300</v>
      </c>
      <c r="B32" s="94" t="s">
        <v>301</v>
      </c>
      <c r="C32" s="346">
        <v>4780000</v>
      </c>
      <c r="D32" s="347"/>
      <c r="E32" s="347"/>
      <c r="F32" s="301">
        <f t="shared" si="3"/>
        <v>4780000</v>
      </c>
      <c r="G32" s="348">
        <v>4780000</v>
      </c>
      <c r="H32" s="347"/>
      <c r="I32" s="347"/>
      <c r="J32" s="349">
        <f t="shared" si="4"/>
        <v>4780000</v>
      </c>
      <c r="K32" s="346">
        <v>5024912</v>
      </c>
      <c r="L32" s="347"/>
      <c r="M32" s="347"/>
      <c r="N32" s="301">
        <f t="shared" si="5"/>
        <v>5024912</v>
      </c>
    </row>
    <row r="33" spans="1:14" s="81" customFormat="1" ht="38.450000000000003" customHeight="1" x14ac:dyDescent="0.2">
      <c r="A33" s="89" t="s">
        <v>302</v>
      </c>
      <c r="B33" s="94" t="s">
        <v>303</v>
      </c>
      <c r="C33" s="346">
        <v>430000</v>
      </c>
      <c r="D33" s="347"/>
      <c r="E33" s="347"/>
      <c r="F33" s="301">
        <f t="shared" si="3"/>
        <v>430000</v>
      </c>
      <c r="G33" s="348">
        <v>430000</v>
      </c>
      <c r="H33" s="347"/>
      <c r="I33" s="347"/>
      <c r="J33" s="349">
        <f t="shared" si="4"/>
        <v>430000</v>
      </c>
      <c r="K33" s="346">
        <v>540400</v>
      </c>
      <c r="L33" s="347"/>
      <c r="M33" s="347"/>
      <c r="N33" s="301">
        <f t="shared" si="5"/>
        <v>540400</v>
      </c>
    </row>
    <row r="34" spans="1:14" s="81" customFormat="1" ht="38.450000000000003" customHeight="1" x14ac:dyDescent="0.2">
      <c r="A34" s="88" t="s">
        <v>304</v>
      </c>
      <c r="B34" s="93" t="s">
        <v>305</v>
      </c>
      <c r="C34" s="316">
        <f>SUM(C29:C33)</f>
        <v>18410000</v>
      </c>
      <c r="D34" s="317"/>
      <c r="E34" s="317"/>
      <c r="F34" s="309">
        <f>SUM(F26:F33)</f>
        <v>18410000</v>
      </c>
      <c r="G34" s="318">
        <f>SUM(G29:G33)</f>
        <v>19037700</v>
      </c>
      <c r="H34" s="317"/>
      <c r="I34" s="317"/>
      <c r="J34" s="350">
        <f t="shared" si="4"/>
        <v>19037700</v>
      </c>
      <c r="K34" s="316">
        <f>SUM(K29:K33)</f>
        <v>21795857</v>
      </c>
      <c r="L34" s="317"/>
      <c r="M34" s="317"/>
      <c r="N34" s="309">
        <f t="shared" si="5"/>
        <v>21795857</v>
      </c>
    </row>
    <row r="35" spans="1:14" s="81" customFormat="1" ht="38.450000000000003" customHeight="1" x14ac:dyDescent="0.2">
      <c r="A35" s="89" t="s">
        <v>306</v>
      </c>
      <c r="B35" s="94" t="s">
        <v>307</v>
      </c>
      <c r="C35" s="346"/>
      <c r="D35" s="347">
        <v>516042</v>
      </c>
      <c r="E35" s="347"/>
      <c r="F35" s="301"/>
      <c r="G35" s="348"/>
      <c r="H35" s="347">
        <v>516042</v>
      </c>
      <c r="I35" s="347"/>
      <c r="J35" s="349">
        <f t="shared" si="4"/>
        <v>516042</v>
      </c>
      <c r="K35" s="346"/>
      <c r="L35" s="347">
        <v>715969</v>
      </c>
      <c r="M35" s="347"/>
      <c r="N35" s="301">
        <f t="shared" si="5"/>
        <v>715969</v>
      </c>
    </row>
    <row r="36" spans="1:14" s="81" customFormat="1" ht="40.15" customHeight="1" x14ac:dyDescent="0.2">
      <c r="A36" s="88" t="s">
        <v>308</v>
      </c>
      <c r="B36" s="93" t="s">
        <v>4</v>
      </c>
      <c r="C36" s="316">
        <f>SUM(C34:C35,C28)</f>
        <v>18410000</v>
      </c>
      <c r="D36" s="317">
        <f>SUM(D35)</f>
        <v>516042</v>
      </c>
      <c r="E36" s="317"/>
      <c r="F36" s="309">
        <f t="shared" si="3"/>
        <v>18926042</v>
      </c>
      <c r="G36" s="318">
        <f>SUM(G34:G35,G28)</f>
        <v>19037700</v>
      </c>
      <c r="H36" s="317">
        <f>SUM(H35)</f>
        <v>516042</v>
      </c>
      <c r="I36" s="317"/>
      <c r="J36" s="350">
        <f t="shared" si="4"/>
        <v>19553742</v>
      </c>
      <c r="K36" s="316">
        <f>SUM(K34:K35,K28)</f>
        <v>21795857</v>
      </c>
      <c r="L36" s="317">
        <f>SUM(L35)</f>
        <v>715969</v>
      </c>
      <c r="M36" s="317"/>
      <c r="N36" s="309">
        <f t="shared" si="5"/>
        <v>22511826</v>
      </c>
    </row>
    <row r="37" spans="1:14" s="81" customFormat="1" ht="40.15" customHeight="1" x14ac:dyDescent="0.2">
      <c r="A37" s="87" t="s">
        <v>309</v>
      </c>
      <c r="B37" s="94" t="s">
        <v>310</v>
      </c>
      <c r="C37" s="346"/>
      <c r="D37" s="347"/>
      <c r="E37" s="347"/>
      <c r="F37" s="301">
        <f t="shared" si="3"/>
        <v>0</v>
      </c>
      <c r="G37" s="348"/>
      <c r="H37" s="347"/>
      <c r="I37" s="347"/>
      <c r="J37" s="349">
        <f t="shared" si="4"/>
        <v>0</v>
      </c>
      <c r="K37" s="346"/>
      <c r="L37" s="347"/>
      <c r="M37" s="347"/>
      <c r="N37" s="301">
        <f t="shared" si="5"/>
        <v>0</v>
      </c>
    </row>
    <row r="38" spans="1:14" s="81" customFormat="1" ht="40.15" customHeight="1" x14ac:dyDescent="0.2">
      <c r="A38" s="87" t="s">
        <v>311</v>
      </c>
      <c r="B38" s="94" t="s">
        <v>312</v>
      </c>
      <c r="C38" s="346"/>
      <c r="D38" s="347">
        <v>1255000</v>
      </c>
      <c r="E38" s="347"/>
      <c r="F38" s="301">
        <f t="shared" si="3"/>
        <v>1255000</v>
      </c>
      <c r="G38" s="348"/>
      <c r="H38" s="347">
        <v>1255000</v>
      </c>
      <c r="I38" s="347"/>
      <c r="J38" s="349">
        <f t="shared" si="4"/>
        <v>1255000</v>
      </c>
      <c r="K38" s="346"/>
      <c r="L38" s="347">
        <v>6079004</v>
      </c>
      <c r="M38" s="347"/>
      <c r="N38" s="301">
        <f t="shared" si="5"/>
        <v>6079004</v>
      </c>
    </row>
    <row r="39" spans="1:14" s="81" customFormat="1" ht="35.450000000000003" customHeight="1" x14ac:dyDescent="0.2">
      <c r="A39" s="87" t="s">
        <v>313</v>
      </c>
      <c r="B39" s="94" t="s">
        <v>314</v>
      </c>
      <c r="C39" s="346"/>
      <c r="D39" s="347"/>
      <c r="E39" s="347"/>
      <c r="F39" s="301">
        <f t="shared" si="3"/>
        <v>0</v>
      </c>
      <c r="G39" s="348"/>
      <c r="H39" s="347"/>
      <c r="I39" s="347"/>
      <c r="J39" s="349">
        <f t="shared" si="4"/>
        <v>0</v>
      </c>
      <c r="K39" s="346"/>
      <c r="L39" s="347"/>
      <c r="M39" s="347"/>
      <c r="N39" s="301">
        <f t="shared" si="5"/>
        <v>0</v>
      </c>
    </row>
    <row r="40" spans="1:14" s="81" customFormat="1" ht="25.9" customHeight="1" x14ac:dyDescent="0.2">
      <c r="A40" s="87" t="s">
        <v>315</v>
      </c>
      <c r="B40" s="94" t="s">
        <v>316</v>
      </c>
      <c r="C40" s="346"/>
      <c r="D40" s="347">
        <v>962000</v>
      </c>
      <c r="E40" s="347"/>
      <c r="F40" s="301">
        <f t="shared" si="3"/>
        <v>962000</v>
      </c>
      <c r="G40" s="348"/>
      <c r="H40" s="347">
        <v>962000</v>
      </c>
      <c r="I40" s="347"/>
      <c r="J40" s="349">
        <f t="shared" si="4"/>
        <v>962000</v>
      </c>
      <c r="K40" s="346"/>
      <c r="L40" s="347">
        <v>0</v>
      </c>
      <c r="M40" s="347"/>
      <c r="N40" s="301">
        <f t="shared" si="5"/>
        <v>0</v>
      </c>
    </row>
    <row r="41" spans="1:14" s="81" customFormat="1" x14ac:dyDescent="0.2">
      <c r="A41" s="87" t="s">
        <v>317</v>
      </c>
      <c r="B41" s="94" t="s">
        <v>318</v>
      </c>
      <c r="C41" s="346"/>
      <c r="D41" s="347"/>
      <c r="E41" s="347"/>
      <c r="F41" s="301">
        <f t="shared" si="3"/>
        <v>0</v>
      </c>
      <c r="G41" s="348"/>
      <c r="H41" s="347"/>
      <c r="I41" s="347"/>
      <c r="J41" s="349">
        <f t="shared" si="4"/>
        <v>0</v>
      </c>
      <c r="K41" s="346"/>
      <c r="L41" s="347"/>
      <c r="M41" s="347"/>
      <c r="N41" s="301">
        <f t="shared" si="5"/>
        <v>0</v>
      </c>
    </row>
    <row r="42" spans="1:14" s="81" customFormat="1" ht="34.9" customHeight="1" x14ac:dyDescent="0.2">
      <c r="A42" s="87" t="s">
        <v>319</v>
      </c>
      <c r="B42" s="94" t="s">
        <v>320</v>
      </c>
      <c r="C42" s="346"/>
      <c r="D42" s="347"/>
      <c r="E42" s="347"/>
      <c r="F42" s="301">
        <f t="shared" si="3"/>
        <v>0</v>
      </c>
      <c r="G42" s="348"/>
      <c r="H42" s="347"/>
      <c r="I42" s="347"/>
      <c r="J42" s="349">
        <f t="shared" si="4"/>
        <v>0</v>
      </c>
      <c r="K42" s="346">
        <v>649156</v>
      </c>
      <c r="L42" s="347"/>
      <c r="M42" s="347"/>
      <c r="N42" s="301">
        <f t="shared" si="5"/>
        <v>649156</v>
      </c>
    </row>
    <row r="43" spans="1:14" s="81" customFormat="1" ht="33.6" customHeight="1" x14ac:dyDescent="0.2">
      <c r="A43" s="87" t="s">
        <v>321</v>
      </c>
      <c r="B43" s="94" t="s">
        <v>322</v>
      </c>
      <c r="C43" s="346"/>
      <c r="D43" s="347"/>
      <c r="E43" s="347"/>
      <c r="F43" s="301">
        <f t="shared" si="3"/>
        <v>0</v>
      </c>
      <c r="G43" s="348"/>
      <c r="H43" s="347"/>
      <c r="I43" s="347"/>
      <c r="J43" s="349">
        <f t="shared" si="4"/>
        <v>0</v>
      </c>
      <c r="K43" s="346">
        <v>216217</v>
      </c>
      <c r="L43" s="347"/>
      <c r="M43" s="347"/>
      <c r="N43" s="301">
        <f t="shared" si="5"/>
        <v>216217</v>
      </c>
    </row>
    <row r="44" spans="1:14" s="81" customFormat="1" ht="18" customHeight="1" x14ac:dyDescent="0.2">
      <c r="A44" s="87" t="s">
        <v>323</v>
      </c>
      <c r="B44" s="94" t="s">
        <v>324</v>
      </c>
      <c r="C44" s="346"/>
      <c r="D44" s="347"/>
      <c r="E44" s="347"/>
      <c r="F44" s="301">
        <f t="shared" si="3"/>
        <v>0</v>
      </c>
      <c r="G44" s="348"/>
      <c r="H44" s="347"/>
      <c r="I44" s="347"/>
      <c r="J44" s="349">
        <f t="shared" si="4"/>
        <v>0</v>
      </c>
      <c r="K44" s="346">
        <v>296</v>
      </c>
      <c r="L44" s="347"/>
      <c r="M44" s="347"/>
      <c r="N44" s="301">
        <f t="shared" si="5"/>
        <v>296</v>
      </c>
    </row>
    <row r="45" spans="1:14" s="81" customFormat="1" ht="33" customHeight="1" x14ac:dyDescent="0.2">
      <c r="A45" s="87" t="s">
        <v>625</v>
      </c>
      <c r="B45" s="94" t="s">
        <v>326</v>
      </c>
      <c r="C45" s="346"/>
      <c r="D45" s="347"/>
      <c r="E45" s="347"/>
      <c r="F45" s="301">
        <f t="shared" si="3"/>
        <v>0</v>
      </c>
      <c r="G45" s="348"/>
      <c r="H45" s="347"/>
      <c r="I45" s="347"/>
      <c r="J45" s="349">
        <f t="shared" si="4"/>
        <v>0</v>
      </c>
      <c r="K45" s="346"/>
      <c r="L45" s="347"/>
      <c r="M45" s="347"/>
      <c r="N45" s="301">
        <f t="shared" si="5"/>
        <v>0</v>
      </c>
    </row>
    <row r="46" spans="1:14" s="81" customFormat="1" ht="25.5" x14ac:dyDescent="0.2">
      <c r="A46" s="87" t="s">
        <v>327</v>
      </c>
      <c r="B46" s="94" t="s">
        <v>955</v>
      </c>
      <c r="C46" s="346"/>
      <c r="D46" s="347">
        <v>3724000</v>
      </c>
      <c r="E46" s="347"/>
      <c r="F46" s="301">
        <f t="shared" si="3"/>
        <v>3724000</v>
      </c>
      <c r="G46" s="348"/>
      <c r="H46" s="347">
        <v>3724000</v>
      </c>
      <c r="I46" s="347"/>
      <c r="J46" s="349">
        <f t="shared" si="4"/>
        <v>3724000</v>
      </c>
      <c r="K46" s="346"/>
      <c r="L46" s="347">
        <v>39174</v>
      </c>
      <c r="M46" s="347"/>
      <c r="N46" s="301">
        <f t="shared" si="5"/>
        <v>39174</v>
      </c>
    </row>
    <row r="47" spans="1:14" s="81" customFormat="1" ht="32.450000000000003" customHeight="1" x14ac:dyDescent="0.2">
      <c r="A47" s="91" t="s">
        <v>329</v>
      </c>
      <c r="B47" s="90" t="s">
        <v>6</v>
      </c>
      <c r="C47" s="351">
        <f>SUM(C37:C46)</f>
        <v>0</v>
      </c>
      <c r="D47" s="352">
        <f>SUM(D37:D46)</f>
        <v>5941000</v>
      </c>
      <c r="E47" s="352"/>
      <c r="F47" s="315">
        <f t="shared" si="3"/>
        <v>5941000</v>
      </c>
      <c r="G47" s="353">
        <f>SUM(G37:G46)</f>
        <v>0</v>
      </c>
      <c r="H47" s="352">
        <f>SUM(H37:H46)</f>
        <v>5941000</v>
      </c>
      <c r="I47" s="352"/>
      <c r="J47" s="354">
        <f t="shared" si="4"/>
        <v>5941000</v>
      </c>
      <c r="K47" s="351">
        <f>SUM(K37:K46)</f>
        <v>865669</v>
      </c>
      <c r="L47" s="352">
        <f>SUM(L37:L46)</f>
        <v>6118178</v>
      </c>
      <c r="M47" s="352"/>
      <c r="N47" s="315">
        <f t="shared" si="5"/>
        <v>6983847</v>
      </c>
    </row>
    <row r="48" spans="1:14" s="81" customFormat="1" ht="67.150000000000006" customHeight="1" x14ac:dyDescent="0.2">
      <c r="A48" s="87" t="s">
        <v>330</v>
      </c>
      <c r="B48" s="94" t="s">
        <v>331</v>
      </c>
      <c r="C48" s="346"/>
      <c r="D48" s="347"/>
      <c r="E48" s="347"/>
      <c r="F48" s="301">
        <f t="shared" si="3"/>
        <v>0</v>
      </c>
      <c r="G48" s="348"/>
      <c r="H48" s="347"/>
      <c r="I48" s="347"/>
      <c r="J48" s="349">
        <f t="shared" si="4"/>
        <v>0</v>
      </c>
      <c r="K48" s="346"/>
      <c r="L48" s="347"/>
      <c r="M48" s="347"/>
      <c r="N48" s="301">
        <f t="shared" si="5"/>
        <v>0</v>
      </c>
    </row>
    <row r="49" spans="1:14" s="81" customFormat="1" ht="75.599999999999994" customHeight="1" x14ac:dyDescent="0.2">
      <c r="A49" s="89" t="s">
        <v>611</v>
      </c>
      <c r="B49" s="94" t="s">
        <v>332</v>
      </c>
      <c r="C49" s="346"/>
      <c r="D49" s="347"/>
      <c r="E49" s="347"/>
      <c r="F49" s="301">
        <f t="shared" si="3"/>
        <v>0</v>
      </c>
      <c r="G49" s="348"/>
      <c r="H49" s="347"/>
      <c r="I49" s="347"/>
      <c r="J49" s="349">
        <f t="shared" si="4"/>
        <v>0</v>
      </c>
      <c r="K49" s="346"/>
      <c r="L49" s="347"/>
      <c r="M49" s="347"/>
      <c r="N49" s="301">
        <f t="shared" si="5"/>
        <v>0</v>
      </c>
    </row>
    <row r="50" spans="1:14" s="81" customFormat="1" ht="45" customHeight="1" x14ac:dyDescent="0.2">
      <c r="A50" s="87" t="s">
        <v>333</v>
      </c>
      <c r="B50" s="94" t="s">
        <v>334</v>
      </c>
      <c r="C50" s="346"/>
      <c r="D50" s="347"/>
      <c r="E50" s="347"/>
      <c r="F50" s="301">
        <f t="shared" si="3"/>
        <v>0</v>
      </c>
      <c r="G50" s="348"/>
      <c r="H50" s="347"/>
      <c r="I50" s="347"/>
      <c r="J50" s="349">
        <f t="shared" si="4"/>
        <v>0</v>
      </c>
      <c r="K50" s="346"/>
      <c r="L50" s="347"/>
      <c r="M50" s="347"/>
      <c r="N50" s="301">
        <f t="shared" si="5"/>
        <v>0</v>
      </c>
    </row>
    <row r="51" spans="1:14" s="81" customFormat="1" ht="41.45" customHeight="1" x14ac:dyDescent="0.2">
      <c r="A51" s="88" t="s">
        <v>335</v>
      </c>
      <c r="B51" s="93" t="s">
        <v>10</v>
      </c>
      <c r="C51" s="316"/>
      <c r="D51" s="317">
        <f>SUM(D48:D50)</f>
        <v>0</v>
      </c>
      <c r="E51" s="317"/>
      <c r="F51" s="309">
        <f t="shared" si="3"/>
        <v>0</v>
      </c>
      <c r="G51" s="318">
        <v>0</v>
      </c>
      <c r="H51" s="317">
        <f>SUM(H48:H50)</f>
        <v>0</v>
      </c>
      <c r="I51" s="317"/>
      <c r="J51" s="350">
        <f t="shared" si="4"/>
        <v>0</v>
      </c>
      <c r="K51" s="316">
        <v>0</v>
      </c>
      <c r="L51" s="317">
        <f>SUM(L48:L50)</f>
        <v>0</v>
      </c>
      <c r="M51" s="317"/>
      <c r="N51" s="309">
        <f t="shared" si="5"/>
        <v>0</v>
      </c>
    </row>
    <row r="52" spans="1:14" s="81" customFormat="1" ht="34.15" customHeight="1" x14ac:dyDescent="0.2">
      <c r="A52" s="366" t="s">
        <v>168</v>
      </c>
      <c r="B52" s="367"/>
      <c r="C52" s="368">
        <f>SUM(C47,C36,C22)</f>
        <v>244024157</v>
      </c>
      <c r="D52" s="369">
        <f>SUM(D51,D47,D36,D22)</f>
        <v>6457042</v>
      </c>
      <c r="E52" s="369"/>
      <c r="F52" s="365">
        <f t="shared" si="3"/>
        <v>250481199</v>
      </c>
      <c r="G52" s="370">
        <f>SUM(G51,G47,G36,G22)</f>
        <v>258693224</v>
      </c>
      <c r="H52" s="369">
        <f>SUM(H51,H47,H36,H22)</f>
        <v>6457042</v>
      </c>
      <c r="I52" s="369"/>
      <c r="J52" s="371">
        <f t="shared" si="4"/>
        <v>265150266</v>
      </c>
      <c r="K52" s="368">
        <f>SUM(K51,K47,K36,K22)</f>
        <v>249375760</v>
      </c>
      <c r="L52" s="369">
        <f>SUM(L51,L47,L36,L22)</f>
        <v>6834147</v>
      </c>
      <c r="M52" s="369"/>
      <c r="N52" s="365">
        <f t="shared" si="5"/>
        <v>256209907</v>
      </c>
    </row>
    <row r="53" spans="1:14" s="81" customFormat="1" ht="46.15" customHeight="1" x14ac:dyDescent="0.2">
      <c r="A53" s="89" t="s">
        <v>336</v>
      </c>
      <c r="B53" s="94" t="s">
        <v>337</v>
      </c>
      <c r="C53" s="346"/>
      <c r="D53" s="347"/>
      <c r="E53" s="347"/>
      <c r="F53" s="301">
        <f t="shared" si="3"/>
        <v>0</v>
      </c>
      <c r="G53" s="348">
        <v>18651000</v>
      </c>
      <c r="H53" s="347"/>
      <c r="I53" s="347"/>
      <c r="J53" s="349">
        <f t="shared" si="4"/>
        <v>18651000</v>
      </c>
      <c r="K53" s="346">
        <v>18651000</v>
      </c>
      <c r="L53" s="347"/>
      <c r="M53" s="347"/>
      <c r="N53" s="301">
        <f t="shared" si="5"/>
        <v>18651000</v>
      </c>
    </row>
    <row r="54" spans="1:14" s="81" customFormat="1" ht="70.5" customHeight="1" x14ac:dyDescent="0.2">
      <c r="A54" s="89" t="s">
        <v>701</v>
      </c>
      <c r="B54" s="94" t="s">
        <v>338</v>
      </c>
      <c r="C54" s="346"/>
      <c r="D54" s="347"/>
      <c r="E54" s="347"/>
      <c r="F54" s="301">
        <f t="shared" si="3"/>
        <v>0</v>
      </c>
      <c r="G54" s="348"/>
      <c r="H54" s="347"/>
      <c r="I54" s="347"/>
      <c r="J54" s="349">
        <f t="shared" si="4"/>
        <v>0</v>
      </c>
      <c r="K54" s="346"/>
      <c r="L54" s="347"/>
      <c r="M54" s="347"/>
      <c r="N54" s="301">
        <f t="shared" si="5"/>
        <v>0</v>
      </c>
    </row>
    <row r="55" spans="1:14" s="81" customFormat="1" ht="64.5" customHeight="1" x14ac:dyDescent="0.2">
      <c r="A55" s="89" t="s">
        <v>700</v>
      </c>
      <c r="B55" s="94" t="s">
        <v>339</v>
      </c>
      <c r="C55" s="346"/>
      <c r="D55" s="347"/>
      <c r="E55" s="347"/>
      <c r="F55" s="301">
        <f t="shared" si="3"/>
        <v>0</v>
      </c>
      <c r="G55" s="348"/>
      <c r="H55" s="347"/>
      <c r="I55" s="347"/>
      <c r="J55" s="349">
        <f t="shared" si="4"/>
        <v>0</v>
      </c>
      <c r="K55" s="346"/>
      <c r="L55" s="347"/>
      <c r="M55" s="347"/>
      <c r="N55" s="301">
        <f t="shared" si="5"/>
        <v>0</v>
      </c>
    </row>
    <row r="56" spans="1:14" s="81" customFormat="1" ht="76.150000000000006" customHeight="1" x14ac:dyDescent="0.2">
      <c r="A56" s="89" t="s">
        <v>340</v>
      </c>
      <c r="B56" s="94" t="s">
        <v>341</v>
      </c>
      <c r="C56" s="346"/>
      <c r="D56" s="347"/>
      <c r="E56" s="347"/>
      <c r="F56" s="301">
        <f t="shared" si="3"/>
        <v>0</v>
      </c>
      <c r="G56" s="348"/>
      <c r="H56" s="347"/>
      <c r="I56" s="347"/>
      <c r="J56" s="349">
        <f t="shared" si="4"/>
        <v>0</v>
      </c>
      <c r="K56" s="346"/>
      <c r="L56" s="347"/>
      <c r="M56" s="347"/>
      <c r="N56" s="301">
        <f t="shared" si="5"/>
        <v>0</v>
      </c>
    </row>
    <row r="57" spans="1:14" s="81" customFormat="1" ht="48" customHeight="1" x14ac:dyDescent="0.2">
      <c r="A57" s="89" t="s">
        <v>342</v>
      </c>
      <c r="B57" s="94" t="s">
        <v>343</v>
      </c>
      <c r="C57" s="346"/>
      <c r="D57" s="347"/>
      <c r="E57" s="347"/>
      <c r="F57" s="301">
        <f t="shared" si="3"/>
        <v>0</v>
      </c>
      <c r="G57" s="348"/>
      <c r="H57" s="347"/>
      <c r="I57" s="347"/>
      <c r="J57" s="349">
        <f t="shared" si="4"/>
        <v>0</v>
      </c>
      <c r="K57" s="346"/>
      <c r="L57" s="347"/>
      <c r="M57" s="347"/>
      <c r="N57" s="301">
        <f t="shared" si="5"/>
        <v>0</v>
      </c>
    </row>
    <row r="58" spans="1:14" s="81" customFormat="1" ht="64.150000000000006" customHeight="1" x14ac:dyDescent="0.2">
      <c r="A58" s="88" t="s">
        <v>344</v>
      </c>
      <c r="B58" s="93" t="s">
        <v>3</v>
      </c>
      <c r="C58" s="316"/>
      <c r="D58" s="317">
        <f>SUM(D53:D57)</f>
        <v>0</v>
      </c>
      <c r="E58" s="317"/>
      <c r="F58" s="309">
        <f t="shared" si="3"/>
        <v>0</v>
      </c>
      <c r="G58" s="318">
        <f>SUM(G53:G57)</f>
        <v>18651000</v>
      </c>
      <c r="H58" s="317">
        <f>SUM(H53:H57)</f>
        <v>0</v>
      </c>
      <c r="I58" s="317"/>
      <c r="J58" s="350">
        <f t="shared" si="4"/>
        <v>18651000</v>
      </c>
      <c r="K58" s="316">
        <f>SUM(K53:K57)</f>
        <v>18651000</v>
      </c>
      <c r="L58" s="317">
        <f>SUM(L53:L57)</f>
        <v>0</v>
      </c>
      <c r="M58" s="317"/>
      <c r="N58" s="309">
        <f t="shared" si="5"/>
        <v>18651000</v>
      </c>
    </row>
    <row r="59" spans="1:14" s="81" customFormat="1" ht="31.9" customHeight="1" x14ac:dyDescent="0.2">
      <c r="A59" s="87" t="s">
        <v>345</v>
      </c>
      <c r="B59" s="94" t="s">
        <v>346</v>
      </c>
      <c r="C59" s="346"/>
      <c r="D59" s="347"/>
      <c r="E59" s="347"/>
      <c r="F59" s="301">
        <f t="shared" si="3"/>
        <v>0</v>
      </c>
      <c r="G59" s="348"/>
      <c r="H59" s="347"/>
      <c r="I59" s="347"/>
      <c r="J59" s="349">
        <f t="shared" si="4"/>
        <v>0</v>
      </c>
      <c r="K59" s="346"/>
      <c r="L59" s="347"/>
      <c r="M59" s="347"/>
      <c r="N59" s="301">
        <f t="shared" si="5"/>
        <v>0</v>
      </c>
    </row>
    <row r="60" spans="1:14" s="81" customFormat="1" ht="31.9" customHeight="1" x14ac:dyDescent="0.2">
      <c r="A60" s="87" t="s">
        <v>347</v>
      </c>
      <c r="B60" s="94" t="s">
        <v>348</v>
      </c>
      <c r="C60" s="346"/>
      <c r="D60" s="347"/>
      <c r="E60" s="347"/>
      <c r="F60" s="301">
        <f t="shared" si="3"/>
        <v>0</v>
      </c>
      <c r="G60" s="348"/>
      <c r="H60" s="347"/>
      <c r="I60" s="347"/>
      <c r="J60" s="349">
        <f t="shared" si="4"/>
        <v>0</v>
      </c>
      <c r="K60" s="346"/>
      <c r="L60" s="347"/>
      <c r="M60" s="347"/>
      <c r="N60" s="301">
        <f t="shared" si="5"/>
        <v>0</v>
      </c>
    </row>
    <row r="61" spans="1:14" s="81" customFormat="1" ht="31.9" customHeight="1" x14ac:dyDescent="0.2">
      <c r="A61" s="87" t="s">
        <v>349</v>
      </c>
      <c r="B61" s="94" t="s">
        <v>350</v>
      </c>
      <c r="C61" s="346"/>
      <c r="D61" s="347"/>
      <c r="E61" s="347"/>
      <c r="F61" s="301">
        <f t="shared" si="3"/>
        <v>0</v>
      </c>
      <c r="G61" s="348"/>
      <c r="H61" s="347"/>
      <c r="I61" s="347"/>
      <c r="J61" s="349">
        <f t="shared" si="4"/>
        <v>0</v>
      </c>
      <c r="K61" s="346"/>
      <c r="L61" s="347"/>
      <c r="M61" s="347"/>
      <c r="N61" s="301">
        <f t="shared" si="5"/>
        <v>0</v>
      </c>
    </row>
    <row r="62" spans="1:14" s="81" customFormat="1" ht="40.15" customHeight="1" x14ac:dyDescent="0.2">
      <c r="A62" s="87" t="s">
        <v>351</v>
      </c>
      <c r="B62" s="94" t="s">
        <v>352</v>
      </c>
      <c r="C62" s="346"/>
      <c r="D62" s="347"/>
      <c r="E62" s="347"/>
      <c r="F62" s="301">
        <f t="shared" si="3"/>
        <v>0</v>
      </c>
      <c r="G62" s="348"/>
      <c r="H62" s="347"/>
      <c r="I62" s="347"/>
      <c r="J62" s="349">
        <f t="shared" si="4"/>
        <v>0</v>
      </c>
      <c r="K62" s="346"/>
      <c r="L62" s="347"/>
      <c r="M62" s="347"/>
      <c r="N62" s="301">
        <f t="shared" si="5"/>
        <v>0</v>
      </c>
    </row>
    <row r="63" spans="1:14" s="81" customFormat="1" ht="40.15" customHeight="1" x14ac:dyDescent="0.2">
      <c r="A63" s="87" t="s">
        <v>353</v>
      </c>
      <c r="B63" s="94" t="s">
        <v>354</v>
      </c>
      <c r="C63" s="346"/>
      <c r="D63" s="347"/>
      <c r="E63" s="347"/>
      <c r="F63" s="301">
        <f t="shared" si="3"/>
        <v>0</v>
      </c>
      <c r="G63" s="348"/>
      <c r="H63" s="347"/>
      <c r="I63" s="347"/>
      <c r="J63" s="349">
        <f t="shared" si="4"/>
        <v>0</v>
      </c>
      <c r="K63" s="346"/>
      <c r="L63" s="347"/>
      <c r="M63" s="347"/>
      <c r="N63" s="301">
        <f t="shared" si="5"/>
        <v>0</v>
      </c>
    </row>
    <row r="64" spans="1:14" s="81" customFormat="1" ht="28.15" customHeight="1" x14ac:dyDescent="0.2">
      <c r="A64" s="88" t="s">
        <v>355</v>
      </c>
      <c r="B64" s="93" t="s">
        <v>8</v>
      </c>
      <c r="C64" s="346"/>
      <c r="D64" s="347">
        <f>SUM(D60:D63)</f>
        <v>0</v>
      </c>
      <c r="E64" s="347"/>
      <c r="F64" s="301">
        <f t="shared" si="3"/>
        <v>0</v>
      </c>
      <c r="G64" s="348"/>
      <c r="H64" s="347">
        <f>SUM(H60:H63)</f>
        <v>0</v>
      </c>
      <c r="I64" s="347"/>
      <c r="J64" s="349">
        <f t="shared" si="4"/>
        <v>0</v>
      </c>
      <c r="K64" s="346"/>
      <c r="L64" s="347">
        <f>SUM(L60:L63)</f>
        <v>0</v>
      </c>
      <c r="M64" s="347"/>
      <c r="N64" s="301">
        <f t="shared" si="5"/>
        <v>0</v>
      </c>
    </row>
    <row r="65" spans="1:14" s="81" customFormat="1" ht="52.15" customHeight="1" x14ac:dyDescent="0.2">
      <c r="A65" s="87" t="s">
        <v>698</v>
      </c>
      <c r="B65" s="94" t="s">
        <v>356</v>
      </c>
      <c r="C65" s="346"/>
      <c r="D65" s="347"/>
      <c r="E65" s="347"/>
      <c r="F65" s="301">
        <f t="shared" si="3"/>
        <v>0</v>
      </c>
      <c r="G65" s="348"/>
      <c r="H65" s="347"/>
      <c r="I65" s="347"/>
      <c r="J65" s="349">
        <f t="shared" si="4"/>
        <v>0</v>
      </c>
      <c r="K65" s="346"/>
      <c r="L65" s="347"/>
      <c r="M65" s="347"/>
      <c r="N65" s="301">
        <f t="shared" si="5"/>
        <v>0</v>
      </c>
    </row>
    <row r="66" spans="1:14" s="81" customFormat="1" ht="67.5" customHeight="1" x14ac:dyDescent="0.2">
      <c r="A66" s="89" t="s">
        <v>699</v>
      </c>
      <c r="B66" s="94" t="s">
        <v>737</v>
      </c>
      <c r="C66" s="346"/>
      <c r="D66" s="347"/>
      <c r="E66" s="347"/>
      <c r="F66" s="301">
        <f t="shared" si="3"/>
        <v>0</v>
      </c>
      <c r="G66" s="348"/>
      <c r="H66" s="347"/>
      <c r="I66" s="347"/>
      <c r="J66" s="349">
        <f t="shared" si="4"/>
        <v>0</v>
      </c>
      <c r="K66" s="346"/>
      <c r="L66" s="347"/>
      <c r="M66" s="347"/>
      <c r="N66" s="301">
        <f t="shared" si="5"/>
        <v>0</v>
      </c>
    </row>
    <row r="67" spans="1:14" s="81" customFormat="1" ht="35.450000000000003" customHeight="1" x14ac:dyDescent="0.2">
      <c r="A67" s="87" t="s">
        <v>358</v>
      </c>
      <c r="B67" s="94" t="s">
        <v>738</v>
      </c>
      <c r="C67" s="346"/>
      <c r="D67" s="347"/>
      <c r="E67" s="347"/>
      <c r="F67" s="301">
        <f t="shared" si="3"/>
        <v>0</v>
      </c>
      <c r="G67" s="348"/>
      <c r="H67" s="347"/>
      <c r="I67" s="347"/>
      <c r="J67" s="349">
        <f t="shared" si="4"/>
        <v>0</v>
      </c>
      <c r="K67" s="346"/>
      <c r="L67" s="347"/>
      <c r="M67" s="347"/>
      <c r="N67" s="301">
        <f t="shared" si="5"/>
        <v>0</v>
      </c>
    </row>
    <row r="68" spans="1:14" s="81" customFormat="1" ht="35.450000000000003" customHeight="1" x14ac:dyDescent="0.2">
      <c r="A68" s="88" t="s">
        <v>360</v>
      </c>
      <c r="B68" s="93" t="s">
        <v>11</v>
      </c>
      <c r="C68" s="316">
        <f>SUM(C65:C67)</f>
        <v>0</v>
      </c>
      <c r="D68" s="317">
        <f>SUM(D65:D67)</f>
        <v>0</v>
      </c>
      <c r="E68" s="317"/>
      <c r="F68" s="309">
        <f t="shared" si="3"/>
        <v>0</v>
      </c>
      <c r="G68" s="318"/>
      <c r="H68" s="317">
        <f>SUM(H65:H67)</f>
        <v>0</v>
      </c>
      <c r="I68" s="317"/>
      <c r="J68" s="350">
        <f t="shared" si="4"/>
        <v>0</v>
      </c>
      <c r="K68" s="316"/>
      <c r="L68" s="317">
        <f>SUM(L65:L67)</f>
        <v>0</v>
      </c>
      <c r="M68" s="317"/>
      <c r="N68" s="309">
        <f t="shared" si="5"/>
        <v>0</v>
      </c>
    </row>
    <row r="69" spans="1:14" s="81" customFormat="1" ht="40.15" customHeight="1" x14ac:dyDescent="0.2">
      <c r="A69" s="92" t="s">
        <v>210</v>
      </c>
      <c r="B69" s="83"/>
      <c r="C69" s="351">
        <f>SUM(C68,C64,C58)</f>
        <v>0</v>
      </c>
      <c r="D69" s="352">
        <f>SUM(D68,D64:D65,D58)</f>
        <v>0</v>
      </c>
      <c r="E69" s="352"/>
      <c r="F69" s="337">
        <f t="shared" si="3"/>
        <v>0</v>
      </c>
      <c r="G69" s="352">
        <f>SUM(G68,G64:G65,G58)</f>
        <v>18651000</v>
      </c>
      <c r="H69" s="352">
        <f>SUM(H68,H64:H65,H58)</f>
        <v>0</v>
      </c>
      <c r="I69" s="352"/>
      <c r="J69" s="355">
        <f t="shared" si="4"/>
        <v>18651000</v>
      </c>
      <c r="K69" s="352">
        <f>SUM(K68,K64:K65,K58)</f>
        <v>18651000</v>
      </c>
      <c r="L69" s="352">
        <f>SUM(L68,L64:L65,L58)</f>
        <v>0</v>
      </c>
      <c r="M69" s="352"/>
      <c r="N69" s="337">
        <f t="shared" si="5"/>
        <v>18651000</v>
      </c>
    </row>
    <row r="70" spans="1:14" s="81" customFormat="1" ht="34.15" customHeight="1" x14ac:dyDescent="0.2">
      <c r="A70" s="91" t="s">
        <v>361</v>
      </c>
      <c r="B70" s="90" t="s">
        <v>362</v>
      </c>
      <c r="C70" s="351">
        <f>SUM(C69,C52)</f>
        <v>244024157</v>
      </c>
      <c r="D70" s="352">
        <f>SUM(D69,D52)</f>
        <v>6457042</v>
      </c>
      <c r="E70" s="352"/>
      <c r="F70" s="315">
        <f t="shared" si="3"/>
        <v>250481199</v>
      </c>
      <c r="G70" s="353">
        <f>SUM(G69,G52)</f>
        <v>277344224</v>
      </c>
      <c r="H70" s="352">
        <f>SUM(H69,H52)</f>
        <v>6457042</v>
      </c>
      <c r="I70" s="352"/>
      <c r="J70" s="354">
        <f t="shared" si="4"/>
        <v>283801266</v>
      </c>
      <c r="K70" s="351">
        <f>SUM(K69,K52)</f>
        <v>268026760</v>
      </c>
      <c r="L70" s="352">
        <f>SUM(L69,L52)</f>
        <v>6834147</v>
      </c>
      <c r="M70" s="352"/>
      <c r="N70" s="315">
        <f t="shared" si="5"/>
        <v>274860907</v>
      </c>
    </row>
    <row r="71" spans="1:14" s="81" customFormat="1" ht="39" customHeight="1" x14ac:dyDescent="0.2">
      <c r="A71" s="87" t="s">
        <v>363</v>
      </c>
      <c r="B71" s="86" t="s">
        <v>364</v>
      </c>
      <c r="C71" s="346"/>
      <c r="D71" s="347"/>
      <c r="E71" s="347"/>
      <c r="F71" s="301">
        <f t="shared" si="3"/>
        <v>0</v>
      </c>
      <c r="G71" s="348"/>
      <c r="H71" s="347"/>
      <c r="I71" s="347"/>
      <c r="J71" s="349">
        <f t="shared" si="4"/>
        <v>0</v>
      </c>
      <c r="K71" s="346"/>
      <c r="L71" s="347"/>
      <c r="M71" s="347"/>
      <c r="N71" s="301">
        <f t="shared" si="5"/>
        <v>0</v>
      </c>
    </row>
    <row r="72" spans="1:14" s="81" customFormat="1" ht="49.15" customHeight="1" x14ac:dyDescent="0.2">
      <c r="A72" s="87" t="s">
        <v>31</v>
      </c>
      <c r="B72" s="86" t="s">
        <v>365</v>
      </c>
      <c r="C72" s="346"/>
      <c r="D72" s="347"/>
      <c r="E72" s="347"/>
      <c r="F72" s="301">
        <f t="shared" si="3"/>
        <v>0</v>
      </c>
      <c r="G72" s="348"/>
      <c r="H72" s="347"/>
      <c r="I72" s="347"/>
      <c r="J72" s="349">
        <f t="shared" si="4"/>
        <v>0</v>
      </c>
      <c r="K72" s="346"/>
      <c r="L72" s="347"/>
      <c r="M72" s="347"/>
      <c r="N72" s="301">
        <f t="shared" si="5"/>
        <v>0</v>
      </c>
    </row>
    <row r="73" spans="1:14" s="81" customFormat="1" ht="40.9" customHeight="1" x14ac:dyDescent="0.2">
      <c r="A73" s="87" t="s">
        <v>366</v>
      </c>
      <c r="B73" s="86" t="s">
        <v>367</v>
      </c>
      <c r="C73" s="346"/>
      <c r="D73" s="347">
        <v>18000000</v>
      </c>
      <c r="E73" s="347"/>
      <c r="F73" s="301">
        <f t="shared" si="3"/>
        <v>18000000</v>
      </c>
      <c r="G73" s="348"/>
      <c r="H73" s="347">
        <v>18000000</v>
      </c>
      <c r="I73" s="347"/>
      <c r="J73" s="349">
        <f t="shared" si="4"/>
        <v>18000000</v>
      </c>
      <c r="K73" s="346"/>
      <c r="L73" s="347"/>
      <c r="M73" s="347"/>
      <c r="N73" s="301">
        <f t="shared" si="5"/>
        <v>0</v>
      </c>
    </row>
    <row r="74" spans="1:14" s="114" customFormat="1" ht="34.9" customHeight="1" x14ac:dyDescent="0.2">
      <c r="A74" s="85" t="s">
        <v>610</v>
      </c>
      <c r="B74" s="84" t="s">
        <v>368</v>
      </c>
      <c r="C74" s="316"/>
      <c r="D74" s="317">
        <f>SUM(D71:D73)</f>
        <v>18000000</v>
      </c>
      <c r="E74" s="317"/>
      <c r="F74" s="309">
        <f t="shared" si="3"/>
        <v>18000000</v>
      </c>
      <c r="G74" s="318"/>
      <c r="H74" s="317"/>
      <c r="I74" s="317"/>
      <c r="J74" s="350">
        <f t="shared" si="4"/>
        <v>0</v>
      </c>
      <c r="K74" s="316"/>
      <c r="L74" s="317"/>
      <c r="M74" s="317"/>
      <c r="N74" s="309">
        <f t="shared" si="5"/>
        <v>0</v>
      </c>
    </row>
    <row r="75" spans="1:14" s="81" customFormat="1" ht="45.6" customHeight="1" x14ac:dyDescent="0.2">
      <c r="A75" s="87" t="s">
        <v>35</v>
      </c>
      <c r="B75" s="86" t="s">
        <v>369</v>
      </c>
      <c r="C75" s="346"/>
      <c r="D75" s="347"/>
      <c r="E75" s="347"/>
      <c r="F75" s="301">
        <f t="shared" si="3"/>
        <v>0</v>
      </c>
      <c r="G75" s="348"/>
      <c r="H75" s="347"/>
      <c r="I75" s="347"/>
      <c r="J75" s="349">
        <f t="shared" si="4"/>
        <v>0</v>
      </c>
      <c r="K75" s="346"/>
      <c r="L75" s="347"/>
      <c r="M75" s="347"/>
      <c r="N75" s="301">
        <f t="shared" si="5"/>
        <v>0</v>
      </c>
    </row>
    <row r="76" spans="1:14" s="81" customFormat="1" ht="33" customHeight="1" x14ac:dyDescent="0.2">
      <c r="A76" s="87" t="s">
        <v>32</v>
      </c>
      <c r="B76" s="86" t="s">
        <v>370</v>
      </c>
      <c r="C76" s="346"/>
      <c r="D76" s="347"/>
      <c r="E76" s="347"/>
      <c r="F76" s="301">
        <f t="shared" si="3"/>
        <v>0</v>
      </c>
      <c r="G76" s="348"/>
      <c r="H76" s="347"/>
      <c r="I76" s="347"/>
      <c r="J76" s="349">
        <f t="shared" si="4"/>
        <v>0</v>
      </c>
      <c r="K76" s="346"/>
      <c r="L76" s="347"/>
      <c r="M76" s="347"/>
      <c r="N76" s="301">
        <f t="shared" si="5"/>
        <v>0</v>
      </c>
    </row>
    <row r="77" spans="1:14" s="81" customFormat="1" ht="53.45" customHeight="1" x14ac:dyDescent="0.2">
      <c r="A77" s="87" t="s">
        <v>371</v>
      </c>
      <c r="B77" s="86" t="s">
        <v>372</v>
      </c>
      <c r="C77" s="346"/>
      <c r="D77" s="347"/>
      <c r="E77" s="347"/>
      <c r="F77" s="301">
        <f t="shared" si="3"/>
        <v>0</v>
      </c>
      <c r="G77" s="348"/>
      <c r="H77" s="347"/>
      <c r="I77" s="347"/>
      <c r="J77" s="349">
        <f t="shared" si="4"/>
        <v>0</v>
      </c>
      <c r="K77" s="346"/>
      <c r="L77" s="347"/>
      <c r="M77" s="347"/>
      <c r="N77" s="301">
        <f t="shared" si="5"/>
        <v>0</v>
      </c>
    </row>
    <row r="78" spans="1:14" s="81" customFormat="1" ht="33" customHeight="1" x14ac:dyDescent="0.2">
      <c r="A78" s="87" t="s">
        <v>33</v>
      </c>
      <c r="B78" s="86" t="s">
        <v>373</v>
      </c>
      <c r="C78" s="346"/>
      <c r="D78" s="347"/>
      <c r="E78" s="347"/>
      <c r="F78" s="301">
        <f t="shared" si="3"/>
        <v>0</v>
      </c>
      <c r="G78" s="348"/>
      <c r="H78" s="347"/>
      <c r="I78" s="347"/>
      <c r="J78" s="349">
        <f t="shared" si="4"/>
        <v>0</v>
      </c>
      <c r="K78" s="346"/>
      <c r="L78" s="347"/>
      <c r="M78" s="347"/>
      <c r="N78" s="301">
        <f t="shared" si="5"/>
        <v>0</v>
      </c>
    </row>
    <row r="79" spans="1:14" s="81" customFormat="1" ht="39" customHeight="1" x14ac:dyDescent="0.2">
      <c r="A79" s="85" t="s">
        <v>374</v>
      </c>
      <c r="B79" s="84" t="s">
        <v>375</v>
      </c>
      <c r="C79" s="346"/>
      <c r="D79" s="347"/>
      <c r="E79" s="347"/>
      <c r="F79" s="301">
        <f t="shared" si="3"/>
        <v>0</v>
      </c>
      <c r="G79" s="348"/>
      <c r="H79" s="347"/>
      <c r="I79" s="347"/>
      <c r="J79" s="349">
        <f t="shared" si="4"/>
        <v>0</v>
      </c>
      <c r="K79" s="346"/>
      <c r="L79" s="347"/>
      <c r="M79" s="347"/>
      <c r="N79" s="301">
        <f t="shared" si="5"/>
        <v>0</v>
      </c>
    </row>
    <row r="80" spans="1:14" s="81" customFormat="1" ht="49.9" customHeight="1" x14ac:dyDescent="0.2">
      <c r="A80" s="89" t="s">
        <v>376</v>
      </c>
      <c r="B80" s="86" t="s">
        <v>377</v>
      </c>
      <c r="C80" s="346"/>
      <c r="D80" s="347">
        <v>335890267</v>
      </c>
      <c r="E80" s="347"/>
      <c r="F80" s="301">
        <f t="shared" si="3"/>
        <v>335890267</v>
      </c>
      <c r="G80" s="348"/>
      <c r="H80" s="347">
        <v>335890267</v>
      </c>
      <c r="I80" s="347"/>
      <c r="J80" s="349">
        <f t="shared" si="4"/>
        <v>335890267</v>
      </c>
      <c r="K80" s="346"/>
      <c r="L80" s="347">
        <v>335890267</v>
      </c>
      <c r="M80" s="347"/>
      <c r="N80" s="301">
        <f t="shared" si="5"/>
        <v>335890267</v>
      </c>
    </row>
    <row r="81" spans="1:14" s="81" customFormat="1" ht="56.45" customHeight="1" x14ac:dyDescent="0.2">
      <c r="A81" s="89" t="s">
        <v>378</v>
      </c>
      <c r="B81" s="86" t="s">
        <v>377</v>
      </c>
      <c r="C81" s="346"/>
      <c r="D81" s="347"/>
      <c r="E81" s="347"/>
      <c r="F81" s="301">
        <f t="shared" si="3"/>
        <v>0</v>
      </c>
      <c r="G81" s="348"/>
      <c r="H81" s="347"/>
      <c r="I81" s="347"/>
      <c r="J81" s="349">
        <f t="shared" si="4"/>
        <v>0</v>
      </c>
      <c r="K81" s="346"/>
      <c r="L81" s="347"/>
      <c r="M81" s="347"/>
      <c r="N81" s="301">
        <f t="shared" si="5"/>
        <v>0</v>
      </c>
    </row>
    <row r="82" spans="1:14" s="81" customFormat="1" ht="58.15" customHeight="1" x14ac:dyDescent="0.2">
      <c r="A82" s="89" t="s">
        <v>379</v>
      </c>
      <c r="B82" s="86" t="s">
        <v>380</v>
      </c>
      <c r="C82" s="346"/>
      <c r="D82" s="347"/>
      <c r="E82" s="347"/>
      <c r="F82" s="301">
        <f t="shared" si="3"/>
        <v>0</v>
      </c>
      <c r="G82" s="348"/>
      <c r="H82" s="347"/>
      <c r="I82" s="347"/>
      <c r="J82" s="349">
        <f t="shared" si="4"/>
        <v>0</v>
      </c>
      <c r="K82" s="346"/>
      <c r="L82" s="347"/>
      <c r="M82" s="347"/>
      <c r="N82" s="301">
        <f t="shared" si="5"/>
        <v>0</v>
      </c>
    </row>
    <row r="83" spans="1:14" s="81" customFormat="1" ht="57" customHeight="1" x14ac:dyDescent="0.2">
      <c r="A83" s="89" t="s">
        <v>381</v>
      </c>
      <c r="B83" s="86" t="s">
        <v>380</v>
      </c>
      <c r="C83" s="346"/>
      <c r="D83" s="347"/>
      <c r="E83" s="347"/>
      <c r="F83" s="301">
        <f t="shared" si="3"/>
        <v>0</v>
      </c>
      <c r="G83" s="348"/>
      <c r="H83" s="347"/>
      <c r="I83" s="347"/>
      <c r="J83" s="349">
        <f t="shared" si="4"/>
        <v>0</v>
      </c>
      <c r="K83" s="346"/>
      <c r="L83" s="347"/>
      <c r="M83" s="347"/>
      <c r="N83" s="301">
        <f t="shared" si="5"/>
        <v>0</v>
      </c>
    </row>
    <row r="84" spans="1:14" s="81" customFormat="1" ht="33.6" customHeight="1" x14ac:dyDescent="0.2">
      <c r="A84" s="88" t="s">
        <v>382</v>
      </c>
      <c r="B84" s="84" t="s">
        <v>383</v>
      </c>
      <c r="C84" s="346"/>
      <c r="D84" s="347">
        <f>SUM(D80:D83)</f>
        <v>335890267</v>
      </c>
      <c r="E84" s="347"/>
      <c r="F84" s="301">
        <f t="shared" si="3"/>
        <v>335890267</v>
      </c>
      <c r="G84" s="348"/>
      <c r="H84" s="347">
        <f>SUM(H80:H83)</f>
        <v>335890267</v>
      </c>
      <c r="I84" s="347"/>
      <c r="J84" s="349">
        <f t="shared" si="4"/>
        <v>335890267</v>
      </c>
      <c r="K84" s="346"/>
      <c r="L84" s="347">
        <f>SUM(L80:L83)</f>
        <v>335890267</v>
      </c>
      <c r="M84" s="347"/>
      <c r="N84" s="301">
        <f t="shared" si="5"/>
        <v>335890267</v>
      </c>
    </row>
    <row r="85" spans="1:14" s="81" customFormat="1" ht="37.15" customHeight="1" x14ac:dyDescent="0.2">
      <c r="A85" s="87" t="s">
        <v>384</v>
      </c>
      <c r="B85" s="86" t="s">
        <v>385</v>
      </c>
      <c r="C85" s="346"/>
      <c r="D85" s="347"/>
      <c r="E85" s="347"/>
      <c r="F85" s="301">
        <f t="shared" si="3"/>
        <v>0</v>
      </c>
      <c r="G85" s="348">
        <v>5517642</v>
      </c>
      <c r="H85" s="347"/>
      <c r="I85" s="347"/>
      <c r="J85" s="349">
        <f t="shared" si="4"/>
        <v>5517642</v>
      </c>
      <c r="K85" s="346">
        <v>5517642</v>
      </c>
      <c r="L85" s="347"/>
      <c r="M85" s="347"/>
      <c r="N85" s="301">
        <f t="shared" si="5"/>
        <v>5517642</v>
      </c>
    </row>
    <row r="86" spans="1:14" s="81" customFormat="1" ht="49.15" customHeight="1" x14ac:dyDescent="0.2">
      <c r="A86" s="87" t="s">
        <v>386</v>
      </c>
      <c r="B86" s="86" t="s">
        <v>387</v>
      </c>
      <c r="C86" s="346"/>
      <c r="D86" s="347"/>
      <c r="E86" s="347"/>
      <c r="F86" s="301">
        <f t="shared" si="3"/>
        <v>0</v>
      </c>
      <c r="G86" s="348"/>
      <c r="H86" s="347"/>
      <c r="I86" s="347"/>
      <c r="J86" s="349">
        <f t="shared" si="4"/>
        <v>0</v>
      </c>
      <c r="K86" s="346"/>
      <c r="L86" s="347"/>
      <c r="M86" s="347"/>
      <c r="N86" s="301">
        <f t="shared" si="5"/>
        <v>0</v>
      </c>
    </row>
    <row r="87" spans="1:14" s="81" customFormat="1" ht="36" customHeight="1" x14ac:dyDescent="0.2">
      <c r="A87" s="87" t="s">
        <v>388</v>
      </c>
      <c r="B87" s="86" t="s">
        <v>389</v>
      </c>
      <c r="C87" s="346"/>
      <c r="D87" s="347"/>
      <c r="E87" s="347"/>
      <c r="F87" s="301">
        <f t="shared" si="3"/>
        <v>0</v>
      </c>
      <c r="G87" s="348"/>
      <c r="H87" s="347"/>
      <c r="I87" s="347"/>
      <c r="J87" s="349">
        <f t="shared" si="4"/>
        <v>0</v>
      </c>
      <c r="K87" s="346"/>
      <c r="L87" s="347"/>
      <c r="M87" s="347"/>
      <c r="N87" s="301">
        <f t="shared" si="5"/>
        <v>0</v>
      </c>
    </row>
    <row r="88" spans="1:14" s="81" customFormat="1" ht="24" customHeight="1" x14ac:dyDescent="0.2">
      <c r="A88" s="87" t="s">
        <v>390</v>
      </c>
      <c r="B88" s="86" t="s">
        <v>391</v>
      </c>
      <c r="C88" s="346"/>
      <c r="D88" s="347"/>
      <c r="E88" s="347"/>
      <c r="F88" s="301">
        <f t="shared" si="3"/>
        <v>0</v>
      </c>
      <c r="G88" s="348"/>
      <c r="H88" s="347"/>
      <c r="I88" s="347"/>
      <c r="J88" s="349">
        <f t="shared" si="4"/>
        <v>0</v>
      </c>
      <c r="K88" s="346"/>
      <c r="L88" s="347"/>
      <c r="M88" s="347"/>
      <c r="N88" s="301">
        <f t="shared" si="5"/>
        <v>0</v>
      </c>
    </row>
    <row r="89" spans="1:14" s="81" customFormat="1" ht="52.15" customHeight="1" x14ac:dyDescent="0.2">
      <c r="A89" s="87" t="s">
        <v>392</v>
      </c>
      <c r="B89" s="86" t="s">
        <v>393</v>
      </c>
      <c r="C89" s="346"/>
      <c r="D89" s="347"/>
      <c r="E89" s="347"/>
      <c r="F89" s="301">
        <f t="shared" si="3"/>
        <v>0</v>
      </c>
      <c r="G89" s="348"/>
      <c r="H89" s="347"/>
      <c r="I89" s="347"/>
      <c r="J89" s="349">
        <f t="shared" si="4"/>
        <v>0</v>
      </c>
      <c r="K89" s="346"/>
      <c r="L89" s="347"/>
      <c r="M89" s="347"/>
      <c r="N89" s="301">
        <f t="shared" si="5"/>
        <v>0</v>
      </c>
    </row>
    <row r="90" spans="1:14" s="81" customFormat="1" ht="32.450000000000003" customHeight="1" x14ac:dyDescent="0.2">
      <c r="A90" s="85" t="s">
        <v>394</v>
      </c>
      <c r="B90" s="84" t="s">
        <v>395</v>
      </c>
      <c r="C90" s="346"/>
      <c r="D90" s="347"/>
      <c r="E90" s="347"/>
      <c r="F90" s="301">
        <f t="shared" ref="F90:F98" si="6">SUM(C90:E90)</f>
        <v>0</v>
      </c>
      <c r="G90" s="348">
        <f>SUM(G85:G89)</f>
        <v>5517642</v>
      </c>
      <c r="H90" s="347"/>
      <c r="I90" s="347"/>
      <c r="J90" s="349">
        <f t="shared" ref="J90:J98" si="7">SUM(G90:I90)</f>
        <v>5517642</v>
      </c>
      <c r="K90" s="346">
        <f>SUM(K85:K89)</f>
        <v>5517642</v>
      </c>
      <c r="L90" s="347"/>
      <c r="M90" s="347"/>
      <c r="N90" s="301">
        <f t="shared" ref="N90:N98" si="8">SUM(K90:M90)</f>
        <v>5517642</v>
      </c>
    </row>
    <row r="91" spans="1:14" s="81" customFormat="1" ht="43.9" customHeight="1" x14ac:dyDescent="0.2">
      <c r="A91" s="87" t="s">
        <v>396</v>
      </c>
      <c r="B91" s="86" t="s">
        <v>397</v>
      </c>
      <c r="C91" s="346"/>
      <c r="D91" s="347"/>
      <c r="E91" s="347"/>
      <c r="F91" s="301">
        <f t="shared" si="6"/>
        <v>0</v>
      </c>
      <c r="G91" s="348"/>
      <c r="H91" s="347"/>
      <c r="I91" s="347"/>
      <c r="J91" s="349">
        <f t="shared" si="7"/>
        <v>0</v>
      </c>
      <c r="K91" s="346"/>
      <c r="L91" s="347"/>
      <c r="M91" s="347"/>
      <c r="N91" s="301">
        <f t="shared" si="8"/>
        <v>0</v>
      </c>
    </row>
    <row r="92" spans="1:14" s="81" customFormat="1" ht="43.9" customHeight="1" x14ac:dyDescent="0.2">
      <c r="A92" s="87" t="s">
        <v>398</v>
      </c>
      <c r="B92" s="86" t="s">
        <v>399</v>
      </c>
      <c r="C92" s="346"/>
      <c r="D92" s="347"/>
      <c r="E92" s="347"/>
      <c r="F92" s="301">
        <f t="shared" si="6"/>
        <v>0</v>
      </c>
      <c r="G92" s="348"/>
      <c r="H92" s="347"/>
      <c r="I92" s="347"/>
      <c r="J92" s="349">
        <f t="shared" si="7"/>
        <v>0</v>
      </c>
      <c r="K92" s="346"/>
      <c r="L92" s="347"/>
      <c r="M92" s="347"/>
      <c r="N92" s="301">
        <f t="shared" si="8"/>
        <v>0</v>
      </c>
    </row>
    <row r="93" spans="1:14" s="81" customFormat="1" ht="39.6" customHeight="1" x14ac:dyDescent="0.2">
      <c r="A93" s="87" t="s">
        <v>400</v>
      </c>
      <c r="B93" s="86" t="s">
        <v>401</v>
      </c>
      <c r="C93" s="346"/>
      <c r="D93" s="347"/>
      <c r="E93" s="347"/>
      <c r="F93" s="301">
        <f t="shared" si="6"/>
        <v>0</v>
      </c>
      <c r="G93" s="348"/>
      <c r="H93" s="347"/>
      <c r="I93" s="347"/>
      <c r="J93" s="349">
        <f t="shared" si="7"/>
        <v>0</v>
      </c>
      <c r="K93" s="346"/>
      <c r="L93" s="347"/>
      <c r="M93" s="347"/>
      <c r="N93" s="301">
        <f t="shared" si="8"/>
        <v>0</v>
      </c>
    </row>
    <row r="94" spans="1:14" s="81" customFormat="1" ht="39.6" customHeight="1" x14ac:dyDescent="0.2">
      <c r="A94" s="87" t="s">
        <v>402</v>
      </c>
      <c r="B94" s="86" t="s">
        <v>403</v>
      </c>
      <c r="C94" s="346"/>
      <c r="D94" s="347"/>
      <c r="E94" s="347"/>
      <c r="F94" s="301">
        <f t="shared" si="6"/>
        <v>0</v>
      </c>
      <c r="G94" s="348"/>
      <c r="H94" s="347"/>
      <c r="I94" s="347"/>
      <c r="J94" s="349">
        <f t="shared" si="7"/>
        <v>0</v>
      </c>
      <c r="K94" s="346"/>
      <c r="L94" s="347"/>
      <c r="M94" s="347"/>
      <c r="N94" s="301">
        <f t="shared" si="8"/>
        <v>0</v>
      </c>
    </row>
    <row r="95" spans="1:14" s="81" customFormat="1" ht="37.9" customHeight="1" x14ac:dyDescent="0.2">
      <c r="A95" s="85" t="s">
        <v>404</v>
      </c>
      <c r="B95" s="84" t="s">
        <v>405</v>
      </c>
      <c r="C95" s="346"/>
      <c r="D95" s="347"/>
      <c r="E95" s="347"/>
      <c r="F95" s="301">
        <f t="shared" si="6"/>
        <v>0</v>
      </c>
      <c r="G95" s="348"/>
      <c r="H95" s="347"/>
      <c r="I95" s="347"/>
      <c r="J95" s="349">
        <f t="shared" si="7"/>
        <v>0</v>
      </c>
      <c r="K95" s="346"/>
      <c r="L95" s="347"/>
      <c r="M95" s="347"/>
      <c r="N95" s="301">
        <f t="shared" si="8"/>
        <v>0</v>
      </c>
    </row>
    <row r="96" spans="1:14" s="81" customFormat="1" ht="55.15" customHeight="1" x14ac:dyDescent="0.2">
      <c r="A96" s="85" t="s">
        <v>406</v>
      </c>
      <c r="B96" s="84" t="s">
        <v>407</v>
      </c>
      <c r="C96" s="346"/>
      <c r="D96" s="347"/>
      <c r="E96" s="347"/>
      <c r="F96" s="301">
        <f t="shared" si="6"/>
        <v>0</v>
      </c>
      <c r="G96" s="348"/>
      <c r="H96" s="347"/>
      <c r="I96" s="347"/>
      <c r="J96" s="349">
        <f t="shared" si="7"/>
        <v>0</v>
      </c>
      <c r="K96" s="346"/>
      <c r="L96" s="347"/>
      <c r="M96" s="347"/>
      <c r="N96" s="301">
        <f t="shared" si="8"/>
        <v>0</v>
      </c>
    </row>
    <row r="97" spans="1:14" s="81" customFormat="1" ht="30" customHeight="1" x14ac:dyDescent="0.2">
      <c r="A97" s="91" t="s">
        <v>408</v>
      </c>
      <c r="B97" s="83" t="s">
        <v>12</v>
      </c>
      <c r="C97" s="351"/>
      <c r="D97" s="352">
        <f>SUM(D96,D95,D90,D84,D79,D74)</f>
        <v>353890267</v>
      </c>
      <c r="E97" s="352"/>
      <c r="F97" s="315">
        <f t="shared" si="6"/>
        <v>353890267</v>
      </c>
      <c r="G97" s="352">
        <f>SUM(G96,G95,G90,G84,G79,G74)</f>
        <v>5517642</v>
      </c>
      <c r="H97" s="352">
        <f>SUM(H96,H95,H90,H84,H79,H74)</f>
        <v>335890267</v>
      </c>
      <c r="I97" s="352"/>
      <c r="J97" s="354">
        <f t="shared" si="7"/>
        <v>341407909</v>
      </c>
      <c r="K97" s="351">
        <f>SUM(K96,K95,K90,K84,K79,K74)</f>
        <v>5517642</v>
      </c>
      <c r="L97" s="352">
        <f>SUM(L96,L95,L90,L84,L79,L74)</f>
        <v>335890267</v>
      </c>
      <c r="M97" s="352"/>
      <c r="N97" s="315">
        <f t="shared" si="8"/>
        <v>341407909</v>
      </c>
    </row>
    <row r="98" spans="1:14" s="81" customFormat="1" ht="31.5" customHeight="1" thickBot="1" x14ac:dyDescent="0.25">
      <c r="A98" s="122" t="s">
        <v>409</v>
      </c>
      <c r="B98" s="82"/>
      <c r="C98" s="356">
        <f>SUM(C97,C70)</f>
        <v>244024157</v>
      </c>
      <c r="D98" s="357">
        <f>SUM(D97,D70)</f>
        <v>360347309</v>
      </c>
      <c r="E98" s="357"/>
      <c r="F98" s="341">
        <f t="shared" si="6"/>
        <v>604371466</v>
      </c>
      <c r="G98" s="358">
        <f>SUM(G97,G70)</f>
        <v>282861866</v>
      </c>
      <c r="H98" s="357">
        <f>SUM(H97,H70)</f>
        <v>342347309</v>
      </c>
      <c r="I98" s="357"/>
      <c r="J98" s="359">
        <f t="shared" si="7"/>
        <v>625209175</v>
      </c>
      <c r="K98" s="356">
        <f>SUM(K97,K70)</f>
        <v>273544402</v>
      </c>
      <c r="L98" s="357">
        <f>SUM(L97,L70)</f>
        <v>342724414</v>
      </c>
      <c r="M98" s="357"/>
      <c r="N98" s="341">
        <f t="shared" si="8"/>
        <v>616268816</v>
      </c>
    </row>
  </sheetData>
  <mergeCells count="8">
    <mergeCell ref="A1:N1"/>
    <mergeCell ref="A5:N5"/>
    <mergeCell ref="A3:N3"/>
    <mergeCell ref="A8:A9"/>
    <mergeCell ref="B8:B9"/>
    <mergeCell ref="C8:F8"/>
    <mergeCell ref="G8:J8"/>
    <mergeCell ref="K8:N8"/>
  </mergeCells>
  <pageMargins left="0.51181102362204722" right="0.51181102362204722" top="0.74803149606299213" bottom="0.74803149606299213" header="0.31496062992125984" footer="0.31496062992125984"/>
  <pageSetup paperSize="8" scale="88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4"/>
  <sheetViews>
    <sheetView topLeftCell="A20" workbookViewId="0">
      <selection activeCell="A32" sqref="A32:B32"/>
    </sheetView>
  </sheetViews>
  <sheetFormatPr defaultRowHeight="15" x14ac:dyDescent="0.25"/>
  <cols>
    <col min="1" max="1" width="101.140625" style="623" customWidth="1"/>
    <col min="2" max="2" width="18.85546875" style="623" customWidth="1"/>
    <col min="3" max="3" width="11.5703125" style="623" bestFit="1" customWidth="1"/>
    <col min="4" max="256" width="9.140625" style="623"/>
    <col min="257" max="257" width="110" style="623" customWidth="1"/>
    <col min="258" max="258" width="18" style="623" customWidth="1"/>
    <col min="259" max="512" width="9.140625" style="623"/>
    <col min="513" max="513" width="110" style="623" customWidth="1"/>
    <col min="514" max="514" width="18" style="623" customWidth="1"/>
    <col min="515" max="768" width="9.140625" style="623"/>
    <col min="769" max="769" width="110" style="623" customWidth="1"/>
    <col min="770" max="770" width="18" style="623" customWidth="1"/>
    <col min="771" max="1024" width="9.140625" style="623"/>
    <col min="1025" max="1025" width="110" style="623" customWidth="1"/>
    <col min="1026" max="1026" width="18" style="623" customWidth="1"/>
    <col min="1027" max="1280" width="9.140625" style="623"/>
    <col min="1281" max="1281" width="110" style="623" customWidth="1"/>
    <col min="1282" max="1282" width="18" style="623" customWidth="1"/>
    <col min="1283" max="1536" width="9.140625" style="623"/>
    <col min="1537" max="1537" width="110" style="623" customWidth="1"/>
    <col min="1538" max="1538" width="18" style="623" customWidth="1"/>
    <col min="1539" max="1792" width="9.140625" style="623"/>
    <col min="1793" max="1793" width="110" style="623" customWidth="1"/>
    <col min="1794" max="1794" width="18" style="623" customWidth="1"/>
    <col min="1795" max="2048" width="9.140625" style="623"/>
    <col min="2049" max="2049" width="110" style="623" customWidth="1"/>
    <col min="2050" max="2050" width="18" style="623" customWidth="1"/>
    <col min="2051" max="2304" width="9.140625" style="623"/>
    <col min="2305" max="2305" width="110" style="623" customWidth="1"/>
    <col min="2306" max="2306" width="18" style="623" customWidth="1"/>
    <col min="2307" max="2560" width="9.140625" style="623"/>
    <col min="2561" max="2561" width="110" style="623" customWidth="1"/>
    <col min="2562" max="2562" width="18" style="623" customWidth="1"/>
    <col min="2563" max="2816" width="9.140625" style="623"/>
    <col min="2817" max="2817" width="110" style="623" customWidth="1"/>
    <col min="2818" max="2818" width="18" style="623" customWidth="1"/>
    <col min="2819" max="3072" width="9.140625" style="623"/>
    <col min="3073" max="3073" width="110" style="623" customWidth="1"/>
    <col min="3074" max="3074" width="18" style="623" customWidth="1"/>
    <col min="3075" max="3328" width="9.140625" style="623"/>
    <col min="3329" max="3329" width="110" style="623" customWidth="1"/>
    <col min="3330" max="3330" width="18" style="623" customWidth="1"/>
    <col min="3331" max="3584" width="9.140625" style="623"/>
    <col min="3585" max="3585" width="110" style="623" customWidth="1"/>
    <col min="3586" max="3586" width="18" style="623" customWidth="1"/>
    <col min="3587" max="3840" width="9.140625" style="623"/>
    <col min="3841" max="3841" width="110" style="623" customWidth="1"/>
    <col min="3842" max="3842" width="18" style="623" customWidth="1"/>
    <col min="3843" max="4096" width="9.140625" style="623"/>
    <col min="4097" max="4097" width="110" style="623" customWidth="1"/>
    <col min="4098" max="4098" width="18" style="623" customWidth="1"/>
    <col min="4099" max="4352" width="9.140625" style="623"/>
    <col min="4353" max="4353" width="110" style="623" customWidth="1"/>
    <col min="4354" max="4354" width="18" style="623" customWidth="1"/>
    <col min="4355" max="4608" width="9.140625" style="623"/>
    <col min="4609" max="4609" width="110" style="623" customWidth="1"/>
    <col min="4610" max="4610" width="18" style="623" customWidth="1"/>
    <col min="4611" max="4864" width="9.140625" style="623"/>
    <col min="4865" max="4865" width="110" style="623" customWidth="1"/>
    <col min="4866" max="4866" width="18" style="623" customWidth="1"/>
    <col min="4867" max="5120" width="9.140625" style="623"/>
    <col min="5121" max="5121" width="110" style="623" customWidth="1"/>
    <col min="5122" max="5122" width="18" style="623" customWidth="1"/>
    <col min="5123" max="5376" width="9.140625" style="623"/>
    <col min="5377" max="5377" width="110" style="623" customWidth="1"/>
    <col min="5378" max="5378" width="18" style="623" customWidth="1"/>
    <col min="5379" max="5632" width="9.140625" style="623"/>
    <col min="5633" max="5633" width="110" style="623" customWidth="1"/>
    <col min="5634" max="5634" width="18" style="623" customWidth="1"/>
    <col min="5635" max="5888" width="9.140625" style="623"/>
    <col min="5889" max="5889" width="110" style="623" customWidth="1"/>
    <col min="5890" max="5890" width="18" style="623" customWidth="1"/>
    <col min="5891" max="6144" width="9.140625" style="623"/>
    <col min="6145" max="6145" width="110" style="623" customWidth="1"/>
    <col min="6146" max="6146" width="18" style="623" customWidth="1"/>
    <col min="6147" max="6400" width="9.140625" style="623"/>
    <col min="6401" max="6401" width="110" style="623" customWidth="1"/>
    <col min="6402" max="6402" width="18" style="623" customWidth="1"/>
    <col min="6403" max="6656" width="9.140625" style="623"/>
    <col min="6657" max="6657" width="110" style="623" customWidth="1"/>
    <col min="6658" max="6658" width="18" style="623" customWidth="1"/>
    <col min="6659" max="6912" width="9.140625" style="623"/>
    <col min="6913" max="6913" width="110" style="623" customWidth="1"/>
    <col min="6914" max="6914" width="18" style="623" customWidth="1"/>
    <col min="6915" max="7168" width="9.140625" style="623"/>
    <col min="7169" max="7169" width="110" style="623" customWidth="1"/>
    <col min="7170" max="7170" width="18" style="623" customWidth="1"/>
    <col min="7171" max="7424" width="9.140625" style="623"/>
    <col min="7425" max="7425" width="110" style="623" customWidth="1"/>
    <col min="7426" max="7426" width="18" style="623" customWidth="1"/>
    <col min="7427" max="7680" width="9.140625" style="623"/>
    <col min="7681" max="7681" width="110" style="623" customWidth="1"/>
    <col min="7682" max="7682" width="18" style="623" customWidth="1"/>
    <col min="7683" max="7936" width="9.140625" style="623"/>
    <col min="7937" max="7937" width="110" style="623" customWidth="1"/>
    <col min="7938" max="7938" width="18" style="623" customWidth="1"/>
    <col min="7939" max="8192" width="9.140625" style="623"/>
    <col min="8193" max="8193" width="110" style="623" customWidth="1"/>
    <col min="8194" max="8194" width="18" style="623" customWidth="1"/>
    <col min="8195" max="8448" width="9.140625" style="623"/>
    <col min="8449" max="8449" width="110" style="623" customWidth="1"/>
    <col min="8450" max="8450" width="18" style="623" customWidth="1"/>
    <col min="8451" max="8704" width="9.140625" style="623"/>
    <col min="8705" max="8705" width="110" style="623" customWidth="1"/>
    <col min="8706" max="8706" width="18" style="623" customWidth="1"/>
    <col min="8707" max="8960" width="9.140625" style="623"/>
    <col min="8961" max="8961" width="110" style="623" customWidth="1"/>
    <col min="8962" max="8962" width="18" style="623" customWidth="1"/>
    <col min="8963" max="9216" width="9.140625" style="623"/>
    <col min="9217" max="9217" width="110" style="623" customWidth="1"/>
    <col min="9218" max="9218" width="18" style="623" customWidth="1"/>
    <col min="9219" max="9472" width="9.140625" style="623"/>
    <col min="9473" max="9473" width="110" style="623" customWidth="1"/>
    <col min="9474" max="9474" width="18" style="623" customWidth="1"/>
    <col min="9475" max="9728" width="9.140625" style="623"/>
    <col min="9729" max="9729" width="110" style="623" customWidth="1"/>
    <col min="9730" max="9730" width="18" style="623" customWidth="1"/>
    <col min="9731" max="9984" width="9.140625" style="623"/>
    <col min="9985" max="9985" width="110" style="623" customWidth="1"/>
    <col min="9986" max="9986" width="18" style="623" customWidth="1"/>
    <col min="9987" max="10240" width="9.140625" style="623"/>
    <col min="10241" max="10241" width="110" style="623" customWidth="1"/>
    <col min="10242" max="10242" width="18" style="623" customWidth="1"/>
    <col min="10243" max="10496" width="9.140625" style="623"/>
    <col min="10497" max="10497" width="110" style="623" customWidth="1"/>
    <col min="10498" max="10498" width="18" style="623" customWidth="1"/>
    <col min="10499" max="10752" width="9.140625" style="623"/>
    <col min="10753" max="10753" width="110" style="623" customWidth="1"/>
    <col min="10754" max="10754" width="18" style="623" customWidth="1"/>
    <col min="10755" max="11008" width="9.140625" style="623"/>
    <col min="11009" max="11009" width="110" style="623" customWidth="1"/>
    <col min="11010" max="11010" width="18" style="623" customWidth="1"/>
    <col min="11011" max="11264" width="9.140625" style="623"/>
    <col min="11265" max="11265" width="110" style="623" customWidth="1"/>
    <col min="11266" max="11266" width="18" style="623" customWidth="1"/>
    <col min="11267" max="11520" width="9.140625" style="623"/>
    <col min="11521" max="11521" width="110" style="623" customWidth="1"/>
    <col min="11522" max="11522" width="18" style="623" customWidth="1"/>
    <col min="11523" max="11776" width="9.140625" style="623"/>
    <col min="11777" max="11777" width="110" style="623" customWidth="1"/>
    <col min="11778" max="11778" width="18" style="623" customWidth="1"/>
    <col min="11779" max="12032" width="9.140625" style="623"/>
    <col min="12033" max="12033" width="110" style="623" customWidth="1"/>
    <col min="12034" max="12034" width="18" style="623" customWidth="1"/>
    <col min="12035" max="12288" width="9.140625" style="623"/>
    <col min="12289" max="12289" width="110" style="623" customWidth="1"/>
    <col min="12290" max="12290" width="18" style="623" customWidth="1"/>
    <col min="12291" max="12544" width="9.140625" style="623"/>
    <col min="12545" max="12545" width="110" style="623" customWidth="1"/>
    <col min="12546" max="12546" width="18" style="623" customWidth="1"/>
    <col min="12547" max="12800" width="9.140625" style="623"/>
    <col min="12801" max="12801" width="110" style="623" customWidth="1"/>
    <col min="12802" max="12802" width="18" style="623" customWidth="1"/>
    <col min="12803" max="13056" width="9.140625" style="623"/>
    <col min="13057" max="13057" width="110" style="623" customWidth="1"/>
    <col min="13058" max="13058" width="18" style="623" customWidth="1"/>
    <col min="13059" max="13312" width="9.140625" style="623"/>
    <col min="13313" max="13313" width="110" style="623" customWidth="1"/>
    <col min="13314" max="13314" width="18" style="623" customWidth="1"/>
    <col min="13315" max="13568" width="9.140625" style="623"/>
    <col min="13569" max="13569" width="110" style="623" customWidth="1"/>
    <col min="13570" max="13570" width="18" style="623" customWidth="1"/>
    <col min="13571" max="13824" width="9.140625" style="623"/>
    <col min="13825" max="13825" width="110" style="623" customWidth="1"/>
    <col min="13826" max="13826" width="18" style="623" customWidth="1"/>
    <col min="13827" max="14080" width="9.140625" style="623"/>
    <col min="14081" max="14081" width="110" style="623" customWidth="1"/>
    <col min="14082" max="14082" width="18" style="623" customWidth="1"/>
    <col min="14083" max="14336" width="9.140625" style="623"/>
    <col min="14337" max="14337" width="110" style="623" customWidth="1"/>
    <col min="14338" max="14338" width="18" style="623" customWidth="1"/>
    <col min="14339" max="14592" width="9.140625" style="623"/>
    <col min="14593" max="14593" width="110" style="623" customWidth="1"/>
    <col min="14594" max="14594" width="18" style="623" customWidth="1"/>
    <col min="14595" max="14848" width="9.140625" style="623"/>
    <col min="14849" max="14849" width="110" style="623" customWidth="1"/>
    <col min="14850" max="14850" width="18" style="623" customWidth="1"/>
    <col min="14851" max="15104" width="9.140625" style="623"/>
    <col min="15105" max="15105" width="110" style="623" customWidth="1"/>
    <col min="15106" max="15106" width="18" style="623" customWidth="1"/>
    <col min="15107" max="15360" width="9.140625" style="623"/>
    <col min="15361" max="15361" width="110" style="623" customWidth="1"/>
    <col min="15362" max="15362" width="18" style="623" customWidth="1"/>
    <col min="15363" max="15616" width="9.140625" style="623"/>
    <col min="15617" max="15617" width="110" style="623" customWidth="1"/>
    <col min="15618" max="15618" width="18" style="623" customWidth="1"/>
    <col min="15619" max="15872" width="9.140625" style="623"/>
    <col min="15873" max="15873" width="110" style="623" customWidth="1"/>
    <col min="15874" max="15874" width="18" style="623" customWidth="1"/>
    <col min="15875" max="16128" width="9.140625" style="623"/>
    <col min="16129" max="16129" width="110" style="623" customWidth="1"/>
    <col min="16130" max="16130" width="18" style="623" customWidth="1"/>
    <col min="16131" max="16384" width="9.140625" style="623"/>
  </cols>
  <sheetData>
    <row r="1" spans="1:8" x14ac:dyDescent="0.25">
      <c r="A1" s="902" t="s">
        <v>1017</v>
      </c>
      <c r="B1" s="882"/>
    </row>
    <row r="3" spans="1:8" x14ac:dyDescent="0.25">
      <c r="A3" s="703"/>
    </row>
    <row r="4" spans="1:8" x14ac:dyDescent="0.25">
      <c r="A4" s="868" t="s">
        <v>970</v>
      </c>
      <c r="B4" s="871"/>
      <c r="C4" s="659"/>
      <c r="E4" s="659"/>
      <c r="F4" s="660"/>
      <c r="G4" s="660"/>
      <c r="H4" s="660"/>
    </row>
    <row r="5" spans="1:8" ht="24.75" customHeight="1" x14ac:dyDescent="0.25">
      <c r="A5" s="870" t="s">
        <v>863</v>
      </c>
      <c r="B5" s="871"/>
      <c r="C5" s="626"/>
      <c r="D5" s="626"/>
      <c r="E5" s="626"/>
      <c r="F5" s="660"/>
      <c r="G5" s="660"/>
      <c r="H5" s="660"/>
    </row>
    <row r="6" spans="1:8" ht="23.25" customHeight="1" x14ac:dyDescent="0.25">
      <c r="A6" s="625"/>
      <c r="B6" s="626"/>
      <c r="C6" s="626"/>
      <c r="D6" s="626"/>
      <c r="E6" s="626"/>
      <c r="F6" s="660"/>
      <c r="G6" s="660"/>
      <c r="H6" s="660"/>
    </row>
    <row r="7" spans="1:8" x14ac:dyDescent="0.25">
      <c r="A7" s="661" t="s">
        <v>0</v>
      </c>
      <c r="B7" s="662" t="s">
        <v>665</v>
      </c>
    </row>
    <row r="8" spans="1:8" ht="15.75" x14ac:dyDescent="0.25">
      <c r="A8" s="663" t="s">
        <v>864</v>
      </c>
      <c r="B8" s="664">
        <v>328668450</v>
      </c>
      <c r="C8" s="627"/>
      <c r="D8" s="627"/>
      <c r="E8" s="627"/>
      <c r="F8" s="627"/>
    </row>
    <row r="9" spans="1:8" ht="15.75" customHeight="1" x14ac:dyDescent="0.25">
      <c r="A9" s="665" t="s">
        <v>865</v>
      </c>
      <c r="B9" s="664">
        <v>-478091078</v>
      </c>
      <c r="C9" s="627"/>
      <c r="D9" s="627"/>
      <c r="E9" s="627"/>
      <c r="F9" s="627"/>
    </row>
    <row r="10" spans="1:8" x14ac:dyDescent="0.25">
      <c r="A10" s="665" t="s">
        <v>976</v>
      </c>
      <c r="B10" s="664">
        <v>616268816</v>
      </c>
      <c r="C10" s="627"/>
      <c r="D10" s="627"/>
      <c r="E10" s="627"/>
      <c r="F10" s="627"/>
    </row>
    <row r="11" spans="1:8" x14ac:dyDescent="0.25">
      <c r="A11" s="665" t="s">
        <v>977</v>
      </c>
      <c r="B11" s="664">
        <v>-335890267</v>
      </c>
      <c r="C11" s="627"/>
      <c r="D11" s="627"/>
      <c r="E11" s="627"/>
      <c r="F11" s="627"/>
    </row>
    <row r="12" spans="1:8" x14ac:dyDescent="0.25">
      <c r="A12" s="665" t="s">
        <v>978</v>
      </c>
      <c r="B12" s="664">
        <v>-15000</v>
      </c>
      <c r="C12" s="627"/>
      <c r="D12" s="627"/>
      <c r="E12" s="627"/>
      <c r="F12" s="627"/>
    </row>
    <row r="13" spans="1:8" x14ac:dyDescent="0.25">
      <c r="A13" s="665" t="s">
        <v>979</v>
      </c>
      <c r="B13" s="664">
        <v>555135</v>
      </c>
      <c r="C13" s="627"/>
      <c r="D13" s="627"/>
      <c r="E13" s="627"/>
      <c r="F13" s="627"/>
    </row>
    <row r="14" spans="1:8" x14ac:dyDescent="0.25">
      <c r="A14" s="665" t="s">
        <v>980</v>
      </c>
      <c r="B14" s="664">
        <v>-74337</v>
      </c>
      <c r="C14" s="627"/>
      <c r="D14" s="627"/>
      <c r="E14" s="627"/>
      <c r="F14" s="627"/>
    </row>
    <row r="15" spans="1:8" x14ac:dyDescent="0.25">
      <c r="A15" s="665" t="s">
        <v>981</v>
      </c>
      <c r="B15" s="664">
        <v>88919</v>
      </c>
      <c r="C15" s="627"/>
      <c r="D15" s="627"/>
      <c r="E15" s="627"/>
      <c r="F15" s="627"/>
    </row>
    <row r="16" spans="1:8" x14ac:dyDescent="0.25">
      <c r="A16" s="665"/>
      <c r="B16" s="664"/>
      <c r="C16" s="627"/>
      <c r="D16" s="627"/>
      <c r="E16" s="627"/>
      <c r="F16" s="627"/>
    </row>
    <row r="17" spans="1:7" x14ac:dyDescent="0.25">
      <c r="A17" s="665"/>
      <c r="B17" s="664"/>
      <c r="C17" s="627"/>
      <c r="D17" s="627"/>
      <c r="E17" s="627"/>
      <c r="F17" s="627"/>
    </row>
    <row r="18" spans="1:7" ht="15.75" x14ac:dyDescent="0.25">
      <c r="A18" s="666" t="s">
        <v>866</v>
      </c>
      <c r="B18" s="664">
        <f>SUM(B8:B17)</f>
        <v>131510638</v>
      </c>
      <c r="C18" s="627"/>
      <c r="D18" s="627"/>
      <c r="E18" s="627"/>
      <c r="F18" s="627"/>
    </row>
    <row r="19" spans="1:7" x14ac:dyDescent="0.25">
      <c r="A19" s="627"/>
      <c r="B19" s="667"/>
      <c r="C19" s="627"/>
      <c r="D19" s="627"/>
      <c r="E19" s="627"/>
      <c r="F19" s="627"/>
    </row>
    <row r="20" spans="1:7" x14ac:dyDescent="0.25">
      <c r="A20" s="627"/>
      <c r="B20" s="667"/>
      <c r="C20" s="627"/>
      <c r="D20" s="627"/>
      <c r="E20" s="627"/>
      <c r="F20" s="627"/>
    </row>
    <row r="21" spans="1:7" x14ac:dyDescent="0.25">
      <c r="A21" s="661" t="s">
        <v>0</v>
      </c>
      <c r="B21" s="668" t="s">
        <v>665</v>
      </c>
      <c r="C21" s="627"/>
      <c r="D21" s="627"/>
      <c r="E21" s="627"/>
      <c r="F21" s="627"/>
    </row>
    <row r="22" spans="1:7" ht="15.75" x14ac:dyDescent="0.25">
      <c r="A22" s="666" t="s">
        <v>867</v>
      </c>
      <c r="B22" s="664">
        <v>0</v>
      </c>
      <c r="C22" s="627"/>
      <c r="D22" s="627"/>
      <c r="E22" s="627"/>
      <c r="F22" s="627"/>
      <c r="G22" s="627"/>
    </row>
    <row r="23" spans="1:7" ht="30" x14ac:dyDescent="0.25">
      <c r="A23" s="669" t="s">
        <v>868</v>
      </c>
      <c r="B23" s="664"/>
      <c r="C23" s="627"/>
      <c r="D23" s="627"/>
      <c r="E23" s="627"/>
      <c r="F23" s="627"/>
      <c r="G23" s="627"/>
    </row>
    <row r="24" spans="1:7" ht="15.75" x14ac:dyDescent="0.25">
      <c r="A24" s="666" t="s">
        <v>869</v>
      </c>
      <c r="B24" s="664">
        <v>0</v>
      </c>
      <c r="C24" s="627"/>
      <c r="D24" s="627"/>
      <c r="E24" s="627"/>
      <c r="F24" s="627"/>
      <c r="G24" s="627"/>
    </row>
    <row r="25" spans="1:7" x14ac:dyDescent="0.25">
      <c r="A25" s="627"/>
      <c r="B25" s="627"/>
      <c r="C25" s="627"/>
      <c r="D25" s="627"/>
      <c r="E25" s="627"/>
      <c r="F25" s="627"/>
      <c r="G25" s="627"/>
    </row>
    <row r="26" spans="1:7" x14ac:dyDescent="0.25">
      <c r="A26" s="627"/>
      <c r="B26" s="627"/>
      <c r="C26" s="627"/>
      <c r="D26" s="627"/>
      <c r="E26" s="627"/>
      <c r="F26" s="627"/>
      <c r="G26" s="627"/>
    </row>
    <row r="27" spans="1:7" x14ac:dyDescent="0.25">
      <c r="A27" s="627"/>
      <c r="B27" s="627"/>
      <c r="C27" s="627"/>
      <c r="D27" s="627"/>
      <c r="E27" s="627"/>
      <c r="F27" s="627"/>
      <c r="G27" s="627"/>
    </row>
    <row r="28" spans="1:7" x14ac:dyDescent="0.25">
      <c r="A28" s="627"/>
      <c r="B28" s="627"/>
      <c r="C28" s="627"/>
      <c r="D28" s="627"/>
      <c r="E28" s="627"/>
      <c r="F28" s="627"/>
      <c r="G28" s="627"/>
    </row>
    <row r="29" spans="1:7" x14ac:dyDescent="0.25">
      <c r="A29" s="627"/>
      <c r="B29" s="627"/>
      <c r="C29" s="627"/>
      <c r="D29" s="627"/>
      <c r="E29" s="627"/>
      <c r="F29" s="627"/>
      <c r="G29" s="627"/>
    </row>
    <row r="30" spans="1:7" x14ac:dyDescent="0.25">
      <c r="A30" s="627"/>
      <c r="B30" s="627"/>
      <c r="C30" s="627"/>
      <c r="D30" s="627"/>
      <c r="E30" s="627"/>
      <c r="F30" s="627"/>
      <c r="G30" s="627"/>
    </row>
    <row r="31" spans="1:7" x14ac:dyDescent="0.25">
      <c r="A31" s="627"/>
      <c r="B31" s="627"/>
      <c r="C31" s="627"/>
      <c r="D31" s="627"/>
      <c r="E31" s="627"/>
      <c r="F31" s="627"/>
      <c r="G31" s="627"/>
    </row>
    <row r="32" spans="1:7" x14ac:dyDescent="0.25">
      <c r="A32" s="902" t="s">
        <v>1018</v>
      </c>
      <c r="B32" s="882"/>
      <c r="C32" s="627"/>
      <c r="D32" s="627"/>
      <c r="E32" s="627"/>
      <c r="F32" s="627"/>
      <c r="G32" s="627"/>
    </row>
    <row r="33" spans="1:6" x14ac:dyDescent="0.25">
      <c r="A33" s="703"/>
      <c r="C33" s="627"/>
      <c r="D33" s="627"/>
      <c r="E33" s="627"/>
      <c r="F33" s="627"/>
    </row>
    <row r="34" spans="1:6" x14ac:dyDescent="0.25">
      <c r="A34" s="868" t="s">
        <v>982</v>
      </c>
      <c r="B34" s="871"/>
      <c r="C34" s="627"/>
      <c r="D34" s="627"/>
      <c r="E34" s="627"/>
      <c r="F34" s="627"/>
    </row>
    <row r="35" spans="1:6" ht="15" customHeight="1" x14ac:dyDescent="0.25">
      <c r="A35" s="870" t="s">
        <v>863</v>
      </c>
      <c r="B35" s="871"/>
      <c r="C35" s="627"/>
      <c r="D35" s="627"/>
      <c r="E35" s="627"/>
      <c r="F35" s="627"/>
    </row>
    <row r="36" spans="1:6" ht="15" customHeight="1" x14ac:dyDescent="0.25">
      <c r="A36" s="722"/>
      <c r="B36" s="723"/>
      <c r="C36" s="627"/>
      <c r="D36" s="627"/>
      <c r="E36" s="627"/>
      <c r="F36" s="627"/>
    </row>
    <row r="37" spans="1:6" x14ac:dyDescent="0.25">
      <c r="A37" s="661" t="s">
        <v>0</v>
      </c>
      <c r="B37" s="662" t="s">
        <v>665</v>
      </c>
      <c r="C37" s="627"/>
      <c r="D37" s="627"/>
      <c r="E37" s="627"/>
      <c r="F37" s="627"/>
    </row>
    <row r="38" spans="1:6" ht="15.75" x14ac:dyDescent="0.25">
      <c r="A38" s="663" t="s">
        <v>864</v>
      </c>
      <c r="B38" s="664">
        <v>2449399</v>
      </c>
      <c r="C38" s="627"/>
      <c r="D38" s="627"/>
      <c r="E38" s="627"/>
      <c r="F38" s="627"/>
    </row>
    <row r="39" spans="1:6" x14ac:dyDescent="0.25">
      <c r="A39" s="665" t="s">
        <v>865</v>
      </c>
      <c r="B39" s="664">
        <v>-72114053</v>
      </c>
      <c r="C39" s="627"/>
      <c r="D39" s="627"/>
      <c r="E39" s="627"/>
      <c r="F39" s="627"/>
    </row>
    <row r="40" spans="1:6" x14ac:dyDescent="0.25">
      <c r="A40" s="665" t="s">
        <v>976</v>
      </c>
      <c r="B40" s="664">
        <v>72959850</v>
      </c>
      <c r="C40" s="627"/>
      <c r="D40" s="627"/>
      <c r="E40" s="627"/>
      <c r="F40" s="627"/>
    </row>
    <row r="41" spans="1:6" x14ac:dyDescent="0.25">
      <c r="A41" s="665" t="s">
        <v>977</v>
      </c>
      <c r="B41" s="664">
        <v>-2504986</v>
      </c>
      <c r="C41" s="627"/>
      <c r="D41" s="627"/>
      <c r="E41" s="627"/>
      <c r="F41" s="627"/>
    </row>
    <row r="42" spans="1:6" x14ac:dyDescent="0.25">
      <c r="A42" s="665" t="s">
        <v>978</v>
      </c>
      <c r="B42" s="664">
        <v>0</v>
      </c>
      <c r="C42" s="627"/>
      <c r="D42" s="627"/>
      <c r="E42" s="627"/>
      <c r="F42" s="627"/>
    </row>
    <row r="43" spans="1:6" x14ac:dyDescent="0.25">
      <c r="A43" s="665" t="s">
        <v>979</v>
      </c>
      <c r="B43" s="664">
        <v>55587</v>
      </c>
      <c r="C43" s="627"/>
      <c r="D43" s="627"/>
      <c r="E43" s="627"/>
      <c r="F43" s="627"/>
    </row>
    <row r="44" spans="1:6" x14ac:dyDescent="0.25">
      <c r="A44" s="665" t="s">
        <v>980</v>
      </c>
      <c r="B44" s="664">
        <v>0</v>
      </c>
      <c r="C44" s="627"/>
      <c r="D44" s="627"/>
      <c r="E44" s="627"/>
      <c r="F44" s="627"/>
    </row>
    <row r="45" spans="1:6" x14ac:dyDescent="0.25">
      <c r="A45" s="665" t="s">
        <v>981</v>
      </c>
      <c r="B45" s="664">
        <v>0</v>
      </c>
      <c r="C45" s="627"/>
      <c r="D45" s="627"/>
      <c r="E45" s="627"/>
      <c r="F45" s="627"/>
    </row>
    <row r="46" spans="1:6" x14ac:dyDescent="0.25">
      <c r="A46" s="665"/>
      <c r="B46" s="664"/>
      <c r="C46" s="627"/>
      <c r="D46" s="627"/>
      <c r="E46" s="627"/>
      <c r="F46" s="627"/>
    </row>
    <row r="47" spans="1:6" x14ac:dyDescent="0.25">
      <c r="A47" s="665"/>
      <c r="B47" s="664"/>
      <c r="C47" s="627"/>
      <c r="D47" s="627"/>
      <c r="E47" s="627"/>
      <c r="F47" s="627"/>
    </row>
    <row r="48" spans="1:6" ht="15.75" x14ac:dyDescent="0.25">
      <c r="A48" s="666" t="s">
        <v>866</v>
      </c>
      <c r="B48" s="664">
        <f>SUM(B38:B47)</f>
        <v>845797</v>
      </c>
      <c r="C48" s="627"/>
      <c r="D48" s="627"/>
      <c r="E48" s="627"/>
      <c r="F48" s="627"/>
    </row>
    <row r="49" spans="1:6" x14ac:dyDescent="0.25">
      <c r="A49" s="627"/>
      <c r="B49" s="667"/>
      <c r="C49" s="627"/>
      <c r="D49" s="627"/>
      <c r="E49" s="627"/>
      <c r="F49" s="627"/>
    </row>
    <row r="50" spans="1:6" x14ac:dyDescent="0.25">
      <c r="A50" s="627"/>
      <c r="B50" s="667"/>
      <c r="C50" s="627"/>
      <c r="D50" s="627"/>
      <c r="E50" s="627"/>
      <c r="F50" s="627"/>
    </row>
    <row r="51" spans="1:6" x14ac:dyDescent="0.25">
      <c r="A51" s="661" t="s">
        <v>0</v>
      </c>
      <c r="B51" s="668" t="s">
        <v>665</v>
      </c>
      <c r="C51" s="627"/>
      <c r="D51" s="627"/>
      <c r="E51" s="627"/>
      <c r="F51" s="627"/>
    </row>
    <row r="52" spans="1:6" ht="15.75" x14ac:dyDescent="0.25">
      <c r="A52" s="666" t="s">
        <v>867</v>
      </c>
      <c r="B52" s="664">
        <v>0</v>
      </c>
      <c r="C52" s="627"/>
      <c r="D52" s="627"/>
      <c r="E52" s="627"/>
      <c r="F52" s="627"/>
    </row>
    <row r="53" spans="1:6" ht="30" x14ac:dyDescent="0.25">
      <c r="A53" s="669" t="s">
        <v>868</v>
      </c>
      <c r="B53" s="664"/>
      <c r="C53" s="627"/>
      <c r="D53" s="627"/>
      <c r="E53" s="627"/>
      <c r="F53" s="627"/>
    </row>
    <row r="54" spans="1:6" ht="15.75" x14ac:dyDescent="0.25">
      <c r="A54" s="666" t="s">
        <v>869</v>
      </c>
      <c r="B54" s="664">
        <v>0</v>
      </c>
    </row>
  </sheetData>
  <mergeCells count="6">
    <mergeCell ref="A1:B1"/>
    <mergeCell ref="A32:B32"/>
    <mergeCell ref="A4:B4"/>
    <mergeCell ref="A5:B5"/>
    <mergeCell ref="A34:B34"/>
    <mergeCell ref="A35:B35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workbookViewId="0">
      <selection activeCell="A113" sqref="A113:G113"/>
    </sheetView>
  </sheetViews>
  <sheetFormatPr defaultColWidth="9.140625" defaultRowHeight="12.75" x14ac:dyDescent="0.2"/>
  <cols>
    <col min="1" max="3" width="9.140625" style="411"/>
    <col min="4" max="4" width="11.5703125" style="411" customWidth="1"/>
    <col min="5" max="5" width="14.140625" style="411" bestFit="1" customWidth="1"/>
    <col min="6" max="7" width="15.28515625" style="411" bestFit="1" customWidth="1"/>
    <col min="8" max="16384" width="9.140625" style="411"/>
  </cols>
  <sheetData>
    <row r="1" spans="1:7" x14ac:dyDescent="0.2">
      <c r="A1" s="892" t="s">
        <v>1019</v>
      </c>
      <c r="B1" s="882"/>
      <c r="C1" s="882"/>
      <c r="D1" s="882"/>
      <c r="E1" s="882"/>
      <c r="F1" s="882"/>
      <c r="G1" s="882"/>
    </row>
    <row r="2" spans="1:7" x14ac:dyDescent="0.2">
      <c r="G2" s="76"/>
    </row>
    <row r="3" spans="1:7" ht="15.75" customHeight="1" x14ac:dyDescent="0.2">
      <c r="A3" s="873" t="s">
        <v>970</v>
      </c>
      <c r="B3" s="873"/>
      <c r="C3" s="873"/>
      <c r="D3" s="873"/>
      <c r="E3" s="873"/>
      <c r="F3" s="873"/>
      <c r="G3" s="873"/>
    </row>
    <row r="4" spans="1:7" ht="15.75" x14ac:dyDescent="0.25">
      <c r="A4" s="670"/>
      <c r="B4" s="670"/>
      <c r="C4" s="671"/>
      <c r="D4" s="672"/>
      <c r="E4" s="670"/>
      <c r="F4" s="670"/>
      <c r="G4" s="670"/>
    </row>
    <row r="5" spans="1:7" x14ac:dyDescent="0.2">
      <c r="A5" s="670"/>
      <c r="B5" s="670"/>
      <c r="C5" s="670"/>
      <c r="D5" s="670"/>
      <c r="E5" s="670"/>
      <c r="F5" s="670"/>
      <c r="G5" s="670" t="s">
        <v>665</v>
      </c>
    </row>
    <row r="6" spans="1:7" ht="15.75" x14ac:dyDescent="0.25">
      <c r="A6" s="673" t="s">
        <v>755</v>
      </c>
      <c r="B6" s="673"/>
      <c r="C6" s="673"/>
      <c r="D6" s="673"/>
      <c r="E6" s="674" t="s">
        <v>870</v>
      </c>
      <c r="F6" s="674" t="s">
        <v>871</v>
      </c>
      <c r="G6" s="674" t="s">
        <v>872</v>
      </c>
    </row>
    <row r="7" spans="1:7" x14ac:dyDescent="0.2">
      <c r="A7" s="670"/>
      <c r="B7" s="670"/>
      <c r="C7" s="670"/>
      <c r="D7" s="670"/>
      <c r="E7" s="670"/>
      <c r="F7" s="670"/>
      <c r="G7" s="670"/>
    </row>
    <row r="8" spans="1:7" x14ac:dyDescent="0.2">
      <c r="A8" s="675" t="s">
        <v>873</v>
      </c>
      <c r="B8" s="670"/>
      <c r="C8" s="670"/>
      <c r="D8" s="670"/>
      <c r="E8" s="676">
        <v>19462289</v>
      </c>
      <c r="F8" s="677">
        <v>25275741</v>
      </c>
      <c r="G8" s="677">
        <v>24557519</v>
      </c>
    </row>
    <row r="9" spans="1:7" x14ac:dyDescent="0.2">
      <c r="A9" s="675" t="s">
        <v>874</v>
      </c>
      <c r="B9" s="670"/>
      <c r="C9" s="670"/>
      <c r="D9" s="670"/>
      <c r="E9" s="676">
        <v>10732548</v>
      </c>
      <c r="F9" s="677">
        <v>13549337</v>
      </c>
      <c r="G9" s="677">
        <v>13155562</v>
      </c>
    </row>
    <row r="10" spans="1:7" x14ac:dyDescent="0.2">
      <c r="A10" s="678" t="s">
        <v>875</v>
      </c>
      <c r="B10" s="678"/>
      <c r="C10" s="678"/>
      <c r="D10" s="678"/>
      <c r="E10" s="679">
        <f>SUM(E8:E9)</f>
        <v>30194837</v>
      </c>
      <c r="F10" s="679">
        <f>SUM(F8:F9)</f>
        <v>38825078</v>
      </c>
      <c r="G10" s="679">
        <f>SUM(G8:G9)</f>
        <v>37713081</v>
      </c>
    </row>
    <row r="11" spans="1:7" x14ac:dyDescent="0.2">
      <c r="A11" s="670"/>
      <c r="B11" s="670"/>
      <c r="C11" s="670"/>
      <c r="D11" s="670"/>
      <c r="E11" s="677"/>
      <c r="F11" s="677"/>
      <c r="G11" s="677"/>
    </row>
    <row r="12" spans="1:7" x14ac:dyDescent="0.2">
      <c r="A12" s="678" t="s">
        <v>876</v>
      </c>
      <c r="B12" s="678"/>
      <c r="C12" s="678"/>
      <c r="D12" s="678"/>
      <c r="E12" s="679">
        <v>6000989</v>
      </c>
      <c r="F12" s="679">
        <v>6746484</v>
      </c>
      <c r="G12" s="679">
        <v>6746092</v>
      </c>
    </row>
    <row r="13" spans="1:7" x14ac:dyDescent="0.2">
      <c r="A13" s="670"/>
      <c r="B13" s="670"/>
      <c r="C13" s="670"/>
      <c r="D13" s="670"/>
      <c r="E13" s="677"/>
      <c r="F13" s="677"/>
      <c r="G13" s="677"/>
    </row>
    <row r="14" spans="1:7" x14ac:dyDescent="0.2">
      <c r="A14" s="670" t="s">
        <v>76</v>
      </c>
      <c r="B14" s="670"/>
      <c r="C14" s="670"/>
      <c r="D14" s="670"/>
      <c r="E14" s="677">
        <v>0</v>
      </c>
      <c r="F14" s="677">
        <v>888000</v>
      </c>
      <c r="G14" s="677">
        <v>887524</v>
      </c>
    </row>
    <row r="15" spans="1:7" x14ac:dyDescent="0.2">
      <c r="A15" s="670" t="s">
        <v>78</v>
      </c>
      <c r="B15" s="670"/>
      <c r="C15" s="670"/>
      <c r="D15" s="670"/>
      <c r="E15" s="677">
        <v>8000000</v>
      </c>
      <c r="F15" s="677">
        <v>5328100</v>
      </c>
      <c r="G15" s="677">
        <v>5151248</v>
      </c>
    </row>
    <row r="16" spans="1:7" x14ac:dyDescent="0.2">
      <c r="A16" s="670" t="s">
        <v>877</v>
      </c>
      <c r="B16" s="670"/>
      <c r="C16" s="670"/>
      <c r="D16" s="670"/>
      <c r="E16" s="677">
        <v>925000</v>
      </c>
      <c r="F16" s="677">
        <v>1443000</v>
      </c>
      <c r="G16" s="677">
        <v>1442590</v>
      </c>
    </row>
    <row r="17" spans="1:7" x14ac:dyDescent="0.2">
      <c r="A17" s="670" t="s">
        <v>86</v>
      </c>
      <c r="B17" s="670"/>
      <c r="C17" s="670"/>
      <c r="D17" s="670"/>
      <c r="E17" s="677">
        <v>820000</v>
      </c>
      <c r="F17" s="677">
        <v>820000</v>
      </c>
      <c r="G17" s="677">
        <v>680333</v>
      </c>
    </row>
    <row r="18" spans="1:7" x14ac:dyDescent="0.2">
      <c r="A18" s="670" t="s">
        <v>90</v>
      </c>
      <c r="B18" s="670"/>
      <c r="C18" s="670"/>
      <c r="D18" s="670"/>
      <c r="E18" s="677">
        <v>6000000</v>
      </c>
      <c r="F18" s="677">
        <v>6010000</v>
      </c>
      <c r="G18" s="677">
        <v>5405138</v>
      </c>
    </row>
    <row r="19" spans="1:7" x14ac:dyDescent="0.2">
      <c r="A19" s="670" t="s">
        <v>92</v>
      </c>
      <c r="B19" s="670"/>
      <c r="C19" s="670"/>
      <c r="D19" s="670"/>
      <c r="E19" s="677">
        <v>1131000</v>
      </c>
      <c r="F19" s="677">
        <v>1422000</v>
      </c>
      <c r="G19" s="677">
        <v>1421046</v>
      </c>
    </row>
    <row r="20" spans="1:7" x14ac:dyDescent="0.2">
      <c r="A20" s="670" t="s">
        <v>425</v>
      </c>
      <c r="B20" s="670"/>
      <c r="C20" s="670"/>
      <c r="D20" s="670"/>
      <c r="E20" s="677">
        <v>2340000</v>
      </c>
      <c r="F20" s="677">
        <v>1740000</v>
      </c>
      <c r="G20" s="677">
        <v>111900</v>
      </c>
    </row>
    <row r="21" spans="1:7" x14ac:dyDescent="0.2">
      <c r="A21" s="670" t="s">
        <v>878</v>
      </c>
      <c r="B21" s="670"/>
      <c r="C21" s="670"/>
      <c r="D21" s="670"/>
      <c r="E21" s="677">
        <v>42184526</v>
      </c>
      <c r="F21" s="677">
        <v>30141067</v>
      </c>
      <c r="G21" s="677">
        <v>9229317</v>
      </c>
    </row>
    <row r="22" spans="1:7" x14ac:dyDescent="0.2">
      <c r="A22" s="670" t="s">
        <v>98</v>
      </c>
      <c r="B22" s="670"/>
      <c r="C22" s="670"/>
      <c r="D22" s="670"/>
      <c r="E22" s="677">
        <v>0</v>
      </c>
      <c r="F22" s="677"/>
      <c r="G22" s="677">
        <v>0</v>
      </c>
    </row>
    <row r="23" spans="1:7" x14ac:dyDescent="0.2">
      <c r="A23" s="670" t="s">
        <v>879</v>
      </c>
      <c r="B23" s="670"/>
      <c r="C23" s="670"/>
      <c r="D23" s="670"/>
      <c r="E23" s="677">
        <v>0</v>
      </c>
      <c r="F23" s="677">
        <v>10905500</v>
      </c>
      <c r="G23" s="677">
        <v>10754251</v>
      </c>
    </row>
    <row r="24" spans="1:7" x14ac:dyDescent="0.2">
      <c r="A24" s="670" t="s">
        <v>102</v>
      </c>
      <c r="B24" s="670"/>
      <c r="C24" s="670"/>
      <c r="D24" s="670"/>
      <c r="E24" s="677">
        <v>6638000</v>
      </c>
      <c r="F24" s="677">
        <v>9438000</v>
      </c>
      <c r="G24" s="677">
        <v>9214934</v>
      </c>
    </row>
    <row r="25" spans="1:7" x14ac:dyDescent="0.2">
      <c r="A25" s="670" t="s">
        <v>106</v>
      </c>
      <c r="B25" s="670"/>
      <c r="C25" s="670"/>
      <c r="D25" s="670"/>
      <c r="E25" s="677">
        <v>948000</v>
      </c>
      <c r="F25" s="677">
        <v>925000</v>
      </c>
      <c r="G25" s="677">
        <v>642013</v>
      </c>
    </row>
    <row r="26" spans="1:7" x14ac:dyDescent="0.2">
      <c r="A26" s="670" t="s">
        <v>108</v>
      </c>
      <c r="B26" s="670"/>
      <c r="C26" s="670"/>
      <c r="D26" s="670"/>
      <c r="E26" s="677">
        <v>500000</v>
      </c>
      <c r="F26" s="677">
        <v>280000</v>
      </c>
      <c r="G26" s="677">
        <v>0</v>
      </c>
    </row>
    <row r="27" spans="1:7" x14ac:dyDescent="0.2">
      <c r="A27" s="670" t="s">
        <v>880</v>
      </c>
      <c r="B27" s="670"/>
      <c r="C27" s="670"/>
      <c r="D27" s="670"/>
      <c r="E27" s="677">
        <v>15514766</v>
      </c>
      <c r="F27" s="677">
        <v>16841066</v>
      </c>
      <c r="G27" s="677">
        <v>9753560</v>
      </c>
    </row>
    <row r="28" spans="1:7" x14ac:dyDescent="0.2">
      <c r="A28" s="670" t="s">
        <v>881</v>
      </c>
      <c r="B28" s="670"/>
      <c r="C28" s="670"/>
      <c r="D28" s="670"/>
      <c r="E28" s="677">
        <v>340000</v>
      </c>
      <c r="F28" s="677">
        <v>11120000</v>
      </c>
      <c r="G28" s="677">
        <v>10866000</v>
      </c>
    </row>
    <row r="29" spans="1:7" x14ac:dyDescent="0.2">
      <c r="A29" s="670" t="s">
        <v>882</v>
      </c>
      <c r="B29" s="670"/>
      <c r="C29" s="670"/>
      <c r="D29" s="670"/>
      <c r="E29" s="677">
        <v>0</v>
      </c>
      <c r="F29" s="677">
        <v>97000</v>
      </c>
      <c r="G29" s="677">
        <v>58575</v>
      </c>
    </row>
    <row r="30" spans="1:7" x14ac:dyDescent="0.2">
      <c r="A30" s="670" t="s">
        <v>120</v>
      </c>
      <c r="B30" s="670"/>
      <c r="C30" s="670"/>
      <c r="D30" s="670"/>
      <c r="E30" s="677">
        <v>397573</v>
      </c>
      <c r="F30" s="677">
        <v>1842923</v>
      </c>
      <c r="G30" s="677">
        <v>1782737</v>
      </c>
    </row>
    <row r="31" spans="1:7" x14ac:dyDescent="0.2">
      <c r="A31" s="678" t="s">
        <v>883</v>
      </c>
      <c r="B31" s="678"/>
      <c r="C31" s="678"/>
      <c r="D31" s="678"/>
      <c r="E31" s="679">
        <f>SUM(E14:E30)</f>
        <v>85738865</v>
      </c>
      <c r="F31" s="679">
        <f>SUM(F14:F30)</f>
        <v>99241656</v>
      </c>
      <c r="G31" s="679">
        <f>SUM(G14:G30)</f>
        <v>67401166</v>
      </c>
    </row>
    <row r="32" spans="1:7" x14ac:dyDescent="0.2">
      <c r="A32" s="678"/>
      <c r="B32" s="678"/>
      <c r="C32" s="678"/>
      <c r="D32" s="678"/>
      <c r="E32" s="679"/>
      <c r="F32" s="679"/>
      <c r="G32" s="679"/>
    </row>
    <row r="33" spans="1:7" x14ac:dyDescent="0.2">
      <c r="A33" s="678"/>
      <c r="B33" s="678"/>
      <c r="C33" s="678"/>
      <c r="D33" s="678"/>
      <c r="E33" s="679"/>
      <c r="F33" s="679"/>
      <c r="G33" s="679"/>
    </row>
    <row r="34" spans="1:7" x14ac:dyDescent="0.2">
      <c r="A34" s="874" t="s">
        <v>137</v>
      </c>
      <c r="B34" s="875"/>
      <c r="C34" s="875"/>
      <c r="D34" s="875"/>
      <c r="E34" s="677">
        <v>0</v>
      </c>
      <c r="F34" s="677">
        <v>0</v>
      </c>
      <c r="G34" s="677">
        <v>0</v>
      </c>
    </row>
    <row r="35" spans="1:7" x14ac:dyDescent="0.2">
      <c r="A35" s="874" t="s">
        <v>139</v>
      </c>
      <c r="B35" s="874"/>
      <c r="C35" s="874"/>
      <c r="D35" s="874"/>
      <c r="E35" s="677">
        <v>5125900</v>
      </c>
      <c r="F35" s="677">
        <v>6192700</v>
      </c>
      <c r="G35" s="677">
        <v>4131545</v>
      </c>
    </row>
    <row r="36" spans="1:7" x14ac:dyDescent="0.2">
      <c r="A36" s="678" t="s">
        <v>884</v>
      </c>
      <c r="B36" s="680"/>
      <c r="C36" s="680"/>
      <c r="D36" s="680"/>
      <c r="E36" s="679">
        <f>SUM(E34:E35)</f>
        <v>5125900</v>
      </c>
      <c r="F36" s="679">
        <f>SUM(F34:F35)</f>
        <v>6192700</v>
      </c>
      <c r="G36" s="679">
        <f>SUM(G34:G35)</f>
        <v>4131545</v>
      </c>
    </row>
    <row r="37" spans="1:7" x14ac:dyDescent="0.2">
      <c r="A37" s="678"/>
      <c r="B37" s="680"/>
      <c r="C37" s="680"/>
      <c r="D37" s="680"/>
      <c r="E37" s="679"/>
      <c r="F37" s="679"/>
      <c r="G37" s="681"/>
    </row>
    <row r="38" spans="1:7" x14ac:dyDescent="0.2">
      <c r="A38" s="678"/>
      <c r="B38" s="680"/>
      <c r="C38" s="680"/>
      <c r="D38" s="680"/>
      <c r="E38" s="679"/>
      <c r="F38" s="679"/>
      <c r="G38" s="681"/>
    </row>
    <row r="39" spans="1:7" x14ac:dyDescent="0.2">
      <c r="A39" s="872" t="s">
        <v>144</v>
      </c>
      <c r="B39" s="872"/>
      <c r="C39" s="872"/>
      <c r="D39" s="872"/>
      <c r="E39" s="681">
        <v>0</v>
      </c>
      <c r="F39" s="681">
        <v>561635</v>
      </c>
      <c r="G39" s="681">
        <v>561635</v>
      </c>
    </row>
    <row r="40" spans="1:7" ht="25.5" customHeight="1" x14ac:dyDescent="0.2">
      <c r="A40" s="872" t="s">
        <v>885</v>
      </c>
      <c r="B40" s="872"/>
      <c r="C40" s="872"/>
      <c r="D40" s="872"/>
      <c r="E40" s="681">
        <v>0</v>
      </c>
      <c r="F40" s="681">
        <v>0</v>
      </c>
      <c r="G40" s="681">
        <v>0</v>
      </c>
    </row>
    <row r="41" spans="1:7" ht="25.5" customHeight="1" x14ac:dyDescent="0.2">
      <c r="A41" s="872" t="s">
        <v>886</v>
      </c>
      <c r="B41" s="872"/>
      <c r="C41" s="872"/>
      <c r="D41" s="872"/>
      <c r="E41" s="681">
        <v>88339754</v>
      </c>
      <c r="F41" s="681">
        <v>88339754</v>
      </c>
      <c r="G41" s="681">
        <v>83934889</v>
      </c>
    </row>
    <row r="42" spans="1:7" ht="25.5" customHeight="1" x14ac:dyDescent="0.2">
      <c r="A42" s="872" t="s">
        <v>887</v>
      </c>
      <c r="B42" s="872"/>
      <c r="C42" s="872"/>
      <c r="D42" s="872"/>
      <c r="E42" s="681">
        <v>1566513</v>
      </c>
      <c r="F42" s="681">
        <v>1566513</v>
      </c>
      <c r="G42" s="681">
        <v>0</v>
      </c>
    </row>
    <row r="43" spans="1:7" ht="26.25" customHeight="1" x14ac:dyDescent="0.2">
      <c r="A43" s="872" t="s">
        <v>888</v>
      </c>
      <c r="B43" s="872"/>
      <c r="C43" s="872"/>
      <c r="D43" s="872"/>
      <c r="E43" s="681">
        <v>500000</v>
      </c>
      <c r="F43" s="681">
        <v>500000</v>
      </c>
      <c r="G43" s="681">
        <v>500000</v>
      </c>
    </row>
    <row r="44" spans="1:7" x14ac:dyDescent="0.2">
      <c r="A44" s="872" t="s">
        <v>618</v>
      </c>
      <c r="B44" s="872"/>
      <c r="C44" s="872"/>
      <c r="D44" s="872"/>
      <c r="E44" s="681">
        <v>0</v>
      </c>
      <c r="F44" s="681">
        <v>0</v>
      </c>
      <c r="G44" s="681">
        <v>0</v>
      </c>
    </row>
    <row r="45" spans="1:7" x14ac:dyDescent="0.2">
      <c r="A45" s="876" t="s">
        <v>889</v>
      </c>
      <c r="B45" s="876"/>
      <c r="C45" s="876"/>
      <c r="D45" s="876"/>
      <c r="E45" s="679">
        <f>SUM(E39:E44)</f>
        <v>90406267</v>
      </c>
      <c r="F45" s="679">
        <f>SUM(F39:F44)</f>
        <v>90967902</v>
      </c>
      <c r="G45" s="679">
        <f>SUM(G39:G44)</f>
        <v>84996524</v>
      </c>
    </row>
    <row r="46" spans="1:7" x14ac:dyDescent="0.2">
      <c r="A46" s="680" t="s">
        <v>890</v>
      </c>
      <c r="B46" s="680"/>
      <c r="C46" s="680"/>
      <c r="D46" s="680"/>
      <c r="E46" s="681">
        <v>0</v>
      </c>
      <c r="F46" s="681">
        <v>0</v>
      </c>
      <c r="G46" s="681">
        <v>0</v>
      </c>
    </row>
    <row r="47" spans="1:7" x14ac:dyDescent="0.2">
      <c r="A47" s="680" t="s">
        <v>891</v>
      </c>
      <c r="B47" s="680"/>
      <c r="C47" s="680"/>
      <c r="D47" s="680"/>
      <c r="E47" s="681">
        <v>0</v>
      </c>
      <c r="F47" s="681"/>
      <c r="G47" s="681"/>
    </row>
    <row r="48" spans="1:7" x14ac:dyDescent="0.2">
      <c r="A48" s="872" t="s">
        <v>892</v>
      </c>
      <c r="B48" s="872"/>
      <c r="C48" s="872"/>
      <c r="D48" s="872"/>
      <c r="E48" s="681">
        <v>0</v>
      </c>
      <c r="F48" s="681"/>
      <c r="G48" s="681"/>
    </row>
    <row r="49" spans="1:7" x14ac:dyDescent="0.2">
      <c r="A49" s="872" t="s">
        <v>893</v>
      </c>
      <c r="B49" s="872"/>
      <c r="C49" s="872"/>
      <c r="D49" s="872"/>
      <c r="E49" s="681">
        <v>22584323</v>
      </c>
      <c r="F49" s="681">
        <v>25823423</v>
      </c>
      <c r="G49" s="681">
        <v>21996535</v>
      </c>
    </row>
    <row r="50" spans="1:7" x14ac:dyDescent="0.2">
      <c r="A50" s="872" t="s">
        <v>177</v>
      </c>
      <c r="B50" s="872"/>
      <c r="C50" s="872"/>
      <c r="D50" s="872"/>
      <c r="E50" s="681">
        <v>0</v>
      </c>
      <c r="F50" s="681"/>
      <c r="G50" s="681"/>
    </row>
    <row r="51" spans="1:7" x14ac:dyDescent="0.2">
      <c r="A51" s="872" t="s">
        <v>894</v>
      </c>
      <c r="B51" s="872"/>
      <c r="C51" s="872"/>
      <c r="D51" s="872"/>
      <c r="E51" s="681">
        <v>6097767</v>
      </c>
      <c r="F51" s="681">
        <v>6097767</v>
      </c>
      <c r="G51" s="681">
        <v>5939064</v>
      </c>
    </row>
    <row r="52" spans="1:7" x14ac:dyDescent="0.2">
      <c r="A52" s="678" t="s">
        <v>895</v>
      </c>
      <c r="B52" s="678"/>
      <c r="C52" s="678"/>
      <c r="D52" s="678"/>
      <c r="E52" s="679">
        <f>SUM(E46:E51)</f>
        <v>28682090</v>
      </c>
      <c r="F52" s="679">
        <f>SUM(F46:F51)</f>
        <v>31921190</v>
      </c>
      <c r="G52" s="679">
        <f>SUM(G46:G51)</f>
        <v>27935599</v>
      </c>
    </row>
    <row r="53" spans="1:7" x14ac:dyDescent="0.2">
      <c r="A53" s="678"/>
      <c r="B53" s="678"/>
      <c r="C53" s="678"/>
      <c r="D53" s="678"/>
      <c r="E53" s="679"/>
      <c r="F53" s="679"/>
      <c r="G53" s="679"/>
    </row>
    <row r="54" spans="1:7" x14ac:dyDescent="0.2">
      <c r="A54" s="678"/>
      <c r="B54" s="678"/>
      <c r="C54" s="678"/>
      <c r="D54" s="678"/>
      <c r="E54" s="679"/>
      <c r="F54" s="679"/>
      <c r="G54" s="679"/>
    </row>
    <row r="55" spans="1:7" x14ac:dyDescent="0.2">
      <c r="A55" s="678"/>
      <c r="B55" s="678"/>
      <c r="C55" s="678"/>
      <c r="D55" s="678"/>
      <c r="E55" s="679"/>
      <c r="F55" s="679"/>
      <c r="G55" s="679"/>
    </row>
    <row r="56" spans="1:7" x14ac:dyDescent="0.2">
      <c r="A56" s="678"/>
      <c r="B56" s="678"/>
      <c r="C56" s="678"/>
      <c r="D56" s="678"/>
      <c r="E56" s="679"/>
      <c r="F56" s="679"/>
      <c r="G56" s="679"/>
    </row>
    <row r="57" spans="1:7" x14ac:dyDescent="0.2">
      <c r="A57" s="873" t="s">
        <v>970</v>
      </c>
      <c r="B57" s="873"/>
      <c r="C57" s="873"/>
      <c r="D57" s="873"/>
      <c r="E57" s="873"/>
      <c r="F57" s="873"/>
      <c r="G57" s="873"/>
    </row>
    <row r="58" spans="1:7" x14ac:dyDescent="0.2">
      <c r="A58" s="678"/>
      <c r="B58" s="678"/>
      <c r="C58" s="678"/>
      <c r="D58" s="678"/>
      <c r="E58" s="679"/>
      <c r="F58" s="679"/>
      <c r="G58" s="679"/>
    </row>
    <row r="59" spans="1:7" ht="15.75" x14ac:dyDescent="0.25">
      <c r="A59" s="673" t="s">
        <v>755</v>
      </c>
      <c r="B59" s="673"/>
      <c r="C59" s="673"/>
      <c r="D59" s="673"/>
      <c r="E59" s="711" t="s">
        <v>870</v>
      </c>
      <c r="F59" s="711" t="s">
        <v>871</v>
      </c>
      <c r="G59" s="711" t="s">
        <v>872</v>
      </c>
    </row>
    <row r="60" spans="1:7" ht="15.75" x14ac:dyDescent="0.25">
      <c r="A60" s="673"/>
      <c r="B60" s="673"/>
      <c r="C60" s="673"/>
      <c r="D60" s="673"/>
      <c r="E60" s="711"/>
      <c r="F60" s="711"/>
      <c r="G60" s="711"/>
    </row>
    <row r="61" spans="1:7" x14ac:dyDescent="0.2">
      <c r="A61" s="680" t="s">
        <v>184</v>
      </c>
      <c r="B61" s="675"/>
      <c r="C61" s="675"/>
      <c r="D61" s="675"/>
      <c r="E61" s="676">
        <v>227018141</v>
      </c>
      <c r="F61" s="676">
        <v>234128141</v>
      </c>
      <c r="G61" s="676">
        <v>141633433</v>
      </c>
    </row>
    <row r="62" spans="1:7" x14ac:dyDescent="0.2">
      <c r="A62" s="680" t="s">
        <v>896</v>
      </c>
      <c r="B62" s="675"/>
      <c r="C62" s="675"/>
      <c r="D62" s="675"/>
      <c r="E62" s="676">
        <v>61294899</v>
      </c>
      <c r="F62" s="676">
        <v>59356099</v>
      </c>
      <c r="G62" s="676">
        <v>8745393</v>
      </c>
    </row>
    <row r="63" spans="1:7" x14ac:dyDescent="0.2">
      <c r="A63" s="678" t="s">
        <v>897</v>
      </c>
      <c r="B63" s="678"/>
      <c r="C63" s="678"/>
      <c r="D63" s="678"/>
      <c r="E63" s="679">
        <f>SUM(E61:E62)</f>
        <v>288313040</v>
      </c>
      <c r="F63" s="679">
        <f>SUM(F61:F62)</f>
        <v>293484240</v>
      </c>
      <c r="G63" s="679">
        <f>SUM(G61:G62)</f>
        <v>150378826</v>
      </c>
    </row>
    <row r="64" spans="1:7" x14ac:dyDescent="0.2">
      <c r="A64" s="678"/>
      <c r="B64" s="678"/>
      <c r="C64" s="678"/>
      <c r="D64" s="678"/>
      <c r="E64" s="679"/>
      <c r="F64" s="679"/>
      <c r="G64" s="679"/>
    </row>
    <row r="65" spans="1:7" x14ac:dyDescent="0.2">
      <c r="A65" s="678"/>
      <c r="B65" s="678"/>
      <c r="C65" s="678"/>
      <c r="D65" s="678"/>
      <c r="E65" s="679"/>
      <c r="F65" s="679"/>
      <c r="G65" s="679"/>
    </row>
    <row r="66" spans="1:7" x14ac:dyDescent="0.2">
      <c r="A66" s="680" t="s">
        <v>205</v>
      </c>
      <c r="B66" s="680"/>
      <c r="C66" s="680"/>
      <c r="D66" s="680"/>
      <c r="E66" s="681">
        <v>0</v>
      </c>
      <c r="F66" s="681">
        <v>0</v>
      </c>
      <c r="G66" s="681">
        <v>0</v>
      </c>
    </row>
    <row r="67" spans="1:7" ht="27.75" customHeight="1" x14ac:dyDescent="0.2">
      <c r="A67" s="874" t="s">
        <v>898</v>
      </c>
      <c r="B67" s="874"/>
      <c r="C67" s="874"/>
      <c r="D67" s="874"/>
      <c r="E67" s="681">
        <v>0</v>
      </c>
      <c r="F67" s="681">
        <v>6000</v>
      </c>
      <c r="G67" s="681">
        <v>0</v>
      </c>
    </row>
    <row r="68" spans="1:7" ht="24.75" customHeight="1" x14ac:dyDescent="0.2">
      <c r="A68" s="874" t="s">
        <v>899</v>
      </c>
      <c r="B68" s="874"/>
      <c r="C68" s="874"/>
      <c r="D68" s="874"/>
      <c r="E68" s="681">
        <v>0</v>
      </c>
      <c r="F68" s="681">
        <v>0</v>
      </c>
      <c r="G68" s="681">
        <v>0</v>
      </c>
    </row>
    <row r="69" spans="1:7" x14ac:dyDescent="0.2">
      <c r="A69" s="678" t="s">
        <v>900</v>
      </c>
      <c r="B69" s="678"/>
      <c r="C69" s="678"/>
      <c r="D69" s="678"/>
      <c r="E69" s="679">
        <f>SUM(E66:E68)</f>
        <v>0</v>
      </c>
      <c r="F69" s="679">
        <f t="shared" ref="F69:G69" si="0">SUM(F66:F68)</f>
        <v>6000</v>
      </c>
      <c r="G69" s="679">
        <f t="shared" si="0"/>
        <v>0</v>
      </c>
    </row>
    <row r="70" spans="1:7" x14ac:dyDescent="0.2">
      <c r="A70" s="678"/>
      <c r="B70" s="678"/>
      <c r="C70" s="678"/>
      <c r="D70" s="678"/>
      <c r="E70" s="679"/>
      <c r="F70" s="679"/>
      <c r="G70" s="679"/>
    </row>
    <row r="71" spans="1:7" x14ac:dyDescent="0.2">
      <c r="A71" s="678" t="s">
        <v>901</v>
      </c>
      <c r="B71" s="678"/>
      <c r="C71" s="678"/>
      <c r="D71" s="678"/>
      <c r="E71" s="679">
        <f>SUM(E69,E63,E52,E45,E36,E31,E12,E10)</f>
        <v>534461988</v>
      </c>
      <c r="F71" s="679">
        <f>SUM(F69,F63,F52,F45,F36,F31,F12,F10)</f>
        <v>567385250</v>
      </c>
      <c r="G71" s="679">
        <f>SUM(G69,G63,G52,G45,G36,G31,G12,G10)</f>
        <v>379302833</v>
      </c>
    </row>
    <row r="72" spans="1:7" x14ac:dyDescent="0.2">
      <c r="A72" s="678"/>
      <c r="B72" s="678"/>
      <c r="C72" s="678"/>
      <c r="D72" s="678"/>
      <c r="E72" s="679"/>
      <c r="F72" s="679"/>
      <c r="G72" s="679"/>
    </row>
    <row r="73" spans="1:7" x14ac:dyDescent="0.2">
      <c r="A73" s="680" t="s">
        <v>902</v>
      </c>
      <c r="B73" s="680"/>
      <c r="C73" s="680"/>
      <c r="D73" s="680"/>
      <c r="E73" s="681">
        <v>6194628</v>
      </c>
      <c r="F73" s="681">
        <v>11712270</v>
      </c>
      <c r="G73" s="681">
        <v>6194628</v>
      </c>
    </row>
    <row r="74" spans="1:7" x14ac:dyDescent="0.2">
      <c r="A74" s="680" t="s">
        <v>903</v>
      </c>
      <c r="B74" s="680"/>
      <c r="C74" s="680"/>
      <c r="D74" s="680"/>
      <c r="E74" s="681">
        <v>63714850</v>
      </c>
      <c r="F74" s="681">
        <v>64111655</v>
      </c>
      <c r="G74" s="681">
        <v>61679516</v>
      </c>
    </row>
    <row r="75" spans="1:7" x14ac:dyDescent="0.2">
      <c r="A75" s="678" t="s">
        <v>904</v>
      </c>
      <c r="B75" s="678"/>
      <c r="C75" s="678"/>
      <c r="D75" s="678"/>
      <c r="E75" s="679">
        <f>SUM(E73:E74)</f>
        <v>69909478</v>
      </c>
      <c r="F75" s="679">
        <f>SUM(F73:F74)</f>
        <v>75823925</v>
      </c>
      <c r="G75" s="679">
        <f>SUM(G73:G74)</f>
        <v>67874144</v>
      </c>
    </row>
    <row r="76" spans="1:7" x14ac:dyDescent="0.2">
      <c r="A76" s="678"/>
      <c r="B76" s="678"/>
      <c r="C76" s="678"/>
      <c r="D76" s="678"/>
      <c r="E76" s="679"/>
      <c r="F76" s="679"/>
      <c r="G76" s="679"/>
    </row>
    <row r="77" spans="1:7" ht="15.75" x14ac:dyDescent="0.25">
      <c r="A77" s="673" t="s">
        <v>905</v>
      </c>
      <c r="B77" s="673"/>
      <c r="C77" s="673"/>
      <c r="D77" s="673"/>
      <c r="E77" s="682">
        <f>SUM(E75,E71)</f>
        <v>604371466</v>
      </c>
      <c r="F77" s="682">
        <f>SUM(F75,F71)</f>
        <v>643209175</v>
      </c>
      <c r="G77" s="682">
        <f>SUM(G75,G71)</f>
        <v>447176977</v>
      </c>
    </row>
    <row r="78" spans="1:7" ht="15.75" x14ac:dyDescent="0.25">
      <c r="A78" s="673"/>
      <c r="B78" s="673"/>
      <c r="C78" s="673"/>
      <c r="D78" s="673"/>
      <c r="E78" s="682"/>
      <c r="F78" s="682"/>
      <c r="G78" s="682"/>
    </row>
    <row r="113" spans="1:7" x14ac:dyDescent="0.2">
      <c r="A113" s="898"/>
      <c r="B113" s="744"/>
      <c r="C113" s="744"/>
      <c r="D113" s="744"/>
      <c r="E113" s="744"/>
      <c r="F113" s="744"/>
      <c r="G113" s="744"/>
    </row>
    <row r="115" spans="1:7" x14ac:dyDescent="0.2">
      <c r="A115" s="873" t="s">
        <v>970</v>
      </c>
      <c r="B115" s="873"/>
      <c r="C115" s="873"/>
      <c r="D115" s="873"/>
      <c r="E115" s="873"/>
      <c r="F115" s="873"/>
      <c r="G115" s="873"/>
    </row>
    <row r="116" spans="1:7" x14ac:dyDescent="0.2">
      <c r="A116" s="670"/>
      <c r="B116" s="670"/>
      <c r="C116" s="670"/>
      <c r="D116" s="670"/>
      <c r="E116" s="677"/>
      <c r="F116" s="677"/>
      <c r="G116" s="677"/>
    </row>
    <row r="117" spans="1:7" x14ac:dyDescent="0.2">
      <c r="A117" s="670"/>
      <c r="B117" s="670"/>
      <c r="C117" s="670"/>
      <c r="D117" s="670"/>
      <c r="E117" s="677"/>
      <c r="F117" s="677"/>
      <c r="G117" s="677"/>
    </row>
    <row r="118" spans="1:7" x14ac:dyDescent="0.2">
      <c r="A118" s="670"/>
      <c r="B118" s="670"/>
      <c r="C118" s="670"/>
      <c r="D118" s="670"/>
      <c r="E118" s="677"/>
      <c r="F118" s="677"/>
      <c r="G118" s="683" t="s">
        <v>665</v>
      </c>
    </row>
    <row r="119" spans="1:7" ht="15.75" x14ac:dyDescent="0.25">
      <c r="A119" s="673" t="s">
        <v>748</v>
      </c>
      <c r="B119" s="670"/>
      <c r="C119" s="670"/>
      <c r="D119" s="670"/>
      <c r="E119" s="674" t="s">
        <v>870</v>
      </c>
      <c r="F119" s="674" t="s">
        <v>871</v>
      </c>
      <c r="G119" s="674" t="s">
        <v>872</v>
      </c>
    </row>
    <row r="120" spans="1:7" x14ac:dyDescent="0.2">
      <c r="A120" s="670"/>
      <c r="B120" s="670"/>
      <c r="C120" s="670"/>
      <c r="D120" s="670"/>
      <c r="E120" s="677"/>
      <c r="F120" s="677"/>
      <c r="G120" s="677"/>
    </row>
    <row r="121" spans="1:7" x14ac:dyDescent="0.2">
      <c r="A121" s="670"/>
      <c r="B121" s="670"/>
      <c r="C121" s="670"/>
      <c r="D121" s="670"/>
      <c r="E121" s="677"/>
      <c r="F121" s="677"/>
      <c r="G121" s="677"/>
    </row>
    <row r="122" spans="1:7" x14ac:dyDescent="0.2">
      <c r="A122" s="675" t="s">
        <v>906</v>
      </c>
      <c r="B122" s="670"/>
      <c r="C122" s="670"/>
      <c r="D122" s="670"/>
      <c r="E122" s="677">
        <v>168917932</v>
      </c>
      <c r="F122" s="677">
        <v>178733825</v>
      </c>
      <c r="G122" s="676">
        <v>178733825</v>
      </c>
    </row>
    <row r="123" spans="1:7" x14ac:dyDescent="0.2">
      <c r="A123" s="675" t="s">
        <v>907</v>
      </c>
      <c r="B123" s="670"/>
      <c r="C123" s="670"/>
      <c r="D123" s="670"/>
      <c r="E123" s="677">
        <v>56696225</v>
      </c>
      <c r="F123" s="677">
        <v>60921699</v>
      </c>
      <c r="G123" s="677">
        <v>47980409</v>
      </c>
    </row>
    <row r="124" spans="1:7" x14ac:dyDescent="0.2">
      <c r="A124" s="678" t="s">
        <v>908</v>
      </c>
      <c r="B124" s="678"/>
      <c r="C124" s="678"/>
      <c r="D124" s="678"/>
      <c r="E124" s="679">
        <f>SUM(E122:E123)</f>
        <v>225614157</v>
      </c>
      <c r="F124" s="679">
        <f>SUM(F122:F123)</f>
        <v>239655524</v>
      </c>
      <c r="G124" s="679">
        <f>SUM(G122:G123)</f>
        <v>226714234</v>
      </c>
    </row>
    <row r="125" spans="1:7" x14ac:dyDescent="0.2">
      <c r="A125" s="678"/>
      <c r="B125" s="678"/>
      <c r="C125" s="678"/>
      <c r="D125" s="678"/>
      <c r="E125" s="679"/>
      <c r="F125" s="679"/>
      <c r="G125" s="679"/>
    </row>
    <row r="127" spans="1:7" ht="13.5" thickBot="1" x14ac:dyDescent="0.25">
      <c r="A127" s="411" t="s">
        <v>336</v>
      </c>
      <c r="E127" s="411">
        <v>0</v>
      </c>
      <c r="F127" s="684">
        <v>18651000</v>
      </c>
      <c r="G127" s="684">
        <v>18651000</v>
      </c>
    </row>
    <row r="128" spans="1:7" x14ac:dyDescent="0.2">
      <c r="A128" s="719" t="s">
        <v>909</v>
      </c>
      <c r="B128" s="685"/>
      <c r="C128" s="680"/>
      <c r="D128" s="680"/>
      <c r="E128" s="681">
        <v>0</v>
      </c>
      <c r="F128" s="681">
        <v>0</v>
      </c>
      <c r="G128" s="681">
        <v>0</v>
      </c>
    </row>
    <row r="129" spans="1:8" x14ac:dyDescent="0.2">
      <c r="A129" s="678" t="s">
        <v>910</v>
      </c>
      <c r="B129" s="686"/>
      <c r="C129" s="678"/>
      <c r="D129" s="678"/>
      <c r="E129" s="679">
        <f>SUM(E128)</f>
        <v>0</v>
      </c>
      <c r="F129" s="679">
        <f>SUM(F127:F128)</f>
        <v>18651000</v>
      </c>
      <c r="G129" s="679">
        <f>SUM(G127:G128)</f>
        <v>18651000</v>
      </c>
      <c r="H129" s="686"/>
    </row>
    <row r="130" spans="1:8" x14ac:dyDescent="0.2">
      <c r="A130" s="675"/>
      <c r="C130" s="670"/>
      <c r="D130" s="670"/>
      <c r="E130" s="677"/>
      <c r="F130" s="677"/>
      <c r="G130" s="677"/>
    </row>
    <row r="131" spans="1:8" x14ac:dyDescent="0.2">
      <c r="A131" s="675"/>
      <c r="C131" s="670"/>
      <c r="D131" s="670"/>
      <c r="E131" s="677"/>
      <c r="F131" s="677"/>
      <c r="G131" s="677"/>
    </row>
    <row r="132" spans="1:8" x14ac:dyDescent="0.2">
      <c r="A132" s="680" t="s">
        <v>614</v>
      </c>
      <c r="B132" s="680"/>
      <c r="C132" s="680"/>
      <c r="D132" s="680"/>
      <c r="E132" s="687"/>
      <c r="F132" s="687"/>
      <c r="G132" s="687"/>
      <c r="H132" s="76"/>
    </row>
    <row r="133" spans="1:8" x14ac:dyDescent="0.2">
      <c r="A133" s="675" t="s">
        <v>799</v>
      </c>
      <c r="B133" s="675"/>
      <c r="C133" s="670"/>
      <c r="D133" s="670"/>
      <c r="E133" s="688"/>
      <c r="F133" s="688"/>
      <c r="G133" s="688"/>
    </row>
    <row r="134" spans="1:8" x14ac:dyDescent="0.2">
      <c r="A134" s="675" t="s">
        <v>574</v>
      </c>
      <c r="B134" s="670"/>
      <c r="C134" s="670"/>
      <c r="D134" s="670"/>
      <c r="E134" s="688"/>
      <c r="F134" s="688"/>
      <c r="G134" s="688"/>
    </row>
    <row r="135" spans="1:8" x14ac:dyDescent="0.2">
      <c r="A135" s="675" t="s">
        <v>616</v>
      </c>
      <c r="B135" s="670"/>
      <c r="C135" s="670"/>
      <c r="D135" s="670"/>
      <c r="E135" s="688">
        <v>13200000</v>
      </c>
      <c r="F135" s="688">
        <v>13827700</v>
      </c>
      <c r="G135" s="677">
        <v>16230545</v>
      </c>
    </row>
    <row r="136" spans="1:8" x14ac:dyDescent="0.2">
      <c r="A136" s="675" t="s">
        <v>911</v>
      </c>
      <c r="B136" s="670"/>
      <c r="C136" s="670"/>
      <c r="D136" s="670"/>
      <c r="E136" s="677">
        <v>4780000</v>
      </c>
      <c r="F136" s="677">
        <v>4780000</v>
      </c>
      <c r="G136" s="677">
        <v>5024912</v>
      </c>
    </row>
    <row r="137" spans="1:8" x14ac:dyDescent="0.2">
      <c r="A137" s="675" t="s">
        <v>619</v>
      </c>
      <c r="B137" s="670"/>
      <c r="C137" s="670"/>
      <c r="D137" s="670"/>
      <c r="E137" s="688"/>
      <c r="F137" s="688"/>
      <c r="G137" s="677"/>
    </row>
    <row r="138" spans="1:8" ht="13.5" thickBot="1" x14ac:dyDescent="0.25">
      <c r="A138" s="720" t="s">
        <v>912</v>
      </c>
      <c r="B138" s="670"/>
      <c r="C138" s="670"/>
      <c r="D138" s="670"/>
      <c r="E138" s="688">
        <v>430000</v>
      </c>
      <c r="F138" s="688">
        <v>430000</v>
      </c>
      <c r="G138" s="677">
        <v>540400</v>
      </c>
    </row>
    <row r="139" spans="1:8" ht="25.5" customHeight="1" x14ac:dyDescent="0.2">
      <c r="A139" s="874" t="s">
        <v>913</v>
      </c>
      <c r="B139" s="874"/>
      <c r="C139" s="874"/>
      <c r="D139" s="874"/>
      <c r="E139" s="688">
        <v>0</v>
      </c>
      <c r="F139" s="688">
        <v>0</v>
      </c>
      <c r="G139" s="677">
        <v>0</v>
      </c>
    </row>
    <row r="140" spans="1:8" x14ac:dyDescent="0.2">
      <c r="A140" s="675" t="s">
        <v>914</v>
      </c>
      <c r="B140" s="670"/>
      <c r="C140" s="670"/>
      <c r="D140" s="670"/>
      <c r="E140" s="677">
        <v>516042</v>
      </c>
      <c r="F140" s="677">
        <v>516042</v>
      </c>
      <c r="G140" s="677">
        <v>715969</v>
      </c>
    </row>
    <row r="141" spans="1:8" x14ac:dyDescent="0.2">
      <c r="A141" s="876" t="s">
        <v>915</v>
      </c>
      <c r="B141" s="876"/>
      <c r="C141" s="876"/>
      <c r="D141" s="876"/>
      <c r="E141" s="679">
        <f>SUM(E132:E140)</f>
        <v>18926042</v>
      </c>
      <c r="F141" s="679">
        <f>SUM(F132:F140)</f>
        <v>19553742</v>
      </c>
      <c r="G141" s="679">
        <f>SUM(G132:G140)</f>
        <v>22511826</v>
      </c>
    </row>
    <row r="142" spans="1:8" x14ac:dyDescent="0.2">
      <c r="A142" s="678"/>
      <c r="B142" s="678"/>
      <c r="C142" s="678"/>
      <c r="D142" s="678"/>
      <c r="E142" s="679"/>
      <c r="F142" s="679"/>
      <c r="G142" s="679"/>
    </row>
    <row r="143" spans="1:8" x14ac:dyDescent="0.2">
      <c r="A143" s="680" t="s">
        <v>311</v>
      </c>
      <c r="B143" s="680"/>
      <c r="C143" s="680"/>
      <c r="D143" s="680"/>
      <c r="E143" s="681">
        <v>1255000</v>
      </c>
      <c r="F143" s="681">
        <v>1255000</v>
      </c>
      <c r="G143" s="681">
        <v>6079004</v>
      </c>
      <c r="H143" s="76"/>
    </row>
    <row r="144" spans="1:8" x14ac:dyDescent="0.2">
      <c r="A144" s="680" t="s">
        <v>916</v>
      </c>
      <c r="B144" s="680"/>
      <c r="C144" s="680"/>
      <c r="D144" s="680"/>
      <c r="E144" s="681">
        <v>0</v>
      </c>
      <c r="F144" s="681"/>
      <c r="G144" s="681"/>
      <c r="H144" s="76"/>
    </row>
    <row r="145" spans="1:8" x14ac:dyDescent="0.2">
      <c r="A145" s="680" t="s">
        <v>315</v>
      </c>
      <c r="B145" s="680"/>
      <c r="C145" s="680"/>
      <c r="D145" s="680"/>
      <c r="E145" s="681">
        <v>962000</v>
      </c>
      <c r="F145" s="681">
        <v>962000</v>
      </c>
      <c r="G145" s="681">
        <v>0</v>
      </c>
      <c r="H145" s="76"/>
    </row>
    <row r="146" spans="1:8" x14ac:dyDescent="0.2">
      <c r="A146" s="680" t="s">
        <v>317</v>
      </c>
      <c r="B146" s="76"/>
      <c r="C146" s="680"/>
      <c r="D146" s="680"/>
      <c r="E146" s="681">
        <v>0</v>
      </c>
      <c r="F146" s="681">
        <v>0</v>
      </c>
      <c r="G146" s="681">
        <v>0</v>
      </c>
      <c r="H146" s="76"/>
    </row>
    <row r="147" spans="1:8" x14ac:dyDescent="0.2">
      <c r="A147" s="680" t="s">
        <v>917</v>
      </c>
      <c r="B147" s="680"/>
      <c r="C147" s="680"/>
      <c r="D147" s="680"/>
      <c r="E147" s="681">
        <v>0</v>
      </c>
      <c r="F147" s="681">
        <v>0</v>
      </c>
      <c r="G147" s="681">
        <v>649156</v>
      </c>
      <c r="H147" s="76"/>
    </row>
    <row r="148" spans="1:8" x14ac:dyDescent="0.2">
      <c r="A148" s="680" t="s">
        <v>323</v>
      </c>
      <c r="B148" s="680"/>
      <c r="C148" s="680"/>
      <c r="D148" s="680"/>
      <c r="E148" s="681">
        <v>0</v>
      </c>
      <c r="F148" s="681">
        <v>0</v>
      </c>
      <c r="G148" s="681">
        <v>296</v>
      </c>
      <c r="H148" s="76"/>
    </row>
    <row r="149" spans="1:8" x14ac:dyDescent="0.2">
      <c r="A149" s="877" t="s">
        <v>918</v>
      </c>
      <c r="B149" s="877"/>
      <c r="C149" s="877"/>
      <c r="D149" s="877"/>
      <c r="E149" s="681">
        <v>0</v>
      </c>
      <c r="F149" s="681">
        <v>0</v>
      </c>
      <c r="G149" s="681">
        <v>216217</v>
      </c>
      <c r="H149" s="76"/>
    </row>
    <row r="150" spans="1:8" x14ac:dyDescent="0.2">
      <c r="A150" s="689" t="s">
        <v>919</v>
      </c>
      <c r="B150" s="689"/>
      <c r="C150" s="689"/>
      <c r="D150" s="689"/>
      <c r="E150" s="681">
        <v>0</v>
      </c>
      <c r="F150" s="681">
        <v>0</v>
      </c>
      <c r="G150" s="681">
        <v>0</v>
      </c>
      <c r="H150" s="76"/>
    </row>
    <row r="151" spans="1:8" x14ac:dyDescent="0.2">
      <c r="A151" s="680" t="s">
        <v>920</v>
      </c>
      <c r="B151" s="680"/>
      <c r="C151" s="680"/>
      <c r="D151" s="680"/>
      <c r="E151" s="681">
        <v>3724000</v>
      </c>
      <c r="F151" s="681">
        <v>3724000</v>
      </c>
      <c r="G151" s="681">
        <v>39174</v>
      </c>
      <c r="H151" s="76"/>
    </row>
    <row r="152" spans="1:8" x14ac:dyDescent="0.2">
      <c r="A152" s="678" t="s">
        <v>921</v>
      </c>
      <c r="B152" s="678"/>
      <c r="C152" s="678"/>
      <c r="D152" s="678"/>
      <c r="E152" s="679">
        <f>SUM(E143:E151)</f>
        <v>5941000</v>
      </c>
      <c r="F152" s="679">
        <f>SUM(F143:F151)</f>
        <v>5941000</v>
      </c>
      <c r="G152" s="679">
        <f>SUM(G143:G151)</f>
        <v>6983847</v>
      </c>
      <c r="H152" s="686"/>
    </row>
    <row r="153" spans="1:8" x14ac:dyDescent="0.2">
      <c r="A153" s="678"/>
      <c r="B153" s="678"/>
      <c r="C153" s="678"/>
      <c r="D153" s="678"/>
      <c r="E153" s="679"/>
      <c r="F153" s="679"/>
      <c r="G153" s="679"/>
    </row>
    <row r="154" spans="1:8" x14ac:dyDescent="0.2">
      <c r="A154" s="680" t="s">
        <v>347</v>
      </c>
      <c r="B154" s="680"/>
      <c r="C154" s="680"/>
      <c r="D154" s="680"/>
      <c r="E154" s="681">
        <v>0</v>
      </c>
      <c r="F154" s="681">
        <v>0</v>
      </c>
      <c r="G154" s="681">
        <v>0</v>
      </c>
    </row>
    <row r="155" spans="1:8" x14ac:dyDescent="0.2">
      <c r="A155" s="876" t="s">
        <v>922</v>
      </c>
      <c r="B155" s="876"/>
      <c r="C155" s="876"/>
      <c r="D155" s="876"/>
      <c r="E155" s="679">
        <f>SUM(E154)</f>
        <v>0</v>
      </c>
      <c r="F155" s="679">
        <f>SUM(F154)</f>
        <v>0</v>
      </c>
      <c r="G155" s="679">
        <f>SUM(G154)</f>
        <v>0</v>
      </c>
      <c r="H155" s="686"/>
    </row>
    <row r="156" spans="1:8" x14ac:dyDescent="0.2">
      <c r="A156" s="680"/>
      <c r="B156" s="680"/>
      <c r="C156" s="680"/>
      <c r="D156" s="680"/>
      <c r="E156" s="681"/>
      <c r="F156" s="681"/>
      <c r="G156" s="681"/>
    </row>
    <row r="157" spans="1:8" s="690" customFormat="1" ht="25.5" customHeight="1" x14ac:dyDescent="0.2">
      <c r="A157" s="872" t="s">
        <v>923</v>
      </c>
      <c r="B157" s="872"/>
      <c r="C157" s="872"/>
      <c r="D157" s="872"/>
      <c r="E157" s="690">
        <v>0</v>
      </c>
      <c r="F157" s="691"/>
      <c r="G157" s="691"/>
    </row>
    <row r="158" spans="1:8" x14ac:dyDescent="0.2">
      <c r="A158" s="680" t="s">
        <v>333</v>
      </c>
      <c r="B158" s="680"/>
      <c r="C158" s="680"/>
      <c r="D158" s="680"/>
      <c r="E158" s="681">
        <v>0</v>
      </c>
      <c r="F158" s="681">
        <v>0</v>
      </c>
      <c r="G158" s="681">
        <v>0</v>
      </c>
    </row>
    <row r="159" spans="1:8" x14ac:dyDescent="0.2">
      <c r="A159" s="678" t="s">
        <v>924</v>
      </c>
      <c r="B159" s="678"/>
      <c r="C159" s="678"/>
      <c r="D159" s="678"/>
      <c r="E159" s="679">
        <f>SUM(E157:E158)</f>
        <v>0</v>
      </c>
      <c r="F159" s="679">
        <f t="shared" ref="F159:G159" si="1">SUM(F157:F158)</f>
        <v>0</v>
      </c>
      <c r="G159" s="679">
        <f t="shared" si="1"/>
        <v>0</v>
      </c>
      <c r="H159" s="686"/>
    </row>
    <row r="160" spans="1:8" x14ac:dyDescent="0.2">
      <c r="A160" s="678"/>
      <c r="B160" s="678"/>
      <c r="C160" s="678"/>
      <c r="D160" s="678"/>
      <c r="E160" s="679"/>
      <c r="F160" s="679"/>
      <c r="G160" s="679"/>
    </row>
    <row r="161" spans="1:8" x14ac:dyDescent="0.2">
      <c r="A161" s="680" t="s">
        <v>925</v>
      </c>
      <c r="B161" s="680"/>
      <c r="C161" s="680"/>
      <c r="D161" s="680"/>
      <c r="E161" s="681"/>
      <c r="F161" s="681"/>
      <c r="G161" s="681"/>
      <c r="H161" s="76"/>
    </row>
    <row r="162" spans="1:8" x14ac:dyDescent="0.2">
      <c r="A162" s="680" t="s">
        <v>358</v>
      </c>
      <c r="B162" s="680"/>
      <c r="C162" s="680"/>
      <c r="D162" s="680"/>
      <c r="E162" s="681"/>
      <c r="F162" s="681"/>
      <c r="G162" s="681"/>
      <c r="H162" s="76"/>
    </row>
    <row r="163" spans="1:8" x14ac:dyDescent="0.2">
      <c r="A163" s="678" t="s">
        <v>926</v>
      </c>
      <c r="B163" s="678"/>
      <c r="C163" s="678"/>
      <c r="D163" s="678"/>
      <c r="E163" s="679">
        <f>SUM(E161:E162)</f>
        <v>0</v>
      </c>
      <c r="F163" s="679">
        <f>SUM(F161)</f>
        <v>0</v>
      </c>
      <c r="G163" s="679">
        <f>SUM(G161)</f>
        <v>0</v>
      </c>
      <c r="H163" s="686"/>
    </row>
    <row r="164" spans="1:8" x14ac:dyDescent="0.2">
      <c r="A164" s="678"/>
      <c r="B164" s="678"/>
      <c r="C164" s="678"/>
      <c r="D164" s="678"/>
      <c r="E164" s="679"/>
      <c r="F164" s="679"/>
      <c r="G164" s="679"/>
      <c r="H164" s="686"/>
    </row>
    <row r="165" spans="1:8" x14ac:dyDescent="0.2">
      <c r="A165" s="678"/>
      <c r="B165" s="678"/>
      <c r="C165" s="678"/>
      <c r="D165" s="678"/>
      <c r="E165" s="679"/>
      <c r="F165" s="679"/>
      <c r="G165" s="679"/>
      <c r="H165" s="686"/>
    </row>
    <row r="166" spans="1:8" x14ac:dyDescent="0.2">
      <c r="A166" s="678"/>
      <c r="B166" s="678"/>
      <c r="C166" s="678"/>
      <c r="D166" s="678"/>
      <c r="E166" s="679"/>
      <c r="F166" s="679"/>
      <c r="G166" s="679"/>
      <c r="H166" s="686"/>
    </row>
    <row r="167" spans="1:8" x14ac:dyDescent="0.2">
      <c r="A167" s="678"/>
      <c r="B167" s="678"/>
      <c r="C167" s="678"/>
      <c r="D167" s="678"/>
      <c r="E167" s="679"/>
      <c r="F167" s="679"/>
      <c r="G167" s="679"/>
      <c r="H167" s="686"/>
    </row>
    <row r="168" spans="1:8" x14ac:dyDescent="0.2">
      <c r="A168" s="678"/>
      <c r="B168" s="678"/>
      <c r="C168" s="678"/>
      <c r="D168" s="678"/>
      <c r="E168" s="679"/>
      <c r="F168" s="679"/>
      <c r="G168" s="679"/>
      <c r="H168" s="686"/>
    </row>
    <row r="169" spans="1:8" x14ac:dyDescent="0.2">
      <c r="A169" s="678"/>
      <c r="B169" s="678"/>
      <c r="C169" s="678"/>
      <c r="D169" s="678"/>
      <c r="E169" s="679"/>
      <c r="F169" s="679"/>
      <c r="G169" s="679"/>
      <c r="H169" s="686"/>
    </row>
    <row r="170" spans="1:8" x14ac:dyDescent="0.2">
      <c r="A170" s="873" t="s">
        <v>970</v>
      </c>
      <c r="B170" s="873"/>
      <c r="C170" s="873"/>
      <c r="D170" s="873"/>
      <c r="E170" s="873"/>
      <c r="F170" s="873"/>
      <c r="G170" s="873"/>
    </row>
    <row r="171" spans="1:8" x14ac:dyDescent="0.2">
      <c r="A171" s="678"/>
      <c r="B171" s="678"/>
      <c r="C171" s="678"/>
      <c r="D171" s="678"/>
      <c r="E171" s="679"/>
      <c r="F171" s="679"/>
      <c r="G171" s="679"/>
      <c r="H171" s="686"/>
    </row>
    <row r="172" spans="1:8" ht="15.75" x14ac:dyDescent="0.25">
      <c r="A172" s="673" t="s">
        <v>748</v>
      </c>
      <c r="B172" s="670"/>
      <c r="C172" s="670"/>
      <c r="D172" s="670"/>
      <c r="E172" s="711" t="s">
        <v>870</v>
      </c>
      <c r="F172" s="711" t="s">
        <v>871</v>
      </c>
      <c r="G172" s="711" t="s">
        <v>872</v>
      </c>
      <c r="H172" s="686"/>
    </row>
    <row r="173" spans="1:8" ht="15.75" x14ac:dyDescent="0.25">
      <c r="A173" s="673"/>
      <c r="B173" s="670"/>
      <c r="C173" s="670"/>
      <c r="D173" s="670"/>
      <c r="E173" s="711"/>
      <c r="F173" s="711"/>
      <c r="G173" s="711"/>
      <c r="H173" s="686"/>
    </row>
    <row r="174" spans="1:8" x14ac:dyDescent="0.2">
      <c r="A174" s="692" t="s">
        <v>927</v>
      </c>
      <c r="B174" s="692"/>
      <c r="C174" s="692"/>
      <c r="D174" s="692"/>
      <c r="E174" s="693">
        <f>SUM(E163,E159,E155,E152,E141,E129,E124)</f>
        <v>250481199</v>
      </c>
      <c r="F174" s="693">
        <f>SUM(F163,F159,F155,F152,F141,F129,F124)</f>
        <v>283801266</v>
      </c>
      <c r="G174" s="693">
        <f>SUM(G163,G159,G155,G152,G141,G129,G124)</f>
        <v>274860907</v>
      </c>
      <c r="H174" s="694"/>
    </row>
    <row r="175" spans="1:8" x14ac:dyDescent="0.2">
      <c r="A175" s="692"/>
      <c r="B175" s="692"/>
      <c r="C175" s="692"/>
      <c r="D175" s="692"/>
      <c r="E175" s="693"/>
      <c r="F175" s="693"/>
      <c r="G175" s="693"/>
      <c r="H175" s="694"/>
    </row>
    <row r="176" spans="1:8" x14ac:dyDescent="0.2">
      <c r="A176" s="692" t="s">
        <v>928</v>
      </c>
      <c r="B176" s="692"/>
      <c r="C176" s="692"/>
      <c r="D176" s="692"/>
      <c r="E176" s="693">
        <v>18000000</v>
      </c>
      <c r="F176" s="693">
        <v>18000000</v>
      </c>
      <c r="G176" s="693">
        <v>0</v>
      </c>
      <c r="H176" s="694"/>
    </row>
    <row r="177" spans="1:8" x14ac:dyDescent="0.2">
      <c r="A177" s="678"/>
      <c r="B177" s="678"/>
      <c r="C177" s="678"/>
      <c r="D177" s="678"/>
      <c r="E177" s="679"/>
      <c r="F177" s="679"/>
      <c r="G177" s="679"/>
      <c r="H177" s="686"/>
    </row>
    <row r="178" spans="1:8" x14ac:dyDescent="0.2">
      <c r="A178" s="692" t="s">
        <v>929</v>
      </c>
      <c r="B178" s="692"/>
      <c r="C178" s="692"/>
      <c r="D178" s="692"/>
      <c r="E178" s="693">
        <v>335890267</v>
      </c>
      <c r="F178" s="693">
        <v>335890267</v>
      </c>
      <c r="G178" s="693">
        <v>335890267</v>
      </c>
      <c r="H178" s="694"/>
    </row>
    <row r="179" spans="1:8" x14ac:dyDescent="0.2">
      <c r="A179" s="680"/>
      <c r="B179" s="680"/>
      <c r="C179" s="680"/>
      <c r="D179" s="680"/>
      <c r="E179" s="681"/>
      <c r="F179" s="681"/>
      <c r="G179" s="681"/>
      <c r="H179" s="76"/>
    </row>
    <row r="180" spans="1:8" x14ac:dyDescent="0.2">
      <c r="A180" s="680" t="s">
        <v>384</v>
      </c>
      <c r="B180" s="680"/>
      <c r="C180" s="680"/>
      <c r="D180" s="680"/>
      <c r="E180" s="681">
        <v>0</v>
      </c>
      <c r="F180" s="681">
        <v>5517642</v>
      </c>
      <c r="G180" s="681">
        <v>5517642</v>
      </c>
      <c r="H180" s="76"/>
    </row>
    <row r="181" spans="1:8" x14ac:dyDescent="0.2">
      <c r="A181" s="692" t="s">
        <v>930</v>
      </c>
      <c r="B181" s="692"/>
      <c r="C181" s="692"/>
      <c r="D181" s="692"/>
      <c r="E181" s="693">
        <f>SUM(E176,E178,E180)</f>
        <v>353890267</v>
      </c>
      <c r="F181" s="693">
        <f t="shared" ref="F181:G181" si="2">SUM(F176,F178,F180)</f>
        <v>359407909</v>
      </c>
      <c r="G181" s="693">
        <f t="shared" si="2"/>
        <v>341407909</v>
      </c>
      <c r="H181" s="694"/>
    </row>
    <row r="182" spans="1:8" x14ac:dyDescent="0.2">
      <c r="A182" s="670"/>
      <c r="B182" s="670"/>
      <c r="C182" s="670"/>
      <c r="D182" s="670"/>
      <c r="E182" s="677"/>
      <c r="F182" s="677"/>
      <c r="G182" s="677"/>
    </row>
    <row r="183" spans="1:8" ht="15" x14ac:dyDescent="0.25">
      <c r="A183" s="695" t="s">
        <v>931</v>
      </c>
      <c r="B183" s="695"/>
      <c r="C183" s="695"/>
      <c r="D183" s="695"/>
      <c r="E183" s="696">
        <f>E181+E174</f>
        <v>604371466</v>
      </c>
      <c r="F183" s="696">
        <f t="shared" ref="F183:G183" si="3">F181+F174</f>
        <v>643209175</v>
      </c>
      <c r="G183" s="696">
        <f t="shared" si="3"/>
        <v>616268816</v>
      </c>
    </row>
    <row r="184" spans="1:8" x14ac:dyDescent="0.2">
      <c r="A184" s="670"/>
      <c r="B184" s="670"/>
      <c r="C184" s="670"/>
      <c r="D184" s="670"/>
      <c r="E184" s="670"/>
      <c r="F184" s="670"/>
      <c r="G184" s="670" t="s">
        <v>932</v>
      </c>
    </row>
  </sheetData>
  <mergeCells count="26">
    <mergeCell ref="A1:G1"/>
    <mergeCell ref="A113:G113"/>
    <mergeCell ref="A170:G170"/>
    <mergeCell ref="A149:D149"/>
    <mergeCell ref="A155:D155"/>
    <mergeCell ref="A157:D157"/>
    <mergeCell ref="A50:D50"/>
    <mergeCell ref="A51:D51"/>
    <mergeCell ref="A67:D67"/>
    <mergeCell ref="A68:D68"/>
    <mergeCell ref="A139:D139"/>
    <mergeCell ref="A141:D141"/>
    <mergeCell ref="A57:G57"/>
    <mergeCell ref="A115:G115"/>
    <mergeCell ref="A49:D49"/>
    <mergeCell ref="A3:G3"/>
    <mergeCell ref="A34:D34"/>
    <mergeCell ref="A35:D35"/>
    <mergeCell ref="A39:D39"/>
    <mergeCell ref="A40:D40"/>
    <mergeCell ref="A41:D41"/>
    <mergeCell ref="A42:D42"/>
    <mergeCell ref="A43:D43"/>
    <mergeCell ref="A44:D44"/>
    <mergeCell ref="A45:D45"/>
    <mergeCell ref="A48:D4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52" workbookViewId="0">
      <selection sqref="A1:G1"/>
    </sheetView>
  </sheetViews>
  <sheetFormatPr defaultColWidth="9.140625" defaultRowHeight="12.75" x14ac:dyDescent="0.2"/>
  <cols>
    <col min="1" max="4" width="9.140625" style="411"/>
    <col min="5" max="6" width="12.7109375" style="411" bestFit="1" customWidth="1"/>
    <col min="7" max="7" width="13.28515625" style="411" bestFit="1" customWidth="1"/>
    <col min="8" max="16384" width="9.140625" style="411"/>
  </cols>
  <sheetData>
    <row r="1" spans="1:8" x14ac:dyDescent="0.2">
      <c r="A1" s="892" t="s">
        <v>1020</v>
      </c>
      <c r="B1" s="882"/>
      <c r="C1" s="882"/>
      <c r="D1" s="882"/>
      <c r="E1" s="882"/>
      <c r="F1" s="882"/>
      <c r="G1" s="882"/>
      <c r="H1" s="76"/>
    </row>
    <row r="2" spans="1:8" x14ac:dyDescent="0.2">
      <c r="G2" s="76"/>
      <c r="H2" s="76"/>
    </row>
    <row r="3" spans="1:8" x14ac:dyDescent="0.2">
      <c r="A3" s="878" t="s">
        <v>933</v>
      </c>
      <c r="B3" s="793"/>
      <c r="C3" s="793"/>
      <c r="D3" s="793"/>
      <c r="E3" s="793"/>
      <c r="F3" s="793"/>
      <c r="G3" s="793"/>
    </row>
    <row r="4" spans="1:8" x14ac:dyDescent="0.2">
      <c r="A4" s="878" t="s">
        <v>975</v>
      </c>
      <c r="B4" s="793"/>
      <c r="C4" s="793"/>
      <c r="D4" s="793"/>
      <c r="E4" s="793"/>
      <c r="F4" s="793"/>
      <c r="G4" s="793"/>
    </row>
    <row r="5" spans="1:8" ht="15.75" x14ac:dyDescent="0.25">
      <c r="A5" s="670"/>
      <c r="B5" s="670"/>
      <c r="C5" s="670"/>
      <c r="D5" s="697"/>
      <c r="E5" s="697"/>
      <c r="F5" s="697"/>
      <c r="G5" s="697" t="s">
        <v>952</v>
      </c>
      <c r="H5" s="76"/>
    </row>
    <row r="6" spans="1:8" x14ac:dyDescent="0.2">
      <c r="A6" s="670"/>
      <c r="B6" s="670"/>
      <c r="C6" s="670"/>
      <c r="D6" s="670"/>
      <c r="E6" s="670"/>
      <c r="F6" s="670"/>
      <c r="G6" s="670"/>
    </row>
    <row r="7" spans="1:8" ht="26.25" x14ac:dyDescent="0.25">
      <c r="A7" s="673" t="s">
        <v>755</v>
      </c>
      <c r="B7" s="673"/>
      <c r="C7" s="673"/>
      <c r="D7" s="673"/>
      <c r="E7" s="698" t="s">
        <v>428</v>
      </c>
      <c r="F7" s="698" t="s">
        <v>429</v>
      </c>
      <c r="G7" s="698" t="s">
        <v>430</v>
      </c>
    </row>
    <row r="8" spans="1:8" x14ac:dyDescent="0.2">
      <c r="A8" s="670"/>
      <c r="B8" s="670"/>
      <c r="C8" s="670"/>
      <c r="D8" s="670"/>
      <c r="E8" s="670"/>
      <c r="F8" s="670"/>
      <c r="G8" s="670"/>
    </row>
    <row r="9" spans="1:8" x14ac:dyDescent="0.2">
      <c r="A9" s="675" t="s">
        <v>934</v>
      </c>
      <c r="B9" s="670"/>
      <c r="C9" s="670"/>
      <c r="D9" s="670"/>
      <c r="E9" s="676">
        <v>44106500</v>
      </c>
      <c r="F9" s="677">
        <v>42701478</v>
      </c>
      <c r="G9" s="677">
        <v>40940888</v>
      </c>
    </row>
    <row r="10" spans="1:8" x14ac:dyDescent="0.2">
      <c r="A10" s="675" t="s">
        <v>42</v>
      </c>
      <c r="B10" s="670"/>
      <c r="C10" s="670"/>
      <c r="D10" s="670"/>
      <c r="E10" s="676"/>
      <c r="F10" s="677">
        <v>1583000</v>
      </c>
      <c r="G10" s="677">
        <v>1583000</v>
      </c>
    </row>
    <row r="11" spans="1:8" x14ac:dyDescent="0.2">
      <c r="A11" s="675" t="s">
        <v>48</v>
      </c>
      <c r="B11" s="670"/>
      <c r="C11" s="670"/>
      <c r="D11" s="670"/>
      <c r="E11" s="676">
        <v>2131000</v>
      </c>
      <c r="F11" s="677">
        <v>2131000</v>
      </c>
      <c r="G11" s="677">
        <v>2131000</v>
      </c>
    </row>
    <row r="12" spans="1:8" x14ac:dyDescent="0.2">
      <c r="A12" s="675" t="s">
        <v>50</v>
      </c>
      <c r="B12" s="670"/>
      <c r="C12" s="670"/>
      <c r="D12" s="670"/>
      <c r="E12" s="676">
        <v>1938108</v>
      </c>
      <c r="F12" s="677">
        <v>1875300</v>
      </c>
      <c r="G12" s="677">
        <v>1875300</v>
      </c>
    </row>
    <row r="13" spans="1:8" x14ac:dyDescent="0.2">
      <c r="A13" s="675" t="s">
        <v>54</v>
      </c>
      <c r="B13" s="670"/>
      <c r="C13" s="670"/>
      <c r="D13" s="670"/>
      <c r="E13" s="677">
        <v>700000</v>
      </c>
      <c r="F13" s="677">
        <v>742642</v>
      </c>
      <c r="G13" s="677">
        <v>742642</v>
      </c>
    </row>
    <row r="14" spans="1:8" x14ac:dyDescent="0.2">
      <c r="A14" s="675" t="s">
        <v>935</v>
      </c>
      <c r="B14" s="670"/>
      <c r="C14" s="670"/>
      <c r="D14" s="670"/>
      <c r="E14" s="677"/>
      <c r="F14" s="677"/>
      <c r="G14" s="677"/>
    </row>
    <row r="15" spans="1:8" x14ac:dyDescent="0.2">
      <c r="A15" s="675" t="s">
        <v>936</v>
      </c>
      <c r="B15" s="670"/>
      <c r="C15" s="670"/>
      <c r="D15" s="670"/>
      <c r="E15" s="677"/>
      <c r="F15" s="677">
        <v>727002</v>
      </c>
      <c r="G15" s="677">
        <v>727002</v>
      </c>
    </row>
    <row r="16" spans="1:8" x14ac:dyDescent="0.2">
      <c r="A16" s="675" t="s">
        <v>937</v>
      </c>
      <c r="B16" s="670"/>
      <c r="C16" s="670"/>
      <c r="D16" s="670"/>
      <c r="E16" s="677"/>
      <c r="F16" s="677"/>
      <c r="G16" s="677"/>
    </row>
    <row r="17" spans="1:7" x14ac:dyDescent="0.2">
      <c r="A17" s="675" t="s">
        <v>938</v>
      </c>
      <c r="B17" s="670"/>
      <c r="C17" s="670"/>
      <c r="D17" s="670"/>
      <c r="E17" s="677"/>
      <c r="F17" s="677">
        <v>2054900</v>
      </c>
      <c r="G17" s="677">
        <v>2054900</v>
      </c>
    </row>
    <row r="18" spans="1:7" x14ac:dyDescent="0.2">
      <c r="A18" s="678" t="s">
        <v>875</v>
      </c>
      <c r="B18" s="678"/>
      <c r="C18" s="678"/>
      <c r="D18" s="678"/>
      <c r="E18" s="679">
        <f>SUM(E9:E17)</f>
        <v>48875608</v>
      </c>
      <c r="F18" s="679">
        <f>SUM(F9:F17)</f>
        <v>51815322</v>
      </c>
      <c r="G18" s="679">
        <f>SUM(G9:G17)</f>
        <v>50054732</v>
      </c>
    </row>
    <row r="19" spans="1:7" x14ac:dyDescent="0.2">
      <c r="A19" s="670"/>
      <c r="B19" s="670"/>
      <c r="C19" s="670"/>
      <c r="D19" s="670"/>
      <c r="E19" s="677"/>
      <c r="F19" s="677"/>
      <c r="G19" s="677"/>
    </row>
    <row r="20" spans="1:7" x14ac:dyDescent="0.2">
      <c r="A20" s="678" t="s">
        <v>876</v>
      </c>
      <c r="B20" s="678"/>
      <c r="C20" s="678"/>
      <c r="D20" s="678"/>
      <c r="E20" s="679">
        <v>9805553</v>
      </c>
      <c r="F20" s="679">
        <v>10263568</v>
      </c>
      <c r="G20" s="679">
        <v>10008844</v>
      </c>
    </row>
    <row r="21" spans="1:7" x14ac:dyDescent="0.2">
      <c r="A21" s="670"/>
      <c r="B21" s="670"/>
      <c r="C21" s="670"/>
      <c r="D21" s="670"/>
      <c r="E21" s="677"/>
      <c r="F21" s="677"/>
      <c r="G21" s="677"/>
    </row>
    <row r="22" spans="1:7" x14ac:dyDescent="0.2">
      <c r="A22" s="670" t="s">
        <v>939</v>
      </c>
      <c r="B22" s="670"/>
      <c r="C22" s="670"/>
      <c r="D22" s="670"/>
      <c r="E22" s="677">
        <v>100000</v>
      </c>
      <c r="F22" s="677">
        <v>172440</v>
      </c>
      <c r="G22" s="677">
        <v>172440</v>
      </c>
    </row>
    <row r="23" spans="1:7" x14ac:dyDescent="0.2">
      <c r="A23" s="670" t="s">
        <v>78</v>
      </c>
      <c r="B23" s="670"/>
      <c r="C23" s="670"/>
      <c r="D23" s="670"/>
      <c r="E23" s="677">
        <v>1556508</v>
      </c>
      <c r="F23" s="677">
        <v>1340831</v>
      </c>
      <c r="G23" s="677">
        <v>1332891</v>
      </c>
    </row>
    <row r="24" spans="1:7" x14ac:dyDescent="0.2">
      <c r="A24" s="670" t="s">
        <v>940</v>
      </c>
      <c r="B24" s="670"/>
      <c r="C24" s="670"/>
      <c r="D24" s="670"/>
      <c r="E24" s="677">
        <v>1630000</v>
      </c>
      <c r="F24" s="677">
        <v>2315288</v>
      </c>
      <c r="G24" s="677">
        <v>2106807</v>
      </c>
    </row>
    <row r="25" spans="1:7" x14ac:dyDescent="0.2">
      <c r="A25" s="670" t="s">
        <v>90</v>
      </c>
      <c r="B25" s="670"/>
      <c r="C25" s="670"/>
      <c r="D25" s="670"/>
      <c r="E25" s="677">
        <v>1700000</v>
      </c>
      <c r="F25" s="677">
        <v>1110215</v>
      </c>
      <c r="G25" s="677">
        <v>1042445</v>
      </c>
    </row>
    <row r="26" spans="1:7" x14ac:dyDescent="0.2">
      <c r="A26" s="670" t="s">
        <v>92</v>
      </c>
      <c r="B26" s="670"/>
      <c r="C26" s="670"/>
      <c r="D26" s="670"/>
      <c r="E26" s="677"/>
      <c r="F26" s="677"/>
      <c r="G26" s="677"/>
    </row>
    <row r="27" spans="1:7" x14ac:dyDescent="0.2">
      <c r="A27" s="670" t="s">
        <v>878</v>
      </c>
      <c r="B27" s="670"/>
      <c r="C27" s="670"/>
      <c r="D27" s="670"/>
      <c r="E27" s="677">
        <v>30000</v>
      </c>
      <c r="F27" s="677">
        <v>146583</v>
      </c>
      <c r="G27" s="677">
        <v>131583</v>
      </c>
    </row>
    <row r="28" spans="1:7" x14ac:dyDescent="0.2">
      <c r="A28" s="670" t="s">
        <v>98</v>
      </c>
      <c r="B28" s="670"/>
      <c r="C28" s="670"/>
      <c r="D28" s="670"/>
      <c r="E28" s="677"/>
      <c r="F28" s="677"/>
      <c r="G28" s="677"/>
    </row>
    <row r="29" spans="1:7" x14ac:dyDescent="0.2">
      <c r="A29" s="670" t="s">
        <v>879</v>
      </c>
      <c r="B29" s="670"/>
      <c r="C29" s="670"/>
      <c r="D29" s="670"/>
      <c r="E29" s="677">
        <v>2872000</v>
      </c>
      <c r="F29" s="677">
        <v>1083150</v>
      </c>
      <c r="G29" s="677">
        <v>388150</v>
      </c>
    </row>
    <row r="30" spans="1:7" x14ac:dyDescent="0.2">
      <c r="A30" s="670" t="s">
        <v>102</v>
      </c>
      <c r="B30" s="670"/>
      <c r="C30" s="670"/>
      <c r="D30" s="670"/>
      <c r="E30" s="677">
        <v>650000</v>
      </c>
      <c r="F30" s="677">
        <v>719615</v>
      </c>
      <c r="G30" s="677">
        <v>719615</v>
      </c>
    </row>
    <row r="31" spans="1:7" x14ac:dyDescent="0.2">
      <c r="A31" s="670" t="s">
        <v>941</v>
      </c>
      <c r="B31" s="670"/>
      <c r="C31" s="670"/>
      <c r="D31" s="670"/>
      <c r="E31" s="677">
        <v>1540000</v>
      </c>
      <c r="F31" s="677">
        <v>1466815</v>
      </c>
      <c r="G31" s="677">
        <v>1466815</v>
      </c>
    </row>
    <row r="32" spans="1:7" x14ac:dyDescent="0.2">
      <c r="A32" s="670" t="s">
        <v>942</v>
      </c>
      <c r="B32" s="670"/>
      <c r="C32" s="670"/>
      <c r="D32" s="670"/>
      <c r="E32" s="677">
        <v>2038157</v>
      </c>
      <c r="F32" s="677">
        <v>1607866</v>
      </c>
      <c r="G32" s="677">
        <v>1339435</v>
      </c>
    </row>
    <row r="33" spans="1:7" x14ac:dyDescent="0.2">
      <c r="A33" s="670" t="s">
        <v>943</v>
      </c>
      <c r="B33" s="670"/>
      <c r="C33" s="670"/>
      <c r="D33" s="670"/>
      <c r="E33" s="677"/>
      <c r="F33" s="677"/>
      <c r="G33" s="677"/>
    </row>
    <row r="34" spans="1:7" x14ac:dyDescent="0.2">
      <c r="A34" s="670" t="s">
        <v>120</v>
      </c>
      <c r="B34" s="670"/>
      <c r="C34" s="670"/>
      <c r="D34" s="670"/>
      <c r="E34" s="677"/>
      <c r="F34" s="677">
        <v>296673</v>
      </c>
      <c r="G34" s="677">
        <v>296673</v>
      </c>
    </row>
    <row r="35" spans="1:7" x14ac:dyDescent="0.2">
      <c r="A35" s="678" t="s">
        <v>883</v>
      </c>
      <c r="B35" s="678"/>
      <c r="C35" s="678"/>
      <c r="D35" s="678"/>
      <c r="E35" s="679">
        <f>SUM(E22:E34)</f>
        <v>12116665</v>
      </c>
      <c r="F35" s="679">
        <f>SUM(F22:F34)</f>
        <v>10259476</v>
      </c>
      <c r="G35" s="679">
        <f>SUM(G22:G34)</f>
        <v>8996854</v>
      </c>
    </row>
    <row r="36" spans="1:7" x14ac:dyDescent="0.2">
      <c r="A36" s="678"/>
      <c r="B36" s="678"/>
      <c r="C36" s="678"/>
      <c r="D36" s="678"/>
      <c r="E36" s="679"/>
      <c r="F36" s="679"/>
      <c r="G36" s="679"/>
    </row>
    <row r="37" spans="1:7" x14ac:dyDescent="0.2">
      <c r="A37" s="678" t="s">
        <v>21</v>
      </c>
      <c r="B37" s="678"/>
      <c r="C37" s="678"/>
      <c r="D37" s="678"/>
      <c r="E37" s="679">
        <v>0</v>
      </c>
      <c r="F37" s="679">
        <v>2849973</v>
      </c>
      <c r="G37" s="679">
        <v>2849973</v>
      </c>
    </row>
    <row r="38" spans="1:7" x14ac:dyDescent="0.2">
      <c r="A38" s="678"/>
      <c r="B38" s="678"/>
      <c r="C38" s="678"/>
      <c r="D38" s="678"/>
      <c r="E38" s="679"/>
      <c r="F38" s="679"/>
      <c r="G38" s="679"/>
    </row>
    <row r="39" spans="1:7" x14ac:dyDescent="0.2">
      <c r="A39" s="680" t="s">
        <v>890</v>
      </c>
      <c r="B39" s="680"/>
      <c r="C39" s="680"/>
      <c r="D39" s="680"/>
      <c r="E39" s="681"/>
      <c r="F39" s="681"/>
      <c r="G39" s="681"/>
    </row>
    <row r="40" spans="1:7" x14ac:dyDescent="0.2">
      <c r="A40" s="680" t="s">
        <v>944</v>
      </c>
      <c r="B40" s="680"/>
      <c r="C40" s="680"/>
      <c r="D40" s="680"/>
      <c r="E40" s="681"/>
      <c r="F40" s="681">
        <v>35984</v>
      </c>
      <c r="G40" s="681">
        <v>35984</v>
      </c>
    </row>
    <row r="41" spans="1:7" x14ac:dyDescent="0.2">
      <c r="A41" s="680" t="s">
        <v>945</v>
      </c>
      <c r="B41" s="680"/>
      <c r="C41" s="680"/>
      <c r="D41" s="680"/>
      <c r="E41" s="681"/>
      <c r="F41" s="681">
        <v>124370</v>
      </c>
      <c r="G41" s="681">
        <v>124370</v>
      </c>
    </row>
    <row r="42" spans="1:7" x14ac:dyDescent="0.2">
      <c r="A42" s="680" t="s">
        <v>946</v>
      </c>
      <c r="B42" s="680"/>
      <c r="C42" s="680"/>
      <c r="D42" s="680"/>
      <c r="E42" s="681"/>
      <c r="F42" s="681">
        <v>43296</v>
      </c>
      <c r="G42" s="681">
        <v>43296</v>
      </c>
    </row>
    <row r="43" spans="1:7" x14ac:dyDescent="0.2">
      <c r="A43" s="678" t="s">
        <v>895</v>
      </c>
      <c r="B43" s="678"/>
      <c r="C43" s="678"/>
      <c r="D43" s="678"/>
      <c r="E43" s="679">
        <f>SUM(E39:E42)</f>
        <v>0</v>
      </c>
      <c r="F43" s="679">
        <f>SUM(F39:F42)</f>
        <v>203650</v>
      </c>
      <c r="G43" s="679">
        <f>SUM(G39:G42)</f>
        <v>203650</v>
      </c>
    </row>
    <row r="44" spans="1:7" x14ac:dyDescent="0.2">
      <c r="A44" s="678"/>
      <c r="B44" s="678"/>
      <c r="C44" s="678"/>
      <c r="D44" s="678"/>
      <c r="E44" s="679"/>
      <c r="F44" s="679"/>
      <c r="G44" s="679"/>
    </row>
    <row r="45" spans="1:7" x14ac:dyDescent="0.2">
      <c r="A45" s="678"/>
      <c r="B45" s="678"/>
      <c r="C45" s="678"/>
      <c r="D45" s="678"/>
      <c r="E45" s="679"/>
      <c r="F45" s="679"/>
      <c r="G45" s="679"/>
    </row>
    <row r="46" spans="1:7" ht="15.75" x14ac:dyDescent="0.25">
      <c r="A46" s="673" t="s">
        <v>905</v>
      </c>
      <c r="B46" s="673"/>
      <c r="C46" s="673"/>
      <c r="D46" s="673"/>
      <c r="E46" s="682">
        <f>SUM(E43,E35,E20,E18)</f>
        <v>70797826</v>
      </c>
      <c r="F46" s="682">
        <f>SUM(F43,F37,F35,F20,F18)</f>
        <v>75391989</v>
      </c>
      <c r="G46" s="682">
        <f>SUM(G43,G37,G35,G20,G18)</f>
        <v>72114053</v>
      </c>
    </row>
    <row r="63" spans="1:7" x14ac:dyDescent="0.2">
      <c r="G63" s="76"/>
    </row>
    <row r="64" spans="1:7" x14ac:dyDescent="0.2">
      <c r="A64" s="670"/>
      <c r="B64" s="670"/>
      <c r="C64" s="670"/>
      <c r="D64" s="670"/>
      <c r="E64" s="677"/>
      <c r="F64" s="677"/>
      <c r="G64" s="677"/>
    </row>
    <row r="65" spans="1:7" x14ac:dyDescent="0.2">
      <c r="A65" s="670"/>
      <c r="B65" s="670"/>
      <c r="C65" s="670"/>
      <c r="D65" s="670"/>
      <c r="E65" s="677"/>
      <c r="F65" s="677"/>
      <c r="G65" s="677"/>
    </row>
    <row r="66" spans="1:7" ht="26.25" x14ac:dyDescent="0.25">
      <c r="A66" s="673" t="s">
        <v>748</v>
      </c>
      <c r="B66" s="670"/>
      <c r="C66" s="670"/>
      <c r="D66" s="670"/>
      <c r="E66" s="698" t="s">
        <v>428</v>
      </c>
      <c r="F66" s="698" t="s">
        <v>429</v>
      </c>
      <c r="G66" s="698" t="s">
        <v>430</v>
      </c>
    </row>
    <row r="67" spans="1:7" x14ac:dyDescent="0.2">
      <c r="A67" s="670"/>
      <c r="B67" s="670"/>
      <c r="C67" s="670"/>
      <c r="D67" s="670"/>
      <c r="E67" s="677"/>
      <c r="F67" s="677"/>
      <c r="G67" s="677"/>
    </row>
    <row r="68" spans="1:7" x14ac:dyDescent="0.2">
      <c r="A68" s="675" t="s">
        <v>947</v>
      </c>
      <c r="B68" s="670"/>
      <c r="C68" s="670"/>
      <c r="D68" s="670"/>
      <c r="E68" s="677">
        <v>4577990</v>
      </c>
      <c r="F68" s="677">
        <v>6945347</v>
      </c>
      <c r="G68" s="676">
        <v>6945347</v>
      </c>
    </row>
    <row r="69" spans="1:7" x14ac:dyDescent="0.2">
      <c r="A69" s="675" t="s">
        <v>948</v>
      </c>
      <c r="B69" s="670"/>
      <c r="C69" s="670"/>
      <c r="D69" s="670"/>
      <c r="E69" s="677"/>
      <c r="F69" s="677"/>
      <c r="G69" s="677"/>
    </row>
    <row r="70" spans="1:7" x14ac:dyDescent="0.2">
      <c r="A70" s="675" t="s">
        <v>323</v>
      </c>
      <c r="B70" s="670"/>
      <c r="C70" s="670"/>
      <c r="D70" s="670"/>
      <c r="E70" s="677"/>
      <c r="F70" s="677">
        <v>1</v>
      </c>
      <c r="G70" s="677">
        <v>1</v>
      </c>
    </row>
    <row r="71" spans="1:7" x14ac:dyDescent="0.2">
      <c r="A71" s="675" t="s">
        <v>949</v>
      </c>
      <c r="B71" s="670"/>
      <c r="C71" s="670"/>
      <c r="D71" s="670"/>
      <c r="E71" s="677"/>
      <c r="F71" s="677">
        <v>1830000</v>
      </c>
      <c r="G71" s="677">
        <v>1830000</v>
      </c>
    </row>
    <row r="72" spans="1:7" x14ac:dyDescent="0.2">
      <c r="A72" s="678" t="s">
        <v>921</v>
      </c>
      <c r="B72" s="678"/>
      <c r="C72" s="678"/>
      <c r="D72" s="678"/>
      <c r="E72" s="679">
        <f>SUM(E68:E70)</f>
        <v>4577990</v>
      </c>
      <c r="F72" s="679">
        <f>SUM(F68:F71)</f>
        <v>8775348</v>
      </c>
      <c r="G72" s="679">
        <f>SUM(G68:G71)</f>
        <v>8775348</v>
      </c>
    </row>
    <row r="73" spans="1:7" x14ac:dyDescent="0.2">
      <c r="A73" s="678"/>
      <c r="B73" s="678"/>
      <c r="C73" s="678"/>
      <c r="D73" s="678"/>
      <c r="E73" s="679"/>
      <c r="F73" s="679"/>
      <c r="G73" s="679"/>
    </row>
    <row r="74" spans="1:7" x14ac:dyDescent="0.2">
      <c r="A74" s="699" t="s">
        <v>950</v>
      </c>
      <c r="B74" s="670"/>
      <c r="C74" s="670"/>
      <c r="D74" s="670"/>
      <c r="E74" s="700">
        <f>SUM(E72)</f>
        <v>4577990</v>
      </c>
      <c r="F74" s="700">
        <f>SUM(F72)</f>
        <v>8775348</v>
      </c>
      <c r="G74" s="700">
        <f>SUM(G72)</f>
        <v>8775348</v>
      </c>
    </row>
    <row r="75" spans="1:7" x14ac:dyDescent="0.2">
      <c r="A75" s="670"/>
      <c r="B75" s="670"/>
      <c r="C75" s="670"/>
      <c r="D75" s="670"/>
      <c r="E75" s="677"/>
      <c r="F75" s="677"/>
      <c r="G75" s="677"/>
    </row>
    <row r="76" spans="1:7" x14ac:dyDescent="0.2">
      <c r="A76" s="678" t="s">
        <v>929</v>
      </c>
      <c r="B76" s="678"/>
      <c r="C76" s="678"/>
      <c r="D76" s="678"/>
      <c r="E76" s="679">
        <v>2504986</v>
      </c>
      <c r="F76" s="679">
        <v>2504986</v>
      </c>
      <c r="G76" s="679">
        <v>2504986</v>
      </c>
    </row>
    <row r="77" spans="1:7" x14ac:dyDescent="0.2">
      <c r="A77" s="678" t="s">
        <v>388</v>
      </c>
      <c r="B77" s="678"/>
      <c r="C77" s="678"/>
      <c r="D77" s="678"/>
      <c r="E77" s="679">
        <v>63714850</v>
      </c>
      <c r="F77" s="679">
        <v>64111655</v>
      </c>
      <c r="G77" s="679">
        <v>61679516</v>
      </c>
    </row>
    <row r="78" spans="1:7" x14ac:dyDescent="0.2">
      <c r="A78" s="670"/>
      <c r="B78" s="670"/>
      <c r="C78" s="670"/>
      <c r="D78" s="670"/>
      <c r="E78" s="677"/>
      <c r="F78" s="677"/>
      <c r="G78" s="677"/>
    </row>
    <row r="79" spans="1:7" x14ac:dyDescent="0.2">
      <c r="A79" s="699" t="s">
        <v>951</v>
      </c>
      <c r="B79" s="670"/>
      <c r="C79" s="670"/>
      <c r="D79" s="670"/>
      <c r="E79" s="700">
        <f>SUM(E76:E78)</f>
        <v>66219836</v>
      </c>
      <c r="F79" s="700">
        <f>SUM(F76:F78)</f>
        <v>66616641</v>
      </c>
      <c r="G79" s="700">
        <f>SUM(G76:G77)</f>
        <v>64184502</v>
      </c>
    </row>
    <row r="80" spans="1:7" x14ac:dyDescent="0.2">
      <c r="A80" s="670"/>
      <c r="B80" s="670"/>
      <c r="C80" s="670"/>
      <c r="D80" s="670"/>
      <c r="E80" s="700"/>
      <c r="F80" s="700"/>
      <c r="G80" s="700"/>
    </row>
    <row r="81" spans="1:7" ht="15.75" x14ac:dyDescent="0.25">
      <c r="A81" s="673" t="s">
        <v>931</v>
      </c>
      <c r="B81" s="673"/>
      <c r="C81" s="673"/>
      <c r="D81" s="673"/>
      <c r="E81" s="682">
        <f>SUM(E79,E74)</f>
        <v>70797826</v>
      </c>
      <c r="F81" s="682">
        <f t="shared" ref="F81:G81" si="0">SUM(F79,F74)</f>
        <v>75391989</v>
      </c>
      <c r="G81" s="682">
        <f t="shared" si="0"/>
        <v>72959850</v>
      </c>
    </row>
  </sheetData>
  <mergeCells count="3">
    <mergeCell ref="A3:G3"/>
    <mergeCell ref="A4:G4"/>
    <mergeCell ref="A1:G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9"/>
  <sheetViews>
    <sheetView topLeftCell="A45" workbookViewId="0">
      <selection activeCell="A6" sqref="A6:N6"/>
    </sheetView>
  </sheetViews>
  <sheetFormatPr defaultRowHeight="12.75" x14ac:dyDescent="0.2"/>
  <cols>
    <col min="1" max="1" width="23.42578125" customWidth="1"/>
    <col min="3" max="3" width="10.140625" bestFit="1" customWidth="1"/>
    <col min="4" max="4" width="10.85546875" bestFit="1" customWidth="1"/>
    <col min="5" max="5" width="10.42578125" customWidth="1"/>
    <col min="9" max="9" width="4" customWidth="1"/>
    <col min="10" max="10" width="4.5703125" customWidth="1"/>
    <col min="11" max="11" width="4" customWidth="1"/>
    <col min="12" max="12" width="10.140625" bestFit="1" customWidth="1"/>
    <col min="13" max="13" width="12.42578125" customWidth="1"/>
    <col min="14" max="14" width="10.140625" bestFit="1" customWidth="1"/>
  </cols>
  <sheetData>
    <row r="1" spans="1:14" x14ac:dyDescent="0.2">
      <c r="A1" s="745" t="s">
        <v>988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  <c r="N1" s="730"/>
    </row>
    <row r="2" spans="1:14" ht="12.75" customHeight="1" x14ac:dyDescent="0.2">
      <c r="A2" s="740"/>
      <c r="B2" s="740"/>
      <c r="C2" s="740"/>
      <c r="D2" s="740"/>
      <c r="E2" s="740"/>
      <c r="F2" s="740"/>
      <c r="I2" s="17"/>
      <c r="J2" s="17"/>
      <c r="K2" s="17"/>
    </row>
    <row r="3" spans="1:14" ht="12.75" customHeight="1" x14ac:dyDescent="0.2">
      <c r="A3" s="248"/>
      <c r="B3" s="248"/>
      <c r="C3" s="248"/>
      <c r="D3" s="248"/>
      <c r="E3" s="248"/>
      <c r="F3" s="248"/>
      <c r="I3" s="17"/>
      <c r="J3" s="17"/>
      <c r="K3" s="17"/>
    </row>
    <row r="4" spans="1:14" ht="20.100000000000001" customHeight="1" x14ac:dyDescent="0.25">
      <c r="A4" s="884" t="s">
        <v>956</v>
      </c>
      <c r="B4" s="885"/>
      <c r="C4" s="885"/>
      <c r="D4" s="885"/>
      <c r="E4" s="885"/>
      <c r="F4" s="885"/>
      <c r="G4" s="885"/>
      <c r="H4" s="885"/>
      <c r="I4" s="885"/>
      <c r="J4" s="885"/>
      <c r="K4" s="885"/>
      <c r="L4" s="886"/>
      <c r="M4" s="744"/>
      <c r="N4" s="744"/>
    </row>
    <row r="5" spans="1:14" ht="20.100000000000001" customHeight="1" x14ac:dyDescent="0.25">
      <c r="A5" s="884" t="s">
        <v>626</v>
      </c>
      <c r="B5" s="744"/>
      <c r="C5" s="744"/>
      <c r="D5" s="744"/>
      <c r="E5" s="744"/>
      <c r="F5" s="744"/>
      <c r="G5" s="744"/>
      <c r="H5" s="744"/>
      <c r="I5" s="744"/>
      <c r="J5" s="744"/>
      <c r="K5" s="744"/>
      <c r="L5" s="744"/>
      <c r="M5" s="744"/>
      <c r="N5" s="744"/>
    </row>
    <row r="6" spans="1:14" ht="20.100000000000001" customHeight="1" x14ac:dyDescent="0.25">
      <c r="A6" s="887" t="s">
        <v>627</v>
      </c>
      <c r="B6" s="885"/>
      <c r="C6" s="885"/>
      <c r="D6" s="885"/>
      <c r="E6" s="885"/>
      <c r="F6" s="885"/>
      <c r="G6" s="885"/>
      <c r="H6" s="885"/>
      <c r="I6" s="885"/>
      <c r="J6" s="885"/>
      <c r="K6" s="885"/>
      <c r="L6" s="886"/>
      <c r="M6" s="744"/>
      <c r="N6" s="744"/>
    </row>
    <row r="7" spans="1:14" ht="15" customHeight="1" x14ac:dyDescent="0.25">
      <c r="A7" s="134"/>
    </row>
    <row r="8" spans="1:14" ht="30.75" customHeight="1" x14ac:dyDescent="0.25">
      <c r="A8" s="135" t="s">
        <v>29</v>
      </c>
      <c r="B8" s="136" t="s">
        <v>30</v>
      </c>
      <c r="C8" s="747" t="s">
        <v>36</v>
      </c>
      <c r="D8" s="748"/>
      <c r="E8" s="749"/>
      <c r="F8" s="747" t="s">
        <v>37</v>
      </c>
      <c r="G8" s="748"/>
      <c r="H8" s="749"/>
      <c r="I8" s="748" t="s">
        <v>613</v>
      </c>
      <c r="J8" s="748"/>
      <c r="K8" s="750"/>
      <c r="L8" s="751" t="s">
        <v>612</v>
      </c>
      <c r="M8" s="752"/>
      <c r="N8" s="753"/>
    </row>
    <row r="9" spans="1:14" s="191" customFormat="1" ht="50.25" customHeight="1" x14ac:dyDescent="0.2">
      <c r="A9" s="181"/>
      <c r="B9" s="182"/>
      <c r="C9" s="183" t="s">
        <v>428</v>
      </c>
      <c r="D9" s="184" t="s">
        <v>429</v>
      </c>
      <c r="E9" s="185" t="s">
        <v>430</v>
      </c>
      <c r="F9" s="183" t="s">
        <v>628</v>
      </c>
      <c r="G9" s="184" t="s">
        <v>629</v>
      </c>
      <c r="H9" s="185" t="s">
        <v>430</v>
      </c>
      <c r="I9" s="186" t="s">
        <v>628</v>
      </c>
      <c r="J9" s="187" t="s">
        <v>629</v>
      </c>
      <c r="K9" s="188" t="s">
        <v>430</v>
      </c>
      <c r="L9" s="189" t="s">
        <v>428</v>
      </c>
      <c r="M9" s="187" t="s">
        <v>429</v>
      </c>
      <c r="N9" s="190" t="s">
        <v>430</v>
      </c>
    </row>
    <row r="10" spans="1:14" ht="45" x14ac:dyDescent="0.2">
      <c r="A10" s="142" t="s">
        <v>38</v>
      </c>
      <c r="B10" s="143" t="s">
        <v>39</v>
      </c>
      <c r="C10" s="192">
        <v>44106500</v>
      </c>
      <c r="D10" s="193">
        <v>42701478</v>
      </c>
      <c r="E10" s="194">
        <v>40940888</v>
      </c>
      <c r="F10" s="192"/>
      <c r="G10" s="193"/>
      <c r="H10" s="194"/>
      <c r="I10" s="195"/>
      <c r="J10" s="193"/>
      <c r="K10" s="196"/>
      <c r="L10" s="197">
        <f>SUM(C10,F10,I10)</f>
        <v>44106500</v>
      </c>
      <c r="M10" s="198">
        <f>SUM(D10,G10,J10)</f>
        <v>42701478</v>
      </c>
      <c r="N10" s="199">
        <f>SUM(E10,H10,K10)</f>
        <v>40940888</v>
      </c>
    </row>
    <row r="11" spans="1:14" ht="15" x14ac:dyDescent="0.2">
      <c r="A11" s="142" t="s">
        <v>40</v>
      </c>
      <c r="B11" s="144" t="s">
        <v>41</v>
      </c>
      <c r="C11" s="192"/>
      <c r="D11" s="193"/>
      <c r="E11" s="194"/>
      <c r="F11" s="192"/>
      <c r="G11" s="193"/>
      <c r="H11" s="194"/>
      <c r="I11" s="195"/>
      <c r="J11" s="193"/>
      <c r="K11" s="196"/>
      <c r="L11" s="197">
        <f t="shared" ref="L11:N74" si="0">SUM(C11,F11,I11)</f>
        <v>0</v>
      </c>
      <c r="M11" s="198">
        <f t="shared" si="0"/>
        <v>0</v>
      </c>
      <c r="N11" s="199">
        <f t="shared" si="0"/>
        <v>0</v>
      </c>
    </row>
    <row r="12" spans="1:14" ht="30" x14ac:dyDescent="0.2">
      <c r="A12" s="142" t="s">
        <v>42</v>
      </c>
      <c r="B12" s="144" t="s">
        <v>43</v>
      </c>
      <c r="C12" s="192"/>
      <c r="D12" s="193">
        <v>1583000</v>
      </c>
      <c r="E12" s="194">
        <v>1583000</v>
      </c>
      <c r="F12" s="192"/>
      <c r="G12" s="193"/>
      <c r="H12" s="194"/>
      <c r="I12" s="195"/>
      <c r="J12" s="193"/>
      <c r="K12" s="196"/>
      <c r="L12" s="197">
        <f t="shared" si="0"/>
        <v>0</v>
      </c>
      <c r="M12" s="198">
        <f t="shared" si="0"/>
        <v>1583000</v>
      </c>
      <c r="N12" s="199">
        <f t="shared" si="0"/>
        <v>1583000</v>
      </c>
    </row>
    <row r="13" spans="1:14" ht="45" x14ac:dyDescent="0.2">
      <c r="A13" s="142" t="s">
        <v>44</v>
      </c>
      <c r="B13" s="144" t="s">
        <v>45</v>
      </c>
      <c r="C13" s="192"/>
      <c r="D13" s="193"/>
      <c r="E13" s="194"/>
      <c r="F13" s="192"/>
      <c r="G13" s="193"/>
      <c r="H13" s="194"/>
      <c r="I13" s="195"/>
      <c r="J13" s="193"/>
      <c r="K13" s="196"/>
      <c r="L13" s="197">
        <f t="shared" si="0"/>
        <v>0</v>
      </c>
      <c r="M13" s="198">
        <f t="shared" si="0"/>
        <v>0</v>
      </c>
      <c r="N13" s="199">
        <f t="shared" si="0"/>
        <v>0</v>
      </c>
    </row>
    <row r="14" spans="1:14" ht="15" x14ac:dyDescent="0.2">
      <c r="A14" s="142" t="s">
        <v>46</v>
      </c>
      <c r="B14" s="144" t="s">
        <v>47</v>
      </c>
      <c r="C14" s="192"/>
      <c r="D14" s="193"/>
      <c r="E14" s="194"/>
      <c r="F14" s="192"/>
      <c r="G14" s="193"/>
      <c r="H14" s="194"/>
      <c r="I14" s="195"/>
      <c r="J14" s="193"/>
      <c r="K14" s="196"/>
      <c r="L14" s="197">
        <f t="shared" si="0"/>
        <v>0</v>
      </c>
      <c r="M14" s="198">
        <f t="shared" si="0"/>
        <v>0</v>
      </c>
      <c r="N14" s="199">
        <f t="shared" si="0"/>
        <v>0</v>
      </c>
    </row>
    <row r="15" spans="1:14" ht="15" x14ac:dyDescent="0.2">
      <c r="A15" s="142" t="s">
        <v>48</v>
      </c>
      <c r="B15" s="144" t="s">
        <v>49</v>
      </c>
      <c r="C15" s="192">
        <v>2131000</v>
      </c>
      <c r="D15" s="193">
        <v>2131000</v>
      </c>
      <c r="E15" s="194">
        <v>2131000</v>
      </c>
      <c r="F15" s="192"/>
      <c r="G15" s="193"/>
      <c r="H15" s="194"/>
      <c r="I15" s="195"/>
      <c r="J15" s="193"/>
      <c r="K15" s="196"/>
      <c r="L15" s="197">
        <f t="shared" si="0"/>
        <v>2131000</v>
      </c>
      <c r="M15" s="198">
        <f t="shared" si="0"/>
        <v>2131000</v>
      </c>
      <c r="N15" s="199">
        <f t="shared" si="0"/>
        <v>2131000</v>
      </c>
    </row>
    <row r="16" spans="1:14" ht="15" x14ac:dyDescent="0.2">
      <c r="A16" s="142" t="s">
        <v>50</v>
      </c>
      <c r="B16" s="144" t="s">
        <v>51</v>
      </c>
      <c r="C16" s="192">
        <v>1938108</v>
      </c>
      <c r="D16" s="193">
        <v>1875300</v>
      </c>
      <c r="E16" s="194">
        <v>1875300</v>
      </c>
      <c r="F16" s="192"/>
      <c r="G16" s="193"/>
      <c r="H16" s="194"/>
      <c r="I16" s="195"/>
      <c r="J16" s="193"/>
      <c r="K16" s="196"/>
      <c r="L16" s="197">
        <f t="shared" si="0"/>
        <v>1938108</v>
      </c>
      <c r="M16" s="198">
        <f t="shared" si="0"/>
        <v>1875300</v>
      </c>
      <c r="N16" s="199">
        <f t="shared" si="0"/>
        <v>1875300</v>
      </c>
    </row>
    <row r="17" spans="1:14" ht="15" x14ac:dyDescent="0.2">
      <c r="A17" s="142" t="s">
        <v>52</v>
      </c>
      <c r="B17" s="144" t="s">
        <v>53</v>
      </c>
      <c r="C17" s="192"/>
      <c r="D17" s="193"/>
      <c r="E17" s="194"/>
      <c r="F17" s="192"/>
      <c r="G17" s="193"/>
      <c r="H17" s="194"/>
      <c r="I17" s="195"/>
      <c r="J17" s="193"/>
      <c r="K17" s="196"/>
      <c r="L17" s="197">
        <f t="shared" si="0"/>
        <v>0</v>
      </c>
      <c r="M17" s="198">
        <f t="shared" si="0"/>
        <v>0</v>
      </c>
      <c r="N17" s="199">
        <f t="shared" si="0"/>
        <v>0</v>
      </c>
    </row>
    <row r="18" spans="1:14" ht="30" x14ac:dyDescent="0.2">
      <c r="A18" s="145" t="s">
        <v>54</v>
      </c>
      <c r="B18" s="144" t="s">
        <v>55</v>
      </c>
      <c r="C18" s="192">
        <v>700000</v>
      </c>
      <c r="D18" s="193">
        <v>742642</v>
      </c>
      <c r="E18" s="194">
        <v>742642</v>
      </c>
      <c r="F18" s="192"/>
      <c r="G18" s="193"/>
      <c r="H18" s="194"/>
      <c r="I18" s="195"/>
      <c r="J18" s="193"/>
      <c r="K18" s="196"/>
      <c r="L18" s="197">
        <f t="shared" si="0"/>
        <v>700000</v>
      </c>
      <c r="M18" s="198">
        <f t="shared" si="0"/>
        <v>742642</v>
      </c>
      <c r="N18" s="199">
        <f t="shared" si="0"/>
        <v>742642</v>
      </c>
    </row>
    <row r="19" spans="1:14" ht="15" x14ac:dyDescent="0.2">
      <c r="A19" s="145" t="s">
        <v>56</v>
      </c>
      <c r="B19" s="144" t="s">
        <v>57</v>
      </c>
      <c r="C19" s="192"/>
      <c r="D19" s="193"/>
      <c r="E19" s="194"/>
      <c r="F19" s="192"/>
      <c r="G19" s="193"/>
      <c r="H19" s="194"/>
      <c r="I19" s="195"/>
      <c r="J19" s="193"/>
      <c r="K19" s="196"/>
      <c r="L19" s="197">
        <f t="shared" si="0"/>
        <v>0</v>
      </c>
      <c r="M19" s="198">
        <f t="shared" si="0"/>
        <v>0</v>
      </c>
      <c r="N19" s="199">
        <f t="shared" si="0"/>
        <v>0</v>
      </c>
    </row>
    <row r="20" spans="1:14" ht="30" x14ac:dyDescent="0.2">
      <c r="A20" s="145" t="s">
        <v>58</v>
      </c>
      <c r="B20" s="144" t="s">
        <v>59</v>
      </c>
      <c r="C20" s="192"/>
      <c r="D20" s="193"/>
      <c r="E20" s="194"/>
      <c r="F20" s="192"/>
      <c r="G20" s="193"/>
      <c r="H20" s="194"/>
      <c r="I20" s="195"/>
      <c r="J20" s="193"/>
      <c r="K20" s="196"/>
      <c r="L20" s="197">
        <f t="shared" si="0"/>
        <v>0</v>
      </c>
      <c r="M20" s="198">
        <f t="shared" si="0"/>
        <v>0</v>
      </c>
      <c r="N20" s="199">
        <f t="shared" si="0"/>
        <v>0</v>
      </c>
    </row>
    <row r="21" spans="1:14" ht="15" x14ac:dyDescent="0.2">
      <c r="A21" s="145" t="s">
        <v>60</v>
      </c>
      <c r="B21" s="144" t="s">
        <v>61</v>
      </c>
      <c r="C21" s="192"/>
      <c r="D21" s="193"/>
      <c r="E21" s="194"/>
      <c r="F21" s="192"/>
      <c r="G21" s="193"/>
      <c r="H21" s="194"/>
      <c r="I21" s="195"/>
      <c r="J21" s="193"/>
      <c r="K21" s="196"/>
      <c r="L21" s="197">
        <f t="shared" si="0"/>
        <v>0</v>
      </c>
      <c r="M21" s="198">
        <f t="shared" si="0"/>
        <v>0</v>
      </c>
      <c r="N21" s="199">
        <f t="shared" si="0"/>
        <v>0</v>
      </c>
    </row>
    <row r="22" spans="1:14" ht="30" x14ac:dyDescent="0.2">
      <c r="A22" s="145" t="s">
        <v>62</v>
      </c>
      <c r="B22" s="144" t="s">
        <v>63</v>
      </c>
      <c r="C22" s="192"/>
      <c r="D22" s="193">
        <v>727002</v>
      </c>
      <c r="E22" s="194">
        <v>727002</v>
      </c>
      <c r="F22" s="192"/>
      <c r="G22" s="193"/>
      <c r="H22" s="194"/>
      <c r="I22" s="195"/>
      <c r="J22" s="193"/>
      <c r="K22" s="196"/>
      <c r="L22" s="197">
        <f t="shared" si="0"/>
        <v>0</v>
      </c>
      <c r="M22" s="198">
        <f t="shared" si="0"/>
        <v>727002</v>
      </c>
      <c r="N22" s="199">
        <f t="shared" si="0"/>
        <v>727002</v>
      </c>
    </row>
    <row r="23" spans="1:14" ht="25.5" x14ac:dyDescent="0.2">
      <c r="A23" s="146" t="s">
        <v>64</v>
      </c>
      <c r="B23" s="147" t="s">
        <v>65</v>
      </c>
      <c r="C23" s="200">
        <f>SUM(C10:C22)</f>
        <v>48875608</v>
      </c>
      <c r="D23" s="201">
        <f>SUM(D10:D22)</f>
        <v>49760422</v>
      </c>
      <c r="E23" s="202">
        <f>SUM(E10:E22)</f>
        <v>47999832</v>
      </c>
      <c r="F23" s="200"/>
      <c r="G23" s="201"/>
      <c r="H23" s="202"/>
      <c r="I23" s="203"/>
      <c r="J23" s="201"/>
      <c r="K23" s="204"/>
      <c r="L23" s="205">
        <f t="shared" si="0"/>
        <v>48875608</v>
      </c>
      <c r="M23" s="206">
        <f t="shared" si="0"/>
        <v>49760422</v>
      </c>
      <c r="N23" s="206">
        <f t="shared" si="0"/>
        <v>47999832</v>
      </c>
    </row>
    <row r="24" spans="1:14" ht="29.25" customHeight="1" x14ac:dyDescent="0.2">
      <c r="A24" s="145" t="s">
        <v>66</v>
      </c>
      <c r="B24" s="144" t="s">
        <v>67</v>
      </c>
      <c r="C24" s="192"/>
      <c r="D24" s="193"/>
      <c r="E24" s="194"/>
      <c r="F24" s="192"/>
      <c r="G24" s="193"/>
      <c r="H24" s="194"/>
      <c r="I24" s="195"/>
      <c r="J24" s="193"/>
      <c r="K24" s="196"/>
      <c r="L24" s="197">
        <f t="shared" si="0"/>
        <v>0</v>
      </c>
      <c r="M24" s="198">
        <f t="shared" si="0"/>
        <v>0</v>
      </c>
      <c r="N24" s="198">
        <f t="shared" si="0"/>
        <v>0</v>
      </c>
    </row>
    <row r="25" spans="1:14" ht="75" x14ac:dyDescent="0.2">
      <c r="A25" s="145" t="s">
        <v>68</v>
      </c>
      <c r="B25" s="144" t="s">
        <v>69</v>
      </c>
      <c r="C25" s="192"/>
      <c r="D25" s="193">
        <v>885000</v>
      </c>
      <c r="E25" s="194">
        <v>885000</v>
      </c>
      <c r="F25" s="192"/>
      <c r="G25" s="193"/>
      <c r="H25" s="194"/>
      <c r="I25" s="195"/>
      <c r="J25" s="193"/>
      <c r="K25" s="196"/>
      <c r="L25" s="197">
        <f t="shared" si="0"/>
        <v>0</v>
      </c>
      <c r="M25" s="198">
        <f t="shared" si="0"/>
        <v>885000</v>
      </c>
      <c r="N25" s="199">
        <f t="shared" si="0"/>
        <v>885000</v>
      </c>
    </row>
    <row r="26" spans="1:14" ht="30" x14ac:dyDescent="0.2">
      <c r="A26" s="145" t="s">
        <v>70</v>
      </c>
      <c r="B26" s="144" t="s">
        <v>71</v>
      </c>
      <c r="C26" s="192"/>
      <c r="D26" s="193">
        <v>1169900</v>
      </c>
      <c r="E26" s="194">
        <v>1169900</v>
      </c>
      <c r="F26" s="192"/>
      <c r="G26" s="193"/>
      <c r="H26" s="194"/>
      <c r="I26" s="195"/>
      <c r="J26" s="193"/>
      <c r="K26" s="196"/>
      <c r="L26" s="197">
        <f t="shared" si="0"/>
        <v>0</v>
      </c>
      <c r="M26" s="198">
        <f t="shared" si="0"/>
        <v>1169900</v>
      </c>
      <c r="N26" s="199">
        <f t="shared" si="0"/>
        <v>1169900</v>
      </c>
    </row>
    <row r="27" spans="1:14" ht="25.5" x14ac:dyDescent="0.2">
      <c r="A27" s="148" t="s">
        <v>72</v>
      </c>
      <c r="B27" s="147" t="s">
        <v>73</v>
      </c>
      <c r="C27" s="200">
        <f t="shared" ref="C27:H27" si="1">SUM(C24:C26)</f>
        <v>0</v>
      </c>
      <c r="D27" s="201">
        <f t="shared" si="1"/>
        <v>2054900</v>
      </c>
      <c r="E27" s="202">
        <f t="shared" si="1"/>
        <v>2054900</v>
      </c>
      <c r="F27" s="200">
        <f t="shared" si="1"/>
        <v>0</v>
      </c>
      <c r="G27" s="201">
        <f t="shared" si="1"/>
        <v>0</v>
      </c>
      <c r="H27" s="202">
        <f t="shared" si="1"/>
        <v>0</v>
      </c>
      <c r="I27" s="203"/>
      <c r="J27" s="201"/>
      <c r="K27" s="204"/>
      <c r="L27" s="205">
        <f t="shared" si="0"/>
        <v>0</v>
      </c>
      <c r="M27" s="207">
        <f t="shared" si="0"/>
        <v>2054900</v>
      </c>
      <c r="N27" s="206">
        <f t="shared" si="0"/>
        <v>2054900</v>
      </c>
    </row>
    <row r="28" spans="1:14" ht="30" x14ac:dyDescent="0.2">
      <c r="A28" s="149" t="s">
        <v>74</v>
      </c>
      <c r="B28" s="150" t="s">
        <v>13</v>
      </c>
      <c r="C28" s="200">
        <f t="shared" ref="C28:H28" si="2">SUM(C27,C23)</f>
        <v>48875608</v>
      </c>
      <c r="D28" s="200">
        <f t="shared" si="2"/>
        <v>51815322</v>
      </c>
      <c r="E28" s="202">
        <f t="shared" si="2"/>
        <v>50054732</v>
      </c>
      <c r="F28" s="200">
        <f t="shared" si="2"/>
        <v>0</v>
      </c>
      <c r="G28" s="201">
        <f t="shared" si="2"/>
        <v>0</v>
      </c>
      <c r="H28" s="202">
        <f t="shared" si="2"/>
        <v>0</v>
      </c>
      <c r="I28" s="203"/>
      <c r="J28" s="201"/>
      <c r="K28" s="204"/>
      <c r="L28" s="205">
        <f t="shared" si="0"/>
        <v>48875608</v>
      </c>
      <c r="M28" s="207">
        <f t="shared" si="0"/>
        <v>51815322</v>
      </c>
      <c r="N28" s="206">
        <f t="shared" si="0"/>
        <v>50054732</v>
      </c>
    </row>
    <row r="29" spans="1:14" ht="60" x14ac:dyDescent="0.2">
      <c r="A29" s="151" t="s">
        <v>75</v>
      </c>
      <c r="B29" s="150" t="s">
        <v>15</v>
      </c>
      <c r="C29" s="200">
        <v>9805553</v>
      </c>
      <c r="D29" s="201">
        <v>10263568</v>
      </c>
      <c r="E29" s="202">
        <v>10008844</v>
      </c>
      <c r="F29" s="200"/>
      <c r="G29" s="201"/>
      <c r="H29" s="202"/>
      <c r="I29" s="203"/>
      <c r="J29" s="201"/>
      <c r="K29" s="204"/>
      <c r="L29" s="205">
        <f t="shared" si="0"/>
        <v>9805553</v>
      </c>
      <c r="M29" s="207">
        <f t="shared" si="0"/>
        <v>10263568</v>
      </c>
      <c r="N29" s="206">
        <f t="shared" si="0"/>
        <v>10008844</v>
      </c>
    </row>
    <row r="30" spans="1:14" ht="30" x14ac:dyDescent="0.2">
      <c r="A30" s="145" t="s">
        <v>76</v>
      </c>
      <c r="B30" s="144" t="s">
        <v>77</v>
      </c>
      <c r="C30" s="192">
        <v>100000</v>
      </c>
      <c r="D30" s="193">
        <v>172440</v>
      </c>
      <c r="E30" s="194">
        <v>172440</v>
      </c>
      <c r="F30" s="192"/>
      <c r="G30" s="193"/>
      <c r="H30" s="194"/>
      <c r="I30" s="195"/>
      <c r="J30" s="193"/>
      <c r="K30" s="196"/>
      <c r="L30" s="197">
        <f t="shared" si="0"/>
        <v>100000</v>
      </c>
      <c r="M30" s="198">
        <f t="shared" si="0"/>
        <v>172440</v>
      </c>
      <c r="N30" s="199">
        <f t="shared" si="0"/>
        <v>172440</v>
      </c>
    </row>
    <row r="31" spans="1:14" ht="30" x14ac:dyDescent="0.2">
      <c r="A31" s="145" t="s">
        <v>78</v>
      </c>
      <c r="B31" s="144" t="s">
        <v>79</v>
      </c>
      <c r="C31" s="192">
        <v>1556508</v>
      </c>
      <c r="D31" s="193">
        <v>1340831</v>
      </c>
      <c r="E31" s="194">
        <v>1332891</v>
      </c>
      <c r="F31" s="192"/>
      <c r="G31" s="193"/>
      <c r="H31" s="194"/>
      <c r="I31" s="195"/>
      <c r="J31" s="193"/>
      <c r="K31" s="196"/>
      <c r="L31" s="197">
        <f t="shared" si="0"/>
        <v>1556508</v>
      </c>
      <c r="M31" s="198">
        <f t="shared" si="0"/>
        <v>1340831</v>
      </c>
      <c r="N31" s="199">
        <f t="shared" si="0"/>
        <v>1332891</v>
      </c>
    </row>
    <row r="32" spans="1:14" ht="15" x14ac:dyDescent="0.2">
      <c r="A32" s="145" t="s">
        <v>80</v>
      </c>
      <c r="B32" s="144" t="s">
        <v>81</v>
      </c>
      <c r="C32" s="192"/>
      <c r="D32" s="193"/>
      <c r="E32" s="194"/>
      <c r="F32" s="192"/>
      <c r="G32" s="193"/>
      <c r="H32" s="194"/>
      <c r="I32" s="195"/>
      <c r="J32" s="193"/>
      <c r="K32" s="196"/>
      <c r="L32" s="197">
        <f t="shared" si="0"/>
        <v>0</v>
      </c>
      <c r="M32" s="198">
        <f t="shared" si="0"/>
        <v>0</v>
      </c>
      <c r="N32" s="199">
        <f t="shared" si="0"/>
        <v>0</v>
      </c>
    </row>
    <row r="33" spans="1:14" x14ac:dyDescent="0.2">
      <c r="A33" s="148" t="s">
        <v>82</v>
      </c>
      <c r="B33" s="147" t="s">
        <v>83</v>
      </c>
      <c r="C33" s="200">
        <f>SUM(C30:C32)</f>
        <v>1656508</v>
      </c>
      <c r="D33" s="201">
        <f>SUM(D30:D32)</f>
        <v>1513271</v>
      </c>
      <c r="E33" s="202">
        <f>SUM(E30:E32)</f>
        <v>1505331</v>
      </c>
      <c r="F33" s="200"/>
      <c r="G33" s="201"/>
      <c r="H33" s="202"/>
      <c r="I33" s="203"/>
      <c r="J33" s="201"/>
      <c r="K33" s="204"/>
      <c r="L33" s="205">
        <f t="shared" si="0"/>
        <v>1656508</v>
      </c>
      <c r="M33" s="207">
        <f t="shared" si="0"/>
        <v>1513271</v>
      </c>
      <c r="N33" s="206">
        <f t="shared" si="0"/>
        <v>1505331</v>
      </c>
    </row>
    <row r="34" spans="1:14" ht="45" x14ac:dyDescent="0.2">
      <c r="A34" s="145" t="s">
        <v>84</v>
      </c>
      <c r="B34" s="144" t="s">
        <v>85</v>
      </c>
      <c r="C34" s="192">
        <v>950000</v>
      </c>
      <c r="D34" s="193">
        <v>1401105</v>
      </c>
      <c r="E34" s="194">
        <v>1270557</v>
      </c>
      <c r="F34" s="192"/>
      <c r="G34" s="193"/>
      <c r="H34" s="194"/>
      <c r="I34" s="195"/>
      <c r="J34" s="193"/>
      <c r="K34" s="196"/>
      <c r="L34" s="197">
        <f t="shared" si="0"/>
        <v>950000</v>
      </c>
      <c r="M34" s="198">
        <f t="shared" si="0"/>
        <v>1401105</v>
      </c>
      <c r="N34" s="199">
        <f t="shared" si="0"/>
        <v>1270557</v>
      </c>
    </row>
    <row r="35" spans="1:14" ht="30" x14ac:dyDescent="0.2">
      <c r="A35" s="145" t="s">
        <v>86</v>
      </c>
      <c r="B35" s="144" t="s">
        <v>87</v>
      </c>
      <c r="C35" s="192">
        <v>680000</v>
      </c>
      <c r="D35" s="193">
        <v>914183</v>
      </c>
      <c r="E35" s="194">
        <v>836250</v>
      </c>
      <c r="F35" s="192"/>
      <c r="G35" s="193"/>
      <c r="H35" s="194"/>
      <c r="I35" s="195"/>
      <c r="J35" s="193"/>
      <c r="K35" s="196"/>
      <c r="L35" s="197">
        <f t="shared" si="0"/>
        <v>680000</v>
      </c>
      <c r="M35" s="198">
        <f t="shared" si="0"/>
        <v>914183</v>
      </c>
      <c r="N35" s="199">
        <f t="shared" si="0"/>
        <v>836250</v>
      </c>
    </row>
    <row r="36" spans="1:14" ht="25.5" x14ac:dyDescent="0.2">
      <c r="A36" s="148" t="s">
        <v>88</v>
      </c>
      <c r="B36" s="147" t="s">
        <v>89</v>
      </c>
      <c r="C36" s="200">
        <f>SUM(C34:C35)</f>
        <v>1630000</v>
      </c>
      <c r="D36" s="201">
        <f>SUM(D34:D35)</f>
        <v>2315288</v>
      </c>
      <c r="E36" s="202">
        <f>SUM(E34:E35)</f>
        <v>2106807</v>
      </c>
      <c r="F36" s="200"/>
      <c r="G36" s="201"/>
      <c r="H36" s="202"/>
      <c r="I36" s="203"/>
      <c r="J36" s="201"/>
      <c r="K36" s="204"/>
      <c r="L36" s="205">
        <f t="shared" si="0"/>
        <v>1630000</v>
      </c>
      <c r="M36" s="207">
        <f t="shared" si="0"/>
        <v>2315288</v>
      </c>
      <c r="N36" s="206">
        <f t="shared" si="0"/>
        <v>2106807</v>
      </c>
    </row>
    <row r="37" spans="1:14" ht="15" x14ac:dyDescent="0.2">
      <c r="A37" s="145" t="s">
        <v>90</v>
      </c>
      <c r="B37" s="144" t="s">
        <v>91</v>
      </c>
      <c r="C37" s="192">
        <v>1700000</v>
      </c>
      <c r="D37" s="193">
        <v>1110215</v>
      </c>
      <c r="E37" s="194">
        <v>1042445</v>
      </c>
      <c r="F37" s="192"/>
      <c r="G37" s="193"/>
      <c r="H37" s="194"/>
      <c r="I37" s="195"/>
      <c r="J37" s="193"/>
      <c r="K37" s="196"/>
      <c r="L37" s="197">
        <f t="shared" si="0"/>
        <v>1700000</v>
      </c>
      <c r="M37" s="198">
        <f t="shared" si="0"/>
        <v>1110215</v>
      </c>
      <c r="N37" s="199">
        <f t="shared" si="0"/>
        <v>1042445</v>
      </c>
    </row>
    <row r="38" spans="1:14" ht="15" x14ac:dyDescent="0.2">
      <c r="A38" s="145" t="s">
        <v>92</v>
      </c>
      <c r="B38" s="144" t="s">
        <v>93</v>
      </c>
      <c r="C38" s="192"/>
      <c r="D38" s="193"/>
      <c r="E38" s="194"/>
      <c r="F38" s="192"/>
      <c r="G38" s="193"/>
      <c r="H38" s="194"/>
      <c r="I38" s="195"/>
      <c r="J38" s="193"/>
      <c r="K38" s="196"/>
      <c r="L38" s="197">
        <f t="shared" si="0"/>
        <v>0</v>
      </c>
      <c r="M38" s="198">
        <f t="shared" si="0"/>
        <v>0</v>
      </c>
      <c r="N38" s="199">
        <f t="shared" si="0"/>
        <v>0</v>
      </c>
    </row>
    <row r="39" spans="1:14" ht="15" x14ac:dyDescent="0.2">
      <c r="A39" s="145" t="s">
        <v>94</v>
      </c>
      <c r="B39" s="144" t="s">
        <v>95</v>
      </c>
      <c r="C39" s="192"/>
      <c r="D39" s="193"/>
      <c r="E39" s="194"/>
      <c r="F39" s="192"/>
      <c r="G39" s="193"/>
      <c r="H39" s="194"/>
      <c r="I39" s="195"/>
      <c r="J39" s="193"/>
      <c r="K39" s="196"/>
      <c r="L39" s="197">
        <f t="shared" si="0"/>
        <v>0</v>
      </c>
      <c r="M39" s="198">
        <f t="shared" si="0"/>
        <v>0</v>
      </c>
      <c r="N39" s="199">
        <f t="shared" si="0"/>
        <v>0</v>
      </c>
    </row>
    <row r="40" spans="1:14" ht="45" x14ac:dyDescent="0.2">
      <c r="A40" s="145" t="s">
        <v>96</v>
      </c>
      <c r="B40" s="144" t="s">
        <v>97</v>
      </c>
      <c r="C40" s="192">
        <v>30000</v>
      </c>
      <c r="D40" s="193">
        <v>146583</v>
      </c>
      <c r="E40" s="194">
        <v>131583</v>
      </c>
      <c r="F40" s="192"/>
      <c r="G40" s="193"/>
      <c r="H40" s="194"/>
      <c r="I40" s="195"/>
      <c r="J40" s="193"/>
      <c r="K40" s="196"/>
      <c r="L40" s="197">
        <f t="shared" si="0"/>
        <v>30000</v>
      </c>
      <c r="M40" s="198">
        <f t="shared" si="0"/>
        <v>146583</v>
      </c>
      <c r="N40" s="199">
        <f t="shared" si="0"/>
        <v>131583</v>
      </c>
    </row>
    <row r="41" spans="1:14" ht="30" x14ac:dyDescent="0.2">
      <c r="A41" s="152" t="s">
        <v>98</v>
      </c>
      <c r="B41" s="144" t="s">
        <v>99</v>
      </c>
      <c r="C41" s="192"/>
      <c r="D41" s="193"/>
      <c r="E41" s="194"/>
      <c r="F41" s="192"/>
      <c r="G41" s="193"/>
      <c r="H41" s="194"/>
      <c r="I41" s="195"/>
      <c r="J41" s="193"/>
      <c r="K41" s="196"/>
      <c r="L41" s="197">
        <f t="shared" si="0"/>
        <v>0</v>
      </c>
      <c r="M41" s="198">
        <f t="shared" si="0"/>
        <v>0</v>
      </c>
      <c r="N41" s="199">
        <f t="shared" si="0"/>
        <v>0</v>
      </c>
    </row>
    <row r="42" spans="1:14" ht="45" x14ac:dyDescent="0.2">
      <c r="A42" s="145" t="s">
        <v>100</v>
      </c>
      <c r="B42" s="144" t="s">
        <v>101</v>
      </c>
      <c r="C42" s="192">
        <v>2872000</v>
      </c>
      <c r="D42" s="193">
        <v>1083150</v>
      </c>
      <c r="E42" s="194">
        <v>388150</v>
      </c>
      <c r="F42" s="192"/>
      <c r="G42" s="193"/>
      <c r="H42" s="194"/>
      <c r="I42" s="195"/>
      <c r="J42" s="193"/>
      <c r="K42" s="196"/>
      <c r="L42" s="197">
        <f t="shared" si="0"/>
        <v>2872000</v>
      </c>
      <c r="M42" s="198">
        <f t="shared" si="0"/>
        <v>1083150</v>
      </c>
      <c r="N42" s="199">
        <f t="shared" si="0"/>
        <v>388150</v>
      </c>
    </row>
    <row r="43" spans="1:14" ht="15" x14ac:dyDescent="0.2">
      <c r="A43" s="145" t="s">
        <v>102</v>
      </c>
      <c r="B43" s="144" t="s">
        <v>103</v>
      </c>
      <c r="C43" s="192">
        <v>650000</v>
      </c>
      <c r="D43" s="193">
        <v>719615</v>
      </c>
      <c r="E43" s="194">
        <v>719615</v>
      </c>
      <c r="F43" s="192"/>
      <c r="G43" s="193"/>
      <c r="H43" s="194"/>
      <c r="I43" s="195"/>
      <c r="J43" s="193"/>
      <c r="K43" s="196"/>
      <c r="L43" s="197">
        <f t="shared" si="0"/>
        <v>650000</v>
      </c>
      <c r="M43" s="198">
        <f t="shared" si="0"/>
        <v>719615</v>
      </c>
      <c r="N43" s="199">
        <f t="shared" si="0"/>
        <v>719615</v>
      </c>
    </row>
    <row r="44" spans="1:14" ht="25.5" x14ac:dyDescent="0.2">
      <c r="A44" s="148" t="s">
        <v>104</v>
      </c>
      <c r="B44" s="147" t="s">
        <v>105</v>
      </c>
      <c r="C44" s="200">
        <f>SUM(C37:C43)</f>
        <v>5252000</v>
      </c>
      <c r="D44" s="201">
        <f>SUM(D37:D43)</f>
        <v>3059563</v>
      </c>
      <c r="E44" s="202">
        <f>SUM(E37:E43)</f>
        <v>2281793</v>
      </c>
      <c r="F44" s="200"/>
      <c r="G44" s="201"/>
      <c r="H44" s="202"/>
      <c r="I44" s="203"/>
      <c r="J44" s="201"/>
      <c r="K44" s="204"/>
      <c r="L44" s="205">
        <f t="shared" si="0"/>
        <v>5252000</v>
      </c>
      <c r="M44" s="207">
        <f t="shared" si="0"/>
        <v>3059563</v>
      </c>
      <c r="N44" s="206">
        <f t="shared" si="0"/>
        <v>2281793</v>
      </c>
    </row>
    <row r="45" spans="1:14" ht="15" x14ac:dyDescent="0.2">
      <c r="A45" s="145" t="s">
        <v>106</v>
      </c>
      <c r="B45" s="144" t="s">
        <v>107</v>
      </c>
      <c r="C45" s="192">
        <v>1540000</v>
      </c>
      <c r="D45" s="193">
        <v>1466815</v>
      </c>
      <c r="E45" s="194">
        <v>1466815</v>
      </c>
      <c r="F45" s="192"/>
      <c r="G45" s="193"/>
      <c r="H45" s="194"/>
      <c r="I45" s="195"/>
      <c r="J45" s="193"/>
      <c r="K45" s="196"/>
      <c r="L45" s="197">
        <f t="shared" si="0"/>
        <v>1540000</v>
      </c>
      <c r="M45" s="198">
        <f t="shared" si="0"/>
        <v>1466815</v>
      </c>
      <c r="N45" s="199">
        <f t="shared" si="0"/>
        <v>1466815</v>
      </c>
    </row>
    <row r="46" spans="1:14" ht="30" x14ac:dyDescent="0.2">
      <c r="A46" s="145" t="s">
        <v>108</v>
      </c>
      <c r="B46" s="144" t="s">
        <v>109</v>
      </c>
      <c r="C46" s="192"/>
      <c r="D46" s="193"/>
      <c r="E46" s="194"/>
      <c r="F46" s="192"/>
      <c r="G46" s="193"/>
      <c r="H46" s="194"/>
      <c r="I46" s="195"/>
      <c r="J46" s="193"/>
      <c r="K46" s="196"/>
      <c r="L46" s="197">
        <f t="shared" si="0"/>
        <v>0</v>
      </c>
      <c r="M46" s="198">
        <f t="shared" si="0"/>
        <v>0</v>
      </c>
      <c r="N46" s="199">
        <f t="shared" si="0"/>
        <v>0</v>
      </c>
    </row>
    <row r="47" spans="1:14" ht="38.25" x14ac:dyDescent="0.2">
      <c r="A47" s="148" t="s">
        <v>110</v>
      </c>
      <c r="B47" s="147" t="s">
        <v>111</v>
      </c>
      <c r="C47" s="200">
        <f>SUM(C45:C46)</f>
        <v>1540000</v>
      </c>
      <c r="D47" s="200">
        <f t="shared" ref="D47:E47" si="3">SUM(D45:D46)</f>
        <v>1466815</v>
      </c>
      <c r="E47" s="200">
        <f t="shared" si="3"/>
        <v>1466815</v>
      </c>
      <c r="F47" s="200"/>
      <c r="G47" s="201"/>
      <c r="H47" s="202"/>
      <c r="I47" s="203"/>
      <c r="J47" s="201"/>
      <c r="K47" s="204"/>
      <c r="L47" s="205">
        <f t="shared" si="0"/>
        <v>1540000</v>
      </c>
      <c r="M47" s="207">
        <f t="shared" si="0"/>
        <v>1466815</v>
      </c>
      <c r="N47" s="206">
        <f t="shared" si="0"/>
        <v>1466815</v>
      </c>
    </row>
    <row r="48" spans="1:14" ht="45" x14ac:dyDescent="0.2">
      <c r="A48" s="145" t="s">
        <v>112</v>
      </c>
      <c r="B48" s="144" t="s">
        <v>113</v>
      </c>
      <c r="C48" s="192">
        <v>2038157</v>
      </c>
      <c r="D48" s="193">
        <v>1607866</v>
      </c>
      <c r="E48" s="194">
        <v>1339435</v>
      </c>
      <c r="F48" s="192"/>
      <c r="G48" s="193"/>
      <c r="H48" s="194"/>
      <c r="I48" s="195"/>
      <c r="J48" s="193"/>
      <c r="K48" s="196"/>
      <c r="L48" s="197">
        <f t="shared" si="0"/>
        <v>2038157</v>
      </c>
      <c r="M48" s="198">
        <f t="shared" si="0"/>
        <v>1607866</v>
      </c>
      <c r="N48" s="199">
        <f t="shared" si="0"/>
        <v>1339435</v>
      </c>
    </row>
    <row r="49" spans="1:14" ht="30" x14ac:dyDescent="0.2">
      <c r="A49" s="145" t="s">
        <v>114</v>
      </c>
      <c r="B49" s="144" t="s">
        <v>115</v>
      </c>
      <c r="C49" s="192"/>
      <c r="D49" s="193"/>
      <c r="E49" s="194"/>
      <c r="F49" s="192"/>
      <c r="G49" s="193"/>
      <c r="H49" s="194"/>
      <c r="I49" s="195"/>
      <c r="J49" s="193"/>
      <c r="K49" s="196"/>
      <c r="L49" s="197">
        <f t="shared" si="0"/>
        <v>0</v>
      </c>
      <c r="M49" s="198">
        <f t="shared" si="0"/>
        <v>0</v>
      </c>
      <c r="N49" s="199">
        <f t="shared" si="0"/>
        <v>0</v>
      </c>
    </row>
    <row r="50" spans="1:14" ht="15" x14ac:dyDescent="0.2">
      <c r="A50" s="145" t="s">
        <v>116</v>
      </c>
      <c r="B50" s="144" t="s">
        <v>117</v>
      </c>
      <c r="C50" s="192"/>
      <c r="D50" s="193"/>
      <c r="E50" s="194"/>
      <c r="F50" s="192"/>
      <c r="G50" s="193"/>
      <c r="H50" s="194"/>
      <c r="I50" s="195"/>
      <c r="J50" s="193"/>
      <c r="K50" s="196"/>
      <c r="L50" s="197">
        <f t="shared" si="0"/>
        <v>0</v>
      </c>
      <c r="M50" s="198">
        <f t="shared" si="0"/>
        <v>0</v>
      </c>
      <c r="N50" s="199">
        <f t="shared" si="0"/>
        <v>0</v>
      </c>
    </row>
    <row r="51" spans="1:14" ht="30" x14ac:dyDescent="0.2">
      <c r="A51" s="145" t="s">
        <v>118</v>
      </c>
      <c r="B51" s="144" t="s">
        <v>119</v>
      </c>
      <c r="C51" s="192"/>
      <c r="D51" s="193"/>
      <c r="E51" s="194"/>
      <c r="F51" s="192"/>
      <c r="G51" s="193"/>
      <c r="H51" s="194"/>
      <c r="I51" s="195"/>
      <c r="J51" s="193"/>
      <c r="K51" s="196"/>
      <c r="L51" s="197">
        <f t="shared" si="0"/>
        <v>0</v>
      </c>
      <c r="M51" s="198">
        <f t="shared" si="0"/>
        <v>0</v>
      </c>
      <c r="N51" s="199">
        <f t="shared" si="0"/>
        <v>0</v>
      </c>
    </row>
    <row r="52" spans="1:14" ht="15" x14ac:dyDescent="0.2">
      <c r="A52" s="145" t="s">
        <v>120</v>
      </c>
      <c r="B52" s="144" t="s">
        <v>121</v>
      </c>
      <c r="C52" s="192"/>
      <c r="D52" s="193">
        <v>296673</v>
      </c>
      <c r="E52" s="194">
        <v>296673</v>
      </c>
      <c r="F52" s="192"/>
      <c r="G52" s="193"/>
      <c r="H52" s="194"/>
      <c r="I52" s="195"/>
      <c r="J52" s="193"/>
      <c r="K52" s="196"/>
      <c r="L52" s="197">
        <f t="shared" si="0"/>
        <v>0</v>
      </c>
      <c r="M52" s="198">
        <f t="shared" si="0"/>
        <v>296673</v>
      </c>
      <c r="N52" s="199">
        <f t="shared" si="0"/>
        <v>296673</v>
      </c>
    </row>
    <row r="53" spans="1:14" ht="38.25" x14ac:dyDescent="0.2">
      <c r="A53" s="148" t="s">
        <v>122</v>
      </c>
      <c r="B53" s="147" t="s">
        <v>123</v>
      </c>
      <c r="C53" s="200">
        <f>SUM(C48:C52)</f>
        <v>2038157</v>
      </c>
      <c r="D53" s="201">
        <f>SUM(D48:D52)</f>
        <v>1904539</v>
      </c>
      <c r="E53" s="202">
        <f>SUM(E48:E52)</f>
        <v>1636108</v>
      </c>
      <c r="F53" s="200"/>
      <c r="G53" s="201"/>
      <c r="H53" s="202"/>
      <c r="I53" s="203"/>
      <c r="J53" s="201"/>
      <c r="K53" s="204"/>
      <c r="L53" s="205">
        <f t="shared" si="0"/>
        <v>2038157</v>
      </c>
      <c r="M53" s="207">
        <f t="shared" si="0"/>
        <v>1904539</v>
      </c>
      <c r="N53" s="206">
        <f t="shared" si="0"/>
        <v>1636108</v>
      </c>
    </row>
    <row r="54" spans="1:14" ht="15" x14ac:dyDescent="0.2">
      <c r="A54" s="151" t="s">
        <v>124</v>
      </c>
      <c r="B54" s="150" t="s">
        <v>16</v>
      </c>
      <c r="C54" s="200">
        <f>SUM(C53,C47,C44,C36,C33)</f>
        <v>12116665</v>
      </c>
      <c r="D54" s="201">
        <f>SUM(D53,D47,D44,D36,D33)</f>
        <v>10259476</v>
      </c>
      <c r="E54" s="202">
        <f>SUM(E53,E47,E44,E36,E33)</f>
        <v>8996854</v>
      </c>
      <c r="F54" s="200"/>
      <c r="G54" s="201"/>
      <c r="H54" s="202"/>
      <c r="I54" s="203"/>
      <c r="J54" s="201"/>
      <c r="K54" s="204"/>
      <c r="L54" s="205">
        <f t="shared" si="0"/>
        <v>12116665</v>
      </c>
      <c r="M54" s="207">
        <f t="shared" si="0"/>
        <v>10259476</v>
      </c>
      <c r="N54" s="206">
        <f t="shared" si="0"/>
        <v>8996854</v>
      </c>
    </row>
    <row r="55" spans="1:14" ht="30" x14ac:dyDescent="0.2">
      <c r="A55" s="153" t="s">
        <v>125</v>
      </c>
      <c r="B55" s="144" t="s">
        <v>126</v>
      </c>
      <c r="C55" s="192"/>
      <c r="D55" s="193"/>
      <c r="E55" s="194"/>
      <c r="F55" s="192"/>
      <c r="G55" s="193"/>
      <c r="H55" s="194"/>
      <c r="I55" s="195"/>
      <c r="J55" s="193"/>
      <c r="K55" s="196"/>
      <c r="L55" s="197">
        <f t="shared" si="0"/>
        <v>0</v>
      </c>
      <c r="M55" s="198">
        <f t="shared" si="0"/>
        <v>0</v>
      </c>
      <c r="N55" s="199">
        <f t="shared" si="0"/>
        <v>0</v>
      </c>
    </row>
    <row r="56" spans="1:14" ht="15" x14ac:dyDescent="0.2">
      <c r="A56" s="153" t="s">
        <v>127</v>
      </c>
      <c r="B56" s="144" t="s">
        <v>128</v>
      </c>
      <c r="C56" s="192"/>
      <c r="D56" s="193"/>
      <c r="E56" s="194"/>
      <c r="F56" s="192"/>
      <c r="G56" s="193"/>
      <c r="H56" s="194"/>
      <c r="I56" s="195"/>
      <c r="J56" s="193"/>
      <c r="K56" s="196"/>
      <c r="L56" s="197">
        <f t="shared" si="0"/>
        <v>0</v>
      </c>
      <c r="M56" s="198">
        <f t="shared" si="0"/>
        <v>0</v>
      </c>
      <c r="N56" s="199">
        <f t="shared" si="0"/>
        <v>0</v>
      </c>
    </row>
    <row r="57" spans="1:14" ht="30" x14ac:dyDescent="0.2">
      <c r="A57" s="154" t="s">
        <v>129</v>
      </c>
      <c r="B57" s="144" t="s">
        <v>130</v>
      </c>
      <c r="C57" s="192"/>
      <c r="D57" s="193"/>
      <c r="E57" s="194"/>
      <c r="F57" s="192"/>
      <c r="G57" s="193"/>
      <c r="H57" s="194"/>
      <c r="I57" s="195"/>
      <c r="J57" s="193"/>
      <c r="K57" s="196"/>
      <c r="L57" s="197">
        <f t="shared" si="0"/>
        <v>0</v>
      </c>
      <c r="M57" s="198">
        <f t="shared" si="0"/>
        <v>0</v>
      </c>
      <c r="N57" s="199">
        <f t="shared" si="0"/>
        <v>0</v>
      </c>
    </row>
    <row r="58" spans="1:14" ht="36.75" customHeight="1" x14ac:dyDescent="0.2">
      <c r="A58" s="154" t="s">
        <v>702</v>
      </c>
      <c r="B58" s="144" t="s">
        <v>132</v>
      </c>
      <c r="C58" s="192"/>
      <c r="D58" s="193"/>
      <c r="E58" s="194"/>
      <c r="F58" s="192"/>
      <c r="G58" s="193"/>
      <c r="H58" s="194"/>
      <c r="I58" s="195"/>
      <c r="J58" s="193"/>
      <c r="K58" s="196"/>
      <c r="L58" s="197">
        <f t="shared" si="0"/>
        <v>0</v>
      </c>
      <c r="M58" s="198">
        <f t="shared" si="0"/>
        <v>0</v>
      </c>
      <c r="N58" s="199">
        <f t="shared" si="0"/>
        <v>0</v>
      </c>
    </row>
    <row r="59" spans="1:14" ht="45" x14ac:dyDescent="0.2">
      <c r="A59" s="154" t="s">
        <v>133</v>
      </c>
      <c r="B59" s="144" t="s">
        <v>134</v>
      </c>
      <c r="C59" s="192"/>
      <c r="D59" s="193"/>
      <c r="E59" s="194"/>
      <c r="F59" s="192"/>
      <c r="G59" s="193"/>
      <c r="H59" s="194"/>
      <c r="I59" s="195"/>
      <c r="J59" s="193"/>
      <c r="K59" s="196"/>
      <c r="L59" s="197">
        <f t="shared" si="0"/>
        <v>0</v>
      </c>
      <c r="M59" s="198">
        <f t="shared" si="0"/>
        <v>0</v>
      </c>
      <c r="N59" s="199">
        <f t="shared" si="0"/>
        <v>0</v>
      </c>
    </row>
    <row r="60" spans="1:14" ht="30" x14ac:dyDescent="0.2">
      <c r="A60" s="153" t="s">
        <v>135</v>
      </c>
      <c r="B60" s="144" t="s">
        <v>136</v>
      </c>
      <c r="C60" s="192"/>
      <c r="D60" s="193"/>
      <c r="E60" s="194"/>
      <c r="F60" s="192"/>
      <c r="G60" s="193"/>
      <c r="H60" s="194"/>
      <c r="I60" s="195"/>
      <c r="J60" s="193"/>
      <c r="K60" s="196"/>
      <c r="L60" s="197">
        <f t="shared" si="0"/>
        <v>0</v>
      </c>
      <c r="M60" s="198">
        <f t="shared" si="0"/>
        <v>0</v>
      </c>
      <c r="N60" s="199">
        <f t="shared" si="0"/>
        <v>0</v>
      </c>
    </row>
    <row r="61" spans="1:14" ht="30" x14ac:dyDescent="0.2">
      <c r="A61" s="153" t="s">
        <v>137</v>
      </c>
      <c r="B61" s="144" t="s">
        <v>138</v>
      </c>
      <c r="C61" s="192"/>
      <c r="D61" s="193"/>
      <c r="E61" s="194"/>
      <c r="F61" s="192"/>
      <c r="G61" s="193"/>
      <c r="H61" s="194"/>
      <c r="I61" s="195"/>
      <c r="J61" s="193"/>
      <c r="K61" s="196"/>
      <c r="L61" s="197">
        <f t="shared" si="0"/>
        <v>0</v>
      </c>
      <c r="M61" s="198">
        <f t="shared" si="0"/>
        <v>0</v>
      </c>
      <c r="N61" s="199">
        <f t="shared" si="0"/>
        <v>0</v>
      </c>
    </row>
    <row r="62" spans="1:14" ht="30" x14ac:dyDescent="0.2">
      <c r="A62" s="153" t="s">
        <v>139</v>
      </c>
      <c r="B62" s="144" t="s">
        <v>140</v>
      </c>
      <c r="C62" s="192"/>
      <c r="D62" s="193"/>
      <c r="E62" s="194"/>
      <c r="F62" s="192"/>
      <c r="G62" s="193"/>
      <c r="H62" s="194"/>
      <c r="I62" s="195"/>
      <c r="J62" s="193"/>
      <c r="K62" s="196"/>
      <c r="L62" s="197">
        <f t="shared" si="0"/>
        <v>0</v>
      </c>
      <c r="M62" s="198">
        <f t="shared" si="0"/>
        <v>0</v>
      </c>
      <c r="N62" s="199">
        <f t="shared" si="0"/>
        <v>0</v>
      </c>
    </row>
    <row r="63" spans="1:14" ht="30" x14ac:dyDescent="0.2">
      <c r="A63" s="155" t="s">
        <v>141</v>
      </c>
      <c r="B63" s="150" t="s">
        <v>18</v>
      </c>
      <c r="C63" s="200">
        <f>SUM(C55:C62)</f>
        <v>0</v>
      </c>
      <c r="D63" s="201">
        <f>SUM(D55:D62)</f>
        <v>0</v>
      </c>
      <c r="E63" s="202">
        <f>SUM(E55:E62)</f>
        <v>0</v>
      </c>
      <c r="F63" s="200"/>
      <c r="G63" s="201"/>
      <c r="H63" s="202"/>
      <c r="I63" s="203"/>
      <c r="J63" s="201"/>
      <c r="K63" s="204"/>
      <c r="L63" s="205">
        <f t="shared" si="0"/>
        <v>0</v>
      </c>
      <c r="M63" s="207">
        <f t="shared" si="0"/>
        <v>0</v>
      </c>
      <c r="N63" s="206">
        <f t="shared" si="0"/>
        <v>0</v>
      </c>
    </row>
    <row r="64" spans="1:14" ht="30" x14ac:dyDescent="0.2">
      <c r="A64" s="156" t="s">
        <v>142</v>
      </c>
      <c r="B64" s="144" t="s">
        <v>143</v>
      </c>
      <c r="C64" s="192"/>
      <c r="D64" s="193"/>
      <c r="E64" s="194"/>
      <c r="F64" s="192"/>
      <c r="G64" s="193"/>
      <c r="H64" s="194"/>
      <c r="I64" s="195"/>
      <c r="J64" s="193"/>
      <c r="K64" s="196"/>
      <c r="L64" s="197">
        <f t="shared" si="0"/>
        <v>0</v>
      </c>
      <c r="M64" s="198">
        <f t="shared" si="0"/>
        <v>0</v>
      </c>
      <c r="N64" s="199">
        <f t="shared" si="0"/>
        <v>0</v>
      </c>
    </row>
    <row r="65" spans="1:14" ht="30" x14ac:dyDescent="0.2">
      <c r="A65" s="156" t="s">
        <v>144</v>
      </c>
      <c r="B65" s="144" t="s">
        <v>145</v>
      </c>
      <c r="C65" s="192"/>
      <c r="D65" s="193"/>
      <c r="E65" s="194"/>
      <c r="F65" s="192"/>
      <c r="G65" s="193"/>
      <c r="H65" s="194"/>
      <c r="I65" s="195"/>
      <c r="J65" s="193"/>
      <c r="K65" s="196"/>
      <c r="L65" s="197">
        <f t="shared" si="0"/>
        <v>0</v>
      </c>
      <c r="M65" s="198">
        <f t="shared" si="0"/>
        <v>0</v>
      </c>
      <c r="N65" s="199">
        <f t="shared" si="0"/>
        <v>0</v>
      </c>
    </row>
    <row r="66" spans="1:14" ht="60" x14ac:dyDescent="0.2">
      <c r="A66" s="156" t="s">
        <v>703</v>
      </c>
      <c r="B66" s="144" t="s">
        <v>147</v>
      </c>
      <c r="C66" s="192"/>
      <c r="D66" s="193"/>
      <c r="E66" s="194"/>
      <c r="F66" s="192"/>
      <c r="G66" s="193"/>
      <c r="H66" s="194"/>
      <c r="I66" s="195"/>
      <c r="J66" s="193"/>
      <c r="K66" s="196"/>
      <c r="L66" s="197">
        <f t="shared" si="0"/>
        <v>0</v>
      </c>
      <c r="M66" s="198">
        <f t="shared" si="0"/>
        <v>0</v>
      </c>
      <c r="N66" s="199">
        <f t="shared" si="0"/>
        <v>0</v>
      </c>
    </row>
    <row r="67" spans="1:14" ht="52.5" customHeight="1" x14ac:dyDescent="0.2">
      <c r="A67" s="156" t="s">
        <v>704</v>
      </c>
      <c r="B67" s="144" t="s">
        <v>149</v>
      </c>
      <c r="C67" s="192"/>
      <c r="D67" s="193"/>
      <c r="E67" s="194"/>
      <c r="F67" s="192"/>
      <c r="G67" s="193"/>
      <c r="H67" s="194"/>
      <c r="I67" s="195"/>
      <c r="J67" s="193"/>
      <c r="K67" s="196"/>
      <c r="L67" s="197">
        <f t="shared" si="0"/>
        <v>0</v>
      </c>
      <c r="M67" s="198">
        <f t="shared" si="0"/>
        <v>0</v>
      </c>
      <c r="N67" s="199">
        <f t="shared" si="0"/>
        <v>0</v>
      </c>
    </row>
    <row r="68" spans="1:14" ht="53.25" customHeight="1" x14ac:dyDescent="0.2">
      <c r="A68" s="156" t="s">
        <v>705</v>
      </c>
      <c r="B68" s="144" t="s">
        <v>151</v>
      </c>
      <c r="C68" s="192"/>
      <c r="D68" s="193"/>
      <c r="E68" s="194"/>
      <c r="F68" s="192"/>
      <c r="G68" s="193"/>
      <c r="H68" s="194"/>
      <c r="I68" s="195"/>
      <c r="J68" s="193"/>
      <c r="K68" s="196"/>
      <c r="L68" s="197">
        <f t="shared" si="0"/>
        <v>0</v>
      </c>
      <c r="M68" s="198">
        <f t="shared" si="0"/>
        <v>0</v>
      </c>
      <c r="N68" s="199">
        <f t="shared" si="0"/>
        <v>0</v>
      </c>
    </row>
    <row r="69" spans="1:14" ht="39.75" customHeight="1" x14ac:dyDescent="0.2">
      <c r="A69" s="156" t="s">
        <v>706</v>
      </c>
      <c r="B69" s="144" t="s">
        <v>153</v>
      </c>
      <c r="C69" s="192"/>
      <c r="D69" s="193">
        <v>2849973</v>
      </c>
      <c r="E69" s="194">
        <v>2849973</v>
      </c>
      <c r="F69" s="192"/>
      <c r="G69" s="193"/>
      <c r="H69" s="194"/>
      <c r="I69" s="195"/>
      <c r="J69" s="193"/>
      <c r="K69" s="196"/>
      <c r="L69" s="197">
        <f t="shared" si="0"/>
        <v>0</v>
      </c>
      <c r="M69" s="198">
        <f t="shared" si="0"/>
        <v>2849973</v>
      </c>
      <c r="N69" s="199">
        <f t="shared" si="0"/>
        <v>2849973</v>
      </c>
    </row>
    <row r="70" spans="1:14" ht="60" x14ac:dyDescent="0.2">
      <c r="A70" s="156" t="s">
        <v>707</v>
      </c>
      <c r="B70" s="144" t="s">
        <v>155</v>
      </c>
      <c r="C70" s="192"/>
      <c r="D70" s="193"/>
      <c r="E70" s="194"/>
      <c r="F70" s="192"/>
      <c r="G70" s="193"/>
      <c r="H70" s="194"/>
      <c r="I70" s="195"/>
      <c r="J70" s="193"/>
      <c r="K70" s="196"/>
      <c r="L70" s="197">
        <f t="shared" si="0"/>
        <v>0</v>
      </c>
      <c r="M70" s="198">
        <f t="shared" si="0"/>
        <v>0</v>
      </c>
      <c r="N70" s="199">
        <f t="shared" si="0"/>
        <v>0</v>
      </c>
    </row>
    <row r="71" spans="1:14" ht="66" customHeight="1" x14ac:dyDescent="0.2">
      <c r="A71" s="156" t="s">
        <v>708</v>
      </c>
      <c r="B71" s="144" t="s">
        <v>157</v>
      </c>
      <c r="C71" s="192"/>
      <c r="D71" s="193"/>
      <c r="E71" s="194"/>
      <c r="F71" s="192"/>
      <c r="G71" s="193"/>
      <c r="H71" s="194"/>
      <c r="I71" s="195"/>
      <c r="J71" s="193"/>
      <c r="K71" s="196"/>
      <c r="L71" s="197">
        <f t="shared" si="0"/>
        <v>0</v>
      </c>
      <c r="M71" s="198">
        <f t="shared" si="0"/>
        <v>0</v>
      </c>
      <c r="N71" s="199">
        <f t="shared" si="0"/>
        <v>0</v>
      </c>
    </row>
    <row r="72" spans="1:14" ht="30" x14ac:dyDescent="0.2">
      <c r="A72" s="156" t="s">
        <v>158</v>
      </c>
      <c r="B72" s="144" t="s">
        <v>159</v>
      </c>
      <c r="C72" s="192"/>
      <c r="D72" s="193"/>
      <c r="E72" s="194"/>
      <c r="F72" s="192"/>
      <c r="G72" s="193"/>
      <c r="H72" s="194"/>
      <c r="I72" s="195"/>
      <c r="J72" s="193"/>
      <c r="K72" s="196"/>
      <c r="L72" s="197">
        <f t="shared" si="0"/>
        <v>0</v>
      </c>
      <c r="M72" s="198">
        <f t="shared" si="0"/>
        <v>0</v>
      </c>
      <c r="N72" s="199">
        <f t="shared" si="0"/>
        <v>0</v>
      </c>
    </row>
    <row r="73" spans="1:14" ht="15" x14ac:dyDescent="0.2">
      <c r="A73" s="156" t="s">
        <v>160</v>
      </c>
      <c r="B73" s="144" t="s">
        <v>161</v>
      </c>
      <c r="C73" s="192"/>
      <c r="D73" s="193"/>
      <c r="E73" s="194"/>
      <c r="F73" s="192"/>
      <c r="G73" s="193"/>
      <c r="H73" s="194"/>
      <c r="I73" s="195"/>
      <c r="J73" s="193"/>
      <c r="K73" s="196"/>
      <c r="L73" s="197">
        <f t="shared" si="0"/>
        <v>0</v>
      </c>
      <c r="M73" s="198">
        <f t="shared" si="0"/>
        <v>0</v>
      </c>
      <c r="N73" s="199">
        <f t="shared" si="0"/>
        <v>0</v>
      </c>
    </row>
    <row r="74" spans="1:14" ht="60" x14ac:dyDescent="0.2">
      <c r="A74" s="156" t="s">
        <v>162</v>
      </c>
      <c r="B74" s="144" t="s">
        <v>163</v>
      </c>
      <c r="C74" s="192"/>
      <c r="D74" s="193"/>
      <c r="E74" s="194"/>
      <c r="F74" s="192"/>
      <c r="G74" s="193"/>
      <c r="H74" s="194"/>
      <c r="I74" s="195"/>
      <c r="J74" s="193"/>
      <c r="K74" s="196"/>
      <c r="L74" s="197">
        <f t="shared" si="0"/>
        <v>0</v>
      </c>
      <c r="M74" s="198">
        <f t="shared" si="0"/>
        <v>0</v>
      </c>
      <c r="N74" s="199">
        <f t="shared" si="0"/>
        <v>0</v>
      </c>
    </row>
    <row r="75" spans="1:14" ht="15" x14ac:dyDescent="0.2">
      <c r="A75" s="156" t="s">
        <v>164</v>
      </c>
      <c r="B75" s="144" t="s">
        <v>165</v>
      </c>
      <c r="C75" s="192"/>
      <c r="D75" s="193"/>
      <c r="E75" s="194"/>
      <c r="F75" s="192"/>
      <c r="G75" s="193"/>
      <c r="H75" s="194"/>
      <c r="I75" s="195"/>
      <c r="J75" s="193"/>
      <c r="K75" s="196"/>
      <c r="L75" s="197">
        <f t="shared" ref="L75:N126" si="4">SUM(C75,F75,I75)</f>
        <v>0</v>
      </c>
      <c r="M75" s="198">
        <f t="shared" si="4"/>
        <v>0</v>
      </c>
      <c r="N75" s="199">
        <f t="shared" si="4"/>
        <v>0</v>
      </c>
    </row>
    <row r="76" spans="1:14" ht="15" x14ac:dyDescent="0.2">
      <c r="A76" s="156" t="s">
        <v>166</v>
      </c>
      <c r="B76" s="144" t="s">
        <v>165</v>
      </c>
      <c r="C76" s="192"/>
      <c r="D76" s="193"/>
      <c r="E76" s="194"/>
      <c r="F76" s="192"/>
      <c r="G76" s="193"/>
      <c r="H76" s="194"/>
      <c r="I76" s="195"/>
      <c r="J76" s="193"/>
      <c r="K76" s="196"/>
      <c r="L76" s="197">
        <f t="shared" si="4"/>
        <v>0</v>
      </c>
      <c r="M76" s="198">
        <f t="shared" si="4"/>
        <v>0</v>
      </c>
      <c r="N76" s="199">
        <f t="shared" si="4"/>
        <v>0</v>
      </c>
    </row>
    <row r="77" spans="1:14" ht="30" x14ac:dyDescent="0.2">
      <c r="A77" s="155" t="s">
        <v>167</v>
      </c>
      <c r="B77" s="150" t="s">
        <v>20</v>
      </c>
      <c r="C77" s="200">
        <f>SUM(C64:C76)</f>
        <v>0</v>
      </c>
      <c r="D77" s="201">
        <f>SUM(D64:D76)</f>
        <v>2849973</v>
      </c>
      <c r="E77" s="202">
        <f>SUM(E64:E76)</f>
        <v>2849973</v>
      </c>
      <c r="F77" s="200">
        <f>SUM(F64:F76)</f>
        <v>0</v>
      </c>
      <c r="G77" s="201"/>
      <c r="H77" s="202"/>
      <c r="I77" s="203"/>
      <c r="J77" s="201"/>
      <c r="K77" s="204"/>
      <c r="L77" s="205">
        <f t="shared" si="4"/>
        <v>0</v>
      </c>
      <c r="M77" s="207">
        <f t="shared" si="4"/>
        <v>2849973</v>
      </c>
      <c r="N77" s="206">
        <f t="shared" si="4"/>
        <v>2849973</v>
      </c>
    </row>
    <row r="78" spans="1:14" ht="63" x14ac:dyDescent="0.25">
      <c r="A78" s="381" t="s">
        <v>168</v>
      </c>
      <c r="B78" s="372"/>
      <c r="C78" s="373">
        <f t="shared" ref="C78:H78" si="5">SUM(C77,C63,C54,C29,C28)</f>
        <v>70797826</v>
      </c>
      <c r="D78" s="374">
        <f t="shared" si="5"/>
        <v>75188339</v>
      </c>
      <c r="E78" s="375">
        <f t="shared" si="5"/>
        <v>71910403</v>
      </c>
      <c r="F78" s="373">
        <f t="shared" si="5"/>
        <v>0</v>
      </c>
      <c r="G78" s="374">
        <f t="shared" si="5"/>
        <v>0</v>
      </c>
      <c r="H78" s="375">
        <f t="shared" si="5"/>
        <v>0</v>
      </c>
      <c r="I78" s="376"/>
      <c r="J78" s="374"/>
      <c r="K78" s="377"/>
      <c r="L78" s="378">
        <f t="shared" si="4"/>
        <v>70797826</v>
      </c>
      <c r="M78" s="379">
        <f t="shared" si="4"/>
        <v>75188339</v>
      </c>
      <c r="N78" s="380">
        <f t="shared" si="4"/>
        <v>71910403</v>
      </c>
    </row>
    <row r="79" spans="1:14" ht="30" x14ac:dyDescent="0.2">
      <c r="A79" s="158" t="s">
        <v>169</v>
      </c>
      <c r="B79" s="144" t="s">
        <v>170</v>
      </c>
      <c r="C79" s="192"/>
      <c r="D79" s="193"/>
      <c r="E79" s="194"/>
      <c r="F79" s="192"/>
      <c r="G79" s="193"/>
      <c r="H79" s="194"/>
      <c r="I79" s="195"/>
      <c r="J79" s="193"/>
      <c r="K79" s="196"/>
      <c r="L79" s="197">
        <f t="shared" si="4"/>
        <v>0</v>
      </c>
      <c r="M79" s="198">
        <f t="shared" si="4"/>
        <v>0</v>
      </c>
      <c r="N79" s="199">
        <f t="shared" si="4"/>
        <v>0</v>
      </c>
    </row>
    <row r="80" spans="1:14" ht="30" x14ac:dyDescent="0.2">
      <c r="A80" s="158" t="s">
        <v>171</v>
      </c>
      <c r="B80" s="144" t="s">
        <v>172</v>
      </c>
      <c r="C80" s="192"/>
      <c r="D80" s="193"/>
      <c r="E80" s="194"/>
      <c r="F80" s="192"/>
      <c r="G80" s="193"/>
      <c r="H80" s="194"/>
      <c r="I80" s="195"/>
      <c r="J80" s="193"/>
      <c r="K80" s="196"/>
      <c r="L80" s="197">
        <f t="shared" si="4"/>
        <v>0</v>
      </c>
      <c r="M80" s="198">
        <f t="shared" si="4"/>
        <v>0</v>
      </c>
      <c r="N80" s="199">
        <f t="shared" si="4"/>
        <v>0</v>
      </c>
    </row>
    <row r="81" spans="1:14" ht="30" x14ac:dyDescent="0.2">
      <c r="A81" s="158" t="s">
        <v>173</v>
      </c>
      <c r="B81" s="144" t="s">
        <v>174</v>
      </c>
      <c r="C81" s="192"/>
      <c r="D81" s="193">
        <v>35984</v>
      </c>
      <c r="E81" s="194">
        <v>35984</v>
      </c>
      <c r="F81" s="192"/>
      <c r="G81" s="193"/>
      <c r="H81" s="194"/>
      <c r="I81" s="195"/>
      <c r="J81" s="193"/>
      <c r="K81" s="196"/>
      <c r="L81" s="197">
        <f t="shared" si="4"/>
        <v>0</v>
      </c>
      <c r="M81" s="198">
        <f t="shared" si="4"/>
        <v>35984</v>
      </c>
      <c r="N81" s="199">
        <f t="shared" si="4"/>
        <v>35984</v>
      </c>
    </row>
    <row r="82" spans="1:14" ht="30" x14ac:dyDescent="0.2">
      <c r="A82" s="158" t="s">
        <v>175</v>
      </c>
      <c r="B82" s="144" t="s">
        <v>176</v>
      </c>
      <c r="C82" s="192"/>
      <c r="D82" s="193">
        <v>124370</v>
      </c>
      <c r="E82" s="194">
        <v>124370</v>
      </c>
      <c r="F82" s="192"/>
      <c r="G82" s="193"/>
      <c r="H82" s="194"/>
      <c r="I82" s="195"/>
      <c r="J82" s="193"/>
      <c r="K82" s="196"/>
      <c r="L82" s="197">
        <f t="shared" si="4"/>
        <v>0</v>
      </c>
      <c r="M82" s="198">
        <f t="shared" si="4"/>
        <v>124370</v>
      </c>
      <c r="N82" s="199">
        <f t="shared" si="4"/>
        <v>124370</v>
      </c>
    </row>
    <row r="83" spans="1:14" ht="30" x14ac:dyDescent="0.2">
      <c r="A83" s="145" t="s">
        <v>177</v>
      </c>
      <c r="B83" s="144" t="s">
        <v>178</v>
      </c>
      <c r="C83" s="192"/>
      <c r="D83" s="193"/>
      <c r="E83" s="194"/>
      <c r="F83" s="192"/>
      <c r="G83" s="193"/>
      <c r="H83" s="194"/>
      <c r="I83" s="195"/>
      <c r="J83" s="193"/>
      <c r="K83" s="196"/>
      <c r="L83" s="197">
        <f t="shared" si="4"/>
        <v>0</v>
      </c>
      <c r="M83" s="198">
        <f t="shared" si="4"/>
        <v>0</v>
      </c>
      <c r="N83" s="199">
        <f t="shared" si="4"/>
        <v>0</v>
      </c>
    </row>
    <row r="84" spans="1:14" ht="45" x14ac:dyDescent="0.2">
      <c r="A84" s="145" t="s">
        <v>179</v>
      </c>
      <c r="B84" s="144" t="s">
        <v>180</v>
      </c>
      <c r="C84" s="192"/>
      <c r="D84" s="193"/>
      <c r="E84" s="194"/>
      <c r="F84" s="192"/>
      <c r="G84" s="193"/>
      <c r="H84" s="194"/>
      <c r="I84" s="195"/>
      <c r="J84" s="193"/>
      <c r="K84" s="196"/>
      <c r="L84" s="197">
        <f t="shared" si="4"/>
        <v>0</v>
      </c>
      <c r="M84" s="198">
        <f t="shared" si="4"/>
        <v>0</v>
      </c>
      <c r="N84" s="199">
        <f t="shared" si="4"/>
        <v>0</v>
      </c>
    </row>
    <row r="85" spans="1:14" ht="30" x14ac:dyDescent="0.2">
      <c r="A85" s="145" t="s">
        <v>709</v>
      </c>
      <c r="B85" s="144" t="s">
        <v>182</v>
      </c>
      <c r="C85" s="192"/>
      <c r="D85" s="193">
        <v>43296</v>
      </c>
      <c r="E85" s="194">
        <v>43296</v>
      </c>
      <c r="F85" s="192"/>
      <c r="G85" s="193"/>
      <c r="H85" s="194"/>
      <c r="I85" s="195"/>
      <c r="J85" s="193"/>
      <c r="K85" s="196"/>
      <c r="L85" s="197">
        <f t="shared" si="4"/>
        <v>0</v>
      </c>
      <c r="M85" s="198">
        <f t="shared" si="4"/>
        <v>43296</v>
      </c>
      <c r="N85" s="199">
        <f t="shared" si="4"/>
        <v>43296</v>
      </c>
    </row>
    <row r="86" spans="1:14" s="7" customFormat="1" ht="15" x14ac:dyDescent="0.2">
      <c r="A86" s="151" t="s">
        <v>183</v>
      </c>
      <c r="B86" s="150" t="s">
        <v>22</v>
      </c>
      <c r="C86" s="200"/>
      <c r="D86" s="201">
        <f>SUM(D79:D85)</f>
        <v>203650</v>
      </c>
      <c r="E86" s="201">
        <f>SUM(E79:E85)</f>
        <v>203650</v>
      </c>
      <c r="F86" s="200">
        <f>SUM(F79:F85)</f>
        <v>0</v>
      </c>
      <c r="G86" s="200">
        <f t="shared" ref="G86:H86" si="6">SUM(G79:G85)</f>
        <v>0</v>
      </c>
      <c r="H86" s="200">
        <f t="shared" si="6"/>
        <v>0</v>
      </c>
      <c r="I86" s="203"/>
      <c r="J86" s="201"/>
      <c r="K86" s="204"/>
      <c r="L86" s="205">
        <f t="shared" si="4"/>
        <v>0</v>
      </c>
      <c r="M86" s="207">
        <f t="shared" si="4"/>
        <v>203650</v>
      </c>
      <c r="N86" s="206">
        <f t="shared" si="4"/>
        <v>203650</v>
      </c>
    </row>
    <row r="87" spans="1:14" ht="15" x14ac:dyDescent="0.2">
      <c r="A87" s="153" t="s">
        <v>184</v>
      </c>
      <c r="B87" s="144" t="s">
        <v>185</v>
      </c>
      <c r="C87" s="192"/>
      <c r="D87" s="193"/>
      <c r="E87" s="194"/>
      <c r="F87" s="192"/>
      <c r="G87" s="193"/>
      <c r="H87" s="194"/>
      <c r="I87" s="195"/>
      <c r="J87" s="193"/>
      <c r="K87" s="196"/>
      <c r="L87" s="197">
        <f t="shared" si="4"/>
        <v>0</v>
      </c>
      <c r="M87" s="198">
        <f t="shared" si="4"/>
        <v>0</v>
      </c>
      <c r="N87" s="199">
        <f t="shared" si="4"/>
        <v>0</v>
      </c>
    </row>
    <row r="88" spans="1:14" ht="30" x14ac:dyDescent="0.2">
      <c r="A88" s="153" t="s">
        <v>186</v>
      </c>
      <c r="B88" s="144" t="s">
        <v>187</v>
      </c>
      <c r="C88" s="192"/>
      <c r="D88" s="193"/>
      <c r="E88" s="194"/>
      <c r="F88" s="192"/>
      <c r="G88" s="193"/>
      <c r="H88" s="194"/>
      <c r="I88" s="195"/>
      <c r="J88" s="193"/>
      <c r="K88" s="196"/>
      <c r="L88" s="197">
        <f t="shared" si="4"/>
        <v>0</v>
      </c>
      <c r="M88" s="198">
        <f t="shared" si="4"/>
        <v>0</v>
      </c>
      <c r="N88" s="199">
        <f t="shared" si="4"/>
        <v>0</v>
      </c>
    </row>
    <row r="89" spans="1:14" ht="30" x14ac:dyDescent="0.2">
      <c r="A89" s="153" t="s">
        <v>188</v>
      </c>
      <c r="B89" s="144" t="s">
        <v>189</v>
      </c>
      <c r="C89" s="192"/>
      <c r="D89" s="193"/>
      <c r="E89" s="194"/>
      <c r="F89" s="192"/>
      <c r="G89" s="193"/>
      <c r="H89" s="194"/>
      <c r="I89" s="195"/>
      <c r="J89" s="193"/>
      <c r="K89" s="196"/>
      <c r="L89" s="197">
        <f t="shared" si="4"/>
        <v>0</v>
      </c>
      <c r="M89" s="198">
        <f t="shared" si="4"/>
        <v>0</v>
      </c>
      <c r="N89" s="199">
        <f t="shared" si="4"/>
        <v>0</v>
      </c>
    </row>
    <row r="90" spans="1:14" ht="30" x14ac:dyDescent="0.2">
      <c r="A90" s="153" t="s">
        <v>710</v>
      </c>
      <c r="B90" s="144" t="s">
        <v>191</v>
      </c>
      <c r="C90" s="192"/>
      <c r="D90" s="193"/>
      <c r="E90" s="194"/>
      <c r="F90" s="192"/>
      <c r="G90" s="193"/>
      <c r="H90" s="194"/>
      <c r="I90" s="195"/>
      <c r="J90" s="193"/>
      <c r="K90" s="196"/>
      <c r="L90" s="197">
        <f t="shared" si="4"/>
        <v>0</v>
      </c>
      <c r="M90" s="198">
        <f t="shared" si="4"/>
        <v>0</v>
      </c>
      <c r="N90" s="199">
        <f t="shared" si="4"/>
        <v>0</v>
      </c>
    </row>
    <row r="91" spans="1:14" ht="15" x14ac:dyDescent="0.2">
      <c r="A91" s="155" t="s">
        <v>192</v>
      </c>
      <c r="B91" s="150" t="s">
        <v>24</v>
      </c>
      <c r="C91" s="192"/>
      <c r="D91" s="193"/>
      <c r="E91" s="194"/>
      <c r="F91" s="192">
        <f>SUM(F87:F90)</f>
        <v>0</v>
      </c>
      <c r="G91" s="192">
        <f t="shared" ref="G91:H91" si="7">SUM(G87:G90)</f>
        <v>0</v>
      </c>
      <c r="H91" s="192">
        <f t="shared" si="7"/>
        <v>0</v>
      </c>
      <c r="I91" s="195"/>
      <c r="J91" s="193"/>
      <c r="K91" s="196"/>
      <c r="L91" s="197">
        <f t="shared" si="4"/>
        <v>0</v>
      </c>
      <c r="M91" s="198">
        <f t="shared" si="4"/>
        <v>0</v>
      </c>
      <c r="N91" s="199">
        <f t="shared" si="4"/>
        <v>0</v>
      </c>
    </row>
    <row r="92" spans="1:14" ht="60" x14ac:dyDescent="0.2">
      <c r="A92" s="153" t="s">
        <v>711</v>
      </c>
      <c r="B92" s="144" t="s">
        <v>194</v>
      </c>
      <c r="C92" s="192"/>
      <c r="D92" s="193"/>
      <c r="E92" s="194"/>
      <c r="F92" s="192"/>
      <c r="G92" s="193"/>
      <c r="H92" s="194"/>
      <c r="I92" s="195"/>
      <c r="J92" s="193"/>
      <c r="K92" s="196"/>
      <c r="L92" s="197">
        <f t="shared" si="4"/>
        <v>0</v>
      </c>
      <c r="M92" s="198">
        <f t="shared" si="4"/>
        <v>0</v>
      </c>
      <c r="N92" s="199">
        <f t="shared" si="4"/>
        <v>0</v>
      </c>
    </row>
    <row r="93" spans="1:14" ht="59.25" customHeight="1" x14ac:dyDescent="0.2">
      <c r="A93" s="153" t="s">
        <v>712</v>
      </c>
      <c r="B93" s="144" t="s">
        <v>196</v>
      </c>
      <c r="C93" s="192"/>
      <c r="D93" s="193"/>
      <c r="E93" s="194"/>
      <c r="F93" s="192"/>
      <c r="G93" s="193"/>
      <c r="H93" s="194"/>
      <c r="I93" s="195"/>
      <c r="J93" s="193"/>
      <c r="K93" s="196"/>
      <c r="L93" s="197">
        <f t="shared" si="4"/>
        <v>0</v>
      </c>
      <c r="M93" s="198">
        <f t="shared" si="4"/>
        <v>0</v>
      </c>
      <c r="N93" s="199">
        <f t="shared" si="4"/>
        <v>0</v>
      </c>
    </row>
    <row r="94" spans="1:14" ht="60" x14ac:dyDescent="0.2">
      <c r="A94" s="153" t="s">
        <v>713</v>
      </c>
      <c r="B94" s="144" t="s">
        <v>198</v>
      </c>
      <c r="C94" s="192"/>
      <c r="D94" s="193"/>
      <c r="E94" s="194"/>
      <c r="F94" s="192"/>
      <c r="G94" s="193"/>
      <c r="H94" s="194"/>
      <c r="I94" s="195"/>
      <c r="J94" s="193"/>
      <c r="K94" s="196"/>
      <c r="L94" s="197">
        <f t="shared" si="4"/>
        <v>0</v>
      </c>
      <c r="M94" s="198">
        <f t="shared" si="4"/>
        <v>0</v>
      </c>
      <c r="N94" s="199">
        <f t="shared" si="4"/>
        <v>0</v>
      </c>
    </row>
    <row r="95" spans="1:14" ht="45" x14ac:dyDescent="0.2">
      <c r="A95" s="153" t="s">
        <v>714</v>
      </c>
      <c r="B95" s="144" t="s">
        <v>200</v>
      </c>
      <c r="C95" s="192"/>
      <c r="D95" s="193"/>
      <c r="E95" s="194"/>
      <c r="F95" s="192"/>
      <c r="G95" s="193"/>
      <c r="H95" s="194"/>
      <c r="I95" s="195"/>
      <c r="J95" s="193"/>
      <c r="K95" s="196"/>
      <c r="L95" s="197">
        <f t="shared" si="4"/>
        <v>0</v>
      </c>
      <c r="M95" s="198">
        <f t="shared" si="4"/>
        <v>0</v>
      </c>
      <c r="N95" s="199">
        <f t="shared" si="4"/>
        <v>0</v>
      </c>
    </row>
    <row r="96" spans="1:14" ht="60" x14ac:dyDescent="0.2">
      <c r="A96" s="153" t="s">
        <v>715</v>
      </c>
      <c r="B96" s="144" t="s">
        <v>202</v>
      </c>
      <c r="C96" s="192"/>
      <c r="D96" s="193"/>
      <c r="E96" s="194"/>
      <c r="F96" s="192"/>
      <c r="G96" s="193"/>
      <c r="H96" s="194"/>
      <c r="I96" s="195"/>
      <c r="J96" s="193"/>
      <c r="K96" s="196"/>
      <c r="L96" s="197">
        <f t="shared" si="4"/>
        <v>0</v>
      </c>
      <c r="M96" s="198">
        <f t="shared" si="4"/>
        <v>0</v>
      </c>
      <c r="N96" s="199">
        <f t="shared" si="4"/>
        <v>0</v>
      </c>
    </row>
    <row r="97" spans="1:14" ht="64.5" customHeight="1" x14ac:dyDescent="0.2">
      <c r="A97" s="153" t="s">
        <v>716</v>
      </c>
      <c r="B97" s="144" t="s">
        <v>204</v>
      </c>
      <c r="C97" s="192"/>
      <c r="D97" s="193"/>
      <c r="E97" s="194"/>
      <c r="F97" s="192"/>
      <c r="G97" s="193"/>
      <c r="H97" s="194"/>
      <c r="I97" s="195"/>
      <c r="J97" s="193"/>
      <c r="K97" s="196"/>
      <c r="L97" s="197">
        <f t="shared" si="4"/>
        <v>0</v>
      </c>
      <c r="M97" s="198">
        <f t="shared" si="4"/>
        <v>0</v>
      </c>
      <c r="N97" s="199">
        <f t="shared" si="4"/>
        <v>0</v>
      </c>
    </row>
    <row r="98" spans="1:14" ht="15" x14ac:dyDescent="0.2">
      <c r="A98" s="153" t="s">
        <v>205</v>
      </c>
      <c r="B98" s="144" t="s">
        <v>206</v>
      </c>
      <c r="C98" s="192"/>
      <c r="D98" s="193"/>
      <c r="E98" s="194"/>
      <c r="F98" s="192"/>
      <c r="G98" s="193"/>
      <c r="H98" s="194"/>
      <c r="I98" s="195"/>
      <c r="J98" s="193"/>
      <c r="K98" s="196"/>
      <c r="L98" s="197">
        <f t="shared" si="4"/>
        <v>0</v>
      </c>
      <c r="M98" s="198">
        <f t="shared" si="4"/>
        <v>0</v>
      </c>
      <c r="N98" s="199">
        <f t="shared" si="4"/>
        <v>0</v>
      </c>
    </row>
    <row r="99" spans="1:14" ht="45" x14ac:dyDescent="0.2">
      <c r="A99" s="153" t="s">
        <v>717</v>
      </c>
      <c r="B99" s="144" t="s">
        <v>208</v>
      </c>
      <c r="C99" s="192"/>
      <c r="D99" s="193"/>
      <c r="E99" s="194"/>
      <c r="F99" s="192"/>
      <c r="G99" s="193"/>
      <c r="H99" s="194"/>
      <c r="I99" s="195"/>
      <c r="J99" s="193"/>
      <c r="K99" s="196"/>
      <c r="L99" s="197">
        <f t="shared" si="4"/>
        <v>0</v>
      </c>
      <c r="M99" s="198">
        <f t="shared" si="4"/>
        <v>0</v>
      </c>
      <c r="N99" s="199">
        <f t="shared" si="4"/>
        <v>0</v>
      </c>
    </row>
    <row r="100" spans="1:14" ht="30" x14ac:dyDescent="0.2">
      <c r="A100" s="155" t="s">
        <v>209</v>
      </c>
      <c r="B100" s="150" t="s">
        <v>26</v>
      </c>
      <c r="C100" s="192"/>
      <c r="D100" s="193"/>
      <c r="E100" s="194"/>
      <c r="F100" s="192">
        <f>SUM(F92:F99)</f>
        <v>0</v>
      </c>
      <c r="G100" s="192">
        <f t="shared" ref="G100:H100" si="8">SUM(G92:G99)</f>
        <v>0</v>
      </c>
      <c r="H100" s="192">
        <f t="shared" si="8"/>
        <v>0</v>
      </c>
      <c r="I100" s="195"/>
      <c r="J100" s="193"/>
      <c r="K100" s="196"/>
      <c r="L100" s="197">
        <f t="shared" si="4"/>
        <v>0</v>
      </c>
      <c r="M100" s="198">
        <f t="shared" si="4"/>
        <v>0</v>
      </c>
      <c r="N100" s="199">
        <f t="shared" si="4"/>
        <v>0</v>
      </c>
    </row>
    <row r="101" spans="1:14" ht="63" x14ac:dyDescent="0.25">
      <c r="A101" s="157" t="s">
        <v>210</v>
      </c>
      <c r="B101" s="150"/>
      <c r="C101" s="200">
        <f>SUM(C100,C91,C86)</f>
        <v>0</v>
      </c>
      <c r="D101" s="201">
        <f>SUM(D100,D91,D86)</f>
        <v>203650</v>
      </c>
      <c r="E101" s="201">
        <f>SUM(E100,E91,E86)</f>
        <v>203650</v>
      </c>
      <c r="F101" s="200">
        <f>SUM(F100,F91,F86)</f>
        <v>0</v>
      </c>
      <c r="G101" s="200">
        <f t="shared" ref="G101:H101" si="9">SUM(G100,G91,G86)</f>
        <v>0</v>
      </c>
      <c r="H101" s="200">
        <f t="shared" si="9"/>
        <v>0</v>
      </c>
      <c r="I101" s="195"/>
      <c r="J101" s="193"/>
      <c r="K101" s="196"/>
      <c r="L101" s="197">
        <f t="shared" si="4"/>
        <v>0</v>
      </c>
      <c r="M101" s="198">
        <f t="shared" si="4"/>
        <v>203650</v>
      </c>
      <c r="N101" s="199">
        <f t="shared" si="4"/>
        <v>203650</v>
      </c>
    </row>
    <row r="102" spans="1:14" ht="31.5" x14ac:dyDescent="0.2">
      <c r="A102" s="159" t="s">
        <v>211</v>
      </c>
      <c r="B102" s="160" t="s">
        <v>212</v>
      </c>
      <c r="C102" s="200">
        <f t="shared" ref="C102:H102" si="10">SUM(C101,C78)</f>
        <v>70797826</v>
      </c>
      <c r="D102" s="201">
        <f t="shared" si="10"/>
        <v>75391989</v>
      </c>
      <c r="E102" s="202">
        <f t="shared" si="10"/>
        <v>72114053</v>
      </c>
      <c r="F102" s="200">
        <f t="shared" si="10"/>
        <v>0</v>
      </c>
      <c r="G102" s="201">
        <f t="shared" si="10"/>
        <v>0</v>
      </c>
      <c r="H102" s="202">
        <f t="shared" si="10"/>
        <v>0</v>
      </c>
      <c r="I102" s="203"/>
      <c r="J102" s="201"/>
      <c r="K102" s="204"/>
      <c r="L102" s="205">
        <f t="shared" si="4"/>
        <v>70797826</v>
      </c>
      <c r="M102" s="207">
        <f t="shared" si="4"/>
        <v>75391989</v>
      </c>
      <c r="N102" s="206">
        <f t="shared" si="4"/>
        <v>72114053</v>
      </c>
    </row>
    <row r="103" spans="1:14" ht="45" x14ac:dyDescent="0.2">
      <c r="A103" s="153" t="s">
        <v>213</v>
      </c>
      <c r="B103" s="161" t="s">
        <v>214</v>
      </c>
      <c r="C103" s="208"/>
      <c r="D103" s="209"/>
      <c r="E103" s="210"/>
      <c r="F103" s="208"/>
      <c r="G103" s="209"/>
      <c r="H103" s="210"/>
      <c r="I103" s="211"/>
      <c r="J103" s="209"/>
      <c r="K103" s="212"/>
      <c r="L103" s="197">
        <f t="shared" si="4"/>
        <v>0</v>
      </c>
      <c r="M103" s="198">
        <f t="shared" si="4"/>
        <v>0</v>
      </c>
      <c r="N103" s="199">
        <f t="shared" si="4"/>
        <v>0</v>
      </c>
    </row>
    <row r="104" spans="1:14" ht="60" x14ac:dyDescent="0.2">
      <c r="A104" s="153" t="s">
        <v>215</v>
      </c>
      <c r="B104" s="161" t="s">
        <v>216</v>
      </c>
      <c r="C104" s="208"/>
      <c r="D104" s="209"/>
      <c r="E104" s="210"/>
      <c r="F104" s="208"/>
      <c r="G104" s="209"/>
      <c r="H104" s="210"/>
      <c r="I104" s="211"/>
      <c r="J104" s="209"/>
      <c r="K104" s="212"/>
      <c r="L104" s="197">
        <f t="shared" si="4"/>
        <v>0</v>
      </c>
      <c r="M104" s="198">
        <f t="shared" si="4"/>
        <v>0</v>
      </c>
      <c r="N104" s="199">
        <f t="shared" si="4"/>
        <v>0</v>
      </c>
    </row>
    <row r="105" spans="1:14" ht="30" x14ac:dyDescent="0.2">
      <c r="A105" s="153" t="s">
        <v>217</v>
      </c>
      <c r="B105" s="161" t="s">
        <v>218</v>
      </c>
      <c r="C105" s="208"/>
      <c r="D105" s="209"/>
      <c r="E105" s="210"/>
      <c r="F105" s="208"/>
      <c r="G105" s="209"/>
      <c r="H105" s="210"/>
      <c r="I105" s="211"/>
      <c r="J105" s="209"/>
      <c r="K105" s="212"/>
      <c r="L105" s="197">
        <f t="shared" si="4"/>
        <v>0</v>
      </c>
      <c r="M105" s="198">
        <f t="shared" si="4"/>
        <v>0</v>
      </c>
      <c r="N105" s="199">
        <f t="shared" si="4"/>
        <v>0</v>
      </c>
    </row>
    <row r="106" spans="1:14" ht="51" x14ac:dyDescent="0.2">
      <c r="A106" s="162" t="s">
        <v>219</v>
      </c>
      <c r="B106" s="163" t="s">
        <v>220</v>
      </c>
      <c r="C106" s="213"/>
      <c r="D106" s="214"/>
      <c r="E106" s="215"/>
      <c r="F106" s="213"/>
      <c r="G106" s="214"/>
      <c r="H106" s="215"/>
      <c r="I106" s="216"/>
      <c r="J106" s="214"/>
      <c r="K106" s="217"/>
      <c r="L106" s="197">
        <f t="shared" si="4"/>
        <v>0</v>
      </c>
      <c r="M106" s="198">
        <f t="shared" si="4"/>
        <v>0</v>
      </c>
      <c r="N106" s="199">
        <f t="shared" si="4"/>
        <v>0</v>
      </c>
    </row>
    <row r="107" spans="1:14" ht="30" x14ac:dyDescent="0.2">
      <c r="A107" s="153" t="s">
        <v>221</v>
      </c>
      <c r="B107" s="161" t="s">
        <v>222</v>
      </c>
      <c r="C107" s="218"/>
      <c r="D107" s="219"/>
      <c r="E107" s="220"/>
      <c r="F107" s="218"/>
      <c r="G107" s="219"/>
      <c r="H107" s="220"/>
      <c r="I107" s="221"/>
      <c r="J107" s="219"/>
      <c r="K107" s="222"/>
      <c r="L107" s="197">
        <f t="shared" si="4"/>
        <v>0</v>
      </c>
      <c r="M107" s="198">
        <f t="shared" si="4"/>
        <v>0</v>
      </c>
      <c r="N107" s="199">
        <f t="shared" si="4"/>
        <v>0</v>
      </c>
    </row>
    <row r="108" spans="1:14" ht="30" x14ac:dyDescent="0.2">
      <c r="A108" s="153" t="s">
        <v>223</v>
      </c>
      <c r="B108" s="161" t="s">
        <v>224</v>
      </c>
      <c r="C108" s="218"/>
      <c r="D108" s="219"/>
      <c r="E108" s="220"/>
      <c r="F108" s="218"/>
      <c r="G108" s="219"/>
      <c r="H108" s="220"/>
      <c r="I108" s="221"/>
      <c r="J108" s="219"/>
      <c r="K108" s="222"/>
      <c r="L108" s="197">
        <f t="shared" si="4"/>
        <v>0</v>
      </c>
      <c r="M108" s="198">
        <f t="shared" si="4"/>
        <v>0</v>
      </c>
      <c r="N108" s="199">
        <f t="shared" si="4"/>
        <v>0</v>
      </c>
    </row>
    <row r="109" spans="1:14" ht="45" x14ac:dyDescent="0.2">
      <c r="A109" s="153" t="s">
        <v>225</v>
      </c>
      <c r="B109" s="161" t="s">
        <v>226</v>
      </c>
      <c r="C109" s="208"/>
      <c r="D109" s="209"/>
      <c r="E109" s="210"/>
      <c r="F109" s="208"/>
      <c r="G109" s="209"/>
      <c r="H109" s="210"/>
      <c r="I109" s="211"/>
      <c r="J109" s="209"/>
      <c r="K109" s="212"/>
      <c r="L109" s="197">
        <f t="shared" si="4"/>
        <v>0</v>
      </c>
      <c r="M109" s="198">
        <f t="shared" si="4"/>
        <v>0</v>
      </c>
      <c r="N109" s="199">
        <f t="shared" si="4"/>
        <v>0</v>
      </c>
    </row>
    <row r="110" spans="1:14" ht="45" x14ac:dyDescent="0.2">
      <c r="A110" s="153" t="s">
        <v>227</v>
      </c>
      <c r="B110" s="161" t="s">
        <v>228</v>
      </c>
      <c r="C110" s="208"/>
      <c r="D110" s="209"/>
      <c r="E110" s="210"/>
      <c r="F110" s="208"/>
      <c r="G110" s="209"/>
      <c r="H110" s="210"/>
      <c r="I110" s="211"/>
      <c r="J110" s="209"/>
      <c r="K110" s="212"/>
      <c r="L110" s="197">
        <f t="shared" si="4"/>
        <v>0</v>
      </c>
      <c r="M110" s="198">
        <f t="shared" si="4"/>
        <v>0</v>
      </c>
      <c r="N110" s="199">
        <f t="shared" si="4"/>
        <v>0</v>
      </c>
    </row>
    <row r="111" spans="1:14" ht="25.5" x14ac:dyDescent="0.2">
      <c r="A111" s="162" t="s">
        <v>229</v>
      </c>
      <c r="B111" s="163" t="s">
        <v>230</v>
      </c>
      <c r="C111" s="223"/>
      <c r="D111" s="224"/>
      <c r="E111" s="225"/>
      <c r="F111" s="223"/>
      <c r="G111" s="224"/>
      <c r="H111" s="225"/>
      <c r="I111" s="226"/>
      <c r="J111" s="224"/>
      <c r="K111" s="227"/>
      <c r="L111" s="197">
        <f t="shared" si="4"/>
        <v>0</v>
      </c>
      <c r="M111" s="198">
        <f t="shared" si="4"/>
        <v>0</v>
      </c>
      <c r="N111" s="199">
        <f t="shared" si="4"/>
        <v>0</v>
      </c>
    </row>
    <row r="112" spans="1:14" ht="36" customHeight="1" x14ac:dyDescent="0.2">
      <c r="A112" s="153" t="s">
        <v>718</v>
      </c>
      <c r="B112" s="161" t="s">
        <v>232</v>
      </c>
      <c r="C112" s="218"/>
      <c r="D112" s="219"/>
      <c r="E112" s="220"/>
      <c r="F112" s="218"/>
      <c r="G112" s="219"/>
      <c r="H112" s="220"/>
      <c r="I112" s="221"/>
      <c r="J112" s="219"/>
      <c r="K112" s="222"/>
      <c r="L112" s="197">
        <f t="shared" si="4"/>
        <v>0</v>
      </c>
      <c r="M112" s="198">
        <f t="shared" si="4"/>
        <v>0</v>
      </c>
      <c r="N112" s="199">
        <f t="shared" si="4"/>
        <v>0</v>
      </c>
    </row>
    <row r="113" spans="1:14" ht="33" customHeight="1" x14ac:dyDescent="0.2">
      <c r="A113" s="153" t="s">
        <v>719</v>
      </c>
      <c r="B113" s="161" t="s">
        <v>234</v>
      </c>
      <c r="C113" s="218"/>
      <c r="D113" s="219"/>
      <c r="E113" s="220"/>
      <c r="F113" s="218"/>
      <c r="G113" s="219"/>
      <c r="H113" s="220"/>
      <c r="I113" s="221"/>
      <c r="J113" s="219"/>
      <c r="K113" s="222"/>
      <c r="L113" s="197">
        <f t="shared" si="4"/>
        <v>0</v>
      </c>
      <c r="M113" s="198">
        <f t="shared" si="4"/>
        <v>0</v>
      </c>
      <c r="N113" s="199">
        <f t="shared" si="4"/>
        <v>0</v>
      </c>
    </row>
    <row r="114" spans="1:14" ht="38.25" x14ac:dyDescent="0.2">
      <c r="A114" s="162" t="s">
        <v>235</v>
      </c>
      <c r="B114" s="163" t="s">
        <v>236</v>
      </c>
      <c r="C114" s="218"/>
      <c r="D114" s="219"/>
      <c r="E114" s="220"/>
      <c r="F114" s="218"/>
      <c r="G114" s="219"/>
      <c r="H114" s="220"/>
      <c r="I114" s="221"/>
      <c r="J114" s="219"/>
      <c r="K114" s="222"/>
      <c r="L114" s="197">
        <f t="shared" si="4"/>
        <v>0</v>
      </c>
      <c r="M114" s="198">
        <f t="shared" si="4"/>
        <v>0</v>
      </c>
      <c r="N114" s="199">
        <f t="shared" si="4"/>
        <v>0</v>
      </c>
    </row>
    <row r="115" spans="1:14" ht="30" x14ac:dyDescent="0.2">
      <c r="A115" s="153" t="s">
        <v>237</v>
      </c>
      <c r="B115" s="161" t="s">
        <v>238</v>
      </c>
      <c r="C115" s="218"/>
      <c r="D115" s="219"/>
      <c r="E115" s="220"/>
      <c r="F115" s="218"/>
      <c r="G115" s="219"/>
      <c r="H115" s="220"/>
      <c r="I115" s="221"/>
      <c r="J115" s="219"/>
      <c r="K115" s="222"/>
      <c r="L115" s="197">
        <f t="shared" si="4"/>
        <v>0</v>
      </c>
      <c r="M115" s="198">
        <f t="shared" si="4"/>
        <v>0</v>
      </c>
      <c r="N115" s="199">
        <f t="shared" si="4"/>
        <v>0</v>
      </c>
    </row>
    <row r="116" spans="1:14" ht="30" x14ac:dyDescent="0.2">
      <c r="A116" s="153" t="s">
        <v>239</v>
      </c>
      <c r="B116" s="161" t="s">
        <v>240</v>
      </c>
      <c r="C116" s="218"/>
      <c r="D116" s="219"/>
      <c r="E116" s="220"/>
      <c r="F116" s="218"/>
      <c r="G116" s="219"/>
      <c r="H116" s="220"/>
      <c r="I116" s="221"/>
      <c r="J116" s="219"/>
      <c r="K116" s="222"/>
      <c r="L116" s="197">
        <f t="shared" si="4"/>
        <v>0</v>
      </c>
      <c r="M116" s="198">
        <f t="shared" si="4"/>
        <v>0</v>
      </c>
      <c r="N116" s="199">
        <f t="shared" si="4"/>
        <v>0</v>
      </c>
    </row>
    <row r="117" spans="1:14" ht="45" x14ac:dyDescent="0.2">
      <c r="A117" s="153" t="s">
        <v>241</v>
      </c>
      <c r="B117" s="161" t="s">
        <v>242</v>
      </c>
      <c r="C117" s="218"/>
      <c r="D117" s="219"/>
      <c r="E117" s="220"/>
      <c r="F117" s="218"/>
      <c r="G117" s="219"/>
      <c r="H117" s="220"/>
      <c r="I117" s="221"/>
      <c r="J117" s="219"/>
      <c r="K117" s="222"/>
      <c r="L117" s="197">
        <f t="shared" si="4"/>
        <v>0</v>
      </c>
      <c r="M117" s="198">
        <f t="shared" si="4"/>
        <v>0</v>
      </c>
      <c r="N117" s="199">
        <f t="shared" si="4"/>
        <v>0</v>
      </c>
    </row>
    <row r="118" spans="1:14" ht="45" x14ac:dyDescent="0.2">
      <c r="A118" s="155" t="s">
        <v>243</v>
      </c>
      <c r="B118" s="164" t="s">
        <v>244</v>
      </c>
      <c r="C118" s="223"/>
      <c r="D118" s="224"/>
      <c r="E118" s="225"/>
      <c r="F118" s="223"/>
      <c r="G118" s="224"/>
      <c r="H118" s="225"/>
      <c r="I118" s="226"/>
      <c r="J118" s="224"/>
      <c r="K118" s="227"/>
      <c r="L118" s="197">
        <f t="shared" si="4"/>
        <v>0</v>
      </c>
      <c r="M118" s="198">
        <f t="shared" si="4"/>
        <v>0</v>
      </c>
      <c r="N118" s="199">
        <f t="shared" si="4"/>
        <v>0</v>
      </c>
    </row>
    <row r="119" spans="1:14" ht="30" x14ac:dyDescent="0.2">
      <c r="A119" s="153" t="s">
        <v>245</v>
      </c>
      <c r="B119" s="161" t="s">
        <v>246</v>
      </c>
      <c r="C119" s="218"/>
      <c r="D119" s="219"/>
      <c r="E119" s="220"/>
      <c r="F119" s="218"/>
      <c r="G119" s="219"/>
      <c r="H119" s="220"/>
      <c r="I119" s="221"/>
      <c r="J119" s="219"/>
      <c r="K119" s="222"/>
      <c r="L119" s="197">
        <f t="shared" si="4"/>
        <v>0</v>
      </c>
      <c r="M119" s="198">
        <f t="shared" si="4"/>
        <v>0</v>
      </c>
      <c r="N119" s="199">
        <f t="shared" si="4"/>
        <v>0</v>
      </c>
    </row>
    <row r="120" spans="1:14" ht="45" x14ac:dyDescent="0.2">
      <c r="A120" s="153" t="s">
        <v>247</v>
      </c>
      <c r="B120" s="161" t="s">
        <v>248</v>
      </c>
      <c r="C120" s="208"/>
      <c r="D120" s="209"/>
      <c r="E120" s="210"/>
      <c r="F120" s="208"/>
      <c r="G120" s="209"/>
      <c r="H120" s="210"/>
      <c r="I120" s="211"/>
      <c r="J120" s="209"/>
      <c r="K120" s="212"/>
      <c r="L120" s="197">
        <f t="shared" si="4"/>
        <v>0</v>
      </c>
      <c r="M120" s="198">
        <f t="shared" si="4"/>
        <v>0</v>
      </c>
      <c r="N120" s="199">
        <f t="shared" si="4"/>
        <v>0</v>
      </c>
    </row>
    <row r="121" spans="1:14" ht="30" x14ac:dyDescent="0.2">
      <c r="A121" s="153" t="s">
        <v>249</v>
      </c>
      <c r="B121" s="161" t="s">
        <v>250</v>
      </c>
      <c r="C121" s="218"/>
      <c r="D121" s="219"/>
      <c r="E121" s="220"/>
      <c r="F121" s="218"/>
      <c r="G121" s="219"/>
      <c r="H121" s="220"/>
      <c r="I121" s="221"/>
      <c r="J121" s="219"/>
      <c r="K121" s="222"/>
      <c r="L121" s="197">
        <f t="shared" si="4"/>
        <v>0</v>
      </c>
      <c r="M121" s="198">
        <f t="shared" si="4"/>
        <v>0</v>
      </c>
      <c r="N121" s="199">
        <f t="shared" si="4"/>
        <v>0</v>
      </c>
    </row>
    <row r="122" spans="1:14" ht="30" x14ac:dyDescent="0.2">
      <c r="A122" s="153" t="s">
        <v>251</v>
      </c>
      <c r="B122" s="161" t="s">
        <v>252</v>
      </c>
      <c r="C122" s="218"/>
      <c r="D122" s="219"/>
      <c r="E122" s="220"/>
      <c r="F122" s="218"/>
      <c r="G122" s="219"/>
      <c r="H122" s="220"/>
      <c r="I122" s="221"/>
      <c r="J122" s="219"/>
      <c r="K122" s="222"/>
      <c r="L122" s="197">
        <f t="shared" si="4"/>
        <v>0</v>
      </c>
      <c r="M122" s="198">
        <f t="shared" si="4"/>
        <v>0</v>
      </c>
      <c r="N122" s="199">
        <f t="shared" si="4"/>
        <v>0</v>
      </c>
    </row>
    <row r="123" spans="1:14" ht="45" x14ac:dyDescent="0.2">
      <c r="A123" s="155" t="s">
        <v>253</v>
      </c>
      <c r="B123" s="164" t="s">
        <v>254</v>
      </c>
      <c r="C123" s="223"/>
      <c r="D123" s="224"/>
      <c r="E123" s="225"/>
      <c r="F123" s="223"/>
      <c r="G123" s="224"/>
      <c r="H123" s="225"/>
      <c r="I123" s="226"/>
      <c r="J123" s="224"/>
      <c r="K123" s="227"/>
      <c r="L123" s="197">
        <f t="shared" si="4"/>
        <v>0</v>
      </c>
      <c r="M123" s="198">
        <f t="shared" si="4"/>
        <v>0</v>
      </c>
      <c r="N123" s="199">
        <f t="shared" si="4"/>
        <v>0</v>
      </c>
    </row>
    <row r="124" spans="1:14" ht="60" x14ac:dyDescent="0.2">
      <c r="A124" s="153" t="s">
        <v>255</v>
      </c>
      <c r="B124" s="161" t="s">
        <v>256</v>
      </c>
      <c r="C124" s="208"/>
      <c r="D124" s="209"/>
      <c r="E124" s="210"/>
      <c r="F124" s="208"/>
      <c r="G124" s="209"/>
      <c r="H124" s="210"/>
      <c r="I124" s="211"/>
      <c r="J124" s="209"/>
      <c r="K124" s="212"/>
      <c r="L124" s="197">
        <f t="shared" si="4"/>
        <v>0</v>
      </c>
      <c r="M124" s="198">
        <f t="shared" si="4"/>
        <v>0</v>
      </c>
      <c r="N124" s="199">
        <f t="shared" si="4"/>
        <v>0</v>
      </c>
    </row>
    <row r="125" spans="1:14" ht="31.5" x14ac:dyDescent="0.2">
      <c r="A125" s="165" t="s">
        <v>257</v>
      </c>
      <c r="B125" s="166" t="s">
        <v>27</v>
      </c>
      <c r="C125" s="223"/>
      <c r="D125" s="224"/>
      <c r="E125" s="225"/>
      <c r="F125" s="223"/>
      <c r="G125" s="224"/>
      <c r="H125" s="225"/>
      <c r="I125" s="226"/>
      <c r="J125" s="224"/>
      <c r="K125" s="227"/>
      <c r="L125" s="197">
        <f t="shared" si="4"/>
        <v>0</v>
      </c>
      <c r="M125" s="198">
        <f t="shared" si="4"/>
        <v>0</v>
      </c>
      <c r="N125" s="199">
        <f t="shared" si="4"/>
        <v>0</v>
      </c>
    </row>
    <row r="126" spans="1:14" ht="31.5" x14ac:dyDescent="0.25">
      <c r="A126" s="179" t="s">
        <v>258</v>
      </c>
      <c r="B126" s="180"/>
      <c r="C126" s="228">
        <f t="shared" ref="C126:H126" si="11">SUM(C125,C102)</f>
        <v>70797826</v>
      </c>
      <c r="D126" s="229">
        <f t="shared" si="11"/>
        <v>75391989</v>
      </c>
      <c r="E126" s="230">
        <f t="shared" si="11"/>
        <v>72114053</v>
      </c>
      <c r="F126" s="228">
        <f t="shared" si="11"/>
        <v>0</v>
      </c>
      <c r="G126" s="229">
        <f t="shared" si="11"/>
        <v>0</v>
      </c>
      <c r="H126" s="230">
        <f t="shared" si="11"/>
        <v>0</v>
      </c>
      <c r="I126" s="231"/>
      <c r="J126" s="229"/>
      <c r="K126" s="232"/>
      <c r="L126" s="233">
        <f t="shared" si="4"/>
        <v>70797826</v>
      </c>
      <c r="M126" s="234">
        <f t="shared" si="4"/>
        <v>75391989</v>
      </c>
      <c r="N126" s="235">
        <f t="shared" si="4"/>
        <v>72114053</v>
      </c>
    </row>
    <row r="127" spans="1:14" ht="15.75" x14ac:dyDescent="0.25">
      <c r="A127" s="295"/>
      <c r="B127" s="296"/>
      <c r="C127" s="297"/>
      <c r="D127" s="297"/>
      <c r="E127" s="297"/>
      <c r="F127" s="297"/>
      <c r="G127" s="297"/>
      <c r="H127" s="297"/>
      <c r="I127" s="297"/>
      <c r="J127" s="297"/>
      <c r="K127" s="297"/>
      <c r="L127" s="298"/>
      <c r="M127" s="298"/>
      <c r="N127" s="298"/>
    </row>
    <row r="128" spans="1:14" ht="15.75" x14ac:dyDescent="0.25">
      <c r="A128" s="169"/>
      <c r="B128" s="170"/>
      <c r="C128" s="167"/>
      <c r="D128" s="167"/>
      <c r="E128" s="167"/>
      <c r="F128" s="167"/>
      <c r="G128" s="167"/>
      <c r="H128" s="167"/>
      <c r="I128" s="167"/>
      <c r="J128" s="167"/>
      <c r="K128" s="167"/>
      <c r="L128" s="168"/>
      <c r="M128" s="168"/>
      <c r="N128" s="168"/>
    </row>
    <row r="129" spans="1:14" ht="11.25" customHeight="1" x14ac:dyDescent="0.25">
      <c r="A129" s="169"/>
      <c r="B129" s="170"/>
      <c r="C129" s="167"/>
      <c r="D129" s="167"/>
      <c r="E129" s="167"/>
      <c r="F129" s="167"/>
      <c r="G129" s="167"/>
      <c r="H129" s="167"/>
      <c r="I129" s="167"/>
      <c r="J129" s="167"/>
      <c r="K129" s="167"/>
      <c r="L129" s="168"/>
      <c r="M129" s="168"/>
      <c r="N129" s="168"/>
    </row>
  </sheetData>
  <mergeCells count="9">
    <mergeCell ref="C8:E8"/>
    <mergeCell ref="F8:H8"/>
    <mergeCell ref="I8:K8"/>
    <mergeCell ref="L8:N8"/>
    <mergeCell ref="A1:N1"/>
    <mergeCell ref="A2:F2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8" scale="9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workbookViewId="0">
      <selection sqref="A1:N1"/>
    </sheetView>
  </sheetViews>
  <sheetFormatPr defaultRowHeight="12.75" x14ac:dyDescent="0.2"/>
  <cols>
    <col min="1" max="1" width="23.7109375" bestFit="1" customWidth="1"/>
    <col min="3" max="3" width="17.42578125" customWidth="1"/>
    <col min="4" max="4" width="16.42578125" customWidth="1"/>
    <col min="5" max="5" width="14.85546875" customWidth="1"/>
    <col min="12" max="12" width="13.7109375" customWidth="1"/>
    <col min="13" max="13" width="14.5703125" customWidth="1"/>
    <col min="14" max="14" width="16.28515625" customWidth="1"/>
  </cols>
  <sheetData>
    <row r="1" spans="1:14" x14ac:dyDescent="0.2">
      <c r="A1" s="745" t="s">
        <v>989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</row>
    <row r="3" spans="1:14" ht="20.100000000000001" customHeight="1" x14ac:dyDescent="0.25">
      <c r="A3" s="754" t="s">
        <v>956</v>
      </c>
      <c r="B3" s="755"/>
      <c r="C3" s="755"/>
      <c r="D3" s="755"/>
      <c r="E3" s="755"/>
      <c r="F3" s="755"/>
      <c r="G3" s="755"/>
      <c r="H3" s="755"/>
      <c r="I3" s="755"/>
      <c r="J3" s="755"/>
      <c r="K3" s="755"/>
      <c r="L3" s="756"/>
      <c r="M3" s="708"/>
      <c r="N3" s="708"/>
    </row>
    <row r="4" spans="1:14" ht="20.100000000000001" customHeight="1" x14ac:dyDescent="0.25">
      <c r="A4" s="754" t="s">
        <v>626</v>
      </c>
      <c r="B4" s="757"/>
      <c r="C4" s="757"/>
      <c r="D4" s="757"/>
      <c r="E4" s="757"/>
      <c r="F4" s="757"/>
      <c r="G4" s="757"/>
      <c r="H4" s="757"/>
      <c r="I4" s="757"/>
      <c r="J4" s="757"/>
      <c r="K4" s="757"/>
      <c r="L4" s="757"/>
      <c r="M4" s="708"/>
      <c r="N4" s="708"/>
    </row>
    <row r="5" spans="1:14" ht="18" customHeight="1" x14ac:dyDescent="0.25">
      <c r="A5" s="758" t="s">
        <v>630</v>
      </c>
      <c r="B5" s="758"/>
      <c r="C5" s="758"/>
      <c r="D5" s="758"/>
      <c r="E5" s="758"/>
      <c r="F5" s="758"/>
      <c r="G5" s="758"/>
      <c r="H5" s="758"/>
      <c r="I5" s="758"/>
      <c r="J5" s="758"/>
      <c r="K5" s="758"/>
      <c r="L5" s="758"/>
      <c r="M5" s="707"/>
      <c r="N5" s="707"/>
    </row>
    <row r="6" spans="1:14" ht="18" x14ac:dyDescent="0.25">
      <c r="A6" s="705"/>
      <c r="B6" s="706"/>
      <c r="C6" s="706"/>
      <c r="D6" s="706"/>
      <c r="E6" s="706"/>
      <c r="F6" s="706"/>
      <c r="G6" s="706"/>
      <c r="H6" s="706"/>
      <c r="I6" s="706"/>
      <c r="J6" s="706"/>
      <c r="K6" s="706"/>
      <c r="L6" s="707"/>
      <c r="M6" s="707"/>
      <c r="N6" s="707"/>
    </row>
    <row r="7" spans="1:14" ht="25.5" x14ac:dyDescent="0.25">
      <c r="A7" s="135" t="s">
        <v>29</v>
      </c>
      <c r="B7" s="136" t="s">
        <v>30</v>
      </c>
      <c r="C7" s="747" t="s">
        <v>36</v>
      </c>
      <c r="D7" s="748"/>
      <c r="E7" s="749"/>
      <c r="F7" s="748" t="s">
        <v>37</v>
      </c>
      <c r="G7" s="748"/>
      <c r="H7" s="750"/>
      <c r="I7" s="747" t="s">
        <v>613</v>
      </c>
      <c r="J7" s="748"/>
      <c r="K7" s="749"/>
      <c r="L7" s="752" t="s">
        <v>612</v>
      </c>
      <c r="M7" s="752"/>
      <c r="N7" s="753"/>
    </row>
    <row r="8" spans="1:14" ht="24" x14ac:dyDescent="0.2">
      <c r="A8" s="135"/>
      <c r="B8" s="136"/>
      <c r="C8" s="137" t="s">
        <v>428</v>
      </c>
      <c r="D8" s="138" t="s">
        <v>429</v>
      </c>
      <c r="E8" s="139" t="s">
        <v>430</v>
      </c>
      <c r="F8" s="138" t="s">
        <v>628</v>
      </c>
      <c r="G8" s="138" t="s">
        <v>631</v>
      </c>
      <c r="H8" s="171" t="s">
        <v>430</v>
      </c>
      <c r="I8" s="172" t="s">
        <v>628</v>
      </c>
      <c r="J8" s="140" t="s">
        <v>631</v>
      </c>
      <c r="K8" s="173" t="s">
        <v>430</v>
      </c>
      <c r="L8" s="174" t="s">
        <v>428</v>
      </c>
      <c r="M8" s="138" t="s">
        <v>429</v>
      </c>
      <c r="N8" s="141" t="s">
        <v>430</v>
      </c>
    </row>
    <row r="9" spans="1:14" ht="45" x14ac:dyDescent="0.2">
      <c r="A9" s="145" t="s">
        <v>720</v>
      </c>
      <c r="B9" s="175" t="s">
        <v>263</v>
      </c>
      <c r="C9" s="236"/>
      <c r="D9" s="198"/>
      <c r="E9" s="237"/>
      <c r="F9" s="238"/>
      <c r="G9" s="198"/>
      <c r="H9" s="239"/>
      <c r="I9" s="236"/>
      <c r="J9" s="198"/>
      <c r="K9" s="237"/>
      <c r="L9" s="238">
        <f>SUM(C9,F9,I9)</f>
        <v>0</v>
      </c>
      <c r="M9" s="238">
        <f t="shared" ref="M9:N24" si="0">SUM(D9,G9,J9)</f>
        <v>0</v>
      </c>
      <c r="N9" s="238">
        <f t="shared" si="0"/>
        <v>0</v>
      </c>
    </row>
    <row r="10" spans="1:14" ht="45" x14ac:dyDescent="0.2">
      <c r="A10" s="145" t="s">
        <v>721</v>
      </c>
      <c r="B10" s="175" t="s">
        <v>265</v>
      </c>
      <c r="C10" s="236"/>
      <c r="D10" s="198"/>
      <c r="E10" s="237"/>
      <c r="F10" s="238"/>
      <c r="G10" s="198"/>
      <c r="H10" s="239"/>
      <c r="I10" s="236"/>
      <c r="J10" s="198"/>
      <c r="K10" s="237"/>
      <c r="L10" s="238">
        <f t="shared" ref="L10:N73" si="1">SUM(C10,F10,I10)</f>
        <v>0</v>
      </c>
      <c r="M10" s="238">
        <f t="shared" si="0"/>
        <v>0</v>
      </c>
      <c r="N10" s="238">
        <f t="shared" si="0"/>
        <v>0</v>
      </c>
    </row>
    <row r="11" spans="1:14" ht="30" x14ac:dyDescent="0.2">
      <c r="A11" s="145" t="s">
        <v>722</v>
      </c>
      <c r="B11" s="175" t="s">
        <v>267</v>
      </c>
      <c r="C11" s="236"/>
      <c r="D11" s="198"/>
      <c r="E11" s="237"/>
      <c r="F11" s="238"/>
      <c r="G11" s="198"/>
      <c r="H11" s="239"/>
      <c r="I11" s="236"/>
      <c r="J11" s="198"/>
      <c r="K11" s="237"/>
      <c r="L11" s="238">
        <f t="shared" si="1"/>
        <v>0</v>
      </c>
      <c r="M11" s="238">
        <f t="shared" si="0"/>
        <v>0</v>
      </c>
      <c r="N11" s="238">
        <f t="shared" si="0"/>
        <v>0</v>
      </c>
    </row>
    <row r="12" spans="1:14" ht="30" x14ac:dyDescent="0.2">
      <c r="A12" s="145" t="s">
        <v>723</v>
      </c>
      <c r="B12" s="175" t="s">
        <v>268</v>
      </c>
      <c r="C12" s="236"/>
      <c r="D12" s="198"/>
      <c r="E12" s="237"/>
      <c r="F12" s="238"/>
      <c r="G12" s="198"/>
      <c r="H12" s="239"/>
      <c r="I12" s="236"/>
      <c r="J12" s="198"/>
      <c r="K12" s="237"/>
      <c r="L12" s="238">
        <f t="shared" si="1"/>
        <v>0</v>
      </c>
      <c r="M12" s="238">
        <f t="shared" si="0"/>
        <v>0</v>
      </c>
      <c r="N12" s="238">
        <f t="shared" si="0"/>
        <v>0</v>
      </c>
    </row>
    <row r="13" spans="1:14" ht="30" x14ac:dyDescent="0.2">
      <c r="A13" s="145" t="s">
        <v>632</v>
      </c>
      <c r="B13" s="175" t="s">
        <v>269</v>
      </c>
      <c r="C13" s="236"/>
      <c r="D13" s="198"/>
      <c r="E13" s="237"/>
      <c r="F13" s="238"/>
      <c r="G13" s="198"/>
      <c r="H13" s="239"/>
      <c r="I13" s="236"/>
      <c r="J13" s="198"/>
      <c r="K13" s="237"/>
      <c r="L13" s="238">
        <f t="shared" si="1"/>
        <v>0</v>
      </c>
      <c r="M13" s="238">
        <f t="shared" si="0"/>
        <v>0</v>
      </c>
      <c r="N13" s="238">
        <f t="shared" si="0"/>
        <v>0</v>
      </c>
    </row>
    <row r="14" spans="1:14" ht="38.25" x14ac:dyDescent="0.2">
      <c r="A14" s="148" t="s">
        <v>270</v>
      </c>
      <c r="B14" s="176" t="s">
        <v>271</v>
      </c>
      <c r="C14" s="236"/>
      <c r="D14" s="198"/>
      <c r="E14" s="237"/>
      <c r="F14" s="238"/>
      <c r="G14" s="198"/>
      <c r="H14" s="239"/>
      <c r="I14" s="236"/>
      <c r="J14" s="198"/>
      <c r="K14" s="237"/>
      <c r="L14" s="238">
        <f t="shared" si="1"/>
        <v>0</v>
      </c>
      <c r="M14" s="238">
        <f t="shared" si="0"/>
        <v>0</v>
      </c>
      <c r="N14" s="238">
        <f t="shared" si="0"/>
        <v>0</v>
      </c>
    </row>
    <row r="15" spans="1:14" ht="30" x14ac:dyDescent="0.2">
      <c r="A15" s="145" t="s">
        <v>272</v>
      </c>
      <c r="B15" s="175" t="s">
        <v>273</v>
      </c>
      <c r="C15" s="236"/>
      <c r="D15" s="198"/>
      <c r="E15" s="237"/>
      <c r="F15" s="238"/>
      <c r="G15" s="198"/>
      <c r="H15" s="239"/>
      <c r="I15" s="236"/>
      <c r="J15" s="198"/>
      <c r="K15" s="237"/>
      <c r="L15" s="238">
        <f t="shared" si="1"/>
        <v>0</v>
      </c>
      <c r="M15" s="238">
        <f t="shared" si="0"/>
        <v>0</v>
      </c>
      <c r="N15" s="238">
        <f t="shared" si="0"/>
        <v>0</v>
      </c>
    </row>
    <row r="16" spans="1:14" ht="59.25" customHeight="1" x14ac:dyDescent="0.2">
      <c r="A16" s="145" t="s">
        <v>724</v>
      </c>
      <c r="B16" s="175" t="s">
        <v>275</v>
      </c>
      <c r="C16" s="236"/>
      <c r="D16" s="198"/>
      <c r="E16" s="237"/>
      <c r="F16" s="238"/>
      <c r="G16" s="198"/>
      <c r="H16" s="239"/>
      <c r="I16" s="236"/>
      <c r="J16" s="198"/>
      <c r="K16" s="237"/>
      <c r="L16" s="238">
        <f t="shared" si="1"/>
        <v>0</v>
      </c>
      <c r="M16" s="238">
        <f t="shared" si="0"/>
        <v>0</v>
      </c>
      <c r="N16" s="238">
        <f t="shared" si="0"/>
        <v>0</v>
      </c>
    </row>
    <row r="17" spans="1:14" ht="65.25" customHeight="1" x14ac:dyDescent="0.2">
      <c r="A17" s="145" t="s">
        <v>726</v>
      </c>
      <c r="B17" s="175" t="s">
        <v>277</v>
      </c>
      <c r="C17" s="236"/>
      <c r="D17" s="198"/>
      <c r="E17" s="237"/>
      <c r="F17" s="238"/>
      <c r="G17" s="198"/>
      <c r="H17" s="239"/>
      <c r="I17" s="236"/>
      <c r="J17" s="198"/>
      <c r="K17" s="237"/>
      <c r="L17" s="238">
        <f t="shared" si="1"/>
        <v>0</v>
      </c>
      <c r="M17" s="238">
        <f t="shared" si="0"/>
        <v>0</v>
      </c>
      <c r="N17" s="238">
        <f t="shared" si="0"/>
        <v>0</v>
      </c>
    </row>
    <row r="18" spans="1:14" ht="60" x14ac:dyDescent="0.2">
      <c r="A18" s="145" t="s">
        <v>725</v>
      </c>
      <c r="B18" s="175" t="s">
        <v>279</v>
      </c>
      <c r="C18" s="236"/>
      <c r="D18" s="198"/>
      <c r="E18" s="237"/>
      <c r="F18" s="238"/>
      <c r="G18" s="198"/>
      <c r="H18" s="239"/>
      <c r="I18" s="236"/>
      <c r="J18" s="198"/>
      <c r="K18" s="237"/>
      <c r="L18" s="238">
        <f t="shared" si="1"/>
        <v>0</v>
      </c>
      <c r="M18" s="238">
        <f t="shared" si="0"/>
        <v>0</v>
      </c>
      <c r="N18" s="238">
        <f t="shared" si="0"/>
        <v>0</v>
      </c>
    </row>
    <row r="19" spans="1:14" ht="60" x14ac:dyDescent="0.2">
      <c r="A19" s="145" t="s">
        <v>280</v>
      </c>
      <c r="B19" s="175" t="s">
        <v>281</v>
      </c>
      <c r="C19" s="236">
        <v>4577990</v>
      </c>
      <c r="D19" s="198">
        <v>6945347</v>
      </c>
      <c r="E19" s="237">
        <v>6945347</v>
      </c>
      <c r="F19" s="238"/>
      <c r="G19" s="198"/>
      <c r="H19" s="239"/>
      <c r="I19" s="236"/>
      <c r="J19" s="198"/>
      <c r="K19" s="237"/>
      <c r="L19" s="238">
        <f t="shared" si="1"/>
        <v>4577990</v>
      </c>
      <c r="M19" s="238">
        <f t="shared" si="0"/>
        <v>6945347</v>
      </c>
      <c r="N19" s="238">
        <f t="shared" si="0"/>
        <v>6945347</v>
      </c>
    </row>
    <row r="20" spans="1:14" ht="60" x14ac:dyDescent="0.2">
      <c r="A20" s="151" t="s">
        <v>2</v>
      </c>
      <c r="B20" s="177" t="s">
        <v>1</v>
      </c>
      <c r="C20" s="236">
        <f>SUM(C14:C19)</f>
        <v>4577990</v>
      </c>
      <c r="D20" s="236">
        <f t="shared" ref="D20:E20" si="2">SUM(D14:D19)</f>
        <v>6945347</v>
      </c>
      <c r="E20" s="236">
        <f t="shared" si="2"/>
        <v>6945347</v>
      </c>
      <c r="F20" s="238"/>
      <c r="G20" s="198"/>
      <c r="H20" s="239"/>
      <c r="I20" s="236"/>
      <c r="J20" s="198"/>
      <c r="K20" s="237"/>
      <c r="L20" s="238">
        <f t="shared" si="1"/>
        <v>4577990</v>
      </c>
      <c r="M20" s="238">
        <f t="shared" si="0"/>
        <v>6945347</v>
      </c>
      <c r="N20" s="238">
        <f t="shared" si="0"/>
        <v>6945347</v>
      </c>
    </row>
    <row r="21" spans="1:14" ht="30" x14ac:dyDescent="0.2">
      <c r="A21" s="145" t="s">
        <v>282</v>
      </c>
      <c r="B21" s="175" t="s">
        <v>283</v>
      </c>
      <c r="C21" s="236"/>
      <c r="D21" s="198"/>
      <c r="E21" s="237"/>
      <c r="F21" s="238"/>
      <c r="G21" s="198"/>
      <c r="H21" s="239"/>
      <c r="I21" s="236"/>
      <c r="J21" s="198"/>
      <c r="K21" s="237"/>
      <c r="L21" s="238">
        <f t="shared" si="1"/>
        <v>0</v>
      </c>
      <c r="M21" s="238">
        <f t="shared" si="0"/>
        <v>0</v>
      </c>
      <c r="N21" s="238">
        <f t="shared" si="0"/>
        <v>0</v>
      </c>
    </row>
    <row r="22" spans="1:14" ht="30" x14ac:dyDescent="0.2">
      <c r="A22" s="145" t="s">
        <v>284</v>
      </c>
      <c r="B22" s="175" t="s">
        <v>285</v>
      </c>
      <c r="C22" s="236"/>
      <c r="D22" s="198"/>
      <c r="E22" s="237"/>
      <c r="F22" s="238"/>
      <c r="G22" s="198"/>
      <c r="H22" s="239"/>
      <c r="I22" s="236"/>
      <c r="J22" s="198"/>
      <c r="K22" s="237"/>
      <c r="L22" s="238">
        <f t="shared" si="1"/>
        <v>0</v>
      </c>
      <c r="M22" s="238">
        <f t="shared" si="0"/>
        <v>0</v>
      </c>
      <c r="N22" s="238">
        <f t="shared" si="0"/>
        <v>0</v>
      </c>
    </row>
    <row r="23" spans="1:14" x14ac:dyDescent="0.2">
      <c r="A23" s="148" t="s">
        <v>286</v>
      </c>
      <c r="B23" s="176" t="s">
        <v>287</v>
      </c>
      <c r="C23" s="236"/>
      <c r="D23" s="198"/>
      <c r="E23" s="237"/>
      <c r="F23" s="238"/>
      <c r="G23" s="198"/>
      <c r="H23" s="239"/>
      <c r="I23" s="236"/>
      <c r="J23" s="198"/>
      <c r="K23" s="237"/>
      <c r="L23" s="238">
        <f t="shared" si="1"/>
        <v>0</v>
      </c>
      <c r="M23" s="238">
        <f t="shared" si="0"/>
        <v>0</v>
      </c>
      <c r="N23" s="238">
        <f t="shared" si="0"/>
        <v>0</v>
      </c>
    </row>
    <row r="24" spans="1:14" ht="30" x14ac:dyDescent="0.2">
      <c r="A24" s="145" t="s">
        <v>288</v>
      </c>
      <c r="B24" s="175" t="s">
        <v>289</v>
      </c>
      <c r="C24" s="236"/>
      <c r="D24" s="198"/>
      <c r="E24" s="237"/>
      <c r="F24" s="238"/>
      <c r="G24" s="198"/>
      <c r="H24" s="239"/>
      <c r="I24" s="236"/>
      <c r="J24" s="198"/>
      <c r="K24" s="237"/>
      <c r="L24" s="238">
        <f t="shared" si="1"/>
        <v>0</v>
      </c>
      <c r="M24" s="238">
        <f t="shared" si="0"/>
        <v>0</v>
      </c>
      <c r="N24" s="238">
        <f t="shared" si="0"/>
        <v>0</v>
      </c>
    </row>
    <row r="25" spans="1:14" ht="45" x14ac:dyDescent="0.2">
      <c r="A25" s="145" t="s">
        <v>290</v>
      </c>
      <c r="B25" s="175" t="s">
        <v>291</v>
      </c>
      <c r="C25" s="236"/>
      <c r="D25" s="198"/>
      <c r="E25" s="237"/>
      <c r="F25" s="238"/>
      <c r="G25" s="198"/>
      <c r="H25" s="239"/>
      <c r="I25" s="236"/>
      <c r="J25" s="198"/>
      <c r="K25" s="237"/>
      <c r="L25" s="238">
        <f t="shared" si="1"/>
        <v>0</v>
      </c>
      <c r="M25" s="238">
        <f t="shared" si="1"/>
        <v>0</v>
      </c>
      <c r="N25" s="238">
        <f t="shared" si="1"/>
        <v>0</v>
      </c>
    </row>
    <row r="26" spans="1:14" ht="15" x14ac:dyDescent="0.2">
      <c r="A26" s="145" t="s">
        <v>292</v>
      </c>
      <c r="B26" s="175" t="s">
        <v>293</v>
      </c>
      <c r="C26" s="236"/>
      <c r="D26" s="198"/>
      <c r="E26" s="237"/>
      <c r="F26" s="238"/>
      <c r="G26" s="198"/>
      <c r="H26" s="239"/>
      <c r="I26" s="236"/>
      <c r="J26" s="198"/>
      <c r="K26" s="237"/>
      <c r="L26" s="238">
        <f t="shared" si="1"/>
        <v>0</v>
      </c>
      <c r="M26" s="238">
        <f t="shared" si="1"/>
        <v>0</v>
      </c>
      <c r="N26" s="238">
        <f t="shared" si="1"/>
        <v>0</v>
      </c>
    </row>
    <row r="27" spans="1:14" ht="30" x14ac:dyDescent="0.2">
      <c r="A27" s="145" t="s">
        <v>294</v>
      </c>
      <c r="B27" s="175" t="s">
        <v>295</v>
      </c>
      <c r="C27" s="236"/>
      <c r="D27" s="198"/>
      <c r="E27" s="237"/>
      <c r="F27" s="238"/>
      <c r="G27" s="198"/>
      <c r="H27" s="239"/>
      <c r="I27" s="236"/>
      <c r="J27" s="198"/>
      <c r="K27" s="237"/>
      <c r="L27" s="238">
        <f t="shared" si="1"/>
        <v>0</v>
      </c>
      <c r="M27" s="238">
        <f t="shared" si="1"/>
        <v>0</v>
      </c>
      <c r="N27" s="238">
        <f t="shared" si="1"/>
        <v>0</v>
      </c>
    </row>
    <row r="28" spans="1:14" ht="15" x14ac:dyDescent="0.2">
      <c r="A28" s="145" t="s">
        <v>296</v>
      </c>
      <c r="B28" s="175" t="s">
        <v>297</v>
      </c>
      <c r="C28" s="236"/>
      <c r="D28" s="198"/>
      <c r="E28" s="237"/>
      <c r="F28" s="238"/>
      <c r="G28" s="198"/>
      <c r="H28" s="239"/>
      <c r="I28" s="236"/>
      <c r="J28" s="198"/>
      <c r="K28" s="237"/>
      <c r="L28" s="238">
        <f t="shared" si="1"/>
        <v>0</v>
      </c>
      <c r="M28" s="238">
        <f t="shared" si="1"/>
        <v>0</v>
      </c>
      <c r="N28" s="238">
        <f t="shared" si="1"/>
        <v>0</v>
      </c>
    </row>
    <row r="29" spans="1:14" ht="30.75" customHeight="1" x14ac:dyDescent="0.2">
      <c r="A29" s="145" t="s">
        <v>727</v>
      </c>
      <c r="B29" s="175" t="s">
        <v>299</v>
      </c>
      <c r="C29" s="236"/>
      <c r="D29" s="198"/>
      <c r="E29" s="237"/>
      <c r="F29" s="238"/>
      <c r="G29" s="198"/>
      <c r="H29" s="239"/>
      <c r="I29" s="236"/>
      <c r="J29" s="198"/>
      <c r="K29" s="237"/>
      <c r="L29" s="238">
        <f t="shared" si="1"/>
        <v>0</v>
      </c>
      <c r="M29" s="238">
        <f t="shared" si="1"/>
        <v>0</v>
      </c>
      <c r="N29" s="238">
        <f t="shared" si="1"/>
        <v>0</v>
      </c>
    </row>
    <row r="30" spans="1:14" ht="15" x14ac:dyDescent="0.2">
      <c r="A30" s="145" t="s">
        <v>300</v>
      </c>
      <c r="B30" s="175" t="s">
        <v>301</v>
      </c>
      <c r="C30" s="236"/>
      <c r="D30" s="198"/>
      <c r="E30" s="237"/>
      <c r="F30" s="238"/>
      <c r="G30" s="198"/>
      <c r="H30" s="239"/>
      <c r="I30" s="236"/>
      <c r="J30" s="198"/>
      <c r="K30" s="237"/>
      <c r="L30" s="238">
        <f t="shared" si="1"/>
        <v>0</v>
      </c>
      <c r="M30" s="238">
        <f t="shared" si="1"/>
        <v>0</v>
      </c>
      <c r="N30" s="238">
        <f t="shared" si="1"/>
        <v>0</v>
      </c>
    </row>
    <row r="31" spans="1:14" ht="30" x14ac:dyDescent="0.2">
      <c r="A31" s="145" t="s">
        <v>302</v>
      </c>
      <c r="B31" s="175" t="s">
        <v>303</v>
      </c>
      <c r="C31" s="236"/>
      <c r="D31" s="198"/>
      <c r="E31" s="237"/>
      <c r="F31" s="238"/>
      <c r="G31" s="198"/>
      <c r="H31" s="239"/>
      <c r="I31" s="236"/>
      <c r="J31" s="198"/>
      <c r="K31" s="237"/>
      <c r="L31" s="238">
        <f t="shared" si="1"/>
        <v>0</v>
      </c>
      <c r="M31" s="238">
        <f t="shared" si="1"/>
        <v>0</v>
      </c>
      <c r="N31" s="238">
        <f t="shared" si="1"/>
        <v>0</v>
      </c>
    </row>
    <row r="32" spans="1:14" ht="25.5" x14ac:dyDescent="0.2">
      <c r="A32" s="148" t="s">
        <v>304</v>
      </c>
      <c r="B32" s="176" t="s">
        <v>305</v>
      </c>
      <c r="C32" s="236"/>
      <c r="D32" s="198"/>
      <c r="E32" s="237"/>
      <c r="F32" s="238"/>
      <c r="G32" s="198"/>
      <c r="H32" s="239"/>
      <c r="I32" s="236"/>
      <c r="J32" s="198"/>
      <c r="K32" s="237"/>
      <c r="L32" s="238">
        <f t="shared" si="1"/>
        <v>0</v>
      </c>
      <c r="M32" s="238">
        <f t="shared" si="1"/>
        <v>0</v>
      </c>
      <c r="N32" s="238">
        <f t="shared" si="1"/>
        <v>0</v>
      </c>
    </row>
    <row r="33" spans="1:14" ht="30" x14ac:dyDescent="0.2">
      <c r="A33" s="145" t="s">
        <v>306</v>
      </c>
      <c r="B33" s="175" t="s">
        <v>307</v>
      </c>
      <c r="C33" s="236"/>
      <c r="D33" s="198"/>
      <c r="E33" s="237"/>
      <c r="F33" s="238"/>
      <c r="G33" s="198"/>
      <c r="H33" s="239"/>
      <c r="I33" s="236"/>
      <c r="J33" s="198"/>
      <c r="K33" s="237"/>
      <c r="L33" s="238">
        <f t="shared" si="1"/>
        <v>0</v>
      </c>
      <c r="M33" s="238">
        <f t="shared" si="1"/>
        <v>0</v>
      </c>
      <c r="N33" s="238">
        <f t="shared" si="1"/>
        <v>0</v>
      </c>
    </row>
    <row r="34" spans="1:14" s="7" customFormat="1" ht="30" x14ac:dyDescent="0.2">
      <c r="A34" s="151" t="s">
        <v>308</v>
      </c>
      <c r="B34" s="177" t="s">
        <v>4</v>
      </c>
      <c r="C34" s="240">
        <f>SUM(C33,C32,C26,C23,C24,C25)</f>
        <v>0</v>
      </c>
      <c r="D34" s="240">
        <f t="shared" ref="D34:E34" si="3">SUM(D33,D32,D26,D23,D24,D25)</f>
        <v>0</v>
      </c>
      <c r="E34" s="240">
        <f t="shared" si="3"/>
        <v>0</v>
      </c>
      <c r="F34" s="242"/>
      <c r="G34" s="207"/>
      <c r="H34" s="243"/>
      <c r="I34" s="240"/>
      <c r="J34" s="207"/>
      <c r="K34" s="241"/>
      <c r="L34" s="242">
        <f t="shared" si="1"/>
        <v>0</v>
      </c>
      <c r="M34" s="242">
        <f t="shared" si="1"/>
        <v>0</v>
      </c>
      <c r="N34" s="242">
        <f t="shared" si="1"/>
        <v>0</v>
      </c>
    </row>
    <row r="35" spans="1:14" ht="45" x14ac:dyDescent="0.2">
      <c r="A35" s="153" t="s">
        <v>309</v>
      </c>
      <c r="B35" s="175" t="s">
        <v>310</v>
      </c>
      <c r="C35" s="236"/>
      <c r="D35" s="198"/>
      <c r="E35" s="237"/>
      <c r="F35" s="238"/>
      <c r="G35" s="198"/>
      <c r="H35" s="239"/>
      <c r="I35" s="236"/>
      <c r="J35" s="198"/>
      <c r="K35" s="237"/>
      <c r="L35" s="238">
        <f t="shared" si="1"/>
        <v>0</v>
      </c>
      <c r="M35" s="238">
        <f t="shared" si="1"/>
        <v>0</v>
      </c>
      <c r="N35" s="238">
        <f t="shared" si="1"/>
        <v>0</v>
      </c>
    </row>
    <row r="36" spans="1:14" ht="30" x14ac:dyDescent="0.2">
      <c r="A36" s="153" t="s">
        <v>311</v>
      </c>
      <c r="B36" s="175" t="s">
        <v>312</v>
      </c>
      <c r="C36" s="236"/>
      <c r="D36" s="198">
        <v>1830000</v>
      </c>
      <c r="E36" s="237">
        <v>1830000</v>
      </c>
      <c r="F36" s="238"/>
      <c r="G36" s="198"/>
      <c r="H36" s="239"/>
      <c r="I36" s="236"/>
      <c r="J36" s="198"/>
      <c r="K36" s="237"/>
      <c r="L36" s="238">
        <f t="shared" si="1"/>
        <v>0</v>
      </c>
      <c r="M36" s="238">
        <f t="shared" si="1"/>
        <v>1830000</v>
      </c>
      <c r="N36" s="238">
        <f t="shared" si="1"/>
        <v>1830000</v>
      </c>
    </row>
    <row r="37" spans="1:14" ht="30" x14ac:dyDescent="0.2">
      <c r="A37" s="153" t="s">
        <v>313</v>
      </c>
      <c r="B37" s="175" t="s">
        <v>314</v>
      </c>
      <c r="C37" s="236"/>
      <c r="D37" s="237"/>
      <c r="E37" s="237"/>
      <c r="F37" s="238"/>
      <c r="G37" s="198"/>
      <c r="H37" s="239"/>
      <c r="I37" s="236"/>
      <c r="J37" s="198"/>
      <c r="K37" s="237"/>
      <c r="L37" s="238">
        <f t="shared" si="1"/>
        <v>0</v>
      </c>
      <c r="M37" s="238">
        <f t="shared" si="1"/>
        <v>0</v>
      </c>
      <c r="N37" s="238">
        <f t="shared" si="1"/>
        <v>0</v>
      </c>
    </row>
    <row r="38" spans="1:14" ht="15" x14ac:dyDescent="0.2">
      <c r="A38" s="153" t="s">
        <v>315</v>
      </c>
      <c r="B38" s="175" t="s">
        <v>316</v>
      </c>
      <c r="C38" s="236"/>
      <c r="D38" s="237"/>
      <c r="E38" s="237"/>
      <c r="F38" s="238"/>
      <c r="G38" s="198"/>
      <c r="H38" s="239"/>
      <c r="I38" s="236"/>
      <c r="J38" s="198"/>
      <c r="K38" s="237"/>
      <c r="L38" s="238">
        <f t="shared" si="1"/>
        <v>0</v>
      </c>
      <c r="M38" s="238">
        <f t="shared" si="1"/>
        <v>0</v>
      </c>
      <c r="N38" s="238">
        <f t="shared" si="1"/>
        <v>0</v>
      </c>
    </row>
    <row r="39" spans="1:14" ht="15" x14ac:dyDescent="0.2">
      <c r="A39" s="153" t="s">
        <v>317</v>
      </c>
      <c r="B39" s="175" t="s">
        <v>318</v>
      </c>
      <c r="C39" s="236"/>
      <c r="D39" s="237"/>
      <c r="E39" s="237"/>
      <c r="F39" s="238"/>
      <c r="G39" s="198"/>
      <c r="H39" s="239"/>
      <c r="I39" s="236"/>
      <c r="J39" s="198"/>
      <c r="K39" s="237"/>
      <c r="L39" s="238">
        <f t="shared" si="1"/>
        <v>0</v>
      </c>
      <c r="M39" s="238">
        <f t="shared" si="1"/>
        <v>0</v>
      </c>
      <c r="N39" s="238">
        <f t="shared" si="1"/>
        <v>0</v>
      </c>
    </row>
    <row r="40" spans="1:14" ht="30" x14ac:dyDescent="0.2">
      <c r="A40" s="153" t="s">
        <v>319</v>
      </c>
      <c r="B40" s="175" t="s">
        <v>320</v>
      </c>
      <c r="C40" s="236"/>
      <c r="D40" s="237"/>
      <c r="E40" s="237"/>
      <c r="F40" s="238"/>
      <c r="G40" s="198"/>
      <c r="H40" s="239"/>
      <c r="I40" s="236"/>
      <c r="J40" s="198"/>
      <c r="K40" s="237"/>
      <c r="L40" s="238">
        <f t="shared" si="1"/>
        <v>0</v>
      </c>
      <c r="M40" s="238">
        <f t="shared" si="1"/>
        <v>0</v>
      </c>
      <c r="N40" s="238">
        <f t="shared" si="1"/>
        <v>0</v>
      </c>
    </row>
    <row r="41" spans="1:14" ht="30" x14ac:dyDescent="0.2">
      <c r="A41" s="153" t="s">
        <v>321</v>
      </c>
      <c r="B41" s="175" t="s">
        <v>322</v>
      </c>
      <c r="C41" s="236"/>
      <c r="D41" s="198"/>
      <c r="E41" s="237"/>
      <c r="F41" s="238"/>
      <c r="G41" s="198"/>
      <c r="H41" s="239"/>
      <c r="I41" s="236"/>
      <c r="J41" s="198"/>
      <c r="K41" s="237"/>
      <c r="L41" s="238">
        <f t="shared" si="1"/>
        <v>0</v>
      </c>
      <c r="M41" s="238">
        <f t="shared" si="1"/>
        <v>0</v>
      </c>
      <c r="N41" s="238">
        <f t="shared" si="1"/>
        <v>0</v>
      </c>
    </row>
    <row r="42" spans="1:14" ht="15" x14ac:dyDescent="0.2">
      <c r="A42" s="153" t="s">
        <v>323</v>
      </c>
      <c r="B42" s="175" t="s">
        <v>324</v>
      </c>
      <c r="C42" s="236"/>
      <c r="D42" s="198">
        <v>1</v>
      </c>
      <c r="E42" s="237">
        <v>1</v>
      </c>
      <c r="F42" s="238"/>
      <c r="G42" s="198"/>
      <c r="H42" s="239"/>
      <c r="I42" s="236"/>
      <c r="J42" s="198"/>
      <c r="K42" s="237"/>
      <c r="L42" s="238">
        <f t="shared" si="1"/>
        <v>0</v>
      </c>
      <c r="M42" s="238">
        <f t="shared" si="1"/>
        <v>1</v>
      </c>
      <c r="N42" s="238">
        <f t="shared" si="1"/>
        <v>1</v>
      </c>
    </row>
    <row r="43" spans="1:14" ht="30" x14ac:dyDescent="0.2">
      <c r="A43" s="153" t="s">
        <v>325</v>
      </c>
      <c r="B43" s="175" t="s">
        <v>326</v>
      </c>
      <c r="C43" s="236"/>
      <c r="D43" s="198"/>
      <c r="E43" s="237"/>
      <c r="F43" s="238"/>
      <c r="G43" s="198"/>
      <c r="H43" s="239"/>
      <c r="I43" s="236"/>
      <c r="J43" s="198"/>
      <c r="K43" s="237"/>
      <c r="L43" s="238">
        <f t="shared" si="1"/>
        <v>0</v>
      </c>
      <c r="M43" s="238">
        <f t="shared" si="1"/>
        <v>0</v>
      </c>
      <c r="N43" s="238">
        <f t="shared" si="1"/>
        <v>0</v>
      </c>
    </row>
    <row r="44" spans="1:14" ht="30" x14ac:dyDescent="0.2">
      <c r="A44" s="153" t="s">
        <v>327</v>
      </c>
      <c r="B44" s="175" t="s">
        <v>328</v>
      </c>
      <c r="C44" s="236"/>
      <c r="D44" s="198"/>
      <c r="E44" s="237"/>
      <c r="F44" s="238"/>
      <c r="G44" s="198"/>
      <c r="H44" s="239"/>
      <c r="I44" s="236"/>
      <c r="J44" s="198"/>
      <c r="K44" s="237"/>
      <c r="L44" s="238">
        <f t="shared" si="1"/>
        <v>0</v>
      </c>
      <c r="M44" s="238">
        <f t="shared" si="1"/>
        <v>0</v>
      </c>
      <c r="N44" s="238">
        <f t="shared" si="1"/>
        <v>0</v>
      </c>
    </row>
    <row r="45" spans="1:14" ht="30" x14ac:dyDescent="0.2">
      <c r="A45" s="155" t="s">
        <v>329</v>
      </c>
      <c r="B45" s="177" t="s">
        <v>6</v>
      </c>
      <c r="C45" s="240">
        <f t="shared" ref="C45:H45" si="4">SUM(C35:C44)</f>
        <v>0</v>
      </c>
      <c r="D45" s="240">
        <f t="shared" si="4"/>
        <v>1830001</v>
      </c>
      <c r="E45" s="241">
        <f t="shared" si="4"/>
        <v>1830001</v>
      </c>
      <c r="F45" s="242">
        <f t="shared" si="4"/>
        <v>0</v>
      </c>
      <c r="G45" s="242">
        <f t="shared" si="4"/>
        <v>0</v>
      </c>
      <c r="H45" s="243">
        <f t="shared" si="4"/>
        <v>0</v>
      </c>
      <c r="I45" s="240"/>
      <c r="J45" s="207"/>
      <c r="K45" s="241"/>
      <c r="L45" s="242">
        <f t="shared" si="1"/>
        <v>0</v>
      </c>
      <c r="M45" s="242">
        <f t="shared" si="1"/>
        <v>1830001</v>
      </c>
      <c r="N45" s="242">
        <f t="shared" si="1"/>
        <v>1830001</v>
      </c>
    </row>
    <row r="46" spans="1:14" ht="57.75" customHeight="1" x14ac:dyDescent="0.2">
      <c r="A46" s="153" t="s">
        <v>728</v>
      </c>
      <c r="B46" s="175" t="s">
        <v>331</v>
      </c>
      <c r="C46" s="236"/>
      <c r="D46" s="198"/>
      <c r="E46" s="237"/>
      <c r="F46" s="238"/>
      <c r="G46" s="198"/>
      <c r="H46" s="239"/>
      <c r="I46" s="236"/>
      <c r="J46" s="198"/>
      <c r="K46" s="237"/>
      <c r="L46" s="238">
        <f t="shared" si="1"/>
        <v>0</v>
      </c>
      <c r="M46" s="238">
        <f t="shared" si="1"/>
        <v>0</v>
      </c>
      <c r="N46" s="238">
        <f t="shared" si="1"/>
        <v>0</v>
      </c>
    </row>
    <row r="47" spans="1:14" ht="59.25" customHeight="1" x14ac:dyDescent="0.2">
      <c r="A47" s="145" t="s">
        <v>729</v>
      </c>
      <c r="B47" s="175" t="s">
        <v>332</v>
      </c>
      <c r="C47" s="236"/>
      <c r="D47" s="198"/>
      <c r="E47" s="237"/>
      <c r="F47" s="238"/>
      <c r="G47" s="198"/>
      <c r="H47" s="239"/>
      <c r="I47" s="236"/>
      <c r="J47" s="198"/>
      <c r="K47" s="237"/>
      <c r="L47" s="238">
        <f t="shared" si="1"/>
        <v>0</v>
      </c>
      <c r="M47" s="238">
        <f t="shared" si="1"/>
        <v>0</v>
      </c>
      <c r="N47" s="238">
        <f t="shared" si="1"/>
        <v>0</v>
      </c>
    </row>
    <row r="48" spans="1:14" ht="30" x14ac:dyDescent="0.2">
      <c r="A48" s="153" t="s">
        <v>333</v>
      </c>
      <c r="B48" s="175" t="s">
        <v>334</v>
      </c>
      <c r="C48" s="236"/>
      <c r="D48" s="198"/>
      <c r="E48" s="237"/>
      <c r="F48" s="238"/>
      <c r="G48" s="198"/>
      <c r="H48" s="239"/>
      <c r="I48" s="236"/>
      <c r="J48" s="198"/>
      <c r="K48" s="237"/>
      <c r="L48" s="238">
        <f t="shared" si="1"/>
        <v>0</v>
      </c>
      <c r="M48" s="238">
        <f t="shared" si="1"/>
        <v>0</v>
      </c>
      <c r="N48" s="238">
        <f t="shared" si="1"/>
        <v>0</v>
      </c>
    </row>
    <row r="49" spans="1:14" ht="45" x14ac:dyDescent="0.2">
      <c r="A49" s="151" t="s">
        <v>335</v>
      </c>
      <c r="B49" s="177" t="s">
        <v>10</v>
      </c>
      <c r="C49" s="236"/>
      <c r="D49" s="198"/>
      <c r="E49" s="237"/>
      <c r="F49" s="238"/>
      <c r="G49" s="198"/>
      <c r="H49" s="239"/>
      <c r="I49" s="236"/>
      <c r="J49" s="198"/>
      <c r="K49" s="237"/>
      <c r="L49" s="238">
        <f t="shared" si="1"/>
        <v>0</v>
      </c>
      <c r="M49" s="238">
        <f t="shared" si="1"/>
        <v>0</v>
      </c>
      <c r="N49" s="238">
        <f t="shared" si="1"/>
        <v>0</v>
      </c>
    </row>
    <row r="50" spans="1:14" ht="63" x14ac:dyDescent="0.25">
      <c r="A50" s="157" t="s">
        <v>168</v>
      </c>
      <c r="B50" s="178"/>
      <c r="C50" s="240">
        <f t="shared" ref="C50:H50" si="5">SUM(C49,C45,C34,C20)</f>
        <v>4577990</v>
      </c>
      <c r="D50" s="240">
        <f t="shared" si="5"/>
        <v>8775348</v>
      </c>
      <c r="E50" s="241">
        <f t="shared" si="5"/>
        <v>8775348</v>
      </c>
      <c r="F50" s="242">
        <f t="shared" si="5"/>
        <v>0</v>
      </c>
      <c r="G50" s="242">
        <f t="shared" si="5"/>
        <v>0</v>
      </c>
      <c r="H50" s="243">
        <f t="shared" si="5"/>
        <v>0</v>
      </c>
      <c r="I50" s="240"/>
      <c r="J50" s="207"/>
      <c r="K50" s="241"/>
      <c r="L50" s="242">
        <f t="shared" si="1"/>
        <v>4577990</v>
      </c>
      <c r="M50" s="242">
        <f t="shared" si="1"/>
        <v>8775348</v>
      </c>
      <c r="N50" s="242">
        <f t="shared" si="1"/>
        <v>8775348</v>
      </c>
    </row>
    <row r="51" spans="1:14" ht="30" x14ac:dyDescent="0.2">
      <c r="A51" s="145" t="s">
        <v>730</v>
      </c>
      <c r="B51" s="175" t="s">
        <v>337</v>
      </c>
      <c r="C51" s="236"/>
      <c r="D51" s="198"/>
      <c r="E51" s="237"/>
      <c r="F51" s="238"/>
      <c r="G51" s="198"/>
      <c r="H51" s="239"/>
      <c r="I51" s="236"/>
      <c r="J51" s="198"/>
      <c r="K51" s="237"/>
      <c r="L51" s="238">
        <f t="shared" si="1"/>
        <v>0</v>
      </c>
      <c r="M51" s="238">
        <f t="shared" si="1"/>
        <v>0</v>
      </c>
      <c r="N51" s="238">
        <f t="shared" si="1"/>
        <v>0</v>
      </c>
    </row>
    <row r="52" spans="1:14" ht="63.75" customHeight="1" x14ac:dyDescent="0.2">
      <c r="A52" s="145" t="s">
        <v>731</v>
      </c>
      <c r="B52" s="175" t="s">
        <v>338</v>
      </c>
      <c r="C52" s="236"/>
      <c r="D52" s="198"/>
      <c r="E52" s="237"/>
      <c r="F52" s="238"/>
      <c r="G52" s="198"/>
      <c r="H52" s="239"/>
      <c r="I52" s="236"/>
      <c r="J52" s="198"/>
      <c r="K52" s="237"/>
      <c r="L52" s="238">
        <f t="shared" si="1"/>
        <v>0</v>
      </c>
      <c r="M52" s="238">
        <f t="shared" si="1"/>
        <v>0</v>
      </c>
      <c r="N52" s="238">
        <f t="shared" si="1"/>
        <v>0</v>
      </c>
    </row>
    <row r="53" spans="1:14" ht="60" x14ac:dyDescent="0.2">
      <c r="A53" s="145" t="s">
        <v>732</v>
      </c>
      <c r="B53" s="175" t="s">
        <v>339</v>
      </c>
      <c r="C53" s="236"/>
      <c r="D53" s="198"/>
      <c r="E53" s="237"/>
      <c r="F53" s="238"/>
      <c r="G53" s="198"/>
      <c r="H53" s="239"/>
      <c r="I53" s="236"/>
      <c r="J53" s="198"/>
      <c r="K53" s="237"/>
      <c r="L53" s="238">
        <f t="shared" si="1"/>
        <v>0</v>
      </c>
      <c r="M53" s="238">
        <f t="shared" si="1"/>
        <v>0</v>
      </c>
      <c r="N53" s="238">
        <f t="shared" si="1"/>
        <v>0</v>
      </c>
    </row>
    <row r="54" spans="1:14" ht="60" x14ac:dyDescent="0.2">
      <c r="A54" s="145" t="s">
        <v>733</v>
      </c>
      <c r="B54" s="175" t="s">
        <v>341</v>
      </c>
      <c r="C54" s="236"/>
      <c r="D54" s="198"/>
      <c r="E54" s="237"/>
      <c r="F54" s="238"/>
      <c r="G54" s="198"/>
      <c r="H54" s="239"/>
      <c r="I54" s="236"/>
      <c r="J54" s="198"/>
      <c r="K54" s="237"/>
      <c r="L54" s="238">
        <f t="shared" si="1"/>
        <v>0</v>
      </c>
      <c r="M54" s="238">
        <f t="shared" si="1"/>
        <v>0</v>
      </c>
      <c r="N54" s="238">
        <f t="shared" si="1"/>
        <v>0</v>
      </c>
    </row>
    <row r="55" spans="1:14" ht="45" x14ac:dyDescent="0.2">
      <c r="A55" s="145" t="s">
        <v>734</v>
      </c>
      <c r="B55" s="175" t="s">
        <v>343</v>
      </c>
      <c r="C55" s="236"/>
      <c r="D55" s="198"/>
      <c r="E55" s="237"/>
      <c r="F55" s="238"/>
      <c r="G55" s="198"/>
      <c r="H55" s="239"/>
      <c r="I55" s="236"/>
      <c r="J55" s="198"/>
      <c r="K55" s="237"/>
      <c r="L55" s="238">
        <f t="shared" si="1"/>
        <v>0</v>
      </c>
      <c r="M55" s="238">
        <f t="shared" si="1"/>
        <v>0</v>
      </c>
      <c r="N55" s="238">
        <f t="shared" si="1"/>
        <v>0</v>
      </c>
    </row>
    <row r="56" spans="1:14" ht="60" x14ac:dyDescent="0.2">
      <c r="A56" s="151" t="s">
        <v>344</v>
      </c>
      <c r="B56" s="177" t="s">
        <v>3</v>
      </c>
      <c r="C56" s="236"/>
      <c r="D56" s="198"/>
      <c r="E56" s="237"/>
      <c r="F56" s="238"/>
      <c r="G56" s="198"/>
      <c r="H56" s="239"/>
      <c r="I56" s="236"/>
      <c r="J56" s="198"/>
      <c r="K56" s="237"/>
      <c r="L56" s="238">
        <f t="shared" si="1"/>
        <v>0</v>
      </c>
      <c r="M56" s="238">
        <f t="shared" si="1"/>
        <v>0</v>
      </c>
      <c r="N56" s="238">
        <f t="shared" si="1"/>
        <v>0</v>
      </c>
    </row>
    <row r="57" spans="1:14" ht="30" x14ac:dyDescent="0.2">
      <c r="A57" s="153" t="s">
        <v>345</v>
      </c>
      <c r="B57" s="175" t="s">
        <v>346</v>
      </c>
      <c r="C57" s="236"/>
      <c r="D57" s="198"/>
      <c r="E57" s="237"/>
      <c r="F57" s="238"/>
      <c r="G57" s="198"/>
      <c r="H57" s="239"/>
      <c r="I57" s="236"/>
      <c r="J57" s="198"/>
      <c r="K57" s="237"/>
      <c r="L57" s="238">
        <f t="shared" si="1"/>
        <v>0</v>
      </c>
      <c r="M57" s="238">
        <f t="shared" si="1"/>
        <v>0</v>
      </c>
      <c r="N57" s="238">
        <f t="shared" si="1"/>
        <v>0</v>
      </c>
    </row>
    <row r="58" spans="1:14" ht="30" x14ac:dyDescent="0.2">
      <c r="A58" s="153" t="s">
        <v>347</v>
      </c>
      <c r="B58" s="175" t="s">
        <v>348</v>
      </c>
      <c r="C58" s="236"/>
      <c r="D58" s="198"/>
      <c r="E58" s="237"/>
      <c r="F58" s="238"/>
      <c r="G58" s="198"/>
      <c r="H58" s="239"/>
      <c r="I58" s="236"/>
      <c r="J58" s="198"/>
      <c r="K58" s="237"/>
      <c r="L58" s="238">
        <f t="shared" si="1"/>
        <v>0</v>
      </c>
      <c r="M58" s="238">
        <f t="shared" si="1"/>
        <v>0</v>
      </c>
      <c r="N58" s="238">
        <f t="shared" si="1"/>
        <v>0</v>
      </c>
    </row>
    <row r="59" spans="1:14" ht="30" x14ac:dyDescent="0.2">
      <c r="A59" s="153" t="s">
        <v>349</v>
      </c>
      <c r="B59" s="175" t="s">
        <v>350</v>
      </c>
      <c r="C59" s="236"/>
      <c r="D59" s="198"/>
      <c r="E59" s="237"/>
      <c r="F59" s="238"/>
      <c r="G59" s="198"/>
      <c r="H59" s="239"/>
      <c r="I59" s="236"/>
      <c r="J59" s="198"/>
      <c r="K59" s="237"/>
      <c r="L59" s="238">
        <f t="shared" si="1"/>
        <v>0</v>
      </c>
      <c r="M59" s="238">
        <f t="shared" si="1"/>
        <v>0</v>
      </c>
      <c r="N59" s="238">
        <f t="shared" si="1"/>
        <v>0</v>
      </c>
    </row>
    <row r="60" spans="1:14" ht="30" x14ac:dyDescent="0.2">
      <c r="A60" s="153" t="s">
        <v>351</v>
      </c>
      <c r="B60" s="175" t="s">
        <v>352</v>
      </c>
      <c r="C60" s="236"/>
      <c r="D60" s="198"/>
      <c r="E60" s="237"/>
      <c r="F60" s="238"/>
      <c r="G60" s="198"/>
      <c r="H60" s="239"/>
      <c r="I60" s="236"/>
      <c r="J60" s="198"/>
      <c r="K60" s="237"/>
      <c r="L60" s="238">
        <f t="shared" si="1"/>
        <v>0</v>
      </c>
      <c r="M60" s="238">
        <f t="shared" si="1"/>
        <v>0</v>
      </c>
      <c r="N60" s="238">
        <f t="shared" si="1"/>
        <v>0</v>
      </c>
    </row>
    <row r="61" spans="1:14" ht="45" x14ac:dyDescent="0.2">
      <c r="A61" s="153" t="s">
        <v>353</v>
      </c>
      <c r="B61" s="175" t="s">
        <v>354</v>
      </c>
      <c r="C61" s="236"/>
      <c r="D61" s="198"/>
      <c r="E61" s="237"/>
      <c r="F61" s="238"/>
      <c r="G61" s="198"/>
      <c r="H61" s="239"/>
      <c r="I61" s="236"/>
      <c r="J61" s="198"/>
      <c r="K61" s="237"/>
      <c r="L61" s="238">
        <f t="shared" si="1"/>
        <v>0</v>
      </c>
      <c r="M61" s="238">
        <f t="shared" si="1"/>
        <v>0</v>
      </c>
      <c r="N61" s="238">
        <f t="shared" si="1"/>
        <v>0</v>
      </c>
    </row>
    <row r="62" spans="1:14" ht="30" x14ac:dyDescent="0.2">
      <c r="A62" s="151" t="s">
        <v>355</v>
      </c>
      <c r="B62" s="177" t="s">
        <v>8</v>
      </c>
      <c r="C62" s="236"/>
      <c r="D62" s="198"/>
      <c r="E62" s="237"/>
      <c r="F62" s="238"/>
      <c r="G62" s="198"/>
      <c r="H62" s="239"/>
      <c r="I62" s="236"/>
      <c r="J62" s="198"/>
      <c r="K62" s="237"/>
      <c r="L62" s="238">
        <f t="shared" si="1"/>
        <v>0</v>
      </c>
      <c r="M62" s="238">
        <f t="shared" si="1"/>
        <v>0</v>
      </c>
      <c r="N62" s="238">
        <f t="shared" si="1"/>
        <v>0</v>
      </c>
    </row>
    <row r="63" spans="1:14" ht="64.5" customHeight="1" x14ac:dyDescent="0.2">
      <c r="A63" s="153" t="s">
        <v>735</v>
      </c>
      <c r="B63" s="175" t="s">
        <v>356</v>
      </c>
      <c r="C63" s="236"/>
      <c r="D63" s="198"/>
      <c r="E63" s="237"/>
      <c r="F63" s="238"/>
      <c r="G63" s="198"/>
      <c r="H63" s="239"/>
      <c r="I63" s="236"/>
      <c r="J63" s="198"/>
      <c r="K63" s="237"/>
      <c r="L63" s="238">
        <f t="shared" si="1"/>
        <v>0</v>
      </c>
      <c r="M63" s="238">
        <f t="shared" si="1"/>
        <v>0</v>
      </c>
      <c r="N63" s="238">
        <f t="shared" si="1"/>
        <v>0</v>
      </c>
    </row>
    <row r="64" spans="1:14" ht="60" x14ac:dyDescent="0.2">
      <c r="A64" s="145" t="s">
        <v>736</v>
      </c>
      <c r="B64" s="175" t="s">
        <v>357</v>
      </c>
      <c r="C64" s="236"/>
      <c r="D64" s="198"/>
      <c r="E64" s="237"/>
      <c r="F64" s="238"/>
      <c r="G64" s="198"/>
      <c r="H64" s="239"/>
      <c r="I64" s="236"/>
      <c r="J64" s="198"/>
      <c r="K64" s="237"/>
      <c r="L64" s="238">
        <f t="shared" si="1"/>
        <v>0</v>
      </c>
      <c r="M64" s="238">
        <f t="shared" si="1"/>
        <v>0</v>
      </c>
      <c r="N64" s="238">
        <f t="shared" si="1"/>
        <v>0</v>
      </c>
    </row>
    <row r="65" spans="1:14" ht="30" x14ac:dyDescent="0.2">
      <c r="A65" s="153" t="s">
        <v>358</v>
      </c>
      <c r="B65" s="175" t="s">
        <v>359</v>
      </c>
      <c r="C65" s="236"/>
      <c r="D65" s="198"/>
      <c r="E65" s="237"/>
      <c r="F65" s="238"/>
      <c r="G65" s="198"/>
      <c r="H65" s="239"/>
      <c r="I65" s="236"/>
      <c r="J65" s="198"/>
      <c r="K65" s="237"/>
      <c r="L65" s="238">
        <f t="shared" si="1"/>
        <v>0</v>
      </c>
      <c r="M65" s="238">
        <f t="shared" si="1"/>
        <v>0</v>
      </c>
      <c r="N65" s="238">
        <f t="shared" si="1"/>
        <v>0</v>
      </c>
    </row>
    <row r="66" spans="1:14" ht="45" x14ac:dyDescent="0.2">
      <c r="A66" s="151" t="s">
        <v>360</v>
      </c>
      <c r="B66" s="177" t="s">
        <v>11</v>
      </c>
      <c r="C66" s="236"/>
      <c r="D66" s="236"/>
      <c r="E66" s="237"/>
      <c r="F66" s="238"/>
      <c r="G66" s="238"/>
      <c r="H66" s="239"/>
      <c r="I66" s="236"/>
      <c r="J66" s="198"/>
      <c r="K66" s="237"/>
      <c r="L66" s="238">
        <f t="shared" si="1"/>
        <v>0</v>
      </c>
      <c r="M66" s="238">
        <f t="shared" si="1"/>
        <v>0</v>
      </c>
      <c r="N66" s="238">
        <f t="shared" si="1"/>
        <v>0</v>
      </c>
    </row>
    <row r="67" spans="1:14" ht="63" x14ac:dyDescent="0.25">
      <c r="A67" s="381" t="s">
        <v>210</v>
      </c>
      <c r="B67" s="393"/>
      <c r="C67" s="382"/>
      <c r="D67" s="382"/>
      <c r="E67" s="383"/>
      <c r="F67" s="384"/>
      <c r="G67" s="384"/>
      <c r="H67" s="385"/>
      <c r="I67" s="382"/>
      <c r="J67" s="379"/>
      <c r="K67" s="383"/>
      <c r="L67" s="394">
        <f t="shared" si="1"/>
        <v>0</v>
      </c>
      <c r="M67" s="394">
        <f t="shared" si="1"/>
        <v>0</v>
      </c>
      <c r="N67" s="394">
        <f t="shared" si="1"/>
        <v>0</v>
      </c>
    </row>
    <row r="68" spans="1:14" ht="31.5" x14ac:dyDescent="0.2">
      <c r="A68" s="386" t="s">
        <v>361</v>
      </c>
      <c r="B68" s="387" t="s">
        <v>362</v>
      </c>
      <c r="C68" s="388">
        <f t="shared" ref="C68:H68" si="6">SUM(C67,C50)</f>
        <v>4577990</v>
      </c>
      <c r="D68" s="388">
        <f t="shared" si="6"/>
        <v>8775348</v>
      </c>
      <c r="E68" s="389">
        <f t="shared" si="6"/>
        <v>8775348</v>
      </c>
      <c r="F68" s="390">
        <f t="shared" si="6"/>
        <v>0</v>
      </c>
      <c r="G68" s="390">
        <f t="shared" si="6"/>
        <v>0</v>
      </c>
      <c r="H68" s="391">
        <f t="shared" si="6"/>
        <v>0</v>
      </c>
      <c r="I68" s="388"/>
      <c r="J68" s="392"/>
      <c r="K68" s="389"/>
      <c r="L68" s="390">
        <f t="shared" si="1"/>
        <v>4577990</v>
      </c>
      <c r="M68" s="390">
        <f t="shared" si="1"/>
        <v>8775348</v>
      </c>
      <c r="N68" s="390">
        <f t="shared" si="1"/>
        <v>8775348</v>
      </c>
    </row>
    <row r="69" spans="1:14" ht="45" x14ac:dyDescent="0.2">
      <c r="A69" s="153" t="s">
        <v>363</v>
      </c>
      <c r="B69" s="161" t="s">
        <v>364</v>
      </c>
      <c r="C69" s="236"/>
      <c r="D69" s="198"/>
      <c r="E69" s="237"/>
      <c r="F69" s="238"/>
      <c r="G69" s="198"/>
      <c r="H69" s="239"/>
      <c r="I69" s="236"/>
      <c r="J69" s="198"/>
      <c r="K69" s="237"/>
      <c r="L69" s="238">
        <f t="shared" si="1"/>
        <v>0</v>
      </c>
      <c r="M69" s="238">
        <f t="shared" si="1"/>
        <v>0</v>
      </c>
      <c r="N69" s="238">
        <f t="shared" si="1"/>
        <v>0</v>
      </c>
    </row>
    <row r="70" spans="1:14" ht="60" x14ac:dyDescent="0.2">
      <c r="A70" s="153" t="s">
        <v>31</v>
      </c>
      <c r="B70" s="161" t="s">
        <v>365</v>
      </c>
      <c r="C70" s="236"/>
      <c r="D70" s="198"/>
      <c r="E70" s="237"/>
      <c r="F70" s="238"/>
      <c r="G70" s="198"/>
      <c r="H70" s="239"/>
      <c r="I70" s="236"/>
      <c r="J70" s="198"/>
      <c r="K70" s="237"/>
      <c r="L70" s="238">
        <f t="shared" si="1"/>
        <v>0</v>
      </c>
      <c r="M70" s="238">
        <f t="shared" si="1"/>
        <v>0</v>
      </c>
      <c r="N70" s="238">
        <f t="shared" si="1"/>
        <v>0</v>
      </c>
    </row>
    <row r="71" spans="1:14" ht="30" x14ac:dyDescent="0.2">
      <c r="A71" s="153" t="s">
        <v>366</v>
      </c>
      <c r="B71" s="161" t="s">
        <v>367</v>
      </c>
      <c r="C71" s="236"/>
      <c r="D71" s="198"/>
      <c r="E71" s="237"/>
      <c r="F71" s="238"/>
      <c r="G71" s="198"/>
      <c r="H71" s="239"/>
      <c r="I71" s="236"/>
      <c r="J71" s="198"/>
      <c r="K71" s="237"/>
      <c r="L71" s="238">
        <f t="shared" si="1"/>
        <v>0</v>
      </c>
      <c r="M71" s="238">
        <f t="shared" si="1"/>
        <v>0</v>
      </c>
      <c r="N71" s="238">
        <f t="shared" si="1"/>
        <v>0</v>
      </c>
    </row>
    <row r="72" spans="1:14" ht="38.25" x14ac:dyDescent="0.2">
      <c r="A72" s="162" t="s">
        <v>633</v>
      </c>
      <c r="B72" s="163" t="s">
        <v>368</v>
      </c>
      <c r="C72" s="236"/>
      <c r="D72" s="198"/>
      <c r="E72" s="237"/>
      <c r="F72" s="238"/>
      <c r="G72" s="198"/>
      <c r="H72" s="239"/>
      <c r="I72" s="236"/>
      <c r="J72" s="198"/>
      <c r="K72" s="237"/>
      <c r="L72" s="238">
        <f t="shared" si="1"/>
        <v>0</v>
      </c>
      <c r="M72" s="238">
        <f t="shared" si="1"/>
        <v>0</v>
      </c>
      <c r="N72" s="238">
        <f t="shared" si="1"/>
        <v>0</v>
      </c>
    </row>
    <row r="73" spans="1:14" ht="45" x14ac:dyDescent="0.2">
      <c r="A73" s="153" t="s">
        <v>35</v>
      </c>
      <c r="B73" s="161" t="s">
        <v>369</v>
      </c>
      <c r="C73" s="236"/>
      <c r="D73" s="198"/>
      <c r="E73" s="237"/>
      <c r="F73" s="238"/>
      <c r="G73" s="198"/>
      <c r="H73" s="239"/>
      <c r="I73" s="236"/>
      <c r="J73" s="198"/>
      <c r="K73" s="237"/>
      <c r="L73" s="238">
        <f t="shared" si="1"/>
        <v>0</v>
      </c>
      <c r="M73" s="238">
        <f t="shared" si="1"/>
        <v>0</v>
      </c>
      <c r="N73" s="238">
        <f t="shared" si="1"/>
        <v>0</v>
      </c>
    </row>
    <row r="74" spans="1:14" ht="45" x14ac:dyDescent="0.2">
      <c r="A74" s="153" t="s">
        <v>32</v>
      </c>
      <c r="B74" s="161" t="s">
        <v>370</v>
      </c>
      <c r="C74" s="236"/>
      <c r="D74" s="198"/>
      <c r="E74" s="237"/>
      <c r="F74" s="238"/>
      <c r="G74" s="198"/>
      <c r="H74" s="239"/>
      <c r="I74" s="236"/>
      <c r="J74" s="198"/>
      <c r="K74" s="237"/>
      <c r="L74" s="238">
        <f t="shared" ref="L74:N96" si="7">SUM(C74,F74,I74)</f>
        <v>0</v>
      </c>
      <c r="M74" s="238">
        <f t="shared" si="7"/>
        <v>0</v>
      </c>
      <c r="N74" s="238">
        <f t="shared" si="7"/>
        <v>0</v>
      </c>
    </row>
    <row r="75" spans="1:14" ht="60" x14ac:dyDescent="0.2">
      <c r="A75" s="153" t="s">
        <v>371</v>
      </c>
      <c r="B75" s="161" t="s">
        <v>372</v>
      </c>
      <c r="C75" s="236"/>
      <c r="D75" s="198"/>
      <c r="E75" s="237"/>
      <c r="F75" s="238"/>
      <c r="G75" s="198"/>
      <c r="H75" s="239"/>
      <c r="I75" s="236"/>
      <c r="J75" s="198"/>
      <c r="K75" s="237"/>
      <c r="L75" s="238">
        <f t="shared" si="7"/>
        <v>0</v>
      </c>
      <c r="M75" s="238">
        <f t="shared" si="7"/>
        <v>0</v>
      </c>
      <c r="N75" s="238">
        <f t="shared" si="7"/>
        <v>0</v>
      </c>
    </row>
    <row r="76" spans="1:14" ht="45" x14ac:dyDescent="0.2">
      <c r="A76" s="153" t="s">
        <v>33</v>
      </c>
      <c r="B76" s="161" t="s">
        <v>373</v>
      </c>
      <c r="C76" s="236"/>
      <c r="D76" s="198"/>
      <c r="E76" s="237"/>
      <c r="F76" s="238"/>
      <c r="G76" s="198"/>
      <c r="H76" s="239"/>
      <c r="I76" s="236"/>
      <c r="J76" s="198"/>
      <c r="K76" s="237"/>
      <c r="L76" s="238">
        <f t="shared" si="7"/>
        <v>0</v>
      </c>
      <c r="M76" s="238">
        <f t="shared" si="7"/>
        <v>0</v>
      </c>
      <c r="N76" s="238">
        <f t="shared" si="7"/>
        <v>0</v>
      </c>
    </row>
    <row r="77" spans="1:14" ht="25.5" x14ac:dyDescent="0.2">
      <c r="A77" s="162" t="s">
        <v>374</v>
      </c>
      <c r="B77" s="163" t="s">
        <v>375</v>
      </c>
      <c r="C77" s="236"/>
      <c r="D77" s="198"/>
      <c r="E77" s="237"/>
      <c r="F77" s="238"/>
      <c r="G77" s="198"/>
      <c r="H77" s="239"/>
      <c r="I77" s="236"/>
      <c r="J77" s="198"/>
      <c r="K77" s="237"/>
      <c r="L77" s="238">
        <f t="shared" si="7"/>
        <v>0</v>
      </c>
      <c r="M77" s="238">
        <f t="shared" si="7"/>
        <v>0</v>
      </c>
      <c r="N77" s="238">
        <f t="shared" si="7"/>
        <v>0</v>
      </c>
    </row>
    <row r="78" spans="1:14" ht="60" x14ac:dyDescent="0.2">
      <c r="A78" s="145" t="s">
        <v>376</v>
      </c>
      <c r="B78" s="161" t="s">
        <v>377</v>
      </c>
      <c r="C78" s="236"/>
      <c r="D78" s="198"/>
      <c r="E78" s="237"/>
      <c r="F78" s="238">
        <v>2504986</v>
      </c>
      <c r="G78" s="198">
        <v>2504986</v>
      </c>
      <c r="H78" s="239">
        <v>2504986</v>
      </c>
      <c r="I78" s="236"/>
      <c r="J78" s="198"/>
      <c r="K78" s="237"/>
      <c r="L78" s="238">
        <f t="shared" si="7"/>
        <v>2504986</v>
      </c>
      <c r="M78" s="238">
        <f t="shared" si="7"/>
        <v>2504986</v>
      </c>
      <c r="N78" s="238">
        <f t="shared" si="7"/>
        <v>2504986</v>
      </c>
    </row>
    <row r="79" spans="1:14" ht="60" x14ac:dyDescent="0.2">
      <c r="A79" s="145" t="s">
        <v>378</v>
      </c>
      <c r="B79" s="161" t="s">
        <v>377</v>
      </c>
      <c r="C79" s="236"/>
      <c r="D79" s="198"/>
      <c r="E79" s="237"/>
      <c r="F79" s="238"/>
      <c r="G79" s="198"/>
      <c r="H79" s="239"/>
      <c r="I79" s="236"/>
      <c r="J79" s="198"/>
      <c r="K79" s="237"/>
      <c r="L79" s="238">
        <f t="shared" si="7"/>
        <v>0</v>
      </c>
      <c r="M79" s="238">
        <f t="shared" si="7"/>
        <v>0</v>
      </c>
      <c r="N79" s="238">
        <f t="shared" si="7"/>
        <v>0</v>
      </c>
    </row>
    <row r="80" spans="1:14" ht="60" x14ac:dyDescent="0.2">
      <c r="A80" s="145" t="s">
        <v>379</v>
      </c>
      <c r="B80" s="161" t="s">
        <v>380</v>
      </c>
      <c r="C80" s="236"/>
      <c r="D80" s="198"/>
      <c r="E80" s="237"/>
      <c r="F80" s="238"/>
      <c r="G80" s="198"/>
      <c r="H80" s="239"/>
      <c r="I80" s="236"/>
      <c r="J80" s="198"/>
      <c r="K80" s="237"/>
      <c r="L80" s="238">
        <f t="shared" si="7"/>
        <v>0</v>
      </c>
      <c r="M80" s="238">
        <f t="shared" si="7"/>
        <v>0</v>
      </c>
      <c r="N80" s="238">
        <f t="shared" si="7"/>
        <v>0</v>
      </c>
    </row>
    <row r="81" spans="1:14" ht="60" x14ac:dyDescent="0.2">
      <c r="A81" s="145" t="s">
        <v>381</v>
      </c>
      <c r="B81" s="161" t="s">
        <v>380</v>
      </c>
      <c r="C81" s="236"/>
      <c r="D81" s="198"/>
      <c r="E81" s="237"/>
      <c r="F81" s="238"/>
      <c r="G81" s="198"/>
      <c r="H81" s="239"/>
      <c r="I81" s="236"/>
      <c r="J81" s="198"/>
      <c r="K81" s="237"/>
      <c r="L81" s="238">
        <f t="shared" si="7"/>
        <v>0</v>
      </c>
      <c r="M81" s="238">
        <f t="shared" si="7"/>
        <v>0</v>
      </c>
      <c r="N81" s="238">
        <f t="shared" si="7"/>
        <v>0</v>
      </c>
    </row>
    <row r="82" spans="1:14" ht="25.5" x14ac:dyDescent="0.2">
      <c r="A82" s="148" t="s">
        <v>382</v>
      </c>
      <c r="B82" s="163" t="s">
        <v>383</v>
      </c>
      <c r="C82" s="240"/>
      <c r="D82" s="207"/>
      <c r="E82" s="241"/>
      <c r="F82" s="242">
        <f>SUM(F78:F81)</f>
        <v>2504986</v>
      </c>
      <c r="G82" s="242">
        <f t="shared" ref="G82:H82" si="8">SUM(G78:G81)</f>
        <v>2504986</v>
      </c>
      <c r="H82" s="242">
        <f t="shared" si="8"/>
        <v>2504986</v>
      </c>
      <c r="I82" s="240"/>
      <c r="J82" s="207"/>
      <c r="K82" s="241"/>
      <c r="L82" s="242">
        <f t="shared" si="7"/>
        <v>2504986</v>
      </c>
      <c r="M82" s="242">
        <f t="shared" si="7"/>
        <v>2504986</v>
      </c>
      <c r="N82" s="242">
        <f t="shared" si="7"/>
        <v>2504986</v>
      </c>
    </row>
    <row r="83" spans="1:14" ht="30" x14ac:dyDescent="0.2">
      <c r="A83" s="153" t="s">
        <v>384</v>
      </c>
      <c r="B83" s="161" t="s">
        <v>385</v>
      </c>
      <c r="C83" s="236"/>
      <c r="D83" s="198"/>
      <c r="E83" s="237"/>
      <c r="F83" s="238"/>
      <c r="G83" s="198"/>
      <c r="H83" s="239"/>
      <c r="I83" s="236"/>
      <c r="J83" s="198"/>
      <c r="K83" s="237"/>
      <c r="L83" s="238">
        <f t="shared" si="7"/>
        <v>0</v>
      </c>
      <c r="M83" s="238">
        <f t="shared" si="7"/>
        <v>0</v>
      </c>
      <c r="N83" s="238">
        <f t="shared" si="7"/>
        <v>0</v>
      </c>
    </row>
    <row r="84" spans="1:14" ht="45" x14ac:dyDescent="0.2">
      <c r="A84" s="153" t="s">
        <v>386</v>
      </c>
      <c r="B84" s="161" t="s">
        <v>387</v>
      </c>
      <c r="C84" s="236"/>
      <c r="D84" s="198"/>
      <c r="E84" s="237"/>
      <c r="F84" s="238"/>
      <c r="G84" s="198"/>
      <c r="H84" s="239"/>
      <c r="I84" s="236"/>
      <c r="J84" s="198"/>
      <c r="K84" s="237"/>
      <c r="L84" s="238">
        <f t="shared" si="7"/>
        <v>0</v>
      </c>
      <c r="M84" s="238">
        <f t="shared" si="7"/>
        <v>0</v>
      </c>
      <c r="N84" s="238">
        <f t="shared" si="7"/>
        <v>0</v>
      </c>
    </row>
    <row r="85" spans="1:14" ht="30" x14ac:dyDescent="0.2">
      <c r="A85" s="153" t="s">
        <v>388</v>
      </c>
      <c r="B85" s="161" t="s">
        <v>389</v>
      </c>
      <c r="C85" s="236">
        <v>63714850</v>
      </c>
      <c r="D85" s="198">
        <v>64111655</v>
      </c>
      <c r="E85" s="237">
        <v>61679516</v>
      </c>
      <c r="F85" s="238"/>
      <c r="G85" s="198"/>
      <c r="H85" s="239"/>
      <c r="I85" s="236"/>
      <c r="J85" s="198"/>
      <c r="K85" s="237"/>
      <c r="L85" s="238">
        <f t="shared" si="7"/>
        <v>63714850</v>
      </c>
      <c r="M85" s="238">
        <f t="shared" si="7"/>
        <v>64111655</v>
      </c>
      <c r="N85" s="238">
        <f t="shared" si="7"/>
        <v>61679516</v>
      </c>
    </row>
    <row r="86" spans="1:14" ht="15" x14ac:dyDescent="0.2">
      <c r="A86" s="153" t="s">
        <v>390</v>
      </c>
      <c r="B86" s="161" t="s">
        <v>391</v>
      </c>
      <c r="C86" s="236"/>
      <c r="D86" s="198"/>
      <c r="E86" s="237"/>
      <c r="F86" s="238"/>
      <c r="G86" s="198"/>
      <c r="H86" s="239"/>
      <c r="I86" s="236"/>
      <c r="J86" s="198"/>
      <c r="K86" s="237"/>
      <c r="L86" s="238">
        <f t="shared" si="7"/>
        <v>0</v>
      </c>
      <c r="M86" s="238">
        <f t="shared" si="7"/>
        <v>0</v>
      </c>
      <c r="N86" s="238">
        <f t="shared" si="7"/>
        <v>0</v>
      </c>
    </row>
    <row r="87" spans="1:14" ht="45" x14ac:dyDescent="0.2">
      <c r="A87" s="153" t="s">
        <v>392</v>
      </c>
      <c r="B87" s="161" t="s">
        <v>393</v>
      </c>
      <c r="C87" s="236"/>
      <c r="D87" s="198"/>
      <c r="E87" s="237"/>
      <c r="F87" s="238"/>
      <c r="G87" s="198"/>
      <c r="H87" s="239"/>
      <c r="I87" s="236"/>
      <c r="J87" s="198"/>
      <c r="K87" s="237"/>
      <c r="L87" s="238">
        <f t="shared" si="7"/>
        <v>0</v>
      </c>
      <c r="M87" s="238">
        <f t="shared" si="7"/>
        <v>0</v>
      </c>
      <c r="N87" s="238">
        <f t="shared" si="7"/>
        <v>0</v>
      </c>
    </row>
    <row r="88" spans="1:14" ht="25.5" x14ac:dyDescent="0.2">
      <c r="A88" s="162" t="s">
        <v>394</v>
      </c>
      <c r="B88" s="163" t="s">
        <v>395</v>
      </c>
      <c r="C88" s="240">
        <f>SUM(C83:C87)</f>
        <v>63714850</v>
      </c>
      <c r="D88" s="240">
        <f>SUM(D83:D87)</f>
        <v>64111655</v>
      </c>
      <c r="E88" s="241">
        <f>SUM(E83:E87)</f>
        <v>61679516</v>
      </c>
      <c r="F88" s="242">
        <f>SUM(F82:F87)</f>
        <v>2504986</v>
      </c>
      <c r="G88" s="242">
        <f>SUM(G82:G87)</f>
        <v>2504986</v>
      </c>
      <c r="H88" s="243">
        <f>SUM(H82:H87)</f>
        <v>2504986</v>
      </c>
      <c r="I88" s="240"/>
      <c r="J88" s="207"/>
      <c r="K88" s="241"/>
      <c r="L88" s="242">
        <f t="shared" si="7"/>
        <v>66219836</v>
      </c>
      <c r="M88" s="242">
        <f t="shared" si="7"/>
        <v>66616641</v>
      </c>
      <c r="N88" s="242">
        <f t="shared" si="7"/>
        <v>64184502</v>
      </c>
    </row>
    <row r="89" spans="1:14" ht="45" x14ac:dyDescent="0.2">
      <c r="A89" s="153" t="s">
        <v>396</v>
      </c>
      <c r="B89" s="161" t="s">
        <v>397</v>
      </c>
      <c r="C89" s="236"/>
      <c r="D89" s="198"/>
      <c r="E89" s="237"/>
      <c r="F89" s="238"/>
      <c r="G89" s="198"/>
      <c r="H89" s="239"/>
      <c r="I89" s="236"/>
      <c r="J89" s="198"/>
      <c r="K89" s="237"/>
      <c r="L89" s="238">
        <f t="shared" si="7"/>
        <v>0</v>
      </c>
      <c r="M89" s="238">
        <f t="shared" si="7"/>
        <v>0</v>
      </c>
      <c r="N89" s="238">
        <f t="shared" si="7"/>
        <v>0</v>
      </c>
    </row>
    <row r="90" spans="1:14" ht="45" x14ac:dyDescent="0.2">
      <c r="A90" s="153" t="s">
        <v>398</v>
      </c>
      <c r="B90" s="161" t="s">
        <v>399</v>
      </c>
      <c r="C90" s="236"/>
      <c r="D90" s="198"/>
      <c r="E90" s="237"/>
      <c r="F90" s="238"/>
      <c r="G90" s="198"/>
      <c r="H90" s="239"/>
      <c r="I90" s="236"/>
      <c r="J90" s="198"/>
      <c r="K90" s="237"/>
      <c r="L90" s="238">
        <f t="shared" si="7"/>
        <v>0</v>
      </c>
      <c r="M90" s="238">
        <f t="shared" si="7"/>
        <v>0</v>
      </c>
      <c r="N90" s="238">
        <f t="shared" si="7"/>
        <v>0</v>
      </c>
    </row>
    <row r="91" spans="1:14" ht="30" x14ac:dyDescent="0.2">
      <c r="A91" s="153" t="s">
        <v>400</v>
      </c>
      <c r="B91" s="161" t="s">
        <v>401</v>
      </c>
      <c r="C91" s="236"/>
      <c r="D91" s="198"/>
      <c r="E91" s="237"/>
      <c r="F91" s="238"/>
      <c r="G91" s="198"/>
      <c r="H91" s="239"/>
      <c r="I91" s="236"/>
      <c r="J91" s="198"/>
      <c r="K91" s="237"/>
      <c r="L91" s="238">
        <f t="shared" si="7"/>
        <v>0</v>
      </c>
      <c r="M91" s="238">
        <f t="shared" si="7"/>
        <v>0</v>
      </c>
      <c r="N91" s="238">
        <f t="shared" si="7"/>
        <v>0</v>
      </c>
    </row>
    <row r="92" spans="1:14" ht="30" x14ac:dyDescent="0.2">
      <c r="A92" s="153" t="s">
        <v>402</v>
      </c>
      <c r="B92" s="161" t="s">
        <v>403</v>
      </c>
      <c r="C92" s="236"/>
      <c r="D92" s="198"/>
      <c r="E92" s="237"/>
      <c r="F92" s="238"/>
      <c r="G92" s="198"/>
      <c r="H92" s="239"/>
      <c r="I92" s="236"/>
      <c r="J92" s="198"/>
      <c r="K92" s="237"/>
      <c r="L92" s="238">
        <f t="shared" si="7"/>
        <v>0</v>
      </c>
      <c r="M92" s="238">
        <f t="shared" si="7"/>
        <v>0</v>
      </c>
      <c r="N92" s="238">
        <f t="shared" si="7"/>
        <v>0</v>
      </c>
    </row>
    <row r="93" spans="1:14" ht="25.5" x14ac:dyDescent="0.2">
      <c r="A93" s="162" t="s">
        <v>404</v>
      </c>
      <c r="B93" s="163" t="s">
        <v>405</v>
      </c>
      <c r="C93" s="236"/>
      <c r="D93" s="198"/>
      <c r="E93" s="237"/>
      <c r="F93" s="238"/>
      <c r="G93" s="198"/>
      <c r="H93" s="239"/>
      <c r="I93" s="236"/>
      <c r="J93" s="198"/>
      <c r="K93" s="237"/>
      <c r="L93" s="238">
        <f t="shared" si="7"/>
        <v>0</v>
      </c>
      <c r="M93" s="238">
        <f t="shared" si="7"/>
        <v>0</v>
      </c>
      <c r="N93" s="238">
        <f t="shared" si="7"/>
        <v>0</v>
      </c>
    </row>
    <row r="94" spans="1:14" ht="51" x14ac:dyDescent="0.2">
      <c r="A94" s="162" t="s">
        <v>406</v>
      </c>
      <c r="B94" s="163" t="s">
        <v>407</v>
      </c>
      <c r="C94" s="236"/>
      <c r="D94" s="198"/>
      <c r="E94" s="237"/>
      <c r="F94" s="238"/>
      <c r="G94" s="198"/>
      <c r="H94" s="239"/>
      <c r="I94" s="236"/>
      <c r="J94" s="198"/>
      <c r="K94" s="237"/>
      <c r="L94" s="238">
        <f t="shared" si="7"/>
        <v>0</v>
      </c>
      <c r="M94" s="238">
        <f t="shared" si="7"/>
        <v>0</v>
      </c>
      <c r="N94" s="238">
        <f t="shared" si="7"/>
        <v>0</v>
      </c>
    </row>
    <row r="95" spans="1:14" ht="31.5" x14ac:dyDescent="0.2">
      <c r="A95" s="165" t="s">
        <v>408</v>
      </c>
      <c r="B95" s="166" t="s">
        <v>12</v>
      </c>
      <c r="C95" s="240">
        <f>SUM(C93:C94,C88)</f>
        <v>63714850</v>
      </c>
      <c r="D95" s="240">
        <f t="shared" ref="D95:H95" si="9">SUM(D88:D94)</f>
        <v>64111655</v>
      </c>
      <c r="E95" s="241">
        <f t="shared" si="9"/>
        <v>61679516</v>
      </c>
      <c r="F95" s="242">
        <f t="shared" si="9"/>
        <v>2504986</v>
      </c>
      <c r="G95" s="242">
        <f t="shared" si="9"/>
        <v>2504986</v>
      </c>
      <c r="H95" s="243">
        <f t="shared" si="9"/>
        <v>2504986</v>
      </c>
      <c r="I95" s="240"/>
      <c r="J95" s="207"/>
      <c r="K95" s="241"/>
      <c r="L95" s="242">
        <f t="shared" si="7"/>
        <v>66219836</v>
      </c>
      <c r="M95" s="242">
        <f t="shared" si="7"/>
        <v>66616641</v>
      </c>
      <c r="N95" s="242">
        <f t="shared" si="7"/>
        <v>64184502</v>
      </c>
    </row>
    <row r="96" spans="1:14" ht="31.5" x14ac:dyDescent="0.25">
      <c r="A96" s="179" t="s">
        <v>409</v>
      </c>
      <c r="B96" s="180"/>
      <c r="C96" s="244">
        <f t="shared" ref="C96:H96" si="10">SUM(C95,C68)</f>
        <v>68292840</v>
      </c>
      <c r="D96" s="244">
        <f t="shared" si="10"/>
        <v>72887003</v>
      </c>
      <c r="E96" s="245">
        <f t="shared" si="10"/>
        <v>70454864</v>
      </c>
      <c r="F96" s="246">
        <f t="shared" si="10"/>
        <v>2504986</v>
      </c>
      <c r="G96" s="246">
        <f t="shared" si="10"/>
        <v>2504986</v>
      </c>
      <c r="H96" s="247">
        <f t="shared" si="10"/>
        <v>2504986</v>
      </c>
      <c r="I96" s="244"/>
      <c r="J96" s="234"/>
      <c r="K96" s="245"/>
      <c r="L96" s="246">
        <f t="shared" si="7"/>
        <v>70797826</v>
      </c>
      <c r="M96" s="246">
        <f t="shared" si="7"/>
        <v>75391989</v>
      </c>
      <c r="N96" s="246">
        <f t="shared" si="7"/>
        <v>72959850</v>
      </c>
    </row>
  </sheetData>
  <mergeCells count="8">
    <mergeCell ref="A1:N1"/>
    <mergeCell ref="A3:L3"/>
    <mergeCell ref="A4:L4"/>
    <mergeCell ref="A5:L5"/>
    <mergeCell ref="C7:E7"/>
    <mergeCell ref="F7:H7"/>
    <mergeCell ref="I7:K7"/>
    <mergeCell ref="L7:N7"/>
  </mergeCells>
  <pageMargins left="0.51181102362204722" right="0.51181102362204722" top="0.74803149606299213" bottom="0.74803149606299213" header="0.31496062992125984" footer="0.31496062992125984"/>
  <pageSetup paperSize="8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74"/>
  <sheetViews>
    <sheetView topLeftCell="A33" workbookViewId="0">
      <selection activeCell="A40" sqref="A40:B40"/>
    </sheetView>
  </sheetViews>
  <sheetFormatPr defaultRowHeight="12.75" x14ac:dyDescent="0.2"/>
  <cols>
    <col min="1" max="1" width="72.42578125" customWidth="1"/>
    <col min="2" max="2" width="14.7109375" customWidth="1"/>
  </cols>
  <sheetData>
    <row r="1" spans="1:8" x14ac:dyDescent="0.2">
      <c r="A1" s="882" t="s">
        <v>990</v>
      </c>
      <c r="B1" s="882"/>
    </row>
    <row r="2" spans="1:8" x14ac:dyDescent="0.2">
      <c r="A2" s="256"/>
    </row>
    <row r="3" spans="1:8" x14ac:dyDescent="0.2">
      <c r="A3" s="256" t="s">
        <v>743</v>
      </c>
    </row>
    <row r="4" spans="1:8" x14ac:dyDescent="0.2">
      <c r="A4" s="131" t="s">
        <v>957</v>
      </c>
    </row>
    <row r="5" spans="1:8" x14ac:dyDescent="0.2">
      <c r="A5" s="255"/>
    </row>
    <row r="6" spans="1:8" x14ac:dyDescent="0.2">
      <c r="A6" s="256" t="s">
        <v>433</v>
      </c>
    </row>
    <row r="8" spans="1:8" ht="60" x14ac:dyDescent="0.2">
      <c r="A8" s="250" t="s">
        <v>634</v>
      </c>
      <c r="B8" s="251" t="s">
        <v>635</v>
      </c>
    </row>
    <row r="9" spans="1:8" ht="15" x14ac:dyDescent="0.2">
      <c r="A9" s="251" t="s">
        <v>636</v>
      </c>
      <c r="B9" s="252"/>
    </row>
    <row r="10" spans="1:8" ht="15" x14ac:dyDescent="0.2">
      <c r="A10" s="251" t="s">
        <v>637</v>
      </c>
      <c r="B10" s="252"/>
      <c r="H10" s="17"/>
    </row>
    <row r="11" spans="1:8" ht="15" x14ac:dyDescent="0.2">
      <c r="A11" s="251" t="s">
        <v>638</v>
      </c>
      <c r="B11" s="252"/>
      <c r="H11" s="17"/>
    </row>
    <row r="12" spans="1:8" ht="15" x14ac:dyDescent="0.2">
      <c r="A12" s="251" t="s">
        <v>639</v>
      </c>
      <c r="B12" s="252"/>
      <c r="H12" s="17"/>
    </row>
    <row r="13" spans="1:8" ht="15" x14ac:dyDescent="0.2">
      <c r="A13" s="250" t="s">
        <v>640</v>
      </c>
      <c r="B13" s="252"/>
      <c r="H13" s="17"/>
    </row>
    <row r="14" spans="1:8" ht="15" x14ac:dyDescent="0.2">
      <c r="A14" s="251" t="s">
        <v>641</v>
      </c>
      <c r="B14" s="252"/>
      <c r="H14" s="17"/>
    </row>
    <row r="15" spans="1:8" ht="30" x14ac:dyDescent="0.2">
      <c r="A15" s="251" t="s">
        <v>642</v>
      </c>
      <c r="B15" s="252"/>
      <c r="H15" s="17"/>
    </row>
    <row r="16" spans="1:8" ht="15" x14ac:dyDescent="0.2">
      <c r="A16" s="251" t="s">
        <v>643</v>
      </c>
      <c r="B16" s="252"/>
      <c r="H16" s="17"/>
    </row>
    <row r="17" spans="1:8" ht="15" x14ac:dyDescent="0.2">
      <c r="A17" s="251" t="s">
        <v>644</v>
      </c>
      <c r="B17" s="252">
        <v>1</v>
      </c>
      <c r="H17" s="17"/>
    </row>
    <row r="18" spans="1:8" ht="15" x14ac:dyDescent="0.2">
      <c r="A18" s="251" t="s">
        <v>645</v>
      </c>
      <c r="B18" s="252">
        <v>1</v>
      </c>
      <c r="H18" s="17"/>
    </row>
    <row r="19" spans="1:8" ht="15" x14ac:dyDescent="0.2">
      <c r="A19" s="251" t="s">
        <v>646</v>
      </c>
      <c r="B19" s="252">
        <v>4</v>
      </c>
      <c r="H19" s="17"/>
    </row>
    <row r="20" spans="1:8" ht="15" x14ac:dyDescent="0.2">
      <c r="A20" s="251" t="s">
        <v>647</v>
      </c>
      <c r="B20" s="252">
        <v>0</v>
      </c>
      <c r="H20" s="17"/>
    </row>
    <row r="21" spans="1:8" ht="15" x14ac:dyDescent="0.2">
      <c r="A21" s="251" t="s">
        <v>648</v>
      </c>
      <c r="B21" s="252">
        <v>0</v>
      </c>
      <c r="H21" s="17"/>
    </row>
    <row r="22" spans="1:8" x14ac:dyDescent="0.2">
      <c r="A22" s="250" t="s">
        <v>649</v>
      </c>
      <c r="B22" s="253">
        <f>SUM(B14:B21)</f>
        <v>6</v>
      </c>
      <c r="H22" s="17"/>
    </row>
    <row r="23" spans="1:8" ht="45" x14ac:dyDescent="0.2">
      <c r="A23" s="251" t="s">
        <v>650</v>
      </c>
      <c r="B23" s="252">
        <v>1</v>
      </c>
    </row>
    <row r="24" spans="1:8" ht="15" x14ac:dyDescent="0.2">
      <c r="A24" s="251" t="s">
        <v>651</v>
      </c>
      <c r="B24" s="252"/>
      <c r="E24" s="6"/>
      <c r="G24" s="6"/>
    </row>
    <row r="25" spans="1:8" ht="15" x14ac:dyDescent="0.2">
      <c r="A25" s="251" t="s">
        <v>652</v>
      </c>
      <c r="B25" s="252">
        <v>5</v>
      </c>
    </row>
    <row r="26" spans="1:8" x14ac:dyDescent="0.2">
      <c r="A26" s="250" t="s">
        <v>653</v>
      </c>
      <c r="B26" s="253">
        <v>5</v>
      </c>
    </row>
    <row r="27" spans="1:8" ht="15" x14ac:dyDescent="0.2">
      <c r="A27" s="251" t="s">
        <v>654</v>
      </c>
      <c r="B27" s="252">
        <v>1</v>
      </c>
    </row>
    <row r="28" spans="1:8" ht="15" x14ac:dyDescent="0.2">
      <c r="A28" s="251" t="s">
        <v>655</v>
      </c>
      <c r="B28" s="252">
        <v>5</v>
      </c>
    </row>
    <row r="29" spans="1:8" ht="30" x14ac:dyDescent="0.2">
      <c r="A29" s="251" t="s">
        <v>656</v>
      </c>
      <c r="B29" s="252"/>
    </row>
    <row r="30" spans="1:8" x14ac:dyDescent="0.2">
      <c r="A30" s="250" t="s">
        <v>657</v>
      </c>
      <c r="B30" s="253">
        <v>7</v>
      </c>
    </row>
    <row r="31" spans="1:8" ht="25.5" x14ac:dyDescent="0.2">
      <c r="A31" s="250" t="s">
        <v>658</v>
      </c>
      <c r="B31" s="254">
        <f>SUM(B30,B26,B22)</f>
        <v>18</v>
      </c>
    </row>
    <row r="32" spans="1:8" ht="30" x14ac:dyDescent="0.2">
      <c r="A32" s="251" t="s">
        <v>659</v>
      </c>
      <c r="B32" s="252"/>
    </row>
    <row r="33" spans="1:2" ht="45" x14ac:dyDescent="0.2">
      <c r="A33" s="251" t="s">
        <v>660</v>
      </c>
      <c r="B33" s="252"/>
    </row>
    <row r="34" spans="1:2" ht="30" x14ac:dyDescent="0.2">
      <c r="A34" s="251" t="s">
        <v>661</v>
      </c>
      <c r="B34" s="252"/>
    </row>
    <row r="35" spans="1:2" ht="15" x14ac:dyDescent="0.2">
      <c r="A35" s="251" t="s">
        <v>662</v>
      </c>
      <c r="B35" s="252"/>
    </row>
    <row r="36" spans="1:2" ht="38.25" x14ac:dyDescent="0.2">
      <c r="A36" s="250" t="s">
        <v>663</v>
      </c>
      <c r="B36" s="252"/>
    </row>
    <row r="37" spans="1:2" ht="15" x14ac:dyDescent="0.2">
      <c r="A37" s="717"/>
      <c r="B37" s="718"/>
    </row>
    <row r="38" spans="1:2" ht="15" x14ac:dyDescent="0.2">
      <c r="A38" s="717"/>
      <c r="B38" s="718"/>
    </row>
    <row r="40" spans="1:2" x14ac:dyDescent="0.2">
      <c r="A40" s="882" t="s">
        <v>991</v>
      </c>
      <c r="B40" s="882"/>
    </row>
    <row r="41" spans="1:2" x14ac:dyDescent="0.2">
      <c r="A41" s="256"/>
    </row>
    <row r="43" spans="1:2" ht="15" x14ac:dyDescent="0.25">
      <c r="A43" s="759" t="s">
        <v>971</v>
      </c>
      <c r="B43" s="760"/>
    </row>
    <row r="44" spans="1:2" ht="15" x14ac:dyDescent="0.25">
      <c r="A44" s="761" t="s">
        <v>664</v>
      </c>
      <c r="B44" s="762"/>
    </row>
    <row r="45" spans="1:2" ht="15" x14ac:dyDescent="0.25">
      <c r="A45" s="257"/>
      <c r="B45" s="258"/>
    </row>
    <row r="46" spans="1:2" ht="60" x14ac:dyDescent="0.2">
      <c r="A46" s="250" t="s">
        <v>634</v>
      </c>
      <c r="B46" s="251" t="s">
        <v>635</v>
      </c>
    </row>
    <row r="47" spans="1:2" ht="15" x14ac:dyDescent="0.2">
      <c r="A47" s="251" t="s">
        <v>636</v>
      </c>
      <c r="B47" s="252">
        <v>2</v>
      </c>
    </row>
    <row r="48" spans="1:2" ht="15" x14ac:dyDescent="0.2">
      <c r="A48" s="251" t="s">
        <v>637</v>
      </c>
      <c r="B48" s="252">
        <v>4</v>
      </c>
    </row>
    <row r="49" spans="1:2" ht="15" x14ac:dyDescent="0.2">
      <c r="A49" s="251" t="s">
        <v>638</v>
      </c>
      <c r="B49" s="252">
        <v>7</v>
      </c>
    </row>
    <row r="50" spans="1:2" ht="15" x14ac:dyDescent="0.2">
      <c r="A50" s="251" t="s">
        <v>639</v>
      </c>
      <c r="B50" s="252"/>
    </row>
    <row r="51" spans="1:2" x14ac:dyDescent="0.2">
      <c r="A51" s="250" t="s">
        <v>640</v>
      </c>
      <c r="B51" s="253">
        <f>SUM(B47:B50)</f>
        <v>13</v>
      </c>
    </row>
    <row r="52" spans="1:2" ht="15" x14ac:dyDescent="0.2">
      <c r="A52" s="251" t="s">
        <v>641</v>
      </c>
      <c r="B52" s="252"/>
    </row>
    <row r="53" spans="1:2" ht="30" x14ac:dyDescent="0.2">
      <c r="A53" s="251" t="s">
        <v>642</v>
      </c>
      <c r="B53" s="252"/>
    </row>
    <row r="54" spans="1:2" ht="15" x14ac:dyDescent="0.2">
      <c r="A54" s="251" t="s">
        <v>643</v>
      </c>
      <c r="B54" s="252"/>
    </row>
    <row r="55" spans="1:2" ht="15" x14ac:dyDescent="0.2">
      <c r="A55" s="251" t="s">
        <v>644</v>
      </c>
      <c r="B55" s="252"/>
    </row>
    <row r="56" spans="1:2" ht="15" x14ac:dyDescent="0.2">
      <c r="A56" s="251" t="s">
        <v>645</v>
      </c>
      <c r="B56" s="252"/>
    </row>
    <row r="57" spans="1:2" ht="15" x14ac:dyDescent="0.2">
      <c r="A57" s="251" t="s">
        <v>646</v>
      </c>
      <c r="B57" s="252"/>
    </row>
    <row r="58" spans="1:2" ht="15" x14ac:dyDescent="0.2">
      <c r="A58" s="251" t="s">
        <v>647</v>
      </c>
      <c r="B58" s="252"/>
    </row>
    <row r="59" spans="1:2" ht="15" x14ac:dyDescent="0.2">
      <c r="A59" s="251" t="s">
        <v>648</v>
      </c>
      <c r="B59" s="252"/>
    </row>
    <row r="60" spans="1:2" x14ac:dyDescent="0.2">
      <c r="A60" s="250" t="s">
        <v>649</v>
      </c>
      <c r="B60" s="253">
        <f>SUM(B52:B59)</f>
        <v>0</v>
      </c>
    </row>
    <row r="61" spans="1:2" ht="45" x14ac:dyDescent="0.2">
      <c r="A61" s="251" t="s">
        <v>650</v>
      </c>
      <c r="B61" s="252"/>
    </row>
    <row r="62" spans="1:2" ht="15" x14ac:dyDescent="0.2">
      <c r="A62" s="251" t="s">
        <v>651</v>
      </c>
      <c r="B62" s="252"/>
    </row>
    <row r="63" spans="1:2" ht="15" x14ac:dyDescent="0.2">
      <c r="A63" s="251" t="s">
        <v>652</v>
      </c>
      <c r="B63" s="252"/>
    </row>
    <row r="64" spans="1:2" ht="15" x14ac:dyDescent="0.2">
      <c r="A64" s="250" t="s">
        <v>653</v>
      </c>
      <c r="B64" s="252"/>
    </row>
    <row r="65" spans="1:2" ht="15" x14ac:dyDescent="0.2">
      <c r="A65" s="251" t="s">
        <v>654</v>
      </c>
      <c r="B65" s="252"/>
    </row>
    <row r="66" spans="1:2" ht="15" x14ac:dyDescent="0.2">
      <c r="A66" s="251" t="s">
        <v>655</v>
      </c>
      <c r="B66" s="252"/>
    </row>
    <row r="67" spans="1:2" ht="30" x14ac:dyDescent="0.2">
      <c r="A67" s="251" t="s">
        <v>656</v>
      </c>
      <c r="B67" s="252"/>
    </row>
    <row r="68" spans="1:2" ht="15" x14ac:dyDescent="0.2">
      <c r="A68" s="250" t="s">
        <v>657</v>
      </c>
      <c r="B68" s="252"/>
    </row>
    <row r="69" spans="1:2" ht="25.5" x14ac:dyDescent="0.2">
      <c r="A69" s="250" t="s">
        <v>658</v>
      </c>
      <c r="B69" s="254">
        <f>SUM(B68,B64,B60,B51)</f>
        <v>13</v>
      </c>
    </row>
    <row r="70" spans="1:2" ht="30" x14ac:dyDescent="0.2">
      <c r="A70" s="251" t="s">
        <v>659</v>
      </c>
      <c r="B70" s="252"/>
    </row>
    <row r="71" spans="1:2" ht="45" x14ac:dyDescent="0.2">
      <c r="A71" s="251" t="s">
        <v>660</v>
      </c>
      <c r="B71" s="252"/>
    </row>
    <row r="72" spans="1:2" ht="30" x14ac:dyDescent="0.2">
      <c r="A72" s="251" t="s">
        <v>661</v>
      </c>
      <c r="B72" s="252"/>
    </row>
    <row r="73" spans="1:2" ht="15" x14ac:dyDescent="0.2">
      <c r="A73" s="251" t="s">
        <v>662</v>
      </c>
      <c r="B73" s="252"/>
    </row>
    <row r="74" spans="1:2" ht="38.25" x14ac:dyDescent="0.2">
      <c r="A74" s="250" t="s">
        <v>663</v>
      </c>
      <c r="B74" s="252"/>
    </row>
  </sheetData>
  <mergeCells count="4">
    <mergeCell ref="A43:B43"/>
    <mergeCell ref="A44:B44"/>
    <mergeCell ref="A1:B1"/>
    <mergeCell ref="A40:B4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91"/>
  <sheetViews>
    <sheetView workbookViewId="0">
      <selection activeCell="C63" sqref="C63"/>
    </sheetView>
  </sheetViews>
  <sheetFormatPr defaultRowHeight="12.75" x14ac:dyDescent="0.2"/>
  <cols>
    <col min="5" max="6" width="7.42578125" customWidth="1"/>
    <col min="7" max="7" width="15" customWidth="1"/>
    <col min="8" max="8" width="32.85546875" customWidth="1"/>
    <col min="9" max="9" width="12.42578125" customWidth="1"/>
    <col min="10" max="10" width="11.7109375" customWidth="1"/>
  </cols>
  <sheetData>
    <row r="1" spans="1:9" x14ac:dyDescent="0.2">
      <c r="A1" s="882" t="s">
        <v>992</v>
      </c>
      <c r="B1" s="882"/>
      <c r="C1" s="882"/>
      <c r="D1" s="882"/>
      <c r="E1" s="882"/>
      <c r="F1" s="882"/>
      <c r="G1" s="882"/>
      <c r="H1" s="882"/>
      <c r="I1" s="882"/>
    </row>
    <row r="2" spans="1:9" x14ac:dyDescent="0.2">
      <c r="B2" s="7"/>
    </row>
    <row r="3" spans="1:9" ht="29.25" customHeight="1" x14ac:dyDescent="0.2">
      <c r="B3" s="879" t="s">
        <v>984</v>
      </c>
      <c r="C3" s="810"/>
      <c r="D3" s="810"/>
      <c r="E3" s="810"/>
      <c r="F3" s="810"/>
      <c r="G3" s="810"/>
      <c r="H3" s="810"/>
    </row>
    <row r="4" spans="1:9" x14ac:dyDescent="0.2">
      <c r="C4" s="7" t="s">
        <v>985</v>
      </c>
    </row>
    <row r="5" spans="1:9" ht="13.5" thickBot="1" x14ac:dyDescent="0.25">
      <c r="C5" s="17"/>
      <c r="I5" s="17" t="s">
        <v>665</v>
      </c>
    </row>
    <row r="6" spans="1:9" ht="12.75" customHeight="1" x14ac:dyDescent="0.2">
      <c r="A6" s="8"/>
      <c r="B6" s="9"/>
      <c r="C6" s="9"/>
      <c r="D6" s="9"/>
      <c r="E6" s="10"/>
      <c r="F6" s="11"/>
      <c r="G6" s="769" t="s">
        <v>428</v>
      </c>
      <c r="H6" s="769" t="s">
        <v>429</v>
      </c>
      <c r="I6" s="790" t="s">
        <v>430</v>
      </c>
    </row>
    <row r="7" spans="1:9" ht="12.75" customHeight="1" x14ac:dyDescent="0.2">
      <c r="A7" s="12"/>
      <c r="B7" s="28" t="s">
        <v>29</v>
      </c>
      <c r="C7" s="1"/>
      <c r="D7" s="1"/>
      <c r="E7" s="13"/>
      <c r="F7" s="29" t="s">
        <v>411</v>
      </c>
      <c r="G7" s="770"/>
      <c r="H7" s="770"/>
      <c r="I7" s="791"/>
    </row>
    <row r="8" spans="1:9" ht="13.5" customHeight="1" thickBot="1" x14ac:dyDescent="0.25">
      <c r="A8" s="14"/>
      <c r="B8" s="15"/>
      <c r="C8" s="15"/>
      <c r="D8" s="15"/>
      <c r="E8" s="16"/>
      <c r="F8" s="3"/>
      <c r="G8" s="771"/>
      <c r="H8" s="771"/>
      <c r="I8" s="792"/>
    </row>
    <row r="9" spans="1:9" x14ac:dyDescent="0.2">
      <c r="A9" s="19" t="s">
        <v>14</v>
      </c>
      <c r="B9" s="20"/>
      <c r="C9" s="20"/>
      <c r="D9" s="20"/>
      <c r="E9" s="20"/>
      <c r="F9" s="23" t="s">
        <v>13</v>
      </c>
      <c r="G9" s="395">
        <v>30194837</v>
      </c>
      <c r="H9" s="264">
        <v>38825078</v>
      </c>
      <c r="I9" s="264">
        <v>37713081</v>
      </c>
    </row>
    <row r="10" spans="1:9" x14ac:dyDescent="0.2">
      <c r="A10" s="30" t="s">
        <v>410</v>
      </c>
      <c r="B10" s="21"/>
      <c r="C10" s="21"/>
      <c r="D10" s="21"/>
      <c r="E10" s="21"/>
      <c r="F10" s="24" t="s">
        <v>15</v>
      </c>
      <c r="G10" s="396">
        <v>6000989</v>
      </c>
      <c r="H10" s="277">
        <v>6746484</v>
      </c>
      <c r="I10" s="277">
        <v>6746092</v>
      </c>
    </row>
    <row r="11" spans="1:9" x14ac:dyDescent="0.2">
      <c r="A11" s="30" t="s">
        <v>17</v>
      </c>
      <c r="B11" s="21"/>
      <c r="C11" s="21"/>
      <c r="D11" s="21"/>
      <c r="E11" s="21"/>
      <c r="F11" s="33" t="s">
        <v>16</v>
      </c>
      <c r="G11" s="396">
        <v>85738865</v>
      </c>
      <c r="H11" s="277">
        <v>99241656</v>
      </c>
      <c r="I11" s="277">
        <v>67401166</v>
      </c>
    </row>
    <row r="12" spans="1:9" x14ac:dyDescent="0.2">
      <c r="A12" s="30" t="s">
        <v>19</v>
      </c>
      <c r="B12" s="21"/>
      <c r="C12" s="21"/>
      <c r="D12" s="21"/>
      <c r="E12" s="21"/>
      <c r="F12" s="33" t="s">
        <v>18</v>
      </c>
      <c r="G12" s="396">
        <v>5125900</v>
      </c>
      <c r="H12" s="277">
        <v>6192700</v>
      </c>
      <c r="I12" s="277">
        <v>4131545</v>
      </c>
    </row>
    <row r="13" spans="1:9" x14ac:dyDescent="0.2">
      <c r="A13" s="30" t="s">
        <v>21</v>
      </c>
      <c r="B13" s="21"/>
      <c r="C13" s="21"/>
      <c r="D13" s="21"/>
      <c r="E13" s="21"/>
      <c r="F13" s="33" t="s">
        <v>20</v>
      </c>
      <c r="G13" s="396">
        <v>90406267</v>
      </c>
      <c r="H13" s="277">
        <v>90967902</v>
      </c>
      <c r="I13" s="277">
        <v>84996524</v>
      </c>
    </row>
    <row r="14" spans="1:9" ht="15" x14ac:dyDescent="0.25">
      <c r="A14" s="31" t="s">
        <v>412</v>
      </c>
      <c r="B14" s="21"/>
      <c r="C14" s="21"/>
      <c r="D14" s="21"/>
      <c r="E14" s="21"/>
      <c r="F14" s="4"/>
      <c r="G14" s="397">
        <f>SUM(G9:G13)</f>
        <v>217466858</v>
      </c>
      <c r="H14" s="278">
        <f>SUM(H9:H13)</f>
        <v>241973820</v>
      </c>
      <c r="I14" s="398">
        <f>SUM(I9:I13)</f>
        <v>200988408</v>
      </c>
    </row>
    <row r="15" spans="1:9" x14ac:dyDescent="0.2">
      <c r="A15" s="30" t="s">
        <v>413</v>
      </c>
      <c r="B15" s="21"/>
      <c r="C15" s="21"/>
      <c r="D15" s="21"/>
      <c r="E15" s="21"/>
      <c r="F15" s="33" t="s">
        <v>1</v>
      </c>
      <c r="G15" s="396">
        <v>225614157</v>
      </c>
      <c r="H15" s="277">
        <v>239655524</v>
      </c>
      <c r="I15" s="277">
        <v>226714234</v>
      </c>
    </row>
    <row r="16" spans="1:9" x14ac:dyDescent="0.2">
      <c r="A16" s="30" t="s">
        <v>5</v>
      </c>
      <c r="B16" s="21"/>
      <c r="C16" s="21"/>
      <c r="D16" s="21"/>
      <c r="E16" s="21"/>
      <c r="F16" s="33" t="s">
        <v>4</v>
      </c>
      <c r="G16" s="396">
        <v>18926042</v>
      </c>
      <c r="H16" s="277">
        <v>19553742</v>
      </c>
      <c r="I16" s="277">
        <v>22511826</v>
      </c>
    </row>
    <row r="17" spans="1:9" x14ac:dyDescent="0.2">
      <c r="A17" s="30" t="s">
        <v>7</v>
      </c>
      <c r="B17" s="21"/>
      <c r="C17" s="21"/>
      <c r="D17" s="21"/>
      <c r="E17" s="21"/>
      <c r="F17" s="33" t="s">
        <v>6</v>
      </c>
      <c r="G17" s="396">
        <v>5941000</v>
      </c>
      <c r="H17" s="277">
        <v>5941000</v>
      </c>
      <c r="I17" s="277">
        <v>6983847</v>
      </c>
    </row>
    <row r="18" spans="1:9" x14ac:dyDescent="0.2">
      <c r="A18" s="30" t="s">
        <v>414</v>
      </c>
      <c r="B18" s="21"/>
      <c r="C18" s="21"/>
      <c r="D18" s="21"/>
      <c r="E18" s="21"/>
      <c r="F18" s="33" t="s">
        <v>10</v>
      </c>
      <c r="G18" s="396">
        <v>0</v>
      </c>
      <c r="H18" s="277"/>
      <c r="I18" s="277"/>
    </row>
    <row r="19" spans="1:9" ht="15.75" thickBot="1" x14ac:dyDescent="0.3">
      <c r="A19" s="32" t="s">
        <v>415</v>
      </c>
      <c r="B19" s="22"/>
      <c r="C19" s="22"/>
      <c r="D19" s="22"/>
      <c r="E19" s="22"/>
      <c r="F19" s="5"/>
      <c r="G19" s="399">
        <f>SUM(G15:G18)</f>
        <v>250481199</v>
      </c>
      <c r="H19" s="279">
        <f>SUM(H15:H18)</f>
        <v>265150266</v>
      </c>
      <c r="I19" s="400">
        <f>SUM(I15:I18)</f>
        <v>256209907</v>
      </c>
    </row>
    <row r="20" spans="1:9" ht="15.75" thickBot="1" x14ac:dyDescent="0.3">
      <c r="A20" s="788" t="s">
        <v>416</v>
      </c>
      <c r="B20" s="789"/>
      <c r="C20" s="789"/>
      <c r="D20" s="789"/>
      <c r="E20" s="789"/>
      <c r="F20" s="2"/>
      <c r="G20" s="401">
        <f>G19-G14</f>
        <v>33014341</v>
      </c>
      <c r="H20" s="282">
        <f>H19-H14</f>
        <v>23176446</v>
      </c>
      <c r="I20" s="402">
        <f>I19-I14</f>
        <v>55221499</v>
      </c>
    </row>
    <row r="21" spans="1:9" x14ac:dyDescent="0.2">
      <c r="A21" s="12"/>
      <c r="B21" s="1"/>
      <c r="C21" s="1"/>
      <c r="D21" s="1"/>
      <c r="E21" s="1"/>
      <c r="F21" s="11"/>
      <c r="G21" s="275"/>
      <c r="H21" s="264"/>
      <c r="I21" s="264"/>
    </row>
    <row r="22" spans="1:9" x14ac:dyDescent="0.2">
      <c r="A22" s="30" t="s">
        <v>23</v>
      </c>
      <c r="B22" s="21"/>
      <c r="C22" s="21"/>
      <c r="D22" s="21"/>
      <c r="E22" s="21"/>
      <c r="F22" s="24" t="s">
        <v>22</v>
      </c>
      <c r="G22" s="396">
        <v>28682090</v>
      </c>
      <c r="H22" s="277">
        <v>31921190</v>
      </c>
      <c r="I22" s="277">
        <v>27935599</v>
      </c>
    </row>
    <row r="23" spans="1:9" x14ac:dyDescent="0.2">
      <c r="A23" s="30" t="s">
        <v>25</v>
      </c>
      <c r="B23" s="21"/>
      <c r="C23" s="21"/>
      <c r="D23" s="21"/>
      <c r="E23" s="21"/>
      <c r="F23" s="24" t="s">
        <v>24</v>
      </c>
      <c r="G23" s="396">
        <v>288313040</v>
      </c>
      <c r="H23" s="277">
        <v>293484240</v>
      </c>
      <c r="I23" s="277">
        <v>150378826</v>
      </c>
    </row>
    <row r="24" spans="1:9" x14ac:dyDescent="0.2">
      <c r="A24" s="30" t="s">
        <v>417</v>
      </c>
      <c r="B24" s="21"/>
      <c r="C24" s="21"/>
      <c r="D24" s="21"/>
      <c r="E24" s="21"/>
      <c r="F24" s="24" t="s">
        <v>26</v>
      </c>
      <c r="G24" s="396"/>
      <c r="H24" s="277">
        <v>6000</v>
      </c>
      <c r="I24" s="277"/>
    </row>
    <row r="25" spans="1:9" ht="15" x14ac:dyDescent="0.25">
      <c r="A25" s="31" t="s">
        <v>418</v>
      </c>
      <c r="B25" s="21"/>
      <c r="C25" s="21"/>
      <c r="D25" s="21"/>
      <c r="E25" s="21"/>
      <c r="F25" s="4"/>
      <c r="G25" s="397">
        <f>SUM(G22:G24)</f>
        <v>316995130</v>
      </c>
      <c r="H25" s="278">
        <f>SUM(H22:H24)</f>
        <v>325411430</v>
      </c>
      <c r="I25" s="398">
        <f>SUM(I22:I24)</f>
        <v>178314425</v>
      </c>
    </row>
    <row r="26" spans="1:9" x14ac:dyDescent="0.2">
      <c r="A26" s="30" t="s">
        <v>419</v>
      </c>
      <c r="B26" s="21"/>
      <c r="C26" s="21"/>
      <c r="D26" s="21"/>
      <c r="E26" s="21"/>
      <c r="F26" s="24" t="s">
        <v>3</v>
      </c>
      <c r="G26" s="396">
        <v>0</v>
      </c>
      <c r="H26" s="277">
        <v>18651000</v>
      </c>
      <c r="I26" s="277">
        <v>18651000</v>
      </c>
    </row>
    <row r="27" spans="1:9" x14ac:dyDescent="0.2">
      <c r="A27" s="30" t="s">
        <v>9</v>
      </c>
      <c r="B27" s="21"/>
      <c r="C27" s="21"/>
      <c r="D27" s="21"/>
      <c r="E27" s="21"/>
      <c r="F27" s="24" t="s">
        <v>8</v>
      </c>
      <c r="G27" s="396"/>
      <c r="H27" s="277"/>
      <c r="I27" s="277"/>
    </row>
    <row r="28" spans="1:9" x14ac:dyDescent="0.2">
      <c r="A28" s="30" t="s">
        <v>420</v>
      </c>
      <c r="B28" s="21"/>
      <c r="C28" s="21"/>
      <c r="D28" s="21"/>
      <c r="E28" s="21"/>
      <c r="F28" s="24" t="s">
        <v>11</v>
      </c>
      <c r="G28" s="396"/>
      <c r="H28" s="277"/>
      <c r="I28" s="277"/>
    </row>
    <row r="29" spans="1:9" ht="15.75" thickBot="1" x14ac:dyDescent="0.3">
      <c r="A29" s="32" t="s">
        <v>421</v>
      </c>
      <c r="B29" s="22"/>
      <c r="C29" s="22"/>
      <c r="D29" s="22"/>
      <c r="E29" s="22"/>
      <c r="F29" s="5"/>
      <c r="G29" s="399">
        <f>SUM(G26:G28)</f>
        <v>0</v>
      </c>
      <c r="H29" s="279">
        <f>SUM(H26:H28)</f>
        <v>18651000</v>
      </c>
      <c r="I29" s="400">
        <f>SUM(I26:I28)</f>
        <v>18651000</v>
      </c>
    </row>
    <row r="30" spans="1:9" ht="15.75" thickBot="1" x14ac:dyDescent="0.3">
      <c r="A30" s="26" t="s">
        <v>422</v>
      </c>
      <c r="B30" s="49"/>
      <c r="C30" s="49"/>
      <c r="D30" s="49"/>
      <c r="E30" s="49"/>
      <c r="F30" s="2"/>
      <c r="G30" s="401">
        <f>SUM(G29-G25)</f>
        <v>-316995130</v>
      </c>
      <c r="H30" s="282">
        <f>SUM(H29-H25)</f>
        <v>-306760430</v>
      </c>
      <c r="I30" s="402">
        <f>I29-I25</f>
        <v>-159663425</v>
      </c>
    </row>
    <row r="31" spans="1:9" ht="15" x14ac:dyDescent="0.25">
      <c r="A31" s="28"/>
      <c r="B31" s="1"/>
      <c r="C31" s="1"/>
      <c r="D31" s="1"/>
      <c r="E31" s="1"/>
      <c r="F31" s="1"/>
      <c r="G31" s="712"/>
      <c r="H31" s="713"/>
      <c r="I31" s="714"/>
    </row>
    <row r="32" spans="1:9" x14ac:dyDescent="0.2">
      <c r="A32" s="28"/>
      <c r="B32" s="1"/>
      <c r="C32" s="1"/>
      <c r="D32" s="1"/>
      <c r="E32" s="724" t="s">
        <v>958</v>
      </c>
      <c r="F32" s="724"/>
      <c r="G32" s="725">
        <f>G25+G14</f>
        <v>534461988</v>
      </c>
      <c r="H32" s="725">
        <f t="shared" ref="H32:I32" si="0">H25+H14</f>
        <v>567385250</v>
      </c>
      <c r="I32" s="725">
        <f t="shared" si="0"/>
        <v>379302833</v>
      </c>
    </row>
    <row r="33" spans="1:9" x14ac:dyDescent="0.2">
      <c r="A33" s="28"/>
      <c r="B33" s="1"/>
      <c r="C33" s="1"/>
      <c r="D33" s="1"/>
      <c r="E33" s="724" t="s">
        <v>959</v>
      </c>
      <c r="F33" s="724"/>
      <c r="G33" s="725">
        <f>G19+G29</f>
        <v>250481199</v>
      </c>
      <c r="H33" s="725">
        <f t="shared" ref="H33:I33" si="1">H19+H29</f>
        <v>283801266</v>
      </c>
      <c r="I33" s="725">
        <f t="shared" si="1"/>
        <v>274860907</v>
      </c>
    </row>
    <row r="34" spans="1:9" ht="15" x14ac:dyDescent="0.25">
      <c r="A34" s="28"/>
      <c r="B34" s="1"/>
      <c r="C34" s="1"/>
      <c r="D34" s="1"/>
      <c r="E34" s="1"/>
      <c r="F34" s="1"/>
      <c r="G34" s="712"/>
      <c r="H34" s="713"/>
      <c r="I34" s="714"/>
    </row>
    <row r="35" spans="1:9" ht="15" x14ac:dyDescent="0.25">
      <c r="A35" s="28"/>
      <c r="B35" s="1"/>
      <c r="C35" s="1"/>
      <c r="D35" s="1"/>
      <c r="E35" s="1"/>
      <c r="F35" s="1"/>
      <c r="G35" s="712"/>
      <c r="H35" s="713"/>
      <c r="I35" s="714"/>
    </row>
    <row r="36" spans="1:9" ht="15" x14ac:dyDescent="0.25">
      <c r="A36" s="28"/>
      <c r="B36" s="1"/>
      <c r="C36" s="1"/>
      <c r="D36" s="1"/>
      <c r="E36" s="1"/>
      <c r="F36" s="1"/>
      <c r="G36" s="712"/>
      <c r="H36" s="713"/>
      <c r="I36" s="714"/>
    </row>
    <row r="37" spans="1:9" ht="15" x14ac:dyDescent="0.25">
      <c r="A37" s="28"/>
      <c r="B37" s="1"/>
      <c r="C37" s="1"/>
      <c r="D37" s="1"/>
      <c r="E37" s="1"/>
      <c r="F37" s="1"/>
      <c r="G37" s="712"/>
      <c r="H37" s="713"/>
      <c r="I37" s="714"/>
    </row>
    <row r="38" spans="1:9" ht="15" x14ac:dyDescent="0.25">
      <c r="A38" s="28"/>
      <c r="B38" s="1"/>
      <c r="C38" s="1"/>
      <c r="D38" s="1"/>
      <c r="E38" s="1"/>
      <c r="F38" s="1"/>
      <c r="G38" s="712"/>
      <c r="H38" s="713"/>
      <c r="I38" s="714"/>
    </row>
    <row r="39" spans="1:9" ht="15" x14ac:dyDescent="0.25">
      <c r="A39" s="28"/>
      <c r="B39" s="1"/>
      <c r="C39" s="1"/>
      <c r="D39" s="1"/>
      <c r="E39" s="1"/>
      <c r="F39" s="1"/>
      <c r="G39" s="712"/>
      <c r="H39" s="713"/>
      <c r="I39" s="714"/>
    </row>
    <row r="40" spans="1:9" ht="15" x14ac:dyDescent="0.25">
      <c r="A40" s="28"/>
      <c r="B40" s="1"/>
      <c r="C40" s="1"/>
      <c r="D40" s="1"/>
      <c r="E40" s="1"/>
      <c r="F40" s="1"/>
      <c r="G40" s="712"/>
      <c r="H40" s="713"/>
      <c r="I40" s="714"/>
    </row>
    <row r="41" spans="1:9" ht="15" x14ac:dyDescent="0.25">
      <c r="A41" s="28"/>
      <c r="B41" s="1"/>
      <c r="C41" s="1"/>
      <c r="D41" s="1"/>
      <c r="E41" s="1"/>
      <c r="F41" s="1"/>
      <c r="G41" s="712"/>
      <c r="H41" s="713"/>
      <c r="I41" s="714"/>
    </row>
    <row r="42" spans="1:9" ht="15" x14ac:dyDescent="0.25">
      <c r="A42" s="28"/>
      <c r="B42" s="1"/>
      <c r="C42" s="1"/>
      <c r="D42" s="1"/>
      <c r="E42" s="1"/>
      <c r="F42" s="1"/>
      <c r="G42" s="712"/>
      <c r="H42" s="713"/>
      <c r="I42" s="714"/>
    </row>
    <row r="43" spans="1:9" ht="15" x14ac:dyDescent="0.25">
      <c r="A43" s="28"/>
      <c r="B43" s="1"/>
      <c r="C43" s="1"/>
      <c r="D43" s="1"/>
      <c r="E43" s="1"/>
      <c r="F43" s="1"/>
      <c r="G43" s="712"/>
      <c r="H43" s="713"/>
      <c r="I43" s="714"/>
    </row>
    <row r="44" spans="1:9" ht="15" x14ac:dyDescent="0.25">
      <c r="A44" s="28"/>
      <c r="B44" s="1"/>
      <c r="C44" s="1"/>
      <c r="D44" s="1"/>
      <c r="E44" s="1"/>
      <c r="F44" s="1"/>
      <c r="G44" s="712"/>
      <c r="H44" s="713"/>
      <c r="I44" s="714"/>
    </row>
    <row r="45" spans="1:9" ht="15" x14ac:dyDescent="0.25">
      <c r="A45" s="28"/>
      <c r="B45" s="1"/>
      <c r="C45" s="1"/>
      <c r="D45" s="1"/>
      <c r="E45" s="1"/>
      <c r="F45" s="1"/>
      <c r="G45" s="712"/>
      <c r="H45" s="713"/>
      <c r="I45" s="714"/>
    </row>
    <row r="46" spans="1:9" ht="15" x14ac:dyDescent="0.25">
      <c r="A46" s="28"/>
      <c r="B46" s="1"/>
      <c r="C46" s="1"/>
      <c r="D46" s="1"/>
      <c r="E46" s="1"/>
      <c r="F46" s="1"/>
      <c r="G46" s="712"/>
      <c r="H46" s="713"/>
      <c r="I46" s="714"/>
    </row>
    <row r="47" spans="1:9" ht="15" x14ac:dyDescent="0.25">
      <c r="A47" s="28"/>
      <c r="B47" s="1"/>
      <c r="C47" s="1"/>
      <c r="D47" s="1"/>
      <c r="E47" s="1"/>
      <c r="F47" s="1"/>
      <c r="G47" s="712"/>
      <c r="H47" s="713"/>
      <c r="I47" s="714"/>
    </row>
    <row r="48" spans="1:9" ht="15" x14ac:dyDescent="0.25">
      <c r="A48" s="28"/>
      <c r="B48" s="1"/>
      <c r="C48" s="1"/>
      <c r="D48" s="1"/>
      <c r="E48" s="1"/>
      <c r="F48" s="1"/>
      <c r="G48" s="712"/>
      <c r="H48" s="713"/>
      <c r="I48" s="714"/>
    </row>
    <row r="49" spans="1:9" ht="15" x14ac:dyDescent="0.25">
      <c r="A49" s="28"/>
      <c r="B49" s="1"/>
      <c r="C49" s="1"/>
      <c r="D49" s="1"/>
      <c r="E49" s="1"/>
      <c r="F49" s="1"/>
      <c r="G49" s="712"/>
      <c r="H49" s="713"/>
      <c r="I49" s="714"/>
    </row>
    <row r="50" spans="1:9" ht="15" x14ac:dyDescent="0.25">
      <c r="A50" s="28"/>
      <c r="B50" s="1"/>
      <c r="C50" s="1"/>
      <c r="D50" s="1"/>
      <c r="E50" s="1"/>
      <c r="F50" s="1"/>
      <c r="G50" s="712"/>
      <c r="H50" s="713"/>
      <c r="I50" s="714"/>
    </row>
    <row r="51" spans="1:9" ht="15" x14ac:dyDescent="0.25">
      <c r="A51" s="28"/>
      <c r="B51" s="1"/>
      <c r="C51" s="1"/>
      <c r="D51" s="1"/>
      <c r="E51" s="1"/>
      <c r="F51" s="1"/>
      <c r="G51" s="712"/>
      <c r="H51" s="713"/>
      <c r="I51" s="714"/>
    </row>
    <row r="52" spans="1:9" ht="15" x14ac:dyDescent="0.25">
      <c r="A52" s="28"/>
      <c r="B52" s="1"/>
      <c r="C52" s="1"/>
      <c r="D52" s="1"/>
      <c r="E52" s="1"/>
      <c r="F52" s="1"/>
      <c r="G52" s="712"/>
      <c r="H52" s="713"/>
      <c r="I52" s="714"/>
    </row>
    <row r="53" spans="1:9" ht="15" x14ac:dyDescent="0.25">
      <c r="A53" s="28"/>
      <c r="B53" s="1"/>
      <c r="C53" s="1"/>
      <c r="D53" s="1"/>
      <c r="E53" s="1"/>
      <c r="F53" s="1"/>
      <c r="G53" s="712"/>
      <c r="H53" s="713"/>
      <c r="I53" s="714"/>
    </row>
    <row r="54" spans="1:9" ht="15" x14ac:dyDescent="0.25">
      <c r="A54" s="28"/>
      <c r="B54" s="1"/>
      <c r="C54" s="1"/>
      <c r="D54" s="1"/>
      <c r="E54" s="1"/>
      <c r="F54" s="1"/>
      <c r="G54" s="712"/>
      <c r="H54" s="713"/>
      <c r="I54" s="714"/>
    </row>
    <row r="55" spans="1:9" ht="15" x14ac:dyDescent="0.25">
      <c r="A55" s="28"/>
      <c r="B55" s="1"/>
      <c r="C55" s="1"/>
      <c r="D55" s="1"/>
      <c r="E55" s="1"/>
      <c r="F55" s="1"/>
      <c r="G55" s="712"/>
      <c r="H55" s="713"/>
      <c r="I55" s="714"/>
    </row>
    <row r="56" spans="1:9" ht="15" x14ac:dyDescent="0.25">
      <c r="A56" s="28"/>
      <c r="B56" s="1"/>
      <c r="C56" s="1"/>
      <c r="D56" s="1"/>
      <c r="E56" s="1"/>
      <c r="F56" s="1"/>
      <c r="G56" s="712"/>
      <c r="H56" s="713"/>
      <c r="I56" s="714"/>
    </row>
    <row r="57" spans="1:9" ht="15" x14ac:dyDescent="0.25">
      <c r="A57" s="28"/>
      <c r="B57" s="1"/>
      <c r="C57" s="1"/>
      <c r="D57" s="1"/>
      <c r="E57" s="1"/>
      <c r="F57" s="1"/>
      <c r="G57" s="712"/>
      <c r="H57" s="713"/>
      <c r="I57" s="714"/>
    </row>
    <row r="59" spans="1:9" x14ac:dyDescent="0.2">
      <c r="A59" s="882" t="s">
        <v>993</v>
      </c>
      <c r="B59" s="882"/>
      <c r="C59" s="882"/>
      <c r="D59" s="882"/>
      <c r="E59" s="882"/>
      <c r="F59" s="882"/>
      <c r="G59" s="882"/>
      <c r="H59" s="882"/>
      <c r="I59" s="882"/>
    </row>
    <row r="60" spans="1:9" x14ac:dyDescent="0.2">
      <c r="G60" s="17"/>
    </row>
    <row r="61" spans="1:9" x14ac:dyDescent="0.2">
      <c r="A61" s="793" t="s">
        <v>995</v>
      </c>
      <c r="B61" s="793"/>
      <c r="C61" s="793"/>
      <c r="D61" s="793"/>
      <c r="E61" s="793"/>
      <c r="F61" s="793"/>
      <c r="G61" s="793"/>
      <c r="H61" s="793"/>
      <c r="I61" s="793"/>
    </row>
    <row r="62" spans="1:9" x14ac:dyDescent="0.2">
      <c r="A62" s="793" t="s">
        <v>996</v>
      </c>
      <c r="B62" s="795"/>
      <c r="C62" s="795"/>
      <c r="D62" s="795"/>
      <c r="E62" s="795"/>
      <c r="F62" s="795"/>
      <c r="G62" s="795"/>
      <c r="H62" s="795"/>
      <c r="I62" s="795"/>
    </row>
    <row r="63" spans="1:9" x14ac:dyDescent="0.2">
      <c r="C63" s="7" t="s">
        <v>932</v>
      </c>
    </row>
    <row r="64" spans="1:9" x14ac:dyDescent="0.2">
      <c r="C64" s="17"/>
    </row>
    <row r="65" spans="1:9" ht="13.5" thickBot="1" x14ac:dyDescent="0.25">
      <c r="I65" s="888" t="s">
        <v>994</v>
      </c>
    </row>
    <row r="66" spans="1:9" x14ac:dyDescent="0.2">
      <c r="A66" s="8"/>
      <c r="B66" s="9"/>
      <c r="C66" s="9"/>
      <c r="D66" s="9"/>
      <c r="E66" s="10"/>
      <c r="F66" s="11"/>
      <c r="G66" s="776" t="s">
        <v>933</v>
      </c>
      <c r="H66" s="777"/>
      <c r="I66" s="778"/>
    </row>
    <row r="67" spans="1:9" x14ac:dyDescent="0.2">
      <c r="A67" s="12"/>
      <c r="B67" s="28" t="s">
        <v>29</v>
      </c>
      <c r="C67" s="1"/>
      <c r="D67" s="1"/>
      <c r="E67" s="13"/>
      <c r="F67" s="784" t="s">
        <v>666</v>
      </c>
      <c r="G67" s="779"/>
      <c r="H67" s="780"/>
      <c r="I67" s="781"/>
    </row>
    <row r="68" spans="1:9" ht="13.5" thickBot="1" x14ac:dyDescent="0.25">
      <c r="A68" s="14"/>
      <c r="B68" s="15"/>
      <c r="C68" s="15"/>
      <c r="D68" s="15"/>
      <c r="E68" s="16"/>
      <c r="F68" s="785"/>
      <c r="G68" s="779"/>
      <c r="H68" s="782"/>
      <c r="I68" s="783"/>
    </row>
    <row r="69" spans="1:9" ht="26.25" thickBot="1" x14ac:dyDescent="0.25">
      <c r="A69" s="12"/>
      <c r="B69" s="1"/>
      <c r="C69" s="1"/>
      <c r="D69" s="1"/>
      <c r="E69" s="1"/>
      <c r="F69" s="259"/>
      <c r="G69" s="260" t="s">
        <v>428</v>
      </c>
      <c r="H69" s="261" t="s">
        <v>429</v>
      </c>
      <c r="I69" s="260" t="s">
        <v>430</v>
      </c>
    </row>
    <row r="70" spans="1:9" x14ac:dyDescent="0.2">
      <c r="A70" s="786" t="s">
        <v>14</v>
      </c>
      <c r="B70" s="787"/>
      <c r="C70" s="787"/>
      <c r="D70" s="787"/>
      <c r="E70" s="262"/>
      <c r="F70" s="23" t="s">
        <v>13</v>
      </c>
      <c r="G70" s="263">
        <v>48475608</v>
      </c>
      <c r="H70" s="264">
        <v>51815322</v>
      </c>
      <c r="I70" s="264">
        <v>50054732</v>
      </c>
    </row>
    <row r="71" spans="1:9" x14ac:dyDescent="0.2">
      <c r="A71" s="763" t="s">
        <v>410</v>
      </c>
      <c r="B71" s="764"/>
      <c r="C71" s="764"/>
      <c r="D71" s="764"/>
      <c r="E71" s="265"/>
      <c r="F71" s="24" t="s">
        <v>15</v>
      </c>
      <c r="G71" s="266">
        <v>9805553</v>
      </c>
      <c r="H71" s="267">
        <v>10263568</v>
      </c>
      <c r="I71" s="267">
        <v>10008844</v>
      </c>
    </row>
    <row r="72" spans="1:9" x14ac:dyDescent="0.2">
      <c r="A72" s="763" t="s">
        <v>17</v>
      </c>
      <c r="B72" s="764"/>
      <c r="C72" s="764"/>
      <c r="D72" s="764"/>
      <c r="E72" s="265"/>
      <c r="F72" s="33" t="s">
        <v>16</v>
      </c>
      <c r="G72" s="266">
        <v>12116665</v>
      </c>
      <c r="H72" s="267">
        <v>10259476</v>
      </c>
      <c r="I72" s="267">
        <v>8996854</v>
      </c>
    </row>
    <row r="73" spans="1:9" x14ac:dyDescent="0.2">
      <c r="A73" s="763" t="s">
        <v>19</v>
      </c>
      <c r="B73" s="764"/>
      <c r="C73" s="764"/>
      <c r="D73" s="764"/>
      <c r="E73" s="265"/>
      <c r="F73" s="33" t="s">
        <v>18</v>
      </c>
      <c r="G73" s="266"/>
      <c r="H73" s="267"/>
      <c r="I73" s="267"/>
    </row>
    <row r="74" spans="1:9" x14ac:dyDescent="0.2">
      <c r="A74" s="763" t="s">
        <v>21</v>
      </c>
      <c r="B74" s="764"/>
      <c r="C74" s="764"/>
      <c r="D74" s="764"/>
      <c r="E74" s="265"/>
      <c r="F74" s="33" t="s">
        <v>20</v>
      </c>
      <c r="G74" s="266"/>
      <c r="H74" s="267"/>
      <c r="I74" s="267"/>
    </row>
    <row r="75" spans="1:9" x14ac:dyDescent="0.2">
      <c r="A75" s="772" t="s">
        <v>412</v>
      </c>
      <c r="B75" s="773"/>
      <c r="C75" s="773"/>
      <c r="D75" s="773"/>
      <c r="E75" s="265"/>
      <c r="F75" s="4"/>
      <c r="G75" s="268">
        <f>SUM(G70:G74)</f>
        <v>70397826</v>
      </c>
      <c r="H75" s="269">
        <f>SUM(H70:H74)</f>
        <v>72338366</v>
      </c>
      <c r="I75" s="269">
        <f>SUM(I70:I74)</f>
        <v>69060430</v>
      </c>
    </row>
    <row r="76" spans="1:9" x14ac:dyDescent="0.2">
      <c r="A76" s="763" t="s">
        <v>413</v>
      </c>
      <c r="B76" s="764"/>
      <c r="C76" s="764"/>
      <c r="D76" s="764"/>
      <c r="E76" s="265"/>
      <c r="F76" s="33" t="s">
        <v>1</v>
      </c>
      <c r="G76" s="266">
        <v>4577990</v>
      </c>
      <c r="H76" s="267">
        <v>6945347</v>
      </c>
      <c r="I76" s="267">
        <v>6945347</v>
      </c>
    </row>
    <row r="77" spans="1:9" x14ac:dyDescent="0.2">
      <c r="A77" s="763" t="s">
        <v>5</v>
      </c>
      <c r="B77" s="764"/>
      <c r="C77" s="764"/>
      <c r="D77" s="764"/>
      <c r="E77" s="265"/>
      <c r="F77" s="33" t="s">
        <v>4</v>
      </c>
      <c r="G77" s="266"/>
      <c r="H77" s="267">
        <v>0</v>
      </c>
      <c r="I77" s="267">
        <v>0</v>
      </c>
    </row>
    <row r="78" spans="1:9" x14ac:dyDescent="0.2">
      <c r="A78" s="763" t="s">
        <v>7</v>
      </c>
      <c r="B78" s="764"/>
      <c r="C78" s="764"/>
      <c r="D78" s="764"/>
      <c r="E78" s="265"/>
      <c r="F78" s="33" t="s">
        <v>6</v>
      </c>
      <c r="G78" s="266"/>
      <c r="H78" s="267">
        <v>1830001</v>
      </c>
      <c r="I78" s="267">
        <v>1830001</v>
      </c>
    </row>
    <row r="79" spans="1:9" x14ac:dyDescent="0.2">
      <c r="A79" s="763" t="s">
        <v>414</v>
      </c>
      <c r="B79" s="764"/>
      <c r="C79" s="764"/>
      <c r="D79" s="764"/>
      <c r="E79" s="265"/>
      <c r="F79" s="33" t="s">
        <v>10</v>
      </c>
      <c r="G79" s="266"/>
      <c r="H79" s="267"/>
      <c r="I79" s="267"/>
    </row>
    <row r="80" spans="1:9" ht="13.5" thickBot="1" x14ac:dyDescent="0.25">
      <c r="A80" s="765" t="s">
        <v>415</v>
      </c>
      <c r="B80" s="766"/>
      <c r="C80" s="766"/>
      <c r="D80" s="766"/>
      <c r="E80" s="270"/>
      <c r="F80" s="5"/>
      <c r="G80" s="271">
        <f>SUM(G76:G79)</f>
        <v>4577990</v>
      </c>
      <c r="H80" s="272">
        <f>SUM(H76:H79)</f>
        <v>8775348</v>
      </c>
      <c r="I80" s="272">
        <f>SUM(I76:I79)</f>
        <v>8775348</v>
      </c>
    </row>
    <row r="81" spans="1:9" ht="13.5" thickBot="1" x14ac:dyDescent="0.25">
      <c r="A81" s="767" t="s">
        <v>416</v>
      </c>
      <c r="B81" s="768"/>
      <c r="C81" s="768"/>
      <c r="D81" s="768"/>
      <c r="E81" s="768"/>
      <c r="F81" s="2"/>
      <c r="G81" s="273">
        <f>G80-G75</f>
        <v>-65819836</v>
      </c>
      <c r="H81" s="273">
        <f t="shared" ref="H81:I81" si="2">H80-H75</f>
        <v>-63563018</v>
      </c>
      <c r="I81" s="273">
        <f t="shared" si="2"/>
        <v>-60285082</v>
      </c>
    </row>
    <row r="82" spans="1:9" x14ac:dyDescent="0.2">
      <c r="A82" s="774"/>
      <c r="B82" s="775"/>
      <c r="C82" s="775"/>
      <c r="D82" s="775"/>
      <c r="E82" s="274"/>
      <c r="F82" s="11"/>
      <c r="G82" s="275"/>
      <c r="H82" s="276"/>
      <c r="I82" s="276"/>
    </row>
    <row r="83" spans="1:9" x14ac:dyDescent="0.2">
      <c r="A83" s="763" t="s">
        <v>23</v>
      </c>
      <c r="B83" s="764"/>
      <c r="C83" s="764"/>
      <c r="D83" s="764"/>
      <c r="E83" s="265"/>
      <c r="F83" s="24" t="s">
        <v>22</v>
      </c>
      <c r="G83" s="266"/>
      <c r="H83" s="277">
        <v>203650</v>
      </c>
      <c r="I83" s="277">
        <v>203650</v>
      </c>
    </row>
    <row r="84" spans="1:9" x14ac:dyDescent="0.2">
      <c r="A84" s="763" t="s">
        <v>25</v>
      </c>
      <c r="B84" s="764"/>
      <c r="C84" s="764"/>
      <c r="D84" s="764"/>
      <c r="E84" s="265"/>
      <c r="F84" s="24" t="s">
        <v>24</v>
      </c>
      <c r="G84" s="266"/>
      <c r="H84" s="277"/>
      <c r="I84" s="277"/>
    </row>
    <row r="85" spans="1:9" x14ac:dyDescent="0.2">
      <c r="A85" s="763" t="s">
        <v>417</v>
      </c>
      <c r="B85" s="764"/>
      <c r="C85" s="764"/>
      <c r="D85" s="764"/>
      <c r="E85" s="265"/>
      <c r="F85" s="24" t="s">
        <v>26</v>
      </c>
      <c r="G85" s="266"/>
      <c r="H85" s="277"/>
      <c r="I85" s="277"/>
    </row>
    <row r="86" spans="1:9" x14ac:dyDescent="0.2">
      <c r="A86" s="772" t="s">
        <v>418</v>
      </c>
      <c r="B86" s="773"/>
      <c r="C86" s="773"/>
      <c r="D86" s="773"/>
      <c r="E86" s="265"/>
      <c r="F86" s="4"/>
      <c r="G86" s="268">
        <f>SUM(G83:G85)</f>
        <v>0</v>
      </c>
      <c r="H86" s="278">
        <f t="shared" ref="H86:I86" si="3">SUM(H83:H85)</f>
        <v>203650</v>
      </c>
      <c r="I86" s="278">
        <f t="shared" si="3"/>
        <v>203650</v>
      </c>
    </row>
    <row r="87" spans="1:9" x14ac:dyDescent="0.2">
      <c r="A87" s="763" t="s">
        <v>419</v>
      </c>
      <c r="B87" s="764"/>
      <c r="C87" s="764"/>
      <c r="D87" s="764"/>
      <c r="E87" s="265"/>
      <c r="F87" s="24" t="s">
        <v>3</v>
      </c>
      <c r="G87" s="266"/>
      <c r="H87" s="277"/>
      <c r="I87" s="277"/>
    </row>
    <row r="88" spans="1:9" x14ac:dyDescent="0.2">
      <c r="A88" s="763" t="s">
        <v>9</v>
      </c>
      <c r="B88" s="764"/>
      <c r="C88" s="764"/>
      <c r="D88" s="764"/>
      <c r="E88" s="265"/>
      <c r="F88" s="24" t="s">
        <v>8</v>
      </c>
      <c r="G88" s="266"/>
      <c r="H88" s="277"/>
      <c r="I88" s="277"/>
    </row>
    <row r="89" spans="1:9" x14ac:dyDescent="0.2">
      <c r="A89" s="763" t="s">
        <v>420</v>
      </c>
      <c r="B89" s="764"/>
      <c r="C89" s="764"/>
      <c r="D89" s="764"/>
      <c r="E89" s="265"/>
      <c r="F89" s="24" t="s">
        <v>11</v>
      </c>
      <c r="G89" s="266"/>
      <c r="H89" s="277"/>
      <c r="I89" s="277"/>
    </row>
    <row r="90" spans="1:9" ht="13.5" thickBot="1" x14ac:dyDescent="0.25">
      <c r="A90" s="765" t="s">
        <v>421</v>
      </c>
      <c r="B90" s="766"/>
      <c r="C90" s="766"/>
      <c r="D90" s="766"/>
      <c r="E90" s="270"/>
      <c r="F90" s="5"/>
      <c r="G90" s="271">
        <f>SUM(G87:G89)</f>
        <v>0</v>
      </c>
      <c r="H90" s="279">
        <f t="shared" ref="H90:I90" si="4">SUM(H87:H89)</f>
        <v>0</v>
      </c>
      <c r="I90" s="279">
        <f t="shared" si="4"/>
        <v>0</v>
      </c>
    </row>
    <row r="91" spans="1:9" ht="13.5" thickBot="1" x14ac:dyDescent="0.25">
      <c r="A91" s="767" t="s">
        <v>422</v>
      </c>
      <c r="B91" s="768"/>
      <c r="C91" s="768"/>
      <c r="D91" s="768"/>
      <c r="E91" s="280"/>
      <c r="F91" s="2"/>
      <c r="G91" s="281">
        <f>G90-G86</f>
        <v>0</v>
      </c>
      <c r="H91" s="282">
        <f t="shared" ref="H91:I91" si="5">H90-H86</f>
        <v>-203650</v>
      </c>
      <c r="I91" s="282">
        <f t="shared" si="5"/>
        <v>-203650</v>
      </c>
    </row>
  </sheetData>
  <mergeCells count="33">
    <mergeCell ref="A1:I1"/>
    <mergeCell ref="A59:I59"/>
    <mergeCell ref="A62:I62"/>
    <mergeCell ref="A20:E20"/>
    <mergeCell ref="B3:H3"/>
    <mergeCell ref="H6:H8"/>
    <mergeCell ref="I6:I8"/>
    <mergeCell ref="A74:D74"/>
    <mergeCell ref="A61:I61"/>
    <mergeCell ref="A75:D75"/>
    <mergeCell ref="A76:D76"/>
    <mergeCell ref="A77:D77"/>
    <mergeCell ref="G66:I68"/>
    <mergeCell ref="F67:F68"/>
    <mergeCell ref="A70:D70"/>
    <mergeCell ref="A71:D71"/>
    <mergeCell ref="A72:D72"/>
    <mergeCell ref="A88:D88"/>
    <mergeCell ref="A89:D89"/>
    <mergeCell ref="A90:D90"/>
    <mergeCell ref="A91:D91"/>
    <mergeCell ref="G6:G8"/>
    <mergeCell ref="A83:D83"/>
    <mergeCell ref="A84:D84"/>
    <mergeCell ref="A85:D85"/>
    <mergeCell ref="A86:D86"/>
    <mergeCell ref="A87:D87"/>
    <mergeCell ref="A78:D78"/>
    <mergeCell ref="A79:D79"/>
    <mergeCell ref="A80:D80"/>
    <mergeCell ref="A81:E81"/>
    <mergeCell ref="A82:D82"/>
    <mergeCell ref="A73:D73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75"/>
  <sheetViews>
    <sheetView topLeftCell="A48" workbookViewId="0">
      <selection activeCell="A58" sqref="A58:F58"/>
    </sheetView>
  </sheetViews>
  <sheetFormatPr defaultRowHeight="12.75" x14ac:dyDescent="0.2"/>
  <cols>
    <col min="3" max="3" width="18.7109375" customWidth="1"/>
    <col min="4" max="4" width="15.7109375" customWidth="1"/>
    <col min="5" max="5" width="16.5703125" customWidth="1"/>
    <col min="6" max="6" width="13.140625" customWidth="1"/>
    <col min="8" max="8" width="7.28515625" customWidth="1"/>
    <col min="10" max="10" width="6.42578125" customWidth="1"/>
  </cols>
  <sheetData>
    <row r="1" spans="1:9" ht="15" x14ac:dyDescent="0.25">
      <c r="A1" s="882" t="s">
        <v>997</v>
      </c>
      <c r="B1" s="882"/>
      <c r="C1" s="882"/>
      <c r="D1" s="882"/>
      <c r="E1" s="882"/>
      <c r="F1" s="882"/>
      <c r="G1" s="17"/>
      <c r="H1" s="38"/>
    </row>
    <row r="2" spans="1:9" ht="15" x14ac:dyDescent="0.25">
      <c r="I2" s="38"/>
    </row>
    <row r="3" spans="1:9" x14ac:dyDescent="0.2">
      <c r="D3" s="408"/>
    </row>
    <row r="4" spans="1:9" ht="15" x14ac:dyDescent="0.25">
      <c r="E4" s="38"/>
    </row>
    <row r="5" spans="1:9" ht="15" x14ac:dyDescent="0.25">
      <c r="A5" s="793" t="s">
        <v>741</v>
      </c>
      <c r="B5" s="793"/>
      <c r="C5" s="793"/>
      <c r="D5" s="793"/>
      <c r="E5" s="793"/>
      <c r="F5" s="793"/>
      <c r="G5" s="709"/>
      <c r="H5" s="709"/>
      <c r="I5" s="709"/>
    </row>
    <row r="6" spans="1:9" ht="15" customHeight="1" x14ac:dyDescent="0.2">
      <c r="A6" s="793" t="s">
        <v>960</v>
      </c>
      <c r="B6" s="793"/>
      <c r="C6" s="793"/>
      <c r="D6" s="793"/>
      <c r="E6" s="793"/>
      <c r="F6" s="793"/>
      <c r="G6" s="710"/>
      <c r="H6" s="710"/>
      <c r="I6" s="710"/>
    </row>
    <row r="7" spans="1:9" ht="15" x14ac:dyDescent="0.25">
      <c r="D7" s="38"/>
    </row>
    <row r="8" spans="1:9" x14ac:dyDescent="0.2">
      <c r="A8" s="793" t="s">
        <v>423</v>
      </c>
      <c r="B8" s="793"/>
      <c r="C8" s="793"/>
      <c r="D8" s="793"/>
      <c r="E8" s="793"/>
      <c r="F8" s="793"/>
    </row>
    <row r="9" spans="1:9" x14ac:dyDescent="0.2">
      <c r="A9" s="794" t="s">
        <v>961</v>
      </c>
      <c r="B9" s="795"/>
      <c r="C9" s="795"/>
      <c r="D9" s="795"/>
      <c r="E9" s="795"/>
      <c r="F9" s="795"/>
    </row>
    <row r="13" spans="1:9" x14ac:dyDescent="0.2">
      <c r="F13" t="s">
        <v>665</v>
      </c>
    </row>
    <row r="15" spans="1:9" ht="15" customHeight="1" x14ac:dyDescent="0.25">
      <c r="B15" s="39" t="s">
        <v>0</v>
      </c>
      <c r="C15" s="40"/>
      <c r="D15" s="801" t="s">
        <v>424</v>
      </c>
      <c r="E15" s="801" t="s">
        <v>431</v>
      </c>
      <c r="F15" s="799" t="s">
        <v>432</v>
      </c>
    </row>
    <row r="16" spans="1:9" ht="12.75" customHeight="1" x14ac:dyDescent="0.2">
      <c r="B16" s="41"/>
      <c r="C16" s="42"/>
      <c r="D16" s="802"/>
      <c r="E16" s="802"/>
      <c r="F16" s="800"/>
    </row>
    <row r="17" spans="2:6" x14ac:dyDescent="0.2">
      <c r="B17" s="118" t="s">
        <v>614</v>
      </c>
      <c r="C17" s="44"/>
      <c r="D17" s="403"/>
      <c r="E17" s="403"/>
      <c r="F17" s="403"/>
    </row>
    <row r="18" spans="2:6" x14ac:dyDescent="0.2">
      <c r="B18" s="118" t="s">
        <v>615</v>
      </c>
      <c r="C18" s="44"/>
      <c r="D18" s="403"/>
      <c r="E18" s="403"/>
      <c r="F18" s="403"/>
    </row>
    <row r="19" spans="2:6" x14ac:dyDescent="0.2">
      <c r="B19" s="118" t="s">
        <v>574</v>
      </c>
      <c r="C19" s="44"/>
      <c r="D19" s="403"/>
      <c r="E19" s="403"/>
      <c r="F19" s="403"/>
    </row>
    <row r="20" spans="2:6" x14ac:dyDescent="0.2">
      <c r="B20" s="118" t="s">
        <v>616</v>
      </c>
      <c r="C20" s="44"/>
      <c r="D20" s="403">
        <v>13200000</v>
      </c>
      <c r="E20" s="403">
        <v>13827700</v>
      </c>
      <c r="F20" s="403">
        <v>16230545</v>
      </c>
    </row>
    <row r="21" spans="2:6" x14ac:dyDescent="0.2">
      <c r="B21" s="118" t="s">
        <v>617</v>
      </c>
      <c r="C21" s="44"/>
      <c r="D21" s="404"/>
      <c r="E21" s="404"/>
      <c r="F21" s="404"/>
    </row>
    <row r="22" spans="2:6" x14ac:dyDescent="0.2">
      <c r="B22" s="118" t="s">
        <v>622</v>
      </c>
      <c r="C22" s="44"/>
      <c r="D22" s="404">
        <v>4780000</v>
      </c>
      <c r="E22" s="404">
        <v>4780000</v>
      </c>
      <c r="F22" s="404">
        <v>5024912</v>
      </c>
    </row>
    <row r="23" spans="2:6" x14ac:dyDescent="0.2">
      <c r="B23" s="118" t="s">
        <v>619</v>
      </c>
      <c r="C23" s="44"/>
      <c r="D23" s="404"/>
      <c r="E23" s="404"/>
      <c r="F23" s="404">
        <v>0</v>
      </c>
    </row>
    <row r="24" spans="2:6" x14ac:dyDescent="0.2">
      <c r="B24" s="43" t="s">
        <v>425</v>
      </c>
      <c r="C24" s="44"/>
      <c r="D24" s="404"/>
      <c r="E24" s="404"/>
      <c r="F24" s="404"/>
    </row>
    <row r="25" spans="2:6" x14ac:dyDescent="0.2">
      <c r="B25" s="41" t="s">
        <v>426</v>
      </c>
      <c r="C25" s="42"/>
      <c r="D25" s="405"/>
      <c r="E25" s="405"/>
      <c r="F25" s="405">
        <v>296</v>
      </c>
    </row>
    <row r="26" spans="2:6" ht="15" x14ac:dyDescent="0.25">
      <c r="B26" s="45" t="s">
        <v>427</v>
      </c>
      <c r="C26" s="18"/>
      <c r="D26" s="406">
        <f>SUM(D17:D25)</f>
        <v>17980000</v>
      </c>
      <c r="E26" s="406">
        <f>SUM(E17:E25)</f>
        <v>18607700</v>
      </c>
      <c r="F26" s="406">
        <f>SUM(F17:F25)</f>
        <v>21255753</v>
      </c>
    </row>
    <row r="58" spans="1:7" x14ac:dyDescent="0.2">
      <c r="A58" s="882" t="s">
        <v>998</v>
      </c>
      <c r="B58" s="882"/>
      <c r="C58" s="882"/>
      <c r="D58" s="882"/>
      <c r="E58" s="882"/>
      <c r="F58" s="882"/>
      <c r="G58" s="17"/>
    </row>
    <row r="60" spans="1:7" x14ac:dyDescent="0.2">
      <c r="D60" s="7"/>
    </row>
    <row r="61" spans="1:7" ht="15" x14ac:dyDescent="0.25">
      <c r="E61" s="38"/>
    </row>
    <row r="62" spans="1:7" ht="15" x14ac:dyDescent="0.25">
      <c r="D62" s="38"/>
    </row>
    <row r="63" spans="1:7" x14ac:dyDescent="0.2">
      <c r="A63" s="793" t="s">
        <v>971</v>
      </c>
      <c r="B63" s="793"/>
      <c r="C63" s="793"/>
      <c r="D63" s="793"/>
      <c r="E63" s="793"/>
      <c r="F63" s="793"/>
    </row>
    <row r="64" spans="1:7" ht="15" x14ac:dyDescent="0.25">
      <c r="C64" s="7"/>
      <c r="D64" s="38"/>
      <c r="E64" s="7"/>
    </row>
    <row r="65" spans="1:7" x14ac:dyDescent="0.2">
      <c r="A65" s="793" t="s">
        <v>667</v>
      </c>
      <c r="B65" s="793"/>
      <c r="C65" s="793"/>
      <c r="D65" s="793"/>
      <c r="E65" s="793"/>
      <c r="F65" s="793"/>
    </row>
    <row r="67" spans="1:7" x14ac:dyDescent="0.2">
      <c r="G67" s="17"/>
    </row>
    <row r="69" spans="1:7" x14ac:dyDescent="0.2">
      <c r="F69" s="17" t="s">
        <v>952</v>
      </c>
    </row>
    <row r="70" spans="1:7" ht="15" x14ac:dyDescent="0.25">
      <c r="B70" s="39" t="s">
        <v>0</v>
      </c>
      <c r="C70" s="40"/>
      <c r="D70" s="796"/>
      <c r="E70" s="797"/>
      <c r="F70" s="798"/>
    </row>
    <row r="71" spans="1:7" ht="25.5" x14ac:dyDescent="0.2">
      <c r="B71" s="41"/>
      <c r="C71" s="42"/>
      <c r="D71" s="715" t="s">
        <v>428</v>
      </c>
      <c r="E71" s="715" t="s">
        <v>429</v>
      </c>
      <c r="F71" s="716" t="s">
        <v>430</v>
      </c>
    </row>
    <row r="72" spans="1:7" x14ac:dyDescent="0.2">
      <c r="B72" s="43" t="s">
        <v>669</v>
      </c>
      <c r="C72" s="44"/>
      <c r="D72" s="283"/>
      <c r="E72" s="284"/>
      <c r="F72" s="283"/>
    </row>
    <row r="73" spans="1:7" x14ac:dyDescent="0.2">
      <c r="B73" s="43" t="s">
        <v>425</v>
      </c>
      <c r="C73" s="44"/>
      <c r="D73" s="285">
        <v>0</v>
      </c>
      <c r="E73" s="284">
        <v>0</v>
      </c>
      <c r="F73" s="285">
        <v>0</v>
      </c>
    </row>
    <row r="74" spans="1:7" x14ac:dyDescent="0.2">
      <c r="B74" s="41" t="s">
        <v>426</v>
      </c>
      <c r="C74" s="42"/>
      <c r="D74" s="286"/>
      <c r="E74" s="287"/>
      <c r="F74" s="286">
        <v>1</v>
      </c>
    </row>
    <row r="75" spans="1:7" ht="15" x14ac:dyDescent="0.25">
      <c r="B75" s="45" t="s">
        <v>427</v>
      </c>
      <c r="C75" s="18"/>
      <c r="D75" s="288">
        <f>SUM(D72:D74)</f>
        <v>0</v>
      </c>
      <c r="E75" s="288">
        <f t="shared" ref="E75:F75" si="0">SUM(E72:E74)</f>
        <v>0</v>
      </c>
      <c r="F75" s="288">
        <f t="shared" si="0"/>
        <v>1</v>
      </c>
    </row>
  </sheetData>
  <mergeCells count="12">
    <mergeCell ref="A1:F1"/>
    <mergeCell ref="A58:F58"/>
    <mergeCell ref="A5:F5"/>
    <mergeCell ref="A6:F6"/>
    <mergeCell ref="A8:F8"/>
    <mergeCell ref="A9:F9"/>
    <mergeCell ref="D70:F70"/>
    <mergeCell ref="F15:F16"/>
    <mergeCell ref="D15:D16"/>
    <mergeCell ref="E15:E16"/>
    <mergeCell ref="A63:F63"/>
    <mergeCell ref="A65:F6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84"/>
  <sheetViews>
    <sheetView topLeftCell="A19" workbookViewId="0">
      <selection activeCell="A31" sqref="A31:B31"/>
    </sheetView>
  </sheetViews>
  <sheetFormatPr defaultColWidth="9.140625" defaultRowHeight="15" x14ac:dyDescent="0.25"/>
  <cols>
    <col min="1" max="1" width="67.140625" style="50" customWidth="1"/>
    <col min="2" max="2" width="18.7109375" style="50" customWidth="1"/>
    <col min="3" max="16384" width="9.140625" style="50"/>
  </cols>
  <sheetData>
    <row r="1" spans="1:3" x14ac:dyDescent="0.25">
      <c r="A1" s="889" t="s">
        <v>999</v>
      </c>
      <c r="B1" s="882"/>
    </row>
    <row r="3" spans="1:3" x14ac:dyDescent="0.25">
      <c r="A3" s="79"/>
    </row>
    <row r="4" spans="1:3" ht="33" customHeight="1" x14ac:dyDescent="0.25">
      <c r="A4" s="804" t="s">
        <v>962</v>
      </c>
      <c r="B4" s="803"/>
    </row>
    <row r="5" spans="1:3" ht="23.25" customHeight="1" x14ac:dyDescent="0.25">
      <c r="A5" s="761" t="s">
        <v>670</v>
      </c>
      <c r="B5" s="803"/>
    </row>
    <row r="8" spans="1:3" x14ac:dyDescent="0.25">
      <c r="A8" s="68" t="s">
        <v>0</v>
      </c>
      <c r="B8" s="68" t="s">
        <v>573</v>
      </c>
      <c r="C8" s="52"/>
    </row>
    <row r="9" spans="1:3" x14ac:dyDescent="0.25">
      <c r="A9" s="54" t="s">
        <v>572</v>
      </c>
      <c r="B9" s="55">
        <v>274860907</v>
      </c>
      <c r="C9" s="52"/>
    </row>
    <row r="10" spans="1:3" x14ac:dyDescent="0.25">
      <c r="A10" s="54" t="s">
        <v>571</v>
      </c>
      <c r="B10" s="55">
        <v>379302833</v>
      </c>
      <c r="C10" s="52"/>
    </row>
    <row r="11" spans="1:3" x14ac:dyDescent="0.25">
      <c r="A11" s="56" t="s">
        <v>570</v>
      </c>
      <c r="B11" s="57">
        <f>SUM(B9-B10)</f>
        <v>-104441926</v>
      </c>
      <c r="C11" s="52"/>
    </row>
    <row r="12" spans="1:3" x14ac:dyDescent="0.25">
      <c r="A12" s="54" t="s">
        <v>569</v>
      </c>
      <c r="B12" s="55">
        <v>341407909</v>
      </c>
      <c r="C12" s="52"/>
    </row>
    <row r="13" spans="1:3" x14ac:dyDescent="0.25">
      <c r="A13" s="54" t="s">
        <v>568</v>
      </c>
      <c r="B13" s="55">
        <v>67874144</v>
      </c>
      <c r="C13" s="52"/>
    </row>
    <row r="14" spans="1:3" x14ac:dyDescent="0.25">
      <c r="A14" s="56" t="s">
        <v>567</v>
      </c>
      <c r="B14" s="57">
        <f>SUM(B12-B13)</f>
        <v>273533765</v>
      </c>
      <c r="C14" s="52"/>
    </row>
    <row r="15" spans="1:3" x14ac:dyDescent="0.25">
      <c r="A15" s="59" t="s">
        <v>566</v>
      </c>
      <c r="B15" s="58">
        <f>SUM(B11+B14)</f>
        <v>169091839</v>
      </c>
      <c r="C15" s="52"/>
    </row>
    <row r="16" spans="1:3" x14ac:dyDescent="0.25">
      <c r="A16" s="54" t="s">
        <v>565</v>
      </c>
      <c r="B16" s="55"/>
      <c r="C16" s="52"/>
    </row>
    <row r="17" spans="1:3" x14ac:dyDescent="0.25">
      <c r="A17" s="54" t="s">
        <v>564</v>
      </c>
      <c r="B17" s="55"/>
      <c r="C17" s="52"/>
    </row>
    <row r="18" spans="1:3" ht="25.5" x14ac:dyDescent="0.25">
      <c r="A18" s="56" t="s">
        <v>563</v>
      </c>
      <c r="B18" s="57"/>
      <c r="C18" s="52"/>
    </row>
    <row r="19" spans="1:3" x14ac:dyDescent="0.25">
      <c r="A19" s="54" t="s">
        <v>562</v>
      </c>
      <c r="B19" s="55"/>
      <c r="C19" s="52"/>
    </row>
    <row r="20" spans="1:3" x14ac:dyDescent="0.25">
      <c r="A20" s="54" t="s">
        <v>561</v>
      </c>
      <c r="B20" s="55"/>
      <c r="C20" s="52"/>
    </row>
    <row r="21" spans="1:3" ht="25.5" x14ac:dyDescent="0.25">
      <c r="A21" s="56" t="s">
        <v>560</v>
      </c>
      <c r="B21" s="57"/>
      <c r="C21" s="52"/>
    </row>
    <row r="22" spans="1:3" x14ac:dyDescent="0.25">
      <c r="A22" s="67" t="s">
        <v>559</v>
      </c>
      <c r="B22" s="66"/>
      <c r="C22" s="52"/>
    </row>
    <row r="23" spans="1:3" x14ac:dyDescent="0.25">
      <c r="A23" s="56" t="s">
        <v>558</v>
      </c>
      <c r="B23" s="57">
        <f>SUM(B15,B22)</f>
        <v>169091839</v>
      </c>
      <c r="C23" s="52"/>
    </row>
    <row r="24" spans="1:3" ht="25.5" x14ac:dyDescent="0.25">
      <c r="A24" s="59" t="s">
        <v>557</v>
      </c>
      <c r="B24" s="58"/>
      <c r="C24" s="52"/>
    </row>
    <row r="25" spans="1:3" x14ac:dyDescent="0.25">
      <c r="A25" s="59" t="s">
        <v>556</v>
      </c>
      <c r="B25" s="58">
        <f>SUM(B15-B24)</f>
        <v>169091839</v>
      </c>
      <c r="C25" s="52"/>
    </row>
    <row r="26" spans="1:3" ht="25.5" x14ac:dyDescent="0.25">
      <c r="A26" s="67" t="s">
        <v>555</v>
      </c>
      <c r="B26" s="66"/>
      <c r="C26" s="52"/>
    </row>
    <row r="27" spans="1:3" ht="25.5" x14ac:dyDescent="0.25">
      <c r="A27" s="67" t="s">
        <v>554</v>
      </c>
      <c r="B27" s="66"/>
      <c r="C27" s="52"/>
    </row>
    <row r="28" spans="1:3" ht="27" customHeight="1" x14ac:dyDescent="0.25">
      <c r="A28" s="65" t="s">
        <v>553</v>
      </c>
      <c r="B28" s="64"/>
      <c r="C28" s="52"/>
    </row>
    <row r="29" spans="1:3" x14ac:dyDescent="0.25">
      <c r="A29" s="52"/>
      <c r="B29" s="52"/>
      <c r="C29" s="52"/>
    </row>
    <row r="30" spans="1:3" x14ac:dyDescent="0.25">
      <c r="A30" s="52"/>
      <c r="B30" s="52"/>
      <c r="C30" s="52"/>
    </row>
    <row r="31" spans="1:3" x14ac:dyDescent="0.25">
      <c r="A31" s="889" t="s">
        <v>1000</v>
      </c>
      <c r="B31" s="882"/>
      <c r="C31" s="52"/>
    </row>
    <row r="32" spans="1:3" x14ac:dyDescent="0.25">
      <c r="A32" s="52"/>
      <c r="C32" s="52"/>
    </row>
    <row r="33" spans="1:3" x14ac:dyDescent="0.25">
      <c r="A33" s="79"/>
      <c r="C33" s="52"/>
    </row>
    <row r="34" spans="1:3" ht="15" customHeight="1" x14ac:dyDescent="0.25">
      <c r="A34" s="804" t="s">
        <v>971</v>
      </c>
      <c r="B34" s="804"/>
      <c r="C34" s="52"/>
    </row>
    <row r="35" spans="1:3" x14ac:dyDescent="0.25">
      <c r="A35" s="761" t="s">
        <v>671</v>
      </c>
      <c r="B35" s="805"/>
      <c r="C35" s="52"/>
    </row>
    <row r="36" spans="1:3" x14ac:dyDescent="0.25">
      <c r="A36" s="258"/>
      <c r="B36" s="258"/>
      <c r="C36" s="52"/>
    </row>
    <row r="37" spans="1:3" x14ac:dyDescent="0.25">
      <c r="A37" s="258"/>
      <c r="B37" s="258"/>
      <c r="C37" s="52"/>
    </row>
    <row r="38" spans="1:3" x14ac:dyDescent="0.25">
      <c r="A38" s="68" t="s">
        <v>0</v>
      </c>
      <c r="B38" s="289"/>
      <c r="C38" s="52"/>
    </row>
    <row r="39" spans="1:3" x14ac:dyDescent="0.25">
      <c r="A39" s="54" t="s">
        <v>572</v>
      </c>
      <c r="B39" s="290">
        <v>8775348</v>
      </c>
      <c r="C39" s="52"/>
    </row>
    <row r="40" spans="1:3" x14ac:dyDescent="0.25">
      <c r="A40" s="54" t="s">
        <v>571</v>
      </c>
      <c r="B40" s="290">
        <v>72114053</v>
      </c>
      <c r="C40" s="52"/>
    </row>
    <row r="41" spans="1:3" x14ac:dyDescent="0.25">
      <c r="A41" s="56" t="s">
        <v>570</v>
      </c>
      <c r="B41" s="291">
        <f>B39-B40</f>
        <v>-63338705</v>
      </c>
      <c r="C41" s="52"/>
    </row>
    <row r="42" spans="1:3" x14ac:dyDescent="0.25">
      <c r="A42" s="54" t="s">
        <v>569</v>
      </c>
      <c r="B42" s="290">
        <v>64184502</v>
      </c>
      <c r="C42" s="52"/>
    </row>
    <row r="43" spans="1:3" x14ac:dyDescent="0.25">
      <c r="A43" s="54" t="s">
        <v>568</v>
      </c>
      <c r="B43" s="290"/>
      <c r="C43" s="52"/>
    </row>
    <row r="44" spans="1:3" x14ac:dyDescent="0.25">
      <c r="A44" s="56" t="s">
        <v>567</v>
      </c>
      <c r="B44" s="291">
        <f>B42-B43</f>
        <v>64184502</v>
      </c>
      <c r="C44" s="52"/>
    </row>
    <row r="45" spans="1:3" x14ac:dyDescent="0.25">
      <c r="A45" s="59" t="s">
        <v>566</v>
      </c>
      <c r="B45" s="292">
        <f>B41+B44</f>
        <v>845797</v>
      </c>
      <c r="C45" s="52"/>
    </row>
    <row r="46" spans="1:3" x14ac:dyDescent="0.25">
      <c r="A46" s="54" t="s">
        <v>565</v>
      </c>
      <c r="B46" s="290"/>
      <c r="C46" s="52"/>
    </row>
    <row r="47" spans="1:3" x14ac:dyDescent="0.25">
      <c r="A47" s="54" t="s">
        <v>564</v>
      </c>
      <c r="B47" s="290"/>
      <c r="C47" s="52"/>
    </row>
    <row r="48" spans="1:3" ht="25.5" x14ac:dyDescent="0.25">
      <c r="A48" s="56" t="s">
        <v>563</v>
      </c>
      <c r="B48" s="290"/>
      <c r="C48" s="52"/>
    </row>
    <row r="49" spans="1:3" x14ac:dyDescent="0.25">
      <c r="A49" s="54" t="s">
        <v>562</v>
      </c>
      <c r="B49" s="290"/>
      <c r="C49" s="52"/>
    </row>
    <row r="50" spans="1:3" x14ac:dyDescent="0.25">
      <c r="A50" s="54" t="s">
        <v>561</v>
      </c>
      <c r="B50" s="290"/>
      <c r="C50" s="52"/>
    </row>
    <row r="51" spans="1:3" ht="25.5" x14ac:dyDescent="0.25">
      <c r="A51" s="56" t="s">
        <v>560</v>
      </c>
      <c r="B51" s="290"/>
      <c r="C51" s="52"/>
    </row>
    <row r="52" spans="1:3" x14ac:dyDescent="0.25">
      <c r="A52" s="67" t="s">
        <v>559</v>
      </c>
      <c r="B52" s="293"/>
      <c r="C52" s="52"/>
    </row>
    <row r="53" spans="1:3" x14ac:dyDescent="0.25">
      <c r="A53" s="56" t="s">
        <v>558</v>
      </c>
      <c r="B53" s="291">
        <f>SUM(B51,B45)</f>
        <v>845797</v>
      </c>
      <c r="C53" s="52"/>
    </row>
    <row r="54" spans="1:3" ht="25.5" x14ac:dyDescent="0.25">
      <c r="A54" s="59" t="s">
        <v>557</v>
      </c>
      <c r="B54" s="294"/>
      <c r="C54" s="52"/>
    </row>
    <row r="55" spans="1:3" x14ac:dyDescent="0.25">
      <c r="A55" s="59" t="s">
        <v>556</v>
      </c>
      <c r="B55" s="292">
        <f>B45-B54</f>
        <v>845797</v>
      </c>
      <c r="C55" s="52"/>
    </row>
    <row r="56" spans="1:3" ht="25.5" x14ac:dyDescent="0.25">
      <c r="A56" s="67" t="s">
        <v>555</v>
      </c>
      <c r="B56" s="293"/>
      <c r="C56" s="52"/>
    </row>
    <row r="57" spans="1:3" ht="25.5" x14ac:dyDescent="0.25">
      <c r="A57" s="67" t="s">
        <v>554</v>
      </c>
      <c r="B57" s="293"/>
      <c r="C57" s="52"/>
    </row>
    <row r="58" spans="1:3" x14ac:dyDescent="0.25">
      <c r="A58" s="65" t="s">
        <v>553</v>
      </c>
      <c r="B58" s="294"/>
      <c r="C58" s="52"/>
    </row>
    <row r="59" spans="1:3" x14ac:dyDescent="0.25">
      <c r="A59" s="52"/>
      <c r="B59" s="52"/>
      <c r="C59" s="52"/>
    </row>
    <row r="60" spans="1:3" x14ac:dyDescent="0.25">
      <c r="A60" s="52"/>
      <c r="B60" s="52"/>
      <c r="C60" s="52"/>
    </row>
    <row r="61" spans="1:3" x14ac:dyDescent="0.25">
      <c r="A61" s="52"/>
      <c r="B61" s="52"/>
      <c r="C61" s="52"/>
    </row>
    <row r="62" spans="1:3" x14ac:dyDescent="0.25">
      <c r="A62" s="52"/>
      <c r="B62" s="52"/>
      <c r="C62" s="52"/>
    </row>
    <row r="63" spans="1:3" x14ac:dyDescent="0.25">
      <c r="A63" s="52"/>
      <c r="B63" s="52"/>
      <c r="C63" s="52"/>
    </row>
    <row r="64" spans="1:3" x14ac:dyDescent="0.25">
      <c r="A64" s="52"/>
      <c r="B64" s="52"/>
      <c r="C64" s="52"/>
    </row>
    <row r="65" spans="1:3" x14ac:dyDescent="0.25">
      <c r="A65" s="52"/>
      <c r="B65" s="52"/>
      <c r="C65" s="52"/>
    </row>
    <row r="66" spans="1:3" x14ac:dyDescent="0.25">
      <c r="A66" s="52"/>
      <c r="B66" s="52"/>
      <c r="C66" s="52"/>
    </row>
    <row r="67" spans="1:3" x14ac:dyDescent="0.25">
      <c r="A67" s="52"/>
      <c r="B67" s="52"/>
      <c r="C67" s="52"/>
    </row>
    <row r="68" spans="1:3" x14ac:dyDescent="0.25">
      <c r="A68" s="52"/>
      <c r="B68" s="52"/>
      <c r="C68" s="52"/>
    </row>
    <row r="69" spans="1:3" x14ac:dyDescent="0.25">
      <c r="A69" s="52"/>
      <c r="B69" s="52"/>
      <c r="C69" s="52"/>
    </row>
    <row r="70" spans="1:3" x14ac:dyDescent="0.25">
      <c r="A70" s="52"/>
      <c r="B70" s="52"/>
      <c r="C70" s="52"/>
    </row>
    <row r="71" spans="1:3" x14ac:dyDescent="0.25">
      <c r="A71" s="52"/>
      <c r="B71" s="52"/>
      <c r="C71" s="52"/>
    </row>
    <row r="72" spans="1:3" x14ac:dyDescent="0.25">
      <c r="A72" s="52"/>
      <c r="B72" s="52"/>
      <c r="C72" s="52"/>
    </row>
    <row r="73" spans="1:3" x14ac:dyDescent="0.25">
      <c r="A73" s="52"/>
      <c r="B73" s="52"/>
      <c r="C73" s="52"/>
    </row>
    <row r="74" spans="1:3" x14ac:dyDescent="0.25">
      <c r="A74" s="52"/>
      <c r="B74" s="52"/>
      <c r="C74" s="52"/>
    </row>
    <row r="75" spans="1:3" x14ac:dyDescent="0.25">
      <c r="A75" s="52"/>
      <c r="B75" s="52"/>
      <c r="C75" s="52"/>
    </row>
    <row r="76" spans="1:3" x14ac:dyDescent="0.25">
      <c r="A76" s="52"/>
      <c r="B76" s="52"/>
      <c r="C76" s="52"/>
    </row>
    <row r="77" spans="1:3" x14ac:dyDescent="0.25">
      <c r="A77" s="52"/>
      <c r="B77" s="52"/>
      <c r="C77" s="52"/>
    </row>
    <row r="78" spans="1:3" x14ac:dyDescent="0.25">
      <c r="A78" s="52"/>
      <c r="B78" s="52"/>
      <c r="C78" s="52"/>
    </row>
    <row r="79" spans="1:3" x14ac:dyDescent="0.25">
      <c r="A79" s="52"/>
      <c r="B79" s="52"/>
      <c r="C79" s="52"/>
    </row>
    <row r="80" spans="1:3" x14ac:dyDescent="0.25">
      <c r="A80" s="52"/>
      <c r="B80" s="52"/>
      <c r="C80" s="52"/>
    </row>
    <row r="81" spans="1:3" x14ac:dyDescent="0.25">
      <c r="A81" s="52"/>
      <c r="B81" s="52"/>
      <c r="C81" s="52"/>
    </row>
    <row r="82" spans="1:3" x14ac:dyDescent="0.25">
      <c r="A82" s="52"/>
      <c r="B82" s="52"/>
      <c r="C82" s="52"/>
    </row>
    <row r="83" spans="1:3" x14ac:dyDescent="0.25">
      <c r="A83" s="52"/>
      <c r="B83" s="52"/>
      <c r="C83" s="52"/>
    </row>
    <row r="84" spans="1:3" x14ac:dyDescent="0.25">
      <c r="A84" s="52"/>
      <c r="B84" s="52"/>
      <c r="C84" s="52"/>
    </row>
  </sheetData>
  <mergeCells count="6">
    <mergeCell ref="A5:B5"/>
    <mergeCell ref="A4:B4"/>
    <mergeCell ref="A34:B34"/>
    <mergeCell ref="A35:B35"/>
    <mergeCell ref="A1:B1"/>
    <mergeCell ref="A31:B31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D97"/>
  <sheetViews>
    <sheetView topLeftCell="A47" workbookViewId="0">
      <selection activeCell="A55" sqref="A55:D55"/>
    </sheetView>
  </sheetViews>
  <sheetFormatPr defaultColWidth="9.140625" defaultRowHeight="15" x14ac:dyDescent="0.25"/>
  <cols>
    <col min="1" max="1" width="65" style="69" customWidth="1"/>
    <col min="2" max="2" width="14" style="69" bestFit="1" customWidth="1"/>
    <col min="3" max="3" width="14.42578125" style="69" customWidth="1"/>
    <col min="4" max="4" width="14.28515625" style="69" customWidth="1"/>
    <col min="5" max="16384" width="9.140625" style="69"/>
  </cols>
  <sheetData>
    <row r="2" spans="1:4" x14ac:dyDescent="0.25">
      <c r="A2" s="890" t="s">
        <v>1001</v>
      </c>
      <c r="B2" s="882"/>
      <c r="C2" s="882"/>
      <c r="D2" s="882"/>
    </row>
    <row r="3" spans="1:4" x14ac:dyDescent="0.25">
      <c r="A3" s="76"/>
      <c r="B3" s="77"/>
      <c r="C3" s="77"/>
      <c r="D3" s="77"/>
    </row>
    <row r="4" spans="1:4" x14ac:dyDescent="0.25">
      <c r="A4" s="76"/>
      <c r="B4" s="77"/>
      <c r="C4" s="77"/>
      <c r="D4" s="77"/>
    </row>
    <row r="5" spans="1:4" ht="21" customHeight="1" x14ac:dyDescent="0.25">
      <c r="A5" s="806" t="s">
        <v>962</v>
      </c>
      <c r="B5" s="807"/>
      <c r="C5" s="807"/>
      <c r="D5" s="807"/>
    </row>
    <row r="6" spans="1:4" ht="21" customHeight="1" x14ac:dyDescent="0.25">
      <c r="A6" s="808" t="s">
        <v>672</v>
      </c>
      <c r="B6" s="807"/>
      <c r="C6" s="807"/>
      <c r="D6" s="807"/>
    </row>
    <row r="7" spans="1:4" x14ac:dyDescent="0.25">
      <c r="A7" s="76"/>
      <c r="B7" s="77"/>
      <c r="C7" s="77"/>
      <c r="D7" s="77"/>
    </row>
    <row r="8" spans="1:4" ht="38.25" x14ac:dyDescent="0.25">
      <c r="A8" s="75" t="s">
        <v>0</v>
      </c>
      <c r="B8" s="78" t="s">
        <v>963</v>
      </c>
      <c r="C8" s="78" t="s">
        <v>551</v>
      </c>
      <c r="D8" s="78" t="s">
        <v>983</v>
      </c>
    </row>
    <row r="9" spans="1:4" x14ac:dyDescent="0.25">
      <c r="A9" s="74" t="s">
        <v>575</v>
      </c>
      <c r="B9" s="70">
        <v>23631933</v>
      </c>
      <c r="C9" s="70"/>
      <c r="D9" s="70">
        <v>18066902</v>
      </c>
    </row>
    <row r="10" spans="1:4" ht="30" x14ac:dyDescent="0.25">
      <c r="A10" s="74" t="s">
        <v>576</v>
      </c>
      <c r="B10" s="70">
        <v>2025724</v>
      </c>
      <c r="C10" s="70"/>
      <c r="D10" s="70">
        <v>402195</v>
      </c>
    </row>
    <row r="11" spans="1:4" x14ac:dyDescent="0.25">
      <c r="A11" s="74" t="s">
        <v>577</v>
      </c>
      <c r="B11" s="70">
        <v>961993</v>
      </c>
      <c r="C11" s="70"/>
      <c r="D11" s="70">
        <v>0</v>
      </c>
    </row>
    <row r="12" spans="1:4" ht="25.5" x14ac:dyDescent="0.25">
      <c r="A12" s="73" t="s">
        <v>578</v>
      </c>
      <c r="B12" s="72">
        <f>SUM(B9:B11)</f>
        <v>26619650</v>
      </c>
      <c r="C12" s="72"/>
      <c r="D12" s="72">
        <f>SUM(D9:D11)</f>
        <v>18469097</v>
      </c>
    </row>
    <row r="13" spans="1:4" x14ac:dyDescent="0.25">
      <c r="A13" s="74" t="s">
        <v>579</v>
      </c>
      <c r="B13" s="70"/>
      <c r="C13" s="70"/>
      <c r="D13" s="70"/>
    </row>
    <row r="14" spans="1:4" x14ac:dyDescent="0.25">
      <c r="A14" s="74" t="s">
        <v>580</v>
      </c>
      <c r="B14" s="70"/>
      <c r="C14" s="70"/>
      <c r="D14" s="70"/>
    </row>
    <row r="15" spans="1:4" ht="25.5" x14ac:dyDescent="0.25">
      <c r="A15" s="73" t="s">
        <v>581</v>
      </c>
      <c r="B15" s="72"/>
      <c r="C15" s="72"/>
      <c r="D15" s="72"/>
    </row>
    <row r="16" spans="1:4" ht="30" x14ac:dyDescent="0.25">
      <c r="A16" s="74" t="s">
        <v>582</v>
      </c>
      <c r="B16" s="70"/>
      <c r="C16" s="70"/>
      <c r="D16" s="70">
        <v>472989924</v>
      </c>
    </row>
    <row r="17" spans="1:4" ht="30" x14ac:dyDescent="0.25">
      <c r="A17" s="74" t="s">
        <v>583</v>
      </c>
      <c r="B17" s="70">
        <v>59651061</v>
      </c>
      <c r="C17" s="70"/>
      <c r="D17" s="70">
        <v>47980409</v>
      </c>
    </row>
    <row r="18" spans="1:4" ht="30" x14ac:dyDescent="0.25">
      <c r="A18" s="360" t="s">
        <v>740</v>
      </c>
      <c r="B18" s="70">
        <v>174578855</v>
      </c>
      <c r="C18" s="70"/>
      <c r="D18" s="70">
        <v>-268472439</v>
      </c>
    </row>
    <row r="19" spans="1:4" x14ac:dyDescent="0.25">
      <c r="A19" s="74" t="s">
        <v>673</v>
      </c>
      <c r="B19" s="70">
        <v>44323258</v>
      </c>
      <c r="C19" s="70"/>
      <c r="D19" s="70">
        <v>38909230</v>
      </c>
    </row>
    <row r="20" spans="1:4" ht="25.5" x14ac:dyDescent="0.25">
      <c r="A20" s="73" t="s">
        <v>585</v>
      </c>
      <c r="B20" s="72">
        <f>SUM(B16:B19)</f>
        <v>278553174</v>
      </c>
      <c r="C20" s="72"/>
      <c r="D20" s="72">
        <f>SUM(D16:D19)</f>
        <v>291407124</v>
      </c>
    </row>
    <row r="21" spans="1:4" x14ac:dyDescent="0.25">
      <c r="A21" s="74" t="s">
        <v>674</v>
      </c>
      <c r="B21" s="70">
        <v>8641293</v>
      </c>
      <c r="C21" s="70"/>
      <c r="D21" s="70">
        <v>6034777</v>
      </c>
    </row>
    <row r="22" spans="1:4" x14ac:dyDescent="0.25">
      <c r="A22" s="74" t="s">
        <v>675</v>
      </c>
      <c r="B22" s="70">
        <v>60428233</v>
      </c>
      <c r="C22" s="70"/>
      <c r="D22" s="70">
        <v>38891679</v>
      </c>
    </row>
    <row r="23" spans="1:4" x14ac:dyDescent="0.25">
      <c r="A23" s="74" t="s">
        <v>676</v>
      </c>
      <c r="B23" s="70">
        <v>13296</v>
      </c>
      <c r="C23" s="70"/>
      <c r="D23" s="70">
        <v>0</v>
      </c>
    </row>
    <row r="24" spans="1:4" x14ac:dyDescent="0.25">
      <c r="A24" s="74" t="s">
        <v>677</v>
      </c>
      <c r="B24" s="70">
        <v>0</v>
      </c>
      <c r="C24" s="70"/>
      <c r="D24" s="70"/>
    </row>
    <row r="25" spans="1:4" ht="25.5" x14ac:dyDescent="0.25">
      <c r="A25" s="73" t="s">
        <v>590</v>
      </c>
      <c r="B25" s="72">
        <f>SUM(B21:B24)</f>
        <v>69082822</v>
      </c>
      <c r="C25" s="72"/>
      <c r="D25" s="72">
        <f>SUM(D21:D24)</f>
        <v>44926456</v>
      </c>
    </row>
    <row r="26" spans="1:4" x14ac:dyDescent="0.25">
      <c r="A26" s="74" t="s">
        <v>678</v>
      </c>
      <c r="B26" s="70">
        <v>17854252</v>
      </c>
      <c r="C26" s="70"/>
      <c r="D26" s="70">
        <v>25273859</v>
      </c>
    </row>
    <row r="27" spans="1:4" x14ac:dyDescent="0.25">
      <c r="A27" s="74" t="s">
        <v>679</v>
      </c>
      <c r="B27" s="70">
        <v>10703839</v>
      </c>
      <c r="C27" s="70"/>
      <c r="D27" s="70">
        <v>14920617</v>
      </c>
    </row>
    <row r="28" spans="1:4" x14ac:dyDescent="0.25">
      <c r="A28" s="74" t="s">
        <v>680</v>
      </c>
      <c r="B28" s="70">
        <v>6469549</v>
      </c>
      <c r="C28" s="70"/>
      <c r="D28" s="70">
        <v>7228344</v>
      </c>
    </row>
    <row r="29" spans="1:4" ht="25.5" x14ac:dyDescent="0.25">
      <c r="A29" s="73" t="s">
        <v>594</v>
      </c>
      <c r="B29" s="72">
        <f>SUM(B26:B28)</f>
        <v>35027640</v>
      </c>
      <c r="C29" s="72"/>
      <c r="D29" s="72">
        <f>SUM(D26:D28)</f>
        <v>47422820</v>
      </c>
    </row>
    <row r="30" spans="1:4" x14ac:dyDescent="0.25">
      <c r="A30" s="73" t="s">
        <v>595</v>
      </c>
      <c r="B30" s="72">
        <v>41054675</v>
      </c>
      <c r="C30" s="72"/>
      <c r="D30" s="72">
        <v>44934722</v>
      </c>
    </row>
    <row r="31" spans="1:4" x14ac:dyDescent="0.25">
      <c r="A31" s="73" t="s">
        <v>596</v>
      </c>
      <c r="B31" s="72">
        <v>175691977</v>
      </c>
      <c r="C31" s="72"/>
      <c r="D31" s="72">
        <v>231618676</v>
      </c>
    </row>
    <row r="32" spans="1:4" ht="25.5" x14ac:dyDescent="0.25">
      <c r="A32" s="73" t="s">
        <v>597</v>
      </c>
      <c r="B32" s="72">
        <f>B12+B15+B20-B25-B29-B30-B31</f>
        <v>-15684290</v>
      </c>
      <c r="C32" s="72"/>
      <c r="D32" s="72">
        <f>D12+D15+D20-D25-D29-D30-D31</f>
        <v>-59026453</v>
      </c>
    </row>
    <row r="33" spans="1:4" x14ac:dyDescent="0.25">
      <c r="A33" s="74" t="s">
        <v>681</v>
      </c>
      <c r="B33" s="70"/>
      <c r="C33" s="70"/>
      <c r="D33" s="70"/>
    </row>
    <row r="34" spans="1:4" ht="30" x14ac:dyDescent="0.25">
      <c r="A34" s="74" t="s">
        <v>682</v>
      </c>
      <c r="B34" s="70"/>
      <c r="C34" s="70"/>
      <c r="D34" s="70"/>
    </row>
    <row r="35" spans="1:4" ht="30" x14ac:dyDescent="0.25">
      <c r="A35" s="74" t="s">
        <v>684</v>
      </c>
      <c r="B35" s="70">
        <v>1544</v>
      </c>
      <c r="C35" s="70"/>
      <c r="D35" s="70">
        <v>296</v>
      </c>
    </row>
    <row r="36" spans="1:4" x14ac:dyDescent="0.25">
      <c r="A36" s="74" t="s">
        <v>683</v>
      </c>
      <c r="B36" s="70"/>
      <c r="C36" s="70"/>
      <c r="D36" s="70"/>
    </row>
    <row r="37" spans="1:4" ht="25.5" x14ac:dyDescent="0.25">
      <c r="A37" s="73" t="s">
        <v>602</v>
      </c>
      <c r="B37" s="72">
        <f>SUM(B33:B36)</f>
        <v>1544</v>
      </c>
      <c r="C37" s="72"/>
      <c r="D37" s="72">
        <f>SUM(D33:D36)</f>
        <v>296</v>
      </c>
    </row>
    <row r="38" spans="1:4" x14ac:dyDescent="0.25">
      <c r="A38" s="74" t="s">
        <v>685</v>
      </c>
      <c r="B38" s="70">
        <v>64</v>
      </c>
      <c r="C38" s="70"/>
      <c r="D38" s="70">
        <v>58575</v>
      </c>
    </row>
    <row r="39" spans="1:4" x14ac:dyDescent="0.25">
      <c r="A39" s="74" t="s">
        <v>686</v>
      </c>
      <c r="B39" s="70"/>
      <c r="C39" s="70"/>
      <c r="D39" s="70"/>
    </row>
    <row r="40" spans="1:4" x14ac:dyDescent="0.25">
      <c r="A40" s="74" t="s">
        <v>687</v>
      </c>
      <c r="B40" s="70">
        <v>8266077</v>
      </c>
      <c r="C40" s="70"/>
      <c r="D40" s="70"/>
    </row>
    <row r="41" spans="1:4" x14ac:dyDescent="0.25">
      <c r="A41" s="74" t="s">
        <v>688</v>
      </c>
      <c r="B41" s="70">
        <v>8266077</v>
      </c>
      <c r="C41" s="70"/>
      <c r="D41" s="70"/>
    </row>
    <row r="42" spans="1:4" ht="25.5" x14ac:dyDescent="0.25">
      <c r="A42" s="73" t="s">
        <v>607</v>
      </c>
      <c r="B42" s="72">
        <f>SUM(B38:B40)</f>
        <v>8266141</v>
      </c>
      <c r="C42" s="72"/>
      <c r="D42" s="72">
        <f>SUM(D38:D40)</f>
        <v>58575</v>
      </c>
    </row>
    <row r="43" spans="1:4" ht="25.5" x14ac:dyDescent="0.25">
      <c r="A43" s="73" t="s">
        <v>608</v>
      </c>
      <c r="B43" s="72">
        <f>B37-B42</f>
        <v>-8264597</v>
      </c>
      <c r="C43" s="72"/>
      <c r="D43" s="72">
        <f t="shared" ref="D43" si="0">D37-D42</f>
        <v>-58279</v>
      </c>
    </row>
    <row r="44" spans="1:4" x14ac:dyDescent="0.25">
      <c r="A44" s="73" t="s">
        <v>689</v>
      </c>
      <c r="B44" s="72">
        <f t="shared" ref="B44:D44" si="1">SUM(B43,B32)</f>
        <v>-23948887</v>
      </c>
      <c r="C44" s="72">
        <f t="shared" si="1"/>
        <v>0</v>
      </c>
      <c r="D44" s="72">
        <f t="shared" si="1"/>
        <v>-59084732</v>
      </c>
    </row>
    <row r="45" spans="1:4" x14ac:dyDescent="0.25">
      <c r="A45" s="71"/>
      <c r="B45" s="71"/>
      <c r="C45" s="71"/>
      <c r="D45" s="71"/>
    </row>
    <row r="46" spans="1:4" x14ac:dyDescent="0.25">
      <c r="A46" s="71"/>
      <c r="B46" s="71"/>
      <c r="C46" s="71"/>
      <c r="D46" s="71"/>
    </row>
    <row r="47" spans="1:4" x14ac:dyDescent="0.25">
      <c r="A47" s="71"/>
      <c r="B47" s="71"/>
      <c r="C47" s="71"/>
      <c r="D47" s="71"/>
    </row>
    <row r="48" spans="1:4" x14ac:dyDescent="0.25">
      <c r="A48" s="71"/>
      <c r="B48" s="71"/>
      <c r="C48" s="71"/>
      <c r="D48" s="71"/>
    </row>
    <row r="49" spans="1:4" x14ac:dyDescent="0.25">
      <c r="A49" s="71"/>
      <c r="B49" s="71"/>
      <c r="C49" s="71"/>
      <c r="D49" s="71"/>
    </row>
    <row r="50" spans="1:4" x14ac:dyDescent="0.25">
      <c r="A50" s="71"/>
      <c r="B50" s="71"/>
      <c r="C50" s="71"/>
      <c r="D50" s="71"/>
    </row>
    <row r="51" spans="1:4" x14ac:dyDescent="0.25">
      <c r="A51" s="71"/>
      <c r="B51" s="71"/>
      <c r="C51" s="71"/>
      <c r="D51" s="71"/>
    </row>
    <row r="55" spans="1:4" x14ac:dyDescent="0.25">
      <c r="A55" s="890" t="s">
        <v>1002</v>
      </c>
      <c r="B55" s="882"/>
      <c r="C55" s="882"/>
      <c r="D55" s="882"/>
    </row>
    <row r="56" spans="1:4" x14ac:dyDescent="0.25">
      <c r="A56" s="407"/>
      <c r="B56" s="249"/>
    </row>
    <row r="57" spans="1:4" x14ac:dyDescent="0.25">
      <c r="A57" s="258"/>
      <c r="B57" s="258"/>
      <c r="C57" s="258"/>
    </row>
    <row r="58" spans="1:4" x14ac:dyDescent="0.25">
      <c r="A58" s="804" t="s">
        <v>971</v>
      </c>
      <c r="B58" s="803"/>
      <c r="C58" s="803"/>
      <c r="D58" s="803"/>
    </row>
    <row r="59" spans="1:4" x14ac:dyDescent="0.25">
      <c r="A59" s="761" t="s">
        <v>690</v>
      </c>
      <c r="B59" s="803"/>
      <c r="C59" s="803"/>
      <c r="D59" s="803"/>
    </row>
    <row r="60" spans="1:4" ht="18" x14ac:dyDescent="0.25">
      <c r="A60" s="132"/>
      <c r="B60" s="133"/>
      <c r="C60" s="133"/>
      <c r="D60" s="133"/>
    </row>
    <row r="61" spans="1:4" x14ac:dyDescent="0.25">
      <c r="A61" s="52"/>
      <c r="B61" s="52"/>
      <c r="C61" s="52"/>
      <c r="D61" s="52"/>
    </row>
    <row r="62" spans="1:4" ht="38.25" x14ac:dyDescent="0.25">
      <c r="A62" s="53" t="s">
        <v>0</v>
      </c>
      <c r="B62" s="61" t="s">
        <v>739</v>
      </c>
      <c r="C62" s="61" t="s">
        <v>551</v>
      </c>
      <c r="D62" s="61" t="s">
        <v>964</v>
      </c>
    </row>
    <row r="63" spans="1:4" x14ac:dyDescent="0.25">
      <c r="A63" s="54" t="s">
        <v>575</v>
      </c>
      <c r="B63" s="55">
        <v>1203000</v>
      </c>
      <c r="C63" s="55"/>
      <c r="D63" s="55"/>
    </row>
    <row r="64" spans="1:4" ht="30" x14ac:dyDescent="0.25">
      <c r="A64" s="54" t="s">
        <v>576</v>
      </c>
      <c r="B64" s="55"/>
      <c r="C64" s="55"/>
      <c r="D64" s="55">
        <v>1830000</v>
      </c>
    </row>
    <row r="65" spans="1:4" x14ac:dyDescent="0.25">
      <c r="A65" s="54" t="s">
        <v>577</v>
      </c>
      <c r="B65" s="55"/>
      <c r="C65" s="55"/>
      <c r="D65" s="55"/>
    </row>
    <row r="66" spans="1:4" ht="25.5" x14ac:dyDescent="0.25">
      <c r="A66" s="56" t="s">
        <v>578</v>
      </c>
      <c r="B66" s="57">
        <f t="shared" ref="B66:D66" si="2">SUM(B63:B65)</f>
        <v>1203000</v>
      </c>
      <c r="C66" s="57"/>
      <c r="D66" s="57">
        <f t="shared" si="2"/>
        <v>1830000</v>
      </c>
    </row>
    <row r="67" spans="1:4" x14ac:dyDescent="0.25">
      <c r="A67" s="54" t="s">
        <v>579</v>
      </c>
      <c r="B67" s="55"/>
      <c r="C67" s="55"/>
      <c r="D67" s="55"/>
    </row>
    <row r="68" spans="1:4" x14ac:dyDescent="0.25">
      <c r="A68" s="54" t="s">
        <v>580</v>
      </c>
      <c r="B68" s="55"/>
      <c r="C68" s="55"/>
      <c r="D68" s="55"/>
    </row>
    <row r="69" spans="1:4" ht="25.5" x14ac:dyDescent="0.25">
      <c r="A69" s="56" t="s">
        <v>581</v>
      </c>
      <c r="B69" s="57"/>
      <c r="C69" s="57"/>
      <c r="D69" s="57"/>
    </row>
    <row r="70" spans="1:4" ht="30" x14ac:dyDescent="0.25">
      <c r="A70" s="54" t="s">
        <v>582</v>
      </c>
      <c r="B70" s="55">
        <v>60852176</v>
      </c>
      <c r="C70" s="55"/>
      <c r="D70" s="55">
        <v>61679516</v>
      </c>
    </row>
    <row r="71" spans="1:4" ht="30" x14ac:dyDescent="0.25">
      <c r="A71" s="54" t="s">
        <v>583</v>
      </c>
      <c r="B71" s="55">
        <v>4621093</v>
      </c>
      <c r="C71" s="55"/>
      <c r="D71" s="55">
        <v>6945347</v>
      </c>
    </row>
    <row r="72" spans="1:4" x14ac:dyDescent="0.25">
      <c r="A72" s="54" t="s">
        <v>584</v>
      </c>
      <c r="B72" s="55">
        <v>22000</v>
      </c>
      <c r="C72" s="55"/>
      <c r="D72" s="55"/>
    </row>
    <row r="73" spans="1:4" ht="25.5" x14ac:dyDescent="0.25">
      <c r="A73" s="56" t="s">
        <v>585</v>
      </c>
      <c r="B73" s="57">
        <f>SUM(B70:B72)</f>
        <v>65495269</v>
      </c>
      <c r="C73" s="57"/>
      <c r="D73" s="57">
        <f>SUM(D70:D72)</f>
        <v>68624863</v>
      </c>
    </row>
    <row r="74" spans="1:4" x14ac:dyDescent="0.25">
      <c r="A74" s="54" t="s">
        <v>586</v>
      </c>
      <c r="B74" s="55">
        <v>2372373</v>
      </c>
      <c r="C74" s="55"/>
      <c r="D74" s="55">
        <v>1513271</v>
      </c>
    </row>
    <row r="75" spans="1:4" x14ac:dyDescent="0.25">
      <c r="A75" s="54" t="s">
        <v>587</v>
      </c>
      <c r="B75" s="55">
        <v>6333047</v>
      </c>
      <c r="C75" s="55"/>
      <c r="D75" s="55">
        <v>6841666</v>
      </c>
    </row>
    <row r="76" spans="1:4" x14ac:dyDescent="0.25">
      <c r="A76" s="54" t="s">
        <v>588</v>
      </c>
      <c r="B76" s="55"/>
      <c r="C76" s="55"/>
      <c r="D76" s="55"/>
    </row>
    <row r="77" spans="1:4" x14ac:dyDescent="0.25">
      <c r="A77" s="54" t="s">
        <v>589</v>
      </c>
      <c r="B77" s="55"/>
      <c r="C77" s="55"/>
      <c r="D77" s="55"/>
    </row>
    <row r="78" spans="1:4" ht="25.5" x14ac:dyDescent="0.25">
      <c r="A78" s="56" t="s">
        <v>590</v>
      </c>
      <c r="B78" s="57">
        <f>SUM(B74:B77)</f>
        <v>8705420</v>
      </c>
      <c r="C78" s="57"/>
      <c r="D78" s="57">
        <f>SUM(D74:D77)</f>
        <v>8354937</v>
      </c>
    </row>
    <row r="79" spans="1:4" x14ac:dyDescent="0.25">
      <c r="A79" s="54" t="s">
        <v>591</v>
      </c>
      <c r="B79" s="55">
        <v>38937069</v>
      </c>
      <c r="C79" s="55"/>
      <c r="D79" s="55">
        <v>43046842</v>
      </c>
    </row>
    <row r="80" spans="1:4" x14ac:dyDescent="0.25">
      <c r="A80" s="54" t="s">
        <v>592</v>
      </c>
      <c r="B80" s="55">
        <v>5369916</v>
      </c>
      <c r="C80" s="55"/>
      <c r="D80" s="55">
        <v>7424057</v>
      </c>
    </row>
    <row r="81" spans="1:4" x14ac:dyDescent="0.25">
      <c r="A81" s="54" t="s">
        <v>593</v>
      </c>
      <c r="B81" s="55">
        <v>10195307</v>
      </c>
      <c r="C81" s="55"/>
      <c r="D81" s="55">
        <v>10088536</v>
      </c>
    </row>
    <row r="82" spans="1:4" ht="25.5" x14ac:dyDescent="0.25">
      <c r="A82" s="56" t="s">
        <v>594</v>
      </c>
      <c r="B82" s="57">
        <f>SUM(B79:B81)</f>
        <v>54502292</v>
      </c>
      <c r="C82" s="57"/>
      <c r="D82" s="57">
        <f>SUM(D79:D81)</f>
        <v>60559435</v>
      </c>
    </row>
    <row r="83" spans="1:4" x14ac:dyDescent="0.25">
      <c r="A83" s="56" t="s">
        <v>595</v>
      </c>
      <c r="B83" s="57">
        <v>381511</v>
      </c>
      <c r="C83" s="57"/>
      <c r="D83" s="57">
        <v>441214</v>
      </c>
    </row>
    <row r="84" spans="1:4" x14ac:dyDescent="0.25">
      <c r="A84" s="56" t="s">
        <v>596</v>
      </c>
      <c r="B84" s="57">
        <v>2079871</v>
      </c>
      <c r="C84" s="57"/>
      <c r="D84" s="57">
        <v>2079871</v>
      </c>
    </row>
    <row r="85" spans="1:4" ht="25.5" x14ac:dyDescent="0.25">
      <c r="A85" s="56" t="s">
        <v>597</v>
      </c>
      <c r="B85" s="57">
        <f>B66+B73-B78-B82-B83-B84</f>
        <v>1029175</v>
      </c>
      <c r="C85" s="57"/>
      <c r="D85" s="57">
        <v>-3642944</v>
      </c>
    </row>
    <row r="86" spans="1:4" x14ac:dyDescent="0.25">
      <c r="A86" s="54" t="s">
        <v>598</v>
      </c>
      <c r="B86" s="55"/>
      <c r="C86" s="55"/>
      <c r="D86" s="55"/>
    </row>
    <row r="87" spans="1:4" ht="30" x14ac:dyDescent="0.25">
      <c r="A87" s="54" t="s">
        <v>599</v>
      </c>
      <c r="B87" s="55">
        <v>15</v>
      </c>
      <c r="C87" s="55"/>
      <c r="D87" s="55">
        <v>1</v>
      </c>
    </row>
    <row r="88" spans="1:4" ht="30" x14ac:dyDescent="0.25">
      <c r="A88" s="54" t="s">
        <v>600</v>
      </c>
      <c r="B88" s="55">
        <v>0</v>
      </c>
      <c r="C88" s="55"/>
      <c r="D88" s="55">
        <v>0</v>
      </c>
    </row>
    <row r="89" spans="1:4" x14ac:dyDescent="0.25">
      <c r="A89" s="54" t="s">
        <v>601</v>
      </c>
      <c r="B89" s="55"/>
      <c r="C89" s="55"/>
      <c r="D89" s="55"/>
    </row>
    <row r="90" spans="1:4" ht="25.5" x14ac:dyDescent="0.25">
      <c r="A90" s="56" t="s">
        <v>602</v>
      </c>
      <c r="B90" s="57">
        <f>SUM(B87:B89)</f>
        <v>15</v>
      </c>
      <c r="C90" s="57"/>
      <c r="D90" s="57">
        <f>SUM(D87:D89)</f>
        <v>1</v>
      </c>
    </row>
    <row r="91" spans="1:4" x14ac:dyDescent="0.25">
      <c r="A91" s="54" t="s">
        <v>603</v>
      </c>
      <c r="B91" s="55"/>
      <c r="C91" s="55"/>
      <c r="D91" s="55"/>
    </row>
    <row r="92" spans="1:4" x14ac:dyDescent="0.25">
      <c r="A92" s="54" t="s">
        <v>604</v>
      </c>
      <c r="B92" s="55"/>
      <c r="C92" s="55"/>
      <c r="D92" s="55"/>
    </row>
    <row r="93" spans="1:4" x14ac:dyDescent="0.25">
      <c r="A93" s="54" t="s">
        <v>605</v>
      </c>
      <c r="B93" s="55"/>
      <c r="C93" s="55"/>
      <c r="D93" s="55"/>
    </row>
    <row r="94" spans="1:4" x14ac:dyDescent="0.25">
      <c r="A94" s="54" t="s">
        <v>606</v>
      </c>
      <c r="B94" s="55"/>
      <c r="C94" s="55"/>
      <c r="D94" s="55"/>
    </row>
    <row r="95" spans="1:4" ht="25.5" x14ac:dyDescent="0.25">
      <c r="A95" s="56" t="s">
        <v>607</v>
      </c>
      <c r="B95" s="57"/>
      <c r="C95" s="57"/>
      <c r="D95" s="57"/>
    </row>
    <row r="96" spans="1:4" ht="25.5" x14ac:dyDescent="0.25">
      <c r="A96" s="56" t="s">
        <v>608</v>
      </c>
      <c r="B96" s="57">
        <f>B90-B95</f>
        <v>15</v>
      </c>
      <c r="C96" s="57"/>
      <c r="D96" s="57">
        <f>D90-D95</f>
        <v>1</v>
      </c>
    </row>
    <row r="97" spans="1:4" x14ac:dyDescent="0.25">
      <c r="A97" s="56" t="s">
        <v>691</v>
      </c>
      <c r="B97" s="57">
        <f>B85+B96</f>
        <v>1029190</v>
      </c>
      <c r="C97" s="57"/>
      <c r="D97" s="57">
        <f>D85+D96</f>
        <v>-3642943</v>
      </c>
    </row>
  </sheetData>
  <mergeCells count="6">
    <mergeCell ref="A5:D5"/>
    <mergeCell ref="A6:D6"/>
    <mergeCell ref="A58:D58"/>
    <mergeCell ref="A59:D59"/>
    <mergeCell ref="A2:D2"/>
    <mergeCell ref="A55:D55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10</vt:i4>
      </vt:variant>
    </vt:vector>
  </HeadingPairs>
  <TitlesOfParts>
    <vt:vector size="33" baseType="lpstr">
      <vt:lpstr>1a.mellékletkiad</vt:lpstr>
      <vt:lpstr>1a.mellbev</vt:lpstr>
      <vt:lpstr>1b.mellékletkiad</vt:lpstr>
      <vt:lpstr>1bbevétel</vt:lpstr>
      <vt:lpstr>2a.2b.melléklet</vt:lpstr>
      <vt:lpstr>3a.3b.melléklet</vt:lpstr>
      <vt:lpstr>4a.,4b.melléklet</vt:lpstr>
      <vt:lpstr>5a.5b.melléklet</vt:lpstr>
      <vt:lpstr>6a.6b.melléklet</vt:lpstr>
      <vt:lpstr>7amelléklet</vt:lpstr>
      <vt:lpstr>7bmelléklet</vt:lpstr>
      <vt:lpstr>8.melléklet</vt:lpstr>
      <vt:lpstr>9.a,9b.melléklet</vt:lpstr>
      <vt:lpstr>10a.melléklet</vt:lpstr>
      <vt:lpstr>10.b melléklet</vt:lpstr>
      <vt:lpstr>11a.11b.melléklet</vt:lpstr>
      <vt:lpstr>12a12bmelléklet</vt:lpstr>
      <vt:lpstr>13a,13bmelléklet</vt:lpstr>
      <vt:lpstr>14a,14b.melléklet</vt:lpstr>
      <vt:lpstr>15a,15b melléklet</vt:lpstr>
      <vt:lpstr>16a melléklet</vt:lpstr>
      <vt:lpstr>16b.melléklet</vt:lpstr>
      <vt:lpstr>Munka1</vt:lpstr>
      <vt:lpstr>'10.b melléklet'!Nyomtatási_cím</vt:lpstr>
      <vt:lpstr>'10a.melléklet'!Nyomtatási_cím</vt:lpstr>
      <vt:lpstr>'16b.melléklet'!Nyomtatási_cím</vt:lpstr>
      <vt:lpstr>'1a.mellbev'!Nyomtatási_cím</vt:lpstr>
      <vt:lpstr>'1a.mellékletkiad'!Nyomtatási_cím</vt:lpstr>
      <vt:lpstr>'1b.mellékletkiad'!Nyomtatási_cím</vt:lpstr>
      <vt:lpstr>'1bbevétel'!Nyomtatási_cím</vt:lpstr>
      <vt:lpstr>'7amelléklet'!Nyomtatási_cím</vt:lpstr>
      <vt:lpstr>'7bmelléklet'!Nyomtatási_cím</vt:lpstr>
      <vt:lpstr>'1a.mellékletkiad'!Nyomtatási_terület</vt:lpstr>
    </vt:vector>
  </TitlesOfParts>
  <Company>Saldo Rt.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Csabi</cp:lastModifiedBy>
  <cp:lastPrinted>2019-05-06T06:39:56Z</cp:lastPrinted>
  <dcterms:created xsi:type="dcterms:W3CDTF">2004-08-25T07:05:16Z</dcterms:created>
  <dcterms:modified xsi:type="dcterms:W3CDTF">2019-06-02T22:04:35Z</dcterms:modified>
</cp:coreProperties>
</file>