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2 - 2019. évi költségvetési rendelet módosítása\Egységes\"/>
    </mc:Choice>
  </mc:AlternateContent>
  <bookViews>
    <workbookView xWindow="0" yWindow="0" windowWidth="28800" windowHeight="11835"/>
  </bookViews>
  <sheets>
    <sheet name="16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'16. melléklet'!$B$1:$E$51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  <c r="D47" i="1"/>
  <c r="D45" i="1"/>
  <c r="D44" i="1"/>
  <c r="D43" i="1"/>
  <c r="D42" i="1"/>
  <c r="D41" i="1"/>
  <c r="D38" i="1"/>
  <c r="D34" i="1"/>
  <c r="D14" i="1"/>
  <c r="D7" i="1"/>
  <c r="D50" i="1" s="1"/>
</calcChain>
</file>

<file path=xl/sharedStrings.xml><?xml version="1.0" encoding="utf-8"?>
<sst xmlns="http://schemas.openxmlformats.org/spreadsheetml/2006/main" count="94" uniqueCount="93">
  <si>
    <t>Az önkormányzat 2019. évi  költségvetésében biztosított tartalékok bemutatása</t>
  </si>
  <si>
    <t>Sor-
szám</t>
  </si>
  <si>
    <t>Megnevezés</t>
  </si>
  <si>
    <t>2019. évi eredeti előirányzat</t>
  </si>
  <si>
    <t>A</t>
  </si>
  <si>
    <t>B</t>
  </si>
  <si>
    <t>1.</t>
  </si>
  <si>
    <t>Általános tartalék mindösszesen</t>
  </si>
  <si>
    <t>1.1</t>
  </si>
  <si>
    <t>Általános tartalék (előre nem látható kiadásokra)</t>
  </si>
  <si>
    <t>1.2</t>
  </si>
  <si>
    <t>2018. évi maradvány</t>
  </si>
  <si>
    <t>1.3</t>
  </si>
  <si>
    <t>Telekalakítás - csatornázás</t>
  </si>
  <si>
    <t>1.4</t>
  </si>
  <si>
    <t>2019. évi Európai Parlament tagjainak választása - központi költségvetésből nem fedezhető kiadások biztosítása</t>
  </si>
  <si>
    <t>1.5</t>
  </si>
  <si>
    <t>Térkőcsarnok vízszerelés, élhajlított lemez vásárlás</t>
  </si>
  <si>
    <t>1.6</t>
  </si>
  <si>
    <t>Közfoglalkozatás dologi és  felhalmozási kiadásokhoz kapcsolódó önerő</t>
  </si>
  <si>
    <t>1.7</t>
  </si>
  <si>
    <t>Szociális ágazati, kulturális pótlék</t>
  </si>
  <si>
    <t>1.8</t>
  </si>
  <si>
    <t>Temészetbeni gyermekvédelmi támogatás 2018. évi elszámolás</t>
  </si>
  <si>
    <t>1.9.</t>
  </si>
  <si>
    <t>TOP-os pályázatok szükséges önerejének biztosítása</t>
  </si>
  <si>
    <t>1.10</t>
  </si>
  <si>
    <t>Kiegyenlítő bérrendezési alapból nyert támogatás</t>
  </si>
  <si>
    <t>1.11</t>
  </si>
  <si>
    <t>Normatíva elszámolás (Májusi felmérés, előző évi elszámolásból származó bevétel)</t>
  </si>
  <si>
    <t>1.12</t>
  </si>
  <si>
    <t>Ördögmotolla néptáncegyüttes támogatása</t>
  </si>
  <si>
    <t>1.13</t>
  </si>
  <si>
    <t>Parkoló építés (Fényes utca)</t>
  </si>
  <si>
    <t>1.14</t>
  </si>
  <si>
    <t>Településképet meghatározó épület rekonstrukció</t>
  </si>
  <si>
    <t>1.15</t>
  </si>
  <si>
    <t>Kerékpárút építéshez kapcsolódó terület adás-vétel, Domb utcai kerítés bentebb helyezése</t>
  </si>
  <si>
    <t>1.16</t>
  </si>
  <si>
    <t>Dózsa György utcai kerítés építése</t>
  </si>
  <si>
    <t>1.17</t>
  </si>
  <si>
    <t>Kisebb értékű eszközök beszerzése: Szénarét - kamerarendszer kiépítése, emelővilla beszerzés</t>
  </si>
  <si>
    <t>1.18</t>
  </si>
  <si>
    <t>2019. évi helyi képviselők és polgármesterek általános választása - központi költségvetésből nem fedezhető kiadások biztosítása</t>
  </si>
  <si>
    <t>1.19</t>
  </si>
  <si>
    <t>Minimálbér emeléshez kapcsolódó támogatás 1354/2019. (VI.14.) Kormány határozat szerint</t>
  </si>
  <si>
    <t>1.20</t>
  </si>
  <si>
    <t>Városi galéria kialakítása</t>
  </si>
  <si>
    <t>1.21</t>
  </si>
  <si>
    <t>Téglás, Sipos S. u. 3. sz. alatti épület átalakítása</t>
  </si>
  <si>
    <t>1.22</t>
  </si>
  <si>
    <t>Téglás, Pozsár Gy. u. 36. sz. alatti épület átalakítása</t>
  </si>
  <si>
    <t>1.23</t>
  </si>
  <si>
    <t>Öntözőkút felújítása a parkban, szivattyú vásárlás</t>
  </si>
  <si>
    <t>1.24</t>
  </si>
  <si>
    <t>Sebességlassító küszöbök kialkítása, hivtal előtti telefonmegszakítók szintbehelyezése</t>
  </si>
  <si>
    <t>1.25</t>
  </si>
  <si>
    <t>Támogatószolgálat gépjárművásárlás</t>
  </si>
  <si>
    <t>1.26</t>
  </si>
  <si>
    <t>Óvoda kerítésépítés</t>
  </si>
  <si>
    <t>1.27</t>
  </si>
  <si>
    <t>Dózsa Gy. utca 1-3-5. társasház kerítésépítés - visszatérítendő támogatás</t>
  </si>
  <si>
    <t>1.28</t>
  </si>
  <si>
    <t>Közművelődési érdekeltségnövelő támogatás</t>
  </si>
  <si>
    <t>1.29</t>
  </si>
  <si>
    <t>BM önkormányzati fejlesztési támogatás (járdaépítés, felújítás - Dózsa Gy.,Stadion, Úttörő utcák)</t>
  </si>
  <si>
    <t>1.30</t>
  </si>
  <si>
    <t>2020. évi megelőlegezés</t>
  </si>
  <si>
    <t>1.31</t>
  </si>
  <si>
    <t>Októberi felmérés</t>
  </si>
  <si>
    <t>1.32</t>
  </si>
  <si>
    <t>Mobilitási hét 2018. utólagos támogatása</t>
  </si>
  <si>
    <t>1.33</t>
  </si>
  <si>
    <t>Humánszolgáltatások fejlesztése időszaki elszámolások bevétele</t>
  </si>
  <si>
    <t>2.</t>
  </si>
  <si>
    <t>Céltartalék mindösszesen</t>
  </si>
  <si>
    <t>2.1</t>
  </si>
  <si>
    <t>Kerékpárút hálózat fejlesztés Tégláson</t>
  </si>
  <si>
    <t>2.2</t>
  </si>
  <si>
    <t>Zöldváros kialakítása Tégláson</t>
  </si>
  <si>
    <t>2.3</t>
  </si>
  <si>
    <t>Kisóvoda felújítás támogatás, önerő</t>
  </si>
  <si>
    <t>2.4</t>
  </si>
  <si>
    <t>2.5</t>
  </si>
  <si>
    <t>TOP-os pályázatok költségnövekedésének fedezete</t>
  </si>
  <si>
    <t>2.6</t>
  </si>
  <si>
    <t>KEHOP-szennyvízelvezetés- és kezelés fejlesztés</t>
  </si>
  <si>
    <t>2.7</t>
  </si>
  <si>
    <t>VP külterületi utak</t>
  </si>
  <si>
    <t>2.8</t>
  </si>
  <si>
    <t xml:space="preserve">Humánszolgáltatások fejlesztése </t>
  </si>
  <si>
    <t>Összesen:</t>
  </si>
  <si>
    <t>16. melléklet a 3/2019.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</si>
</sst>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 #,##0.00&quot;     &quot;;\-#,##0.00&quot;     &quot;;&quot; -&quot;#&quot;     &quot;;@\ "/>
  </numFmts>
  <fonts count="12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165" fontId="3" fillId="0" borderId="0" applyFill="0" applyBorder="0" applyAlignment="0" applyProtection="0"/>
    <xf numFmtId="0" fontId="2" fillId="0" borderId="0"/>
  </cellStyleXfs>
  <cellXfs count="39">
    <xf numFmtId="0" fontId="0" fillId="0" borderId="0" xfId="0"/>
    <xf numFmtId="0" fontId="3" fillId="0" borderId="0" xfId="1" applyFont="1"/>
    <xf numFmtId="0" fontId="4" fillId="0" borderId="0" xfId="1" applyFont="1"/>
    <xf numFmtId="0" fontId="1" fillId="0" borderId="0" xfId="1" applyFont="1" applyAlignment="1">
      <alignment shrinkToFit="1"/>
    </xf>
    <xf numFmtId="0" fontId="1" fillId="0" borderId="0" xfId="0" applyFont="1" applyBorder="1" applyAlignment="1" applyProtection="1">
      <alignment horizontal="right" vertical="top"/>
    </xf>
    <xf numFmtId="0" fontId="1" fillId="0" borderId="0" xfId="1" applyFont="1"/>
    <xf numFmtId="0" fontId="6" fillId="0" borderId="0" xfId="1" applyFont="1"/>
    <xf numFmtId="0" fontId="4" fillId="0" borderId="0" xfId="1" applyFont="1" applyBorder="1" applyAlignment="1">
      <alignment horizontal="center"/>
    </xf>
    <xf numFmtId="0" fontId="4" fillId="0" borderId="1" xfId="1" applyFont="1" applyFill="1" applyBorder="1" applyAlignment="1">
      <alignment wrapText="1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 wrapText="1"/>
    </xf>
    <xf numFmtId="0" fontId="4" fillId="0" borderId="1" xfId="1" applyFont="1" applyFill="1" applyBorder="1"/>
    <xf numFmtId="0" fontId="4" fillId="0" borderId="1" xfId="1" applyFont="1" applyFill="1" applyBorder="1" applyAlignment="1">
      <alignment horizontal="center" vertical="center"/>
    </xf>
    <xf numFmtId="164" fontId="4" fillId="0" borderId="2" xfId="1" applyNumberFormat="1" applyFont="1" applyFill="1" applyBorder="1" applyAlignment="1">
      <alignment horizontal="left" vertical="center" shrinkToFit="1"/>
    </xf>
    <xf numFmtId="3" fontId="4" fillId="0" borderId="3" xfId="2" applyNumberFormat="1" applyFont="1" applyFill="1" applyBorder="1" applyAlignment="1" applyProtection="1">
      <alignment vertical="center"/>
    </xf>
    <xf numFmtId="0" fontId="1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49" fontId="7" fillId="0" borderId="4" xfId="1" applyNumberFormat="1" applyFont="1" applyFill="1" applyBorder="1" applyAlignment="1">
      <alignment horizontal="center" vertical="center"/>
    </xf>
    <xf numFmtId="164" fontId="7" fillId="0" borderId="5" xfId="1" applyNumberFormat="1" applyFont="1" applyFill="1" applyBorder="1" applyAlignment="1">
      <alignment horizontal="left" vertical="center" shrinkToFit="1"/>
    </xf>
    <xf numFmtId="3" fontId="7" fillId="0" borderId="6" xfId="2" applyNumberFormat="1" applyFont="1" applyFill="1" applyBorder="1" applyAlignment="1" applyProtection="1">
      <alignment vertical="center"/>
    </xf>
    <xf numFmtId="3" fontId="3" fillId="0" borderId="0" xfId="1" applyNumberFormat="1" applyFont="1" applyFill="1" applyAlignment="1">
      <alignment vertical="center"/>
    </xf>
    <xf numFmtId="164" fontId="7" fillId="0" borderId="5" xfId="1" applyNumberFormat="1" applyFont="1" applyFill="1" applyBorder="1" applyAlignment="1">
      <alignment horizontal="left" vertical="center" wrapText="1" shrinkToFit="1"/>
    </xf>
    <xf numFmtId="3" fontId="8" fillId="0" borderId="6" xfId="2" applyNumberFormat="1" applyFont="1" applyFill="1" applyBorder="1" applyAlignment="1" applyProtection="1">
      <alignment vertical="center"/>
    </xf>
    <xf numFmtId="0" fontId="4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vertical="center" wrapText="1" shrinkToFit="1"/>
    </xf>
    <xf numFmtId="3" fontId="7" fillId="0" borderId="6" xfId="1" applyNumberFormat="1" applyFont="1" applyFill="1" applyBorder="1" applyAlignment="1">
      <alignment vertical="center" shrinkToFit="1"/>
    </xf>
    <xf numFmtId="3" fontId="8" fillId="0" borderId="6" xfId="1" applyNumberFormat="1" applyFont="1" applyFill="1" applyBorder="1" applyAlignment="1">
      <alignment vertical="center" shrinkToFit="1"/>
    </xf>
    <xf numFmtId="0" fontId="4" fillId="0" borderId="4" xfId="1" applyFont="1" applyFill="1" applyBorder="1"/>
    <xf numFmtId="0" fontId="4" fillId="0" borderId="5" xfId="1" applyFont="1" applyFill="1" applyBorder="1" applyAlignment="1">
      <alignment vertical="center" shrinkToFit="1"/>
    </xf>
    <xf numFmtId="3" fontId="4" fillId="0" borderId="6" xfId="1" applyNumberFormat="1" applyFont="1" applyFill="1" applyBorder="1" applyAlignment="1">
      <alignment vertical="center" shrinkToFit="1"/>
    </xf>
    <xf numFmtId="0" fontId="9" fillId="0" borderId="0" xfId="1" applyFont="1" applyFill="1"/>
    <xf numFmtId="0" fontId="10" fillId="0" borderId="0" xfId="1" applyFont="1" applyFill="1"/>
    <xf numFmtId="3" fontId="10" fillId="0" borderId="0" xfId="1" applyNumberFormat="1" applyFont="1" applyFill="1"/>
    <xf numFmtId="0" fontId="6" fillId="0" borderId="0" xfId="1" applyFont="1" applyFill="1"/>
    <xf numFmtId="0" fontId="3" fillId="0" borderId="0" xfId="1" applyFont="1" applyFill="1" applyAlignment="1">
      <alignment shrinkToFit="1"/>
    </xf>
    <xf numFmtId="0" fontId="11" fillId="0" borderId="0" xfId="1" applyFont="1" applyFill="1" applyBorder="1"/>
    <xf numFmtId="0" fontId="3" fillId="0" borderId="0" xfId="1" applyFont="1" applyAlignment="1">
      <alignment shrinkToFit="1"/>
    </xf>
    <xf numFmtId="0" fontId="1" fillId="0" borderId="0" xfId="0" applyFont="1" applyBorder="1" applyAlignment="1" applyProtection="1">
      <alignment horizontal="right" vertical="top"/>
    </xf>
    <xf numFmtId="0" fontId="5" fillId="0" borderId="0" xfId="1" applyFont="1" applyBorder="1" applyAlignment="1">
      <alignment vertical="center"/>
    </xf>
  </cellXfs>
  <cellStyles count="4">
    <cellStyle name="Ezres 3" xfId="2"/>
    <cellStyle name="Normál" xfId="0" builtinId="0"/>
    <cellStyle name="Normál_02B_2008_evi_kltsgv_rendelet" xfId="1"/>
    <cellStyle name="Normál_BEKI99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J51"/>
  <sheetViews>
    <sheetView tabSelected="1" zoomScaleNormal="100" workbookViewId="0">
      <selection activeCell="Q9" sqref="Q9"/>
    </sheetView>
  </sheetViews>
  <sheetFormatPr defaultRowHeight="12.75" x14ac:dyDescent="0.2"/>
  <cols>
    <col min="1" max="1" width="9.33203125" style="1"/>
    <col min="2" max="2" width="7.1640625" style="6" customWidth="1"/>
    <col min="3" max="3" width="57.83203125" style="36" customWidth="1"/>
    <col min="4" max="4" width="21" style="36" customWidth="1"/>
    <col min="5" max="7" width="9.33203125" style="1"/>
    <col min="8" max="8" width="13" style="1" bestFit="1" customWidth="1"/>
    <col min="9" max="16384" width="9.33203125" style="1"/>
  </cols>
  <sheetData>
    <row r="1" spans="2:8" x14ac:dyDescent="0.2">
      <c r="B1" s="37" t="s">
        <v>92</v>
      </c>
      <c r="C1" s="37"/>
      <c r="D1" s="37"/>
    </row>
    <row r="2" spans="2:8" x14ac:dyDescent="0.2">
      <c r="B2" s="2"/>
      <c r="C2" s="3"/>
      <c r="D2" s="4"/>
      <c r="E2" s="5"/>
    </row>
    <row r="3" spans="2:8" s="6" customFormat="1" ht="42.75" customHeight="1" x14ac:dyDescent="0.2">
      <c r="B3" s="38" t="s">
        <v>0</v>
      </c>
      <c r="C3" s="38"/>
      <c r="D3" s="38"/>
      <c r="E3" s="2"/>
    </row>
    <row r="4" spans="2:8" s="6" customFormat="1" ht="16.5" customHeight="1" thickBot="1" x14ac:dyDescent="0.25">
      <c r="B4" s="7"/>
      <c r="C4" s="7"/>
      <c r="D4" s="7"/>
      <c r="E4" s="2"/>
    </row>
    <row r="5" spans="2:8" ht="39" customHeight="1" thickBot="1" x14ac:dyDescent="0.25">
      <c r="B5" s="8" t="s">
        <v>1</v>
      </c>
      <c r="C5" s="9" t="s">
        <v>2</v>
      </c>
      <c r="D5" s="10" t="s">
        <v>3</v>
      </c>
      <c r="E5" s="5"/>
    </row>
    <row r="6" spans="2:8" ht="17.25" customHeight="1" thickBot="1" x14ac:dyDescent="0.25">
      <c r="B6" s="11"/>
      <c r="C6" s="9" t="s">
        <v>4</v>
      </c>
      <c r="D6" s="10" t="s">
        <v>5</v>
      </c>
      <c r="E6" s="5"/>
    </row>
    <row r="7" spans="2:8" s="16" customFormat="1" ht="45.75" customHeight="1" thickBot="1" x14ac:dyDescent="0.25">
      <c r="B7" s="12" t="s">
        <v>6</v>
      </c>
      <c r="C7" s="13" t="s">
        <v>7</v>
      </c>
      <c r="D7" s="14">
        <f>D8+D9+D10+D11+D12+D13+D14+D15+D16+D17+D18+D19+D20+D21+D22+D23+D24+D25+D26+D27+D28+D29+D30+D31+D32+D33+D34+D35+D36+D37+D38+D39+D40</f>
        <v>63460268</v>
      </c>
      <c r="E7" s="15"/>
    </row>
    <row r="8" spans="2:8" s="16" customFormat="1" ht="45" customHeight="1" thickBot="1" x14ac:dyDescent="0.25">
      <c r="B8" s="17" t="s">
        <v>8</v>
      </c>
      <c r="C8" s="18" t="s">
        <v>9</v>
      </c>
      <c r="D8" s="19">
        <v>12000000</v>
      </c>
      <c r="E8" s="15"/>
      <c r="H8" s="20"/>
    </row>
    <row r="9" spans="2:8" s="16" customFormat="1" ht="45" customHeight="1" thickBot="1" x14ac:dyDescent="0.25">
      <c r="B9" s="17" t="s">
        <v>10</v>
      </c>
      <c r="C9" s="18" t="s">
        <v>11</v>
      </c>
      <c r="D9" s="19">
        <v>52141794</v>
      </c>
      <c r="E9" s="15"/>
      <c r="H9" s="20"/>
    </row>
    <row r="10" spans="2:8" s="16" customFormat="1" ht="45" customHeight="1" thickBot="1" x14ac:dyDescent="0.25">
      <c r="B10" s="17" t="s">
        <v>12</v>
      </c>
      <c r="C10" s="18" t="s">
        <v>13</v>
      </c>
      <c r="D10" s="19">
        <v>-2500000</v>
      </c>
      <c r="E10" s="15"/>
      <c r="H10" s="20"/>
    </row>
    <row r="11" spans="2:8" s="16" customFormat="1" ht="45" customHeight="1" thickBot="1" x14ac:dyDescent="0.25">
      <c r="B11" s="17" t="s">
        <v>14</v>
      </c>
      <c r="C11" s="21" t="s">
        <v>15</v>
      </c>
      <c r="D11" s="19">
        <v>-550000</v>
      </c>
      <c r="E11" s="15"/>
      <c r="H11" s="20"/>
    </row>
    <row r="12" spans="2:8" s="16" customFormat="1" ht="45" customHeight="1" thickBot="1" x14ac:dyDescent="0.25">
      <c r="B12" s="17" t="s">
        <v>16</v>
      </c>
      <c r="C12" s="21" t="s">
        <v>17</v>
      </c>
      <c r="D12" s="19">
        <v>-584265</v>
      </c>
      <c r="E12" s="15"/>
      <c r="H12" s="20"/>
    </row>
    <row r="13" spans="2:8" s="16" customFormat="1" ht="45" customHeight="1" thickBot="1" x14ac:dyDescent="0.25">
      <c r="B13" s="17" t="s">
        <v>18</v>
      </c>
      <c r="C13" s="21" t="s">
        <v>19</v>
      </c>
      <c r="D13" s="19">
        <v>-855472</v>
      </c>
      <c r="E13" s="15"/>
      <c r="H13" s="20"/>
    </row>
    <row r="14" spans="2:8" s="16" customFormat="1" ht="45" customHeight="1" thickBot="1" x14ac:dyDescent="0.25">
      <c r="B14" s="17" t="s">
        <v>20</v>
      </c>
      <c r="C14" s="21" t="s">
        <v>21</v>
      </c>
      <c r="D14" s="19">
        <f>1548976+1314692+1563004+313737+664270</f>
        <v>5404679</v>
      </c>
      <c r="E14" s="15"/>
      <c r="H14" s="20"/>
    </row>
    <row r="15" spans="2:8" s="16" customFormat="1" ht="45" customHeight="1" thickBot="1" x14ac:dyDescent="0.25">
      <c r="B15" s="17" t="s">
        <v>22</v>
      </c>
      <c r="C15" s="21" t="s">
        <v>23</v>
      </c>
      <c r="D15" s="19">
        <v>-18500</v>
      </c>
      <c r="E15" s="15"/>
      <c r="H15" s="20"/>
    </row>
    <row r="16" spans="2:8" s="16" customFormat="1" ht="45" customHeight="1" thickBot="1" x14ac:dyDescent="0.25">
      <c r="B16" s="17" t="s">
        <v>24</v>
      </c>
      <c r="C16" s="21" t="s">
        <v>25</v>
      </c>
      <c r="D16" s="22">
        <v>-17919080</v>
      </c>
      <c r="E16" s="15"/>
      <c r="H16" s="20"/>
    </row>
    <row r="17" spans="2:8" s="16" customFormat="1" ht="45" customHeight="1" thickBot="1" x14ac:dyDescent="0.25">
      <c r="B17" s="17" t="s">
        <v>26</v>
      </c>
      <c r="C17" s="21" t="s">
        <v>27</v>
      </c>
      <c r="D17" s="19">
        <v>15960000</v>
      </c>
      <c r="E17" s="15"/>
      <c r="H17" s="20"/>
    </row>
    <row r="18" spans="2:8" s="16" customFormat="1" ht="45" customHeight="1" thickBot="1" x14ac:dyDescent="0.25">
      <c r="B18" s="17" t="s">
        <v>28</v>
      </c>
      <c r="C18" s="21" t="s">
        <v>29</v>
      </c>
      <c r="D18" s="19">
        <v>-1223628</v>
      </c>
      <c r="E18" s="15"/>
      <c r="H18" s="20"/>
    </row>
    <row r="19" spans="2:8" s="16" customFormat="1" ht="45" customHeight="1" thickBot="1" x14ac:dyDescent="0.25">
      <c r="B19" s="17" t="s">
        <v>30</v>
      </c>
      <c r="C19" s="21" t="s">
        <v>31</v>
      </c>
      <c r="D19" s="19">
        <v>-100000</v>
      </c>
      <c r="E19" s="15"/>
      <c r="H19" s="20"/>
    </row>
    <row r="20" spans="2:8" s="16" customFormat="1" ht="45" customHeight="1" thickBot="1" x14ac:dyDescent="0.25">
      <c r="B20" s="17" t="s">
        <v>32</v>
      </c>
      <c r="C20" s="21" t="s">
        <v>33</v>
      </c>
      <c r="D20" s="19">
        <v>-12062200</v>
      </c>
      <c r="E20" s="15"/>
      <c r="H20" s="20"/>
    </row>
    <row r="21" spans="2:8" s="16" customFormat="1" ht="45" customHeight="1" thickBot="1" x14ac:dyDescent="0.25">
      <c r="B21" s="17" t="s">
        <v>34</v>
      </c>
      <c r="C21" s="21" t="s">
        <v>35</v>
      </c>
      <c r="D21" s="19">
        <v>-3379478</v>
      </c>
      <c r="E21" s="15"/>
      <c r="H21" s="20"/>
    </row>
    <row r="22" spans="2:8" s="16" customFormat="1" ht="45" customHeight="1" thickBot="1" x14ac:dyDescent="0.25">
      <c r="B22" s="17" t="s">
        <v>36</v>
      </c>
      <c r="C22" s="21" t="s">
        <v>37</v>
      </c>
      <c r="D22" s="19">
        <v>-1300000</v>
      </c>
      <c r="E22" s="15"/>
      <c r="H22" s="20"/>
    </row>
    <row r="23" spans="2:8" s="16" customFormat="1" ht="45" customHeight="1" thickBot="1" x14ac:dyDescent="0.25">
      <c r="B23" s="17" t="s">
        <v>38</v>
      </c>
      <c r="C23" s="21" t="s">
        <v>39</v>
      </c>
      <c r="D23" s="19">
        <v>-1200000</v>
      </c>
      <c r="E23" s="15"/>
      <c r="H23" s="20"/>
    </row>
    <row r="24" spans="2:8" s="16" customFormat="1" ht="45" customHeight="1" thickBot="1" x14ac:dyDescent="0.25">
      <c r="B24" s="17" t="s">
        <v>40</v>
      </c>
      <c r="C24" s="21" t="s">
        <v>41</v>
      </c>
      <c r="D24" s="19">
        <v>-1297000</v>
      </c>
      <c r="E24" s="15"/>
      <c r="H24" s="20"/>
    </row>
    <row r="25" spans="2:8" s="16" customFormat="1" ht="45" customHeight="1" thickBot="1" x14ac:dyDescent="0.25">
      <c r="B25" s="17" t="s">
        <v>42</v>
      </c>
      <c r="C25" s="21" t="s">
        <v>43</v>
      </c>
      <c r="D25" s="19">
        <v>-550000</v>
      </c>
      <c r="E25" s="15"/>
      <c r="H25" s="20"/>
    </row>
    <row r="26" spans="2:8" s="16" customFormat="1" ht="45" customHeight="1" thickBot="1" x14ac:dyDescent="0.25">
      <c r="B26" s="17" t="s">
        <v>44</v>
      </c>
      <c r="C26" s="21" t="s">
        <v>45</v>
      </c>
      <c r="D26" s="19">
        <v>7365000</v>
      </c>
      <c r="E26" s="15"/>
      <c r="H26" s="20"/>
    </row>
    <row r="27" spans="2:8" s="16" customFormat="1" ht="45" customHeight="1" thickBot="1" x14ac:dyDescent="0.25">
      <c r="B27" s="17" t="s">
        <v>46</v>
      </c>
      <c r="C27" s="21" t="s">
        <v>47</v>
      </c>
      <c r="D27" s="19">
        <v>-2045077</v>
      </c>
      <c r="E27" s="15"/>
      <c r="H27" s="20"/>
    </row>
    <row r="28" spans="2:8" s="16" customFormat="1" ht="45" customHeight="1" thickBot="1" x14ac:dyDescent="0.25">
      <c r="B28" s="17" t="s">
        <v>48</v>
      </c>
      <c r="C28" s="21" t="s">
        <v>49</v>
      </c>
      <c r="D28" s="19">
        <v>-3298027</v>
      </c>
      <c r="E28" s="15"/>
      <c r="H28" s="20"/>
    </row>
    <row r="29" spans="2:8" s="16" customFormat="1" ht="45" customHeight="1" thickBot="1" x14ac:dyDescent="0.25">
      <c r="B29" s="17" t="s">
        <v>50</v>
      </c>
      <c r="C29" s="21" t="s">
        <v>51</v>
      </c>
      <c r="D29" s="19">
        <v>-12500000</v>
      </c>
      <c r="E29" s="15"/>
      <c r="H29" s="20"/>
    </row>
    <row r="30" spans="2:8" s="16" customFormat="1" ht="45" customHeight="1" thickBot="1" x14ac:dyDescent="0.25">
      <c r="B30" s="17" t="s">
        <v>52</v>
      </c>
      <c r="C30" s="21" t="s">
        <v>53</v>
      </c>
      <c r="D30" s="19">
        <v>-785000</v>
      </c>
      <c r="E30" s="15"/>
      <c r="H30" s="20"/>
    </row>
    <row r="31" spans="2:8" s="16" customFormat="1" ht="45" customHeight="1" thickBot="1" x14ac:dyDescent="0.25">
      <c r="B31" s="17" t="s">
        <v>54</v>
      </c>
      <c r="C31" s="21" t="s">
        <v>55</v>
      </c>
      <c r="D31" s="19">
        <v>-3163412</v>
      </c>
      <c r="E31" s="15"/>
      <c r="H31" s="20"/>
    </row>
    <row r="32" spans="2:8" s="16" customFormat="1" ht="45" customHeight="1" thickBot="1" x14ac:dyDescent="0.25">
      <c r="B32" s="17" t="s">
        <v>56</v>
      </c>
      <c r="C32" s="21" t="s">
        <v>57</v>
      </c>
      <c r="D32" s="19">
        <v>-4157709</v>
      </c>
      <c r="E32" s="15"/>
      <c r="H32" s="20"/>
    </row>
    <row r="33" spans="2:8" s="16" customFormat="1" ht="45" customHeight="1" thickBot="1" x14ac:dyDescent="0.25">
      <c r="B33" s="17" t="s">
        <v>58</v>
      </c>
      <c r="C33" s="21" t="s">
        <v>59</v>
      </c>
      <c r="D33" s="19">
        <v>-1700000</v>
      </c>
      <c r="E33" s="15"/>
      <c r="H33" s="20"/>
    </row>
    <row r="34" spans="2:8" s="16" customFormat="1" ht="45" customHeight="1" thickBot="1" x14ac:dyDescent="0.25">
      <c r="B34" s="17" t="s">
        <v>60</v>
      </c>
      <c r="C34" s="21" t="s">
        <v>61</v>
      </c>
      <c r="D34" s="19">
        <f>-640000-499394</f>
        <v>-1139394</v>
      </c>
      <c r="E34" s="15"/>
      <c r="H34" s="20"/>
    </row>
    <row r="35" spans="2:8" s="16" customFormat="1" ht="45" customHeight="1" thickBot="1" x14ac:dyDescent="0.25">
      <c r="B35" s="17" t="s">
        <v>62</v>
      </c>
      <c r="C35" s="21" t="s">
        <v>63</v>
      </c>
      <c r="D35" s="19">
        <v>209000</v>
      </c>
      <c r="E35" s="15"/>
      <c r="H35" s="20"/>
    </row>
    <row r="36" spans="2:8" s="16" customFormat="1" ht="45" customHeight="1" thickBot="1" x14ac:dyDescent="0.25">
      <c r="B36" s="17" t="s">
        <v>64</v>
      </c>
      <c r="C36" s="21" t="s">
        <v>65</v>
      </c>
      <c r="D36" s="19">
        <v>11248389</v>
      </c>
      <c r="E36" s="15"/>
      <c r="H36" s="20"/>
    </row>
    <row r="37" spans="2:8" s="16" customFormat="1" ht="45" customHeight="1" thickBot="1" x14ac:dyDescent="0.25">
      <c r="B37" s="17" t="s">
        <v>66</v>
      </c>
      <c r="C37" s="21" t="s">
        <v>67</v>
      </c>
      <c r="D37" s="19">
        <v>15454478</v>
      </c>
      <c r="E37" s="15"/>
      <c r="H37" s="20"/>
    </row>
    <row r="38" spans="2:8" s="16" customFormat="1" ht="45" customHeight="1" thickBot="1" x14ac:dyDescent="0.25">
      <c r="B38" s="17" t="s">
        <v>68</v>
      </c>
      <c r="C38" s="21" t="s">
        <v>69</v>
      </c>
      <c r="D38" s="19">
        <f>130027+483452</f>
        <v>613479</v>
      </c>
      <c r="E38" s="15"/>
      <c r="H38" s="20"/>
    </row>
    <row r="39" spans="2:8" s="16" customFormat="1" ht="45" customHeight="1" thickBot="1" x14ac:dyDescent="0.25">
      <c r="B39" s="17" t="s">
        <v>70</v>
      </c>
      <c r="C39" s="21" t="s">
        <v>71</v>
      </c>
      <c r="D39" s="19">
        <v>465120</v>
      </c>
      <c r="E39" s="15"/>
      <c r="H39" s="20"/>
    </row>
    <row r="40" spans="2:8" s="16" customFormat="1" ht="45" customHeight="1" thickBot="1" x14ac:dyDescent="0.25">
      <c r="B40" s="17" t="s">
        <v>72</v>
      </c>
      <c r="C40" s="21" t="s">
        <v>73</v>
      </c>
      <c r="D40" s="19">
        <v>14926571</v>
      </c>
      <c r="E40" s="15"/>
      <c r="H40" s="20"/>
    </row>
    <row r="41" spans="2:8" s="16" customFormat="1" ht="45" customHeight="1" thickBot="1" x14ac:dyDescent="0.25">
      <c r="B41" s="12" t="s">
        <v>74</v>
      </c>
      <c r="C41" s="23" t="s">
        <v>75</v>
      </c>
      <c r="D41" s="14">
        <f>SUM(D42:D49)</f>
        <v>107861794</v>
      </c>
      <c r="E41" s="15"/>
    </row>
    <row r="42" spans="2:8" s="16" customFormat="1" ht="42.75" customHeight="1" thickBot="1" x14ac:dyDescent="0.25">
      <c r="B42" s="17" t="s">
        <v>76</v>
      </c>
      <c r="C42" s="24" t="s">
        <v>77</v>
      </c>
      <c r="D42" s="25">
        <f>136210000-500000+29124385-3100705-120787184</f>
        <v>40946496</v>
      </c>
      <c r="E42" s="15"/>
    </row>
    <row r="43" spans="2:8" s="16" customFormat="1" ht="42.75" customHeight="1" thickBot="1" x14ac:dyDescent="0.25">
      <c r="B43" s="17" t="s">
        <v>78</v>
      </c>
      <c r="C43" s="24" t="s">
        <v>79</v>
      </c>
      <c r="D43" s="26">
        <f>176011000+58794695-16262143-188297756</f>
        <v>30245796</v>
      </c>
      <c r="E43" s="15"/>
    </row>
    <row r="44" spans="2:8" s="16" customFormat="1" ht="42.75" customHeight="1" thickBot="1" x14ac:dyDescent="0.25">
      <c r="B44" s="17" t="s">
        <v>80</v>
      </c>
      <c r="C44" s="24" t="s">
        <v>81</v>
      </c>
      <c r="D44" s="26">
        <f>16000000-15942457</f>
        <v>57543</v>
      </c>
      <c r="E44" s="15"/>
    </row>
    <row r="45" spans="2:8" s="16" customFormat="1" ht="42.75" customHeight="1" thickBot="1" x14ac:dyDescent="0.25">
      <c r="B45" s="17" t="s">
        <v>82</v>
      </c>
      <c r="C45" s="24" t="s">
        <v>35</v>
      </c>
      <c r="D45" s="26">
        <f>12700000+6350000-11956638-7093362</f>
        <v>0</v>
      </c>
      <c r="E45" s="15"/>
    </row>
    <row r="46" spans="2:8" s="16" customFormat="1" ht="42.75" customHeight="1" thickBot="1" x14ac:dyDescent="0.25">
      <c r="B46" s="17" t="s">
        <v>83</v>
      </c>
      <c r="C46" s="24" t="s">
        <v>84</v>
      </c>
      <c r="D46" s="26">
        <v>0</v>
      </c>
      <c r="E46" s="15"/>
    </row>
    <row r="47" spans="2:8" s="16" customFormat="1" ht="42.75" customHeight="1" thickBot="1" x14ac:dyDescent="0.25">
      <c r="B47" s="17" t="s">
        <v>85</v>
      </c>
      <c r="C47" s="24" t="s">
        <v>86</v>
      </c>
      <c r="D47" s="26">
        <f>115384000-47674426-56539615</f>
        <v>11169959</v>
      </c>
      <c r="E47" s="15"/>
      <c r="H47" s="20"/>
    </row>
    <row r="48" spans="2:8" s="16" customFormat="1" ht="42.75" customHeight="1" thickBot="1" x14ac:dyDescent="0.25">
      <c r="B48" s="17" t="s">
        <v>87</v>
      </c>
      <c r="C48" s="24" t="s">
        <v>88</v>
      </c>
      <c r="D48" s="26">
        <v>15000000</v>
      </c>
      <c r="E48" s="15"/>
    </row>
    <row r="49" spans="2:10" s="16" customFormat="1" ht="42.75" customHeight="1" thickBot="1" x14ac:dyDescent="0.25">
      <c r="B49" s="17" t="s">
        <v>89</v>
      </c>
      <c r="C49" s="24" t="s">
        <v>90</v>
      </c>
      <c r="D49" s="26">
        <f>10572000-130000</f>
        <v>10442000</v>
      </c>
      <c r="E49" s="15"/>
      <c r="H49" s="20"/>
    </row>
    <row r="50" spans="2:10" s="31" customFormat="1" ht="36.75" customHeight="1" thickBot="1" x14ac:dyDescent="0.3">
      <c r="B50" s="27"/>
      <c r="C50" s="28" t="s">
        <v>91</v>
      </c>
      <c r="D50" s="29">
        <f>D7+D41</f>
        <v>171322062</v>
      </c>
      <c r="E50" s="30"/>
      <c r="J50" s="32"/>
    </row>
    <row r="51" spans="2:10" s="35" customFormat="1" ht="19.5" customHeight="1" x14ac:dyDescent="0.2">
      <c r="B51" s="33"/>
      <c r="C51" s="34"/>
      <c r="D51" s="34"/>
    </row>
  </sheetData>
  <mergeCells count="2">
    <mergeCell ref="B1:D1"/>
    <mergeCell ref="B3:D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16. melléklet</vt:lpstr>
      <vt:lpstr>'16.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2020-02-19T08:24:15Z</dcterms:created>
  <dcterms:modified xsi:type="dcterms:W3CDTF">2020-02-19T08:38:24Z</dcterms:modified>
</cp:coreProperties>
</file>