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D:\Dokumentumok\2017.05.29.ZSÓKA\2017.zsóka\Költségvetésmód2017\2017.költségv.rend.mód\"/>
    </mc:Choice>
  </mc:AlternateContent>
  <bookViews>
    <workbookView xWindow="0" yWindow="0" windowWidth="23040" windowHeight="9408" activeTab="1"/>
  </bookViews>
  <sheets>
    <sheet name="Bevétel" sheetId="1" r:id="rId1"/>
    <sheet name="Kiadá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2" l="1"/>
  <c r="F40" i="2" l="1"/>
  <c r="E17" i="2"/>
  <c r="D17" i="2"/>
  <c r="E12" i="2"/>
  <c r="D12" i="2"/>
  <c r="D69" i="2" l="1"/>
  <c r="D94" i="2"/>
  <c r="E50" i="1"/>
  <c r="D50" i="1"/>
  <c r="E51" i="1"/>
  <c r="C50" i="1"/>
  <c r="F47" i="1"/>
  <c r="D63" i="2" l="1"/>
  <c r="C78" i="2" l="1"/>
  <c r="C84" i="2" s="1"/>
  <c r="F79" i="2"/>
  <c r="F52" i="2"/>
  <c r="C22" i="2"/>
  <c r="C38" i="2" s="1"/>
  <c r="F15" i="2"/>
  <c r="C30" i="1"/>
  <c r="C2" i="1"/>
  <c r="E17" i="1"/>
  <c r="D17" i="1"/>
  <c r="D51" i="1" s="1"/>
  <c r="C11" i="1"/>
  <c r="C17" i="1" l="1"/>
  <c r="F40" i="1"/>
  <c r="E41" i="1"/>
  <c r="D41" i="1"/>
  <c r="C41" i="1"/>
  <c r="F44" i="2" l="1"/>
  <c r="F64" i="2" l="1"/>
  <c r="E63" i="2"/>
  <c r="C63" i="2"/>
  <c r="F93" i="2"/>
  <c r="F92" i="2"/>
  <c r="F91" i="2"/>
  <c r="F90" i="2"/>
  <c r="F89" i="2"/>
  <c r="F88" i="2"/>
  <c r="F86" i="2"/>
  <c r="F85" i="2"/>
  <c r="E94" i="2"/>
  <c r="F83" i="2"/>
  <c r="F80" i="2"/>
  <c r="F78" i="2"/>
  <c r="F77" i="2"/>
  <c r="F42" i="2"/>
  <c r="F37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96" i="2"/>
  <c r="F95" i="2"/>
  <c r="F97" i="2" s="1"/>
  <c r="E97" i="2"/>
  <c r="D97" i="2"/>
  <c r="E87" i="2"/>
  <c r="D87" i="2"/>
  <c r="E84" i="2"/>
  <c r="D84" i="2"/>
  <c r="E49" i="2"/>
  <c r="D49" i="2"/>
  <c r="E45" i="2"/>
  <c r="D45" i="2"/>
  <c r="E43" i="2"/>
  <c r="D43" i="2"/>
  <c r="E38" i="2"/>
  <c r="D38" i="2"/>
  <c r="F16" i="2"/>
  <c r="F14" i="2"/>
  <c r="F13" i="2"/>
  <c r="F11" i="2"/>
  <c r="F10" i="2"/>
  <c r="F9" i="2"/>
  <c r="F7" i="2"/>
  <c r="F6" i="2"/>
  <c r="F5" i="2"/>
  <c r="F4" i="2"/>
  <c r="F3" i="2"/>
  <c r="F2" i="2"/>
  <c r="F49" i="1"/>
  <c r="F48" i="1"/>
  <c r="F46" i="1"/>
  <c r="F50" i="1" s="1"/>
  <c r="F42" i="1"/>
  <c r="F39" i="1"/>
  <c r="F38" i="1"/>
  <c r="F37" i="1"/>
  <c r="F36" i="1"/>
  <c r="F35" i="1"/>
  <c r="F34" i="1"/>
  <c r="F33" i="1"/>
  <c r="F32" i="1"/>
  <c r="F31" i="1"/>
  <c r="F30" i="1"/>
  <c r="F28" i="1"/>
  <c r="F27" i="1"/>
  <c r="F26" i="1"/>
  <c r="F25" i="1"/>
  <c r="F24" i="1"/>
  <c r="F23" i="1"/>
  <c r="F22" i="1"/>
  <c r="F21" i="1"/>
  <c r="F20" i="1"/>
  <c r="E43" i="1"/>
  <c r="D43" i="1"/>
  <c r="E29" i="1"/>
  <c r="D29" i="1"/>
  <c r="F18" i="1"/>
  <c r="F19" i="1" s="1"/>
  <c r="E19" i="1"/>
  <c r="D19" i="1"/>
  <c r="F14" i="1"/>
  <c r="F11" i="1"/>
  <c r="F2" i="1"/>
  <c r="F76" i="2"/>
  <c r="C45" i="2"/>
  <c r="F17" i="2" l="1"/>
  <c r="E74" i="2"/>
  <c r="E98" i="2" s="1"/>
  <c r="E99" i="2" s="1"/>
  <c r="F87" i="2"/>
  <c r="F41" i="1"/>
  <c r="E52" i="1"/>
  <c r="D52" i="1"/>
  <c r="F16" i="1"/>
  <c r="C97" i="2"/>
  <c r="C94" i="2"/>
  <c r="F94" i="2" s="1"/>
  <c r="C87" i="2"/>
  <c r="F60" i="2"/>
  <c r="F59" i="2"/>
  <c r="F58" i="2"/>
  <c r="F57" i="2"/>
  <c r="F56" i="2"/>
  <c r="F55" i="2"/>
  <c r="F53" i="2"/>
  <c r="F51" i="2"/>
  <c r="F50" i="2"/>
  <c r="C49" i="2"/>
  <c r="F48" i="2"/>
  <c r="F47" i="2"/>
  <c r="F46" i="2"/>
  <c r="C39" i="2"/>
  <c r="F39" i="2" s="1"/>
  <c r="F36" i="2"/>
  <c r="F35" i="2"/>
  <c r="C17" i="2"/>
  <c r="C8" i="2"/>
  <c r="F8" i="2" s="1"/>
  <c r="F12" i="2" s="1"/>
  <c r="C44" i="1"/>
  <c r="C45" i="1" s="1"/>
  <c r="C43" i="1"/>
  <c r="F43" i="1" s="1"/>
  <c r="C19" i="1"/>
  <c r="C51" i="1" s="1"/>
  <c r="F54" i="2" l="1"/>
  <c r="C54" i="2"/>
  <c r="C74" i="2" s="1"/>
  <c r="F38" i="2"/>
  <c r="F15" i="1"/>
  <c r="F17" i="1" s="1"/>
  <c r="F51" i="1" s="1"/>
  <c r="C43" i="2"/>
  <c r="F41" i="2"/>
  <c r="F43" i="2" s="1"/>
  <c r="C12" i="2"/>
  <c r="F45" i="2"/>
  <c r="F49" i="2"/>
  <c r="F75" i="2"/>
  <c r="F84" i="2" s="1"/>
  <c r="C29" i="1"/>
  <c r="F29" i="1" s="1"/>
  <c r="C98" i="2" l="1"/>
  <c r="F69" i="2"/>
  <c r="F63" i="2"/>
  <c r="F74" i="2" s="1"/>
  <c r="F98" i="2" s="1"/>
  <c r="D74" i="2" l="1"/>
  <c r="D98" i="2" l="1"/>
  <c r="D99" i="2" s="1"/>
</calcChain>
</file>

<file path=xl/sharedStrings.xml><?xml version="1.0" encoding="utf-8"?>
<sst xmlns="http://schemas.openxmlformats.org/spreadsheetml/2006/main" count="258" uniqueCount="243">
  <si>
    <t>Előirányzat módosítás 1.</t>
  </si>
  <si>
    <t>B111</t>
  </si>
  <si>
    <t xml:space="preserve">Helyi önkormányzatok működéséi támogatása                 </t>
  </si>
  <si>
    <t>Zöldterület-gazdálkodással kapcsolatos feladatok</t>
  </si>
  <si>
    <t>Közvilágítás fenntartásának támogatása</t>
  </si>
  <si>
    <t>Köztemető fenntartásának támogatása</t>
  </si>
  <si>
    <t>Közutak fenntartásának támogatása</t>
  </si>
  <si>
    <t>Egyéb önkormányzati feladatok támogatása</t>
  </si>
  <si>
    <t>Lakott külterülettel kapcsolatos feladatok</t>
  </si>
  <si>
    <t>Üdülőhelyi feladatok</t>
  </si>
  <si>
    <t>Kiegészítés</t>
  </si>
  <si>
    <t>B113</t>
  </si>
  <si>
    <t>Települési önkormányzatok szociális, gyermekjóléti, gyermekétkeztetési feladatainak támogatása</t>
  </si>
  <si>
    <t>Szociális feladatainak egyéb támogatása</t>
  </si>
  <si>
    <t>Szociális étkeztetés</t>
  </si>
  <si>
    <t>B114</t>
  </si>
  <si>
    <t>Települési önkormányzatok kulturális feladatainak támogatása</t>
  </si>
  <si>
    <t>B115</t>
  </si>
  <si>
    <t>Működési célú költségvetési támogatások és kiegészítő támogatások (bérkompenzáció)</t>
  </si>
  <si>
    <t>B16</t>
  </si>
  <si>
    <t>Egyéb működési célú támogatások (közfoglalkoztatás)</t>
  </si>
  <si>
    <t>B1</t>
  </si>
  <si>
    <t>Működési célú támogatások államháztartáson belülről</t>
  </si>
  <si>
    <t>B25</t>
  </si>
  <si>
    <t xml:space="preserve">Egyéb felhalmozási célú támogatások fejezettől </t>
  </si>
  <si>
    <t>B2</t>
  </si>
  <si>
    <t>Felhalmozási célú támogatások államházt. belülről</t>
  </si>
  <si>
    <t>B34-01</t>
  </si>
  <si>
    <t>Építményadó</t>
  </si>
  <si>
    <t>B34-04</t>
  </si>
  <si>
    <t>Telekadó</t>
  </si>
  <si>
    <t>B351-07</t>
  </si>
  <si>
    <t>Állandó jelleggel végzett iparűzési adó</t>
  </si>
  <si>
    <t>B354-01</t>
  </si>
  <si>
    <t>Gépjárművek adójának a helyi önkormányzatot megill.</t>
  </si>
  <si>
    <t>B355-08</t>
  </si>
  <si>
    <t>Tartózkodás után fizetett idegenforgalmi adó</t>
  </si>
  <si>
    <t>B355-09</t>
  </si>
  <si>
    <t>Talajterhelési díj</t>
  </si>
  <si>
    <t>B36-03</t>
  </si>
  <si>
    <t>Igazgatási szolgáltatási díjak</t>
  </si>
  <si>
    <t>B36-12</t>
  </si>
  <si>
    <t>Egyéb bírság bevételei</t>
  </si>
  <si>
    <t>B36-16</t>
  </si>
  <si>
    <t>Késedelmi és önellenőrzési pótlékok</t>
  </si>
  <si>
    <t>B3</t>
  </si>
  <si>
    <t>Közhatalmi bevételek</t>
  </si>
  <si>
    <t>B402-00</t>
  </si>
  <si>
    <t>Szolgáltatások bevételei összesen:</t>
  </si>
  <si>
    <t>Szemételhelyezés bevétele</t>
  </si>
  <si>
    <t>Strand bevétele</t>
  </si>
  <si>
    <t>Tárgyi eszközök bérbeadásából származó bevételek</t>
  </si>
  <si>
    <t>Egyéb szolgáltatások bevételei</t>
  </si>
  <si>
    <t>B403-00</t>
  </si>
  <si>
    <t>Közvetített szolgáltatások ellenértéke</t>
  </si>
  <si>
    <t>B404-06</t>
  </si>
  <si>
    <t>Egyéb részesedés után kapott osztalék</t>
  </si>
  <si>
    <t>B405-00</t>
  </si>
  <si>
    <t>Ellátási díjak bevételei</t>
  </si>
  <si>
    <t>B406-00</t>
  </si>
  <si>
    <t>Kiszámlázott általános forgalmi adó</t>
  </si>
  <si>
    <t>B408-00</t>
  </si>
  <si>
    <t>Kamatbevételek</t>
  </si>
  <si>
    <t>B4</t>
  </si>
  <si>
    <t>Működési bevételek</t>
  </si>
  <si>
    <t>B5</t>
  </si>
  <si>
    <t>Felhalmozási bevételek</t>
  </si>
  <si>
    <t>B63</t>
  </si>
  <si>
    <t xml:space="preserve">Egyéb működési célú pénzeszköz átvétel </t>
  </si>
  <si>
    <t>B6</t>
  </si>
  <si>
    <t>Működési célú átvett pénzeszközök</t>
  </si>
  <si>
    <t>B8131</t>
  </si>
  <si>
    <t>Előző év költségvetési maradvány igénybevétele</t>
  </si>
  <si>
    <t>B816</t>
  </si>
  <si>
    <t>Központi irányitó szervi támogatás (könyvtár finansz.)</t>
  </si>
  <si>
    <t>B817</t>
  </si>
  <si>
    <t>B8</t>
  </si>
  <si>
    <t>Finanszírozási bevételek</t>
  </si>
  <si>
    <t>BEVÉTELEK ÖSSZESEN</t>
  </si>
  <si>
    <t>K1101</t>
  </si>
  <si>
    <t>Törvény szerinti illetmények</t>
  </si>
  <si>
    <t>K1102</t>
  </si>
  <si>
    <t>Normatív jutalom</t>
  </si>
  <si>
    <t>K1104</t>
  </si>
  <si>
    <t>Túlóra</t>
  </si>
  <si>
    <t>K1107</t>
  </si>
  <si>
    <t>Béren kivüli juttatások</t>
  </si>
  <si>
    <t xml:space="preserve">K1109 </t>
  </si>
  <si>
    <t>Közlekedési költségtérítés</t>
  </si>
  <si>
    <t>K1110</t>
  </si>
  <si>
    <t>Egyéb költségtérítések</t>
  </si>
  <si>
    <t>K1113</t>
  </si>
  <si>
    <t>K121</t>
  </si>
  <si>
    <t>Választott tisztviselők juttatásai</t>
  </si>
  <si>
    <t>K122</t>
  </si>
  <si>
    <t>Munkavégzésre irányuló egyéb jogviszonyok</t>
  </si>
  <si>
    <t>K123</t>
  </si>
  <si>
    <t>Egyéb külső személyi juttatások (repr.)</t>
  </si>
  <si>
    <t>K1</t>
  </si>
  <si>
    <t>Személyi juttatások összesen:</t>
  </si>
  <si>
    <t>K2-01</t>
  </si>
  <si>
    <t>Szociális hozzájárulási adó</t>
  </si>
  <si>
    <t>K2-04</t>
  </si>
  <si>
    <t>Egészségügyi hozzájárulás</t>
  </si>
  <si>
    <t>K2-07</t>
  </si>
  <si>
    <t>Munkáltatót terhelő személyi jöv.adó</t>
  </si>
  <si>
    <t>K2</t>
  </si>
  <si>
    <t>Munkaadót terhelő járulékok összesen:</t>
  </si>
  <si>
    <t>K311</t>
  </si>
  <si>
    <t>Szakmai anyagok beszerzése</t>
  </si>
  <si>
    <t>K312</t>
  </si>
  <si>
    <t>Üzemeltetési anyagok beszerzése</t>
  </si>
  <si>
    <t>K321</t>
  </si>
  <si>
    <t>Informatikai szolgáltatások igénybevétele</t>
  </si>
  <si>
    <t>K322</t>
  </si>
  <si>
    <t>Egyéb kommunikációs szolgáltatások</t>
  </si>
  <si>
    <t>K331</t>
  </si>
  <si>
    <t>Közüzemi díjak</t>
  </si>
  <si>
    <t>Villamos energia szolgáltatás</t>
  </si>
  <si>
    <t>Gázenergia szolgáltatás</t>
  </si>
  <si>
    <t>Víz és csatorna szolgáltatás</t>
  </si>
  <si>
    <t>K332</t>
  </si>
  <si>
    <t>Vásárolt élelmezés</t>
  </si>
  <si>
    <t>K333</t>
  </si>
  <si>
    <t>Bérleti díjak</t>
  </si>
  <si>
    <t>K334</t>
  </si>
  <si>
    <t>Karbantartási, kisjavítási szolgáltatások</t>
  </si>
  <si>
    <t>K335</t>
  </si>
  <si>
    <t>Közvetített szolgáltatások</t>
  </si>
  <si>
    <t>K336</t>
  </si>
  <si>
    <t>Szakmai tevékenységet segítő szolgáltatások</t>
  </si>
  <si>
    <t>K337</t>
  </si>
  <si>
    <t>Egyéb szolgáltatások</t>
  </si>
  <si>
    <t>K341</t>
  </si>
  <si>
    <t>Kiküldetések kiadásai</t>
  </si>
  <si>
    <t>K342</t>
  </si>
  <si>
    <t>Reklám- és propaganda kiadások</t>
  </si>
  <si>
    <t>K351</t>
  </si>
  <si>
    <t>Mük.c.előzetesen felszámított ÁFA</t>
  </si>
  <si>
    <t>K352</t>
  </si>
  <si>
    <t>Fizetendő ÁFA</t>
  </si>
  <si>
    <t>K354</t>
  </si>
  <si>
    <t>Egyéb pénzügyi műveletek kiadásai</t>
  </si>
  <si>
    <t>K355</t>
  </si>
  <si>
    <t>Egyéb dologi kiadások</t>
  </si>
  <si>
    <t>K3</t>
  </si>
  <si>
    <t>Dologi kiadások</t>
  </si>
  <si>
    <t>K48-17</t>
  </si>
  <si>
    <t>K48-24</t>
  </si>
  <si>
    <t>önk. saját hatáskörben adott pénzügyi ellátás</t>
  </si>
  <si>
    <t>K4</t>
  </si>
  <si>
    <t>Ellátottak pénzbeli juttatásai</t>
  </si>
  <si>
    <t>K506-07</t>
  </si>
  <si>
    <t>Mük.c.tám. nyújtása helyi önkorm.</t>
  </si>
  <si>
    <t>Vonyarcvashegyi Közös Önkormányzati Hivatal</t>
  </si>
  <si>
    <t>Gyenesdiás Önkormányzata: gyermekorvos többlet kiadás</t>
  </si>
  <si>
    <t>K506-08</t>
  </si>
  <si>
    <t xml:space="preserve">Mük.célú tám. nyújtása társulásnak  </t>
  </si>
  <si>
    <t>Keszthelyi Kistérségi Társulás (belső ellenőrzés)</t>
  </si>
  <si>
    <t>K512-03</t>
  </si>
  <si>
    <t>Mük.c.támogatás nyújtás egyéb civil szervezeteknek:</t>
  </si>
  <si>
    <t>Turisztikai Egyesület</t>
  </si>
  <si>
    <t>Kék Balaton Egyesület</t>
  </si>
  <si>
    <t>Hamutiprók Tűzoltó Egyesület</t>
  </si>
  <si>
    <t>Polgárőr Egyesület</t>
  </si>
  <si>
    <t>Györökökért Egyesület</t>
  </si>
  <si>
    <t>K513</t>
  </si>
  <si>
    <t>Tartalékok előirányzata</t>
  </si>
  <si>
    <t>Általános tartalék</t>
  </si>
  <si>
    <t>K5</t>
  </si>
  <si>
    <t>Egyéb müködési célú kiadás</t>
  </si>
  <si>
    <t>K61</t>
  </si>
  <si>
    <t>Immateriális javak beszerzése, létesítése</t>
  </si>
  <si>
    <t>K62</t>
  </si>
  <si>
    <t>Ingatlanok beszerzése, létesítése</t>
  </si>
  <si>
    <t>K63</t>
  </si>
  <si>
    <t>Informatikai eszközök beszerzése, létesítése</t>
  </si>
  <si>
    <t>K64</t>
  </si>
  <si>
    <t>Egyéb tárgyi eszköz beszerzése</t>
  </si>
  <si>
    <t>K67</t>
  </si>
  <si>
    <t>Beruházási célú előzetesen felszámított ÁFA</t>
  </si>
  <si>
    <t>K6</t>
  </si>
  <si>
    <t>Beruházások</t>
  </si>
  <si>
    <t>K71</t>
  </si>
  <si>
    <t>Ingatlanok fejújítása</t>
  </si>
  <si>
    <t>K74</t>
  </si>
  <si>
    <t>Felújítási célú előzetesen felszámított ÁFA</t>
  </si>
  <si>
    <t>K7</t>
  </si>
  <si>
    <t>Felújítások</t>
  </si>
  <si>
    <t>Összesen:</t>
  </si>
  <si>
    <t>K914</t>
  </si>
  <si>
    <t>ÁHT-én belüli megelőlegezésének visszafizetése</t>
  </si>
  <si>
    <t>K915</t>
  </si>
  <si>
    <t>K9</t>
  </si>
  <si>
    <t>Finanszírozási kiadások</t>
  </si>
  <si>
    <t>KIADÁSOK ÖSSZESEN</t>
  </si>
  <si>
    <t xml:space="preserve">Vonyarcvashegyi Eötvös Károly Általános Iskola </t>
  </si>
  <si>
    <t>Változás önkormányzat</t>
  </si>
  <si>
    <t>Változás könyvtár</t>
  </si>
  <si>
    <t xml:space="preserve">Nyitnikék Óvoda </t>
  </si>
  <si>
    <t>megjegyzés</t>
  </si>
  <si>
    <t>K502-00</t>
  </si>
  <si>
    <t>Helyi önk. előző évi elszám.származó kiadások</t>
  </si>
  <si>
    <t>Foglalkoztatottak egyéb személyi jutt.(bérkomp.)</t>
  </si>
  <si>
    <t>B411</t>
  </si>
  <si>
    <t>Egyéb bevételek</t>
  </si>
  <si>
    <t>Balatongyörök Község Önkormányzata 2017. évi költségvetés módosítása 1.   KIADÁSOK</t>
  </si>
  <si>
    <t>Balatongyörök Község Önkormányzata                                                                                    2017. évi költségvetés módosítása 1.                                                                              BEVÉTELEK</t>
  </si>
  <si>
    <t>Előirányzat 2017</t>
  </si>
  <si>
    <t>Ingatlan értékesítéséből származó bevétel</t>
  </si>
  <si>
    <t>B52</t>
  </si>
  <si>
    <t>B8121</t>
  </si>
  <si>
    <t>Kincstárjegyek beváltása</t>
  </si>
  <si>
    <t>K2-05</t>
  </si>
  <si>
    <t>Táppénz hozzájárulás</t>
  </si>
  <si>
    <t>Települési támogatás</t>
  </si>
  <si>
    <t>K48-15</t>
  </si>
  <si>
    <t>Önk.rendeletében megáll.pü.támogatás</t>
  </si>
  <si>
    <t>Egyéb pénzbeli és természetbeni ellátás</t>
  </si>
  <si>
    <t>K42-11</t>
  </si>
  <si>
    <t>Zalaszántói Családs.-és Gyermekjóléti Sz. Társulás</t>
  </si>
  <si>
    <t>Egyéb civil szervezetek</t>
  </si>
  <si>
    <t>Traktor beszerzés önrész</t>
  </si>
  <si>
    <t>Tűzoltó szertár felúj.önrész</t>
  </si>
  <si>
    <t>Temető u. felújítása önrész</t>
  </si>
  <si>
    <t>közvilágtás felújítás Petőfi Kossuth Balaton u.</t>
  </si>
  <si>
    <t>Lekötött bank betétek megszüntetése</t>
  </si>
  <si>
    <t>37/2017.(III.23.) hat. Szépkilátó csomópont tervezése</t>
  </si>
  <si>
    <t>36/2017.(III.23.) tuskómarógép beszerzés</t>
  </si>
  <si>
    <t>Fejlesztési céltartalék</t>
  </si>
  <si>
    <t>29/2017.(III.23.) Önk.feladatell.szolg.felj.tám. Eötvös u. önrész</t>
  </si>
  <si>
    <t>62/2017.(V.18.) Belterületi utak karbantartása és felújítása</t>
  </si>
  <si>
    <t>Eötvös u. útburk.felújítás, adósságkonsz.pály.</t>
  </si>
  <si>
    <t>19/2017. (II.16.) temetési költség átvállalása</t>
  </si>
  <si>
    <t>2015. évi támogatás visszafizetése</t>
  </si>
  <si>
    <t>63/2017.(V.18.) napvitorla beszerzés</t>
  </si>
  <si>
    <t>közfogl. 2017.03.16-11.30 3 fő</t>
  </si>
  <si>
    <t>közfogl. 3 fő/8.000 Ft.</t>
  </si>
  <si>
    <t xml:space="preserve"> 2015. évi állami tám.visszafiz.</t>
  </si>
  <si>
    <t>37/2017.(III.23.) tervkészítés</t>
  </si>
  <si>
    <t>Keszthely Kistérségi T. Házi segélynyújtás, jelzőrendszer</t>
  </si>
  <si>
    <t>Központi, irányitó szervi támogatás-könyvtár</t>
  </si>
  <si>
    <t>3079 hrsz. Telek kisajátítása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</si>
</sst>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3" xfId="0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0" fillId="0" borderId="11" xfId="0" applyBorder="1" applyAlignment="1">
      <alignment vertical="center"/>
    </xf>
    <xf numFmtId="0" fontId="4" fillId="0" borderId="7" xfId="0" applyFont="1" applyFill="1" applyBorder="1" applyAlignment="1">
      <alignment vertical="center" wrapText="1"/>
    </xf>
    <xf numFmtId="0" fontId="2" fillId="0" borderId="12" xfId="0" applyFont="1" applyBorder="1"/>
    <xf numFmtId="0" fontId="0" fillId="0" borderId="14" xfId="0" applyBorder="1" applyAlignment="1">
      <alignment vertical="center"/>
    </xf>
    <xf numFmtId="0" fontId="0" fillId="0" borderId="3" xfId="0" applyBorder="1" applyAlignment="1">
      <alignment wrapText="1"/>
    </xf>
    <xf numFmtId="0" fontId="1" fillId="0" borderId="15" xfId="0" applyFont="1" applyBorder="1"/>
    <xf numFmtId="0" fontId="0" fillId="0" borderId="14" xfId="0" applyBorder="1"/>
    <xf numFmtId="0" fontId="0" fillId="0" borderId="3" xfId="0" applyBorder="1"/>
    <xf numFmtId="0" fontId="0" fillId="0" borderId="11" xfId="0" applyBorder="1"/>
    <xf numFmtId="0" fontId="0" fillId="0" borderId="16" xfId="0" applyBorder="1"/>
    <xf numFmtId="0" fontId="0" fillId="0" borderId="7" xfId="0" applyBorder="1"/>
    <xf numFmtId="0" fontId="2" fillId="0" borderId="13" xfId="0" applyFont="1" applyBorder="1"/>
    <xf numFmtId="0" fontId="0" fillId="0" borderId="9" xfId="0" applyBorder="1"/>
    <xf numFmtId="0" fontId="5" fillId="0" borderId="6" xfId="0" applyFont="1" applyBorder="1"/>
    <xf numFmtId="0" fontId="5" fillId="0" borderId="16" xfId="0" applyFont="1" applyBorder="1"/>
    <xf numFmtId="0" fontId="2" fillId="0" borderId="15" xfId="0" applyFont="1" applyBorder="1"/>
    <xf numFmtId="0" fontId="2" fillId="0" borderId="12" xfId="0" applyFont="1" applyFill="1" applyBorder="1"/>
    <xf numFmtId="0" fontId="2" fillId="0" borderId="15" xfId="0" applyFont="1" applyFill="1" applyBorder="1"/>
    <xf numFmtId="0" fontId="6" fillId="0" borderId="14" xfId="0" applyFont="1" applyFill="1" applyBorder="1"/>
    <xf numFmtId="0" fontId="0" fillId="0" borderId="3" xfId="0" applyFont="1" applyFill="1" applyBorder="1"/>
    <xf numFmtId="0" fontId="0" fillId="0" borderId="7" xfId="0" applyFont="1" applyFill="1" applyBorder="1"/>
    <xf numFmtId="0" fontId="6" fillId="0" borderId="12" xfId="0" applyFont="1" applyFill="1" applyBorder="1"/>
    <xf numFmtId="0" fontId="6" fillId="0" borderId="15" xfId="0" applyFont="1" applyFill="1" applyBorder="1"/>
    <xf numFmtId="0" fontId="7" fillId="0" borderId="18" xfId="0" applyFont="1" applyBorder="1"/>
    <xf numFmtId="0" fontId="7" fillId="0" borderId="19" xfId="0" applyFont="1" applyFill="1" applyBorder="1"/>
    <xf numFmtId="0" fontId="0" fillId="0" borderId="21" xfId="0" applyBorder="1"/>
    <xf numFmtId="0" fontId="0" fillId="0" borderId="4" xfId="0" applyBorder="1"/>
    <xf numFmtId="0" fontId="3" fillId="0" borderId="7" xfId="0" applyFont="1" applyBorder="1"/>
    <xf numFmtId="0" fontId="0" fillId="0" borderId="11" xfId="0" applyFill="1" applyBorder="1"/>
    <xf numFmtId="0" fontId="0" fillId="0" borderId="7" xfId="0" applyFill="1" applyBorder="1"/>
    <xf numFmtId="0" fontId="4" fillId="0" borderId="11" xfId="0" applyFont="1" applyBorder="1"/>
    <xf numFmtId="0" fontId="5" fillId="0" borderId="7" xfId="0" applyFont="1" applyBorder="1" applyAlignment="1">
      <alignment horizontal="left" wrapText="1"/>
    </xf>
    <xf numFmtId="0" fontId="4" fillId="0" borderId="11" xfId="0" applyFont="1" applyBorder="1" applyAlignment="1"/>
    <xf numFmtId="0" fontId="4" fillId="0" borderId="7" xfId="0" applyFont="1" applyBorder="1" applyAlignment="1">
      <alignment wrapText="1"/>
    </xf>
    <xf numFmtId="0" fontId="4" fillId="0" borderId="11" xfId="0" applyFont="1" applyBorder="1" applyAlignment="1">
      <alignment vertical="center"/>
    </xf>
    <xf numFmtId="0" fontId="3" fillId="0" borderId="7" xfId="0" applyFont="1" applyBorder="1" applyAlignment="1">
      <alignment wrapText="1"/>
    </xf>
    <xf numFmtId="0" fontId="4" fillId="0" borderId="7" xfId="0" applyFont="1" applyBorder="1"/>
    <xf numFmtId="0" fontId="3" fillId="0" borderId="11" xfId="0" applyFont="1" applyBorder="1"/>
    <xf numFmtId="0" fontId="3" fillId="0" borderId="7" xfId="0" applyFont="1" applyFill="1" applyBorder="1"/>
    <xf numFmtId="0" fontId="0" fillId="2" borderId="10" xfId="0" applyFont="1" applyFill="1" applyBorder="1"/>
    <xf numFmtId="0" fontId="3" fillId="2" borderId="7" xfId="0" applyFont="1" applyFill="1" applyBorder="1"/>
    <xf numFmtId="3" fontId="4" fillId="2" borderId="7" xfId="0" applyNumberFormat="1" applyFont="1" applyFill="1" applyBorder="1"/>
    <xf numFmtId="3" fontId="3" fillId="2" borderId="7" xfId="0" applyNumberFormat="1" applyFont="1" applyFill="1" applyBorder="1"/>
    <xf numFmtId="0" fontId="9" fillId="0" borderId="13" xfId="0" applyFont="1" applyBorder="1"/>
    <xf numFmtId="0" fontId="0" fillId="0" borderId="14" xfId="0" applyFill="1" applyBorder="1"/>
    <xf numFmtId="0" fontId="0" fillId="0" borderId="4" xfId="0" applyFill="1" applyBorder="1"/>
    <xf numFmtId="0" fontId="10" fillId="0" borderId="21" xfId="0" applyFont="1" applyBorder="1"/>
    <xf numFmtId="0" fontId="7" fillId="0" borderId="20" xfId="0" applyFont="1" applyFill="1" applyBorder="1"/>
    <xf numFmtId="3" fontId="0" fillId="2" borderId="4" xfId="0" applyNumberFormat="1" applyFill="1" applyBorder="1"/>
    <xf numFmtId="3" fontId="3" fillId="2" borderId="8" xfId="0" applyNumberFormat="1" applyFont="1" applyFill="1" applyBorder="1"/>
    <xf numFmtId="3" fontId="0" fillId="2" borderId="7" xfId="0" applyNumberFormat="1" applyFill="1" applyBorder="1"/>
    <xf numFmtId="3" fontId="1" fillId="2" borderId="13" xfId="0" applyNumberFormat="1" applyFont="1" applyFill="1" applyBorder="1"/>
    <xf numFmtId="3" fontId="3" fillId="2" borderId="16" xfId="0" applyNumberFormat="1" applyFont="1" applyFill="1" applyBorder="1"/>
    <xf numFmtId="3" fontId="0" fillId="2" borderId="16" xfId="0" applyNumberFormat="1" applyFill="1" applyBorder="1"/>
    <xf numFmtId="3" fontId="1" fillId="2" borderId="15" xfId="0" applyNumberFormat="1" applyFont="1" applyFill="1" applyBorder="1"/>
    <xf numFmtId="3" fontId="0" fillId="2" borderId="3" xfId="0" applyNumberFormat="1" applyFill="1" applyBorder="1"/>
    <xf numFmtId="3" fontId="2" fillId="2" borderId="13" xfId="0" applyNumberFormat="1" applyFont="1" applyFill="1" applyBorder="1"/>
    <xf numFmtId="3" fontId="0" fillId="2" borderId="17" xfId="0" applyNumberFormat="1" applyFill="1" applyBorder="1"/>
    <xf numFmtId="3" fontId="1" fillId="2" borderId="20" xfId="0" applyNumberFormat="1" applyFont="1" applyFill="1" applyBorder="1"/>
    <xf numFmtId="0" fontId="2" fillId="0" borderId="23" xfId="0" applyFont="1" applyBorder="1"/>
    <xf numFmtId="3" fontId="1" fillId="2" borderId="17" xfId="0" applyNumberFormat="1" applyFont="1" applyFill="1" applyBorder="1"/>
    <xf numFmtId="3" fontId="0" fillId="2" borderId="24" xfId="0" applyNumberFormat="1" applyFill="1" applyBorder="1"/>
    <xf numFmtId="3" fontId="3" fillId="2" borderId="25" xfId="0" applyNumberFormat="1" applyFont="1" applyFill="1" applyBorder="1"/>
    <xf numFmtId="3" fontId="0" fillId="2" borderId="25" xfId="0" applyNumberFormat="1" applyFill="1" applyBorder="1"/>
    <xf numFmtId="3" fontId="1" fillId="2" borderId="26" xfId="0" applyNumberFormat="1" applyFont="1" applyFill="1" applyBorder="1"/>
    <xf numFmtId="3" fontId="1" fillId="2" borderId="27" xfId="0" applyNumberFormat="1" applyFont="1" applyFill="1" applyBorder="1"/>
    <xf numFmtId="0" fontId="6" fillId="0" borderId="11" xfId="0" applyFont="1" applyFill="1" applyBorder="1"/>
    <xf numFmtId="3" fontId="0" fillId="2" borderId="1" xfId="0" applyNumberFormat="1" applyFont="1" applyFill="1" applyBorder="1"/>
    <xf numFmtId="3" fontId="0" fillId="2" borderId="7" xfId="0" applyNumberFormat="1" applyFont="1" applyFill="1" applyBorder="1"/>
    <xf numFmtId="3" fontId="0" fillId="2" borderId="8" xfId="0" applyNumberFormat="1" applyFont="1" applyFill="1" applyBorder="1"/>
    <xf numFmtId="3" fontId="0" fillId="2" borderId="4" xfId="0" applyNumberFormat="1" applyFont="1" applyFill="1" applyBorder="1"/>
    <xf numFmtId="3" fontId="3" fillId="2" borderId="17" xfId="0" applyNumberFormat="1" applyFont="1" applyFill="1" applyBorder="1"/>
    <xf numFmtId="3" fontId="3" fillId="2" borderId="13" xfId="0" applyNumberFormat="1" applyFont="1" applyFill="1" applyBorder="1"/>
    <xf numFmtId="3" fontId="1" fillId="2" borderId="4" xfId="0" applyNumberFormat="1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0" fillId="2" borderId="14" xfId="0" applyFill="1" applyBorder="1"/>
    <xf numFmtId="0" fontId="0" fillId="2" borderId="4" xfId="0" applyFill="1" applyBorder="1"/>
    <xf numFmtId="0" fontId="0" fillId="2" borderId="11" xfId="0" applyFill="1" applyBorder="1"/>
    <xf numFmtId="0" fontId="0" fillId="2" borderId="7" xfId="0" applyFill="1" applyBorder="1"/>
    <xf numFmtId="0" fontId="0" fillId="2" borderId="4" xfId="0" applyFill="1" applyBorder="1" applyAlignment="1">
      <alignment wrapText="1"/>
    </xf>
    <xf numFmtId="0" fontId="1" fillId="2" borderId="10" xfId="0" applyFont="1" applyFill="1" applyBorder="1"/>
    <xf numFmtId="3" fontId="0" fillId="2" borderId="23" xfId="0" applyNumberFormat="1" applyFill="1" applyBorder="1"/>
    <xf numFmtId="0" fontId="3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3" fontId="1" fillId="2" borderId="28" xfId="0" applyNumberFormat="1" applyFont="1" applyFill="1" applyBorder="1"/>
    <xf numFmtId="3" fontId="1" fillId="2" borderId="29" xfId="0" applyNumberFormat="1" applyFont="1" applyFill="1" applyBorder="1"/>
    <xf numFmtId="3" fontId="0" fillId="2" borderId="30" xfId="0" applyNumberFormat="1" applyFont="1" applyFill="1" applyBorder="1"/>
    <xf numFmtId="3" fontId="0" fillId="2" borderId="25" xfId="0" applyNumberFormat="1" applyFont="1" applyFill="1" applyBorder="1"/>
    <xf numFmtId="3" fontId="0" fillId="2" borderId="24" xfId="0" applyNumberFormat="1" applyFont="1" applyFill="1" applyBorder="1"/>
    <xf numFmtId="3" fontId="0" fillId="2" borderId="0" xfId="0" applyNumberFormat="1" applyFont="1" applyFill="1" applyBorder="1"/>
    <xf numFmtId="0" fontId="6" fillId="2" borderId="0" xfId="0" applyFont="1" applyFill="1" applyBorder="1" applyAlignment="1">
      <alignment horizontal="center" wrapText="1"/>
    </xf>
    <xf numFmtId="3" fontId="0" fillId="0" borderId="0" xfId="0" applyNumberFormat="1"/>
    <xf numFmtId="3" fontId="3" fillId="2" borderId="31" xfId="0" applyNumberFormat="1" applyFont="1" applyFill="1" applyBorder="1"/>
    <xf numFmtId="0" fontId="1" fillId="0" borderId="28" xfId="0" applyFont="1" applyFill="1" applyBorder="1" applyAlignment="1">
      <alignment wrapText="1"/>
    </xf>
    <xf numFmtId="0" fontId="5" fillId="0" borderId="7" xfId="0" applyFont="1" applyBorder="1" applyAlignment="1">
      <alignment wrapText="1"/>
    </xf>
    <xf numFmtId="0" fontId="0" fillId="0" borderId="0" xfId="0" applyBorder="1"/>
    <xf numFmtId="0" fontId="4" fillId="0" borderId="0" xfId="0" applyFont="1" applyBorder="1"/>
    <xf numFmtId="3" fontId="4" fillId="2" borderId="0" xfId="0" applyNumberFormat="1" applyFont="1" applyFill="1" applyBorder="1"/>
    <xf numFmtId="3" fontId="0" fillId="2" borderId="31" xfId="0" applyNumberFormat="1" applyFont="1" applyFill="1" applyBorder="1"/>
    <xf numFmtId="3" fontId="3" fillId="2" borderId="27" xfId="0" applyNumberFormat="1" applyFont="1" applyFill="1" applyBorder="1"/>
    <xf numFmtId="0" fontId="0" fillId="0" borderId="18" xfId="0" applyBorder="1"/>
    <xf numFmtId="3" fontId="4" fillId="2" borderId="8" xfId="0" applyNumberFormat="1" applyFont="1" applyFill="1" applyBorder="1"/>
    <xf numFmtId="3" fontId="4" fillId="2" borderId="31" xfId="0" applyNumberFormat="1" applyFont="1" applyFill="1" applyBorder="1"/>
    <xf numFmtId="0" fontId="4" fillId="0" borderId="0" xfId="0" applyFont="1"/>
    <xf numFmtId="0" fontId="4" fillId="0" borderId="9" xfId="0" applyFont="1" applyBorder="1"/>
    <xf numFmtId="0" fontId="4" fillId="0" borderId="8" xfId="0" applyFont="1" applyBorder="1" applyAlignment="1">
      <alignment horizontal="left" wrapText="1"/>
    </xf>
    <xf numFmtId="0" fontId="5" fillId="0" borderId="0" xfId="0" applyFont="1"/>
    <xf numFmtId="0" fontId="0" fillId="0" borderId="10" xfId="0" applyBorder="1"/>
    <xf numFmtId="0" fontId="0" fillId="0" borderId="23" xfId="0" applyBorder="1"/>
    <xf numFmtId="0" fontId="0" fillId="2" borderId="9" xfId="0" applyFill="1" applyBorder="1"/>
    <xf numFmtId="0" fontId="0" fillId="2" borderId="8" xfId="0" applyFill="1" applyBorder="1"/>
    <xf numFmtId="0" fontId="11" fillId="0" borderId="7" xfId="0" applyFont="1" applyBorder="1"/>
    <xf numFmtId="0" fontId="3" fillId="0" borderId="8" xfId="0" applyFont="1" applyBorder="1"/>
    <xf numFmtId="3" fontId="3" fillId="0" borderId="8" xfId="0" applyNumberFormat="1" applyFont="1" applyBorder="1"/>
    <xf numFmtId="0" fontId="6" fillId="0" borderId="9" xfId="0" applyFont="1" applyFill="1" applyBorder="1"/>
    <xf numFmtId="0" fontId="0" fillId="0" borderId="6" xfId="0" applyFont="1" applyFill="1" applyBorder="1"/>
    <xf numFmtId="3" fontId="0" fillId="2" borderId="8" xfId="0" applyNumberFormat="1" applyFill="1" applyBorder="1"/>
    <xf numFmtId="3" fontId="0" fillId="2" borderId="6" xfId="0" applyNumberFormat="1" applyFill="1" applyBorder="1"/>
    <xf numFmtId="0" fontId="1" fillId="2" borderId="7" xfId="0" applyFont="1" applyFill="1" applyBorder="1"/>
    <xf numFmtId="3" fontId="1" fillId="2" borderId="7" xfId="0" applyNumberFormat="1" applyFont="1" applyFill="1" applyBorder="1"/>
    <xf numFmtId="3" fontId="3" fillId="0" borderId="7" xfId="0" applyNumberFormat="1" applyFont="1" applyBorder="1"/>
    <xf numFmtId="0" fontId="3" fillId="0" borderId="0" xfId="0" applyFont="1"/>
    <xf numFmtId="0" fontId="3" fillId="2" borderId="17" xfId="0" applyFont="1" applyFill="1" applyBorder="1"/>
    <xf numFmtId="3" fontId="4" fillId="2" borderId="17" xfId="0" applyNumberFormat="1" applyFont="1" applyFill="1" applyBorder="1"/>
    <xf numFmtId="0" fontId="0" fillId="2" borderId="14" xfId="0" applyFont="1" applyFill="1" applyBorder="1"/>
    <xf numFmtId="3" fontId="4" fillId="2" borderId="4" xfId="0" applyNumberFormat="1" applyFont="1" applyFill="1" applyBorder="1"/>
    <xf numFmtId="3" fontId="4" fillId="2" borderId="24" xfId="0" applyNumberFormat="1" applyFont="1" applyFill="1" applyBorder="1"/>
    <xf numFmtId="3" fontId="4" fillId="2" borderId="26" xfId="0" applyNumberFormat="1" applyFont="1" applyFill="1" applyBorder="1"/>
    <xf numFmtId="0" fontId="0" fillId="0" borderId="22" xfId="0" applyFill="1" applyBorder="1"/>
    <xf numFmtId="0" fontId="1" fillId="2" borderId="4" xfId="0" applyFont="1" applyFill="1" applyBorder="1"/>
    <xf numFmtId="0" fontId="8" fillId="2" borderId="0" xfId="0" applyFont="1" applyFill="1" applyBorder="1" applyAlignment="1">
      <alignment horizontal="left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4" fillId="2" borderId="14" xfId="0" applyFont="1" applyFill="1" applyBorder="1"/>
    <xf numFmtId="0" fontId="4" fillId="2" borderId="4" xfId="0" applyFont="1" applyFill="1" applyBorder="1"/>
    <xf numFmtId="3" fontId="8" fillId="2" borderId="4" xfId="0" applyNumberFormat="1" applyFont="1" applyFill="1" applyBorder="1"/>
    <xf numFmtId="0" fontId="3" fillId="0" borderId="12" xfId="0" applyFont="1" applyBorder="1"/>
    <xf numFmtId="0" fontId="3" fillId="0" borderId="13" xfId="0" applyFont="1" applyFill="1" applyBorder="1"/>
    <xf numFmtId="0" fontId="3" fillId="0" borderId="21" xfId="0" applyFont="1" applyBorder="1"/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opLeftCell="A30" workbookViewId="0">
      <selection activeCell="D48" sqref="D48"/>
    </sheetView>
  </sheetViews>
  <sheetFormatPr defaultRowHeight="14.4" x14ac:dyDescent="0.3"/>
  <cols>
    <col min="1" max="1" width="7.109375" customWidth="1"/>
    <col min="2" max="2" width="49.33203125" customWidth="1"/>
    <col min="3" max="4" width="12.77734375" customWidth="1"/>
    <col min="5" max="5" width="9.33203125" customWidth="1"/>
    <col min="6" max="6" width="11.6640625" customWidth="1"/>
    <col min="7" max="7" width="31.6640625" customWidth="1"/>
  </cols>
  <sheetData>
    <row r="1" spans="1:7" ht="48.6" customHeight="1" thickBot="1" x14ac:dyDescent="0.35">
      <c r="A1" s="105"/>
      <c r="B1" s="136" t="s">
        <v>207</v>
      </c>
      <c r="C1" s="137" t="s">
        <v>208</v>
      </c>
      <c r="D1" s="137" t="s">
        <v>197</v>
      </c>
      <c r="E1" s="137" t="s">
        <v>198</v>
      </c>
      <c r="F1" s="138" t="s">
        <v>0</v>
      </c>
      <c r="G1" s="135"/>
    </row>
    <row r="2" spans="1:7" x14ac:dyDescent="0.3">
      <c r="A2" s="146" t="s">
        <v>1</v>
      </c>
      <c r="B2" s="1" t="s">
        <v>2</v>
      </c>
      <c r="C2" s="52">
        <f>SUM(C3:C10)</f>
        <v>71407702</v>
      </c>
      <c r="D2" s="52"/>
      <c r="E2" s="52"/>
      <c r="F2" s="65">
        <f>C2+D2+E2</f>
        <v>71407702</v>
      </c>
    </row>
    <row r="3" spans="1:7" x14ac:dyDescent="0.3">
      <c r="A3" s="147"/>
      <c r="B3" s="2" t="s">
        <v>3</v>
      </c>
      <c r="C3" s="46">
        <v>5334160</v>
      </c>
      <c r="D3" s="53"/>
      <c r="E3" s="53"/>
      <c r="F3" s="97"/>
    </row>
    <row r="4" spans="1:7" x14ac:dyDescent="0.3">
      <c r="A4" s="147"/>
      <c r="B4" s="2" t="s">
        <v>4</v>
      </c>
      <c r="C4" s="46">
        <v>13408000</v>
      </c>
      <c r="D4" s="53"/>
      <c r="E4" s="53"/>
      <c r="F4" s="97"/>
    </row>
    <row r="5" spans="1:7" x14ac:dyDescent="0.3">
      <c r="A5" s="147"/>
      <c r="B5" s="87" t="s">
        <v>5</v>
      </c>
      <c r="C5" s="46">
        <v>565662</v>
      </c>
      <c r="D5" s="46"/>
      <c r="E5" s="46"/>
      <c r="F5" s="66"/>
    </row>
    <row r="6" spans="1:7" x14ac:dyDescent="0.3">
      <c r="A6" s="147"/>
      <c r="B6" s="87" t="s">
        <v>6</v>
      </c>
      <c r="C6" s="46">
        <v>7840580</v>
      </c>
      <c r="D6" s="46"/>
      <c r="E6" s="46"/>
      <c r="F6" s="66"/>
    </row>
    <row r="7" spans="1:7" x14ac:dyDescent="0.3">
      <c r="A7" s="147"/>
      <c r="B7" s="87" t="s">
        <v>7</v>
      </c>
      <c r="C7" s="46">
        <v>6000000</v>
      </c>
      <c r="D7" s="46"/>
      <c r="E7" s="46"/>
      <c r="F7" s="66"/>
    </row>
    <row r="8" spans="1:7" x14ac:dyDescent="0.3">
      <c r="A8" s="147"/>
      <c r="B8" s="87" t="s">
        <v>8</v>
      </c>
      <c r="C8" s="46">
        <v>438600</v>
      </c>
      <c r="D8" s="46"/>
      <c r="E8" s="46"/>
      <c r="F8" s="66"/>
    </row>
    <row r="9" spans="1:7" x14ac:dyDescent="0.3">
      <c r="A9" s="147"/>
      <c r="B9" s="87" t="s">
        <v>9</v>
      </c>
      <c r="C9" s="46">
        <v>26928000</v>
      </c>
      <c r="D9" s="46"/>
      <c r="E9" s="46"/>
      <c r="F9" s="66"/>
    </row>
    <row r="10" spans="1:7" x14ac:dyDescent="0.3">
      <c r="A10" s="148"/>
      <c r="B10" s="87" t="s">
        <v>10</v>
      </c>
      <c r="C10" s="46">
        <v>10892700</v>
      </c>
      <c r="D10" s="46"/>
      <c r="E10" s="46"/>
      <c r="F10" s="66"/>
    </row>
    <row r="11" spans="1:7" ht="28.2" customHeight="1" x14ac:dyDescent="0.3">
      <c r="A11" s="149" t="s">
        <v>11</v>
      </c>
      <c r="B11" s="88" t="s">
        <v>12</v>
      </c>
      <c r="C11" s="54">
        <f>SUM(C12:C13)</f>
        <v>12194640</v>
      </c>
      <c r="D11" s="54"/>
      <c r="E11" s="54"/>
      <c r="F11" s="67">
        <f>C11+D11+E11</f>
        <v>12194640</v>
      </c>
    </row>
    <row r="12" spans="1:7" ht="18" customHeight="1" x14ac:dyDescent="0.3">
      <c r="A12" s="147"/>
      <c r="B12" s="3" t="s">
        <v>13</v>
      </c>
      <c r="C12" s="46">
        <v>10866000</v>
      </c>
      <c r="D12" s="46"/>
      <c r="E12" s="46"/>
      <c r="F12" s="66"/>
    </row>
    <row r="13" spans="1:7" ht="13.2" customHeight="1" x14ac:dyDescent="0.3">
      <c r="A13" s="148"/>
      <c r="B13" s="3" t="s">
        <v>14</v>
      </c>
      <c r="C13" s="46">
        <v>1328640</v>
      </c>
      <c r="D13" s="46"/>
      <c r="E13" s="46"/>
      <c r="F13" s="66"/>
    </row>
    <row r="14" spans="1:7" ht="20.399999999999999" customHeight="1" x14ac:dyDescent="0.3">
      <c r="A14" s="4" t="s">
        <v>15</v>
      </c>
      <c r="B14" s="88" t="s">
        <v>16</v>
      </c>
      <c r="C14" s="54">
        <v>1497960</v>
      </c>
      <c r="D14" s="54">
        <v>558272</v>
      </c>
      <c r="E14" s="54"/>
      <c r="F14" s="67">
        <f>C14+D14+E14</f>
        <v>2056232</v>
      </c>
    </row>
    <row r="15" spans="1:7" ht="25.2" customHeight="1" x14ac:dyDescent="0.3">
      <c r="A15" s="4" t="s">
        <v>17</v>
      </c>
      <c r="B15" s="88" t="s">
        <v>18</v>
      </c>
      <c r="C15" s="54">
        <v>558272</v>
      </c>
      <c r="D15" s="54">
        <v>786388</v>
      </c>
      <c r="E15" s="54"/>
      <c r="F15" s="67">
        <f t="shared" ref="F15" si="0">C15+D15+E15</f>
        <v>1344660</v>
      </c>
    </row>
    <row r="16" spans="1:7" ht="16.2" customHeight="1" x14ac:dyDescent="0.3">
      <c r="A16" s="4" t="s">
        <v>19</v>
      </c>
      <c r="B16" s="5" t="s">
        <v>20</v>
      </c>
      <c r="C16" s="54">
        <v>2437928</v>
      </c>
      <c r="D16" s="54">
        <v>2443340</v>
      </c>
      <c r="E16" s="54"/>
      <c r="F16" s="67">
        <f>C16+D16+E16</f>
        <v>4881268</v>
      </c>
      <c r="G16" s="126"/>
    </row>
    <row r="17" spans="1:6" ht="19.2" customHeight="1" thickBot="1" x14ac:dyDescent="0.35">
      <c r="A17" s="6" t="s">
        <v>21</v>
      </c>
      <c r="B17" s="98" t="s">
        <v>22</v>
      </c>
      <c r="C17" s="89">
        <f>C2+C11+C14+C16+C15</f>
        <v>88096502</v>
      </c>
      <c r="D17" s="89">
        <f t="shared" ref="D17:F17" si="1">D2+D11+D14+D16+D15</f>
        <v>3788000</v>
      </c>
      <c r="E17" s="89">
        <f>E2+E11+E14+E16+E15</f>
        <v>0</v>
      </c>
      <c r="F17" s="89">
        <f t="shared" si="1"/>
        <v>91884502</v>
      </c>
    </row>
    <row r="18" spans="1:6" ht="15.6" customHeight="1" x14ac:dyDescent="0.3">
      <c r="A18" s="7" t="s">
        <v>23</v>
      </c>
      <c r="B18" s="8" t="s">
        <v>24</v>
      </c>
      <c r="C18" s="52">
        <v>0</v>
      </c>
      <c r="D18" s="52">
        <v>0</v>
      </c>
      <c r="E18" s="52"/>
      <c r="F18" s="65">
        <f>C18+D18+E18</f>
        <v>0</v>
      </c>
    </row>
    <row r="19" spans="1:6" ht="16.2" thickBot="1" x14ac:dyDescent="0.35">
      <c r="A19" s="6" t="s">
        <v>25</v>
      </c>
      <c r="B19" s="9" t="s">
        <v>26</v>
      </c>
      <c r="C19" s="55">
        <f>SUM(C18)</f>
        <v>0</v>
      </c>
      <c r="D19" s="55">
        <f t="shared" ref="D19:F19" si="2">SUM(D18)</f>
        <v>0</v>
      </c>
      <c r="E19" s="55">
        <f t="shared" si="2"/>
        <v>0</v>
      </c>
      <c r="F19" s="69">
        <f t="shared" si="2"/>
        <v>0</v>
      </c>
    </row>
    <row r="20" spans="1:6" x14ac:dyDescent="0.3">
      <c r="A20" s="10" t="s">
        <v>27</v>
      </c>
      <c r="B20" s="11" t="s">
        <v>28</v>
      </c>
      <c r="C20" s="52">
        <v>73000000</v>
      </c>
      <c r="D20" s="52"/>
      <c r="E20" s="52"/>
      <c r="F20" s="65">
        <f t="shared" ref="F20:F43" si="3">C20+D20+E20</f>
        <v>73000000</v>
      </c>
    </row>
    <row r="21" spans="1:6" x14ac:dyDescent="0.3">
      <c r="A21" s="12" t="s">
        <v>29</v>
      </c>
      <c r="B21" s="13" t="s">
        <v>30</v>
      </c>
      <c r="C21" s="54">
        <v>6000000</v>
      </c>
      <c r="D21" s="54"/>
      <c r="E21" s="54"/>
      <c r="F21" s="67">
        <f t="shared" si="3"/>
        <v>6000000</v>
      </c>
    </row>
    <row r="22" spans="1:6" x14ac:dyDescent="0.3">
      <c r="A22" s="12" t="s">
        <v>31</v>
      </c>
      <c r="B22" s="13" t="s">
        <v>32</v>
      </c>
      <c r="C22" s="54">
        <v>13500000</v>
      </c>
      <c r="D22" s="54"/>
      <c r="E22" s="54"/>
      <c r="F22" s="67">
        <f t="shared" si="3"/>
        <v>13500000</v>
      </c>
    </row>
    <row r="23" spans="1:6" x14ac:dyDescent="0.3">
      <c r="A23" s="12" t="s">
        <v>33</v>
      </c>
      <c r="B23" s="13" t="s">
        <v>34</v>
      </c>
      <c r="C23" s="54">
        <v>3500000</v>
      </c>
      <c r="D23" s="54"/>
      <c r="E23" s="54"/>
      <c r="F23" s="67">
        <f t="shared" si="3"/>
        <v>3500000</v>
      </c>
    </row>
    <row r="24" spans="1:6" x14ac:dyDescent="0.3">
      <c r="A24" s="12" t="s">
        <v>35</v>
      </c>
      <c r="B24" s="13" t="s">
        <v>36</v>
      </c>
      <c r="C24" s="54">
        <v>27000000</v>
      </c>
      <c r="D24" s="54"/>
      <c r="E24" s="54"/>
      <c r="F24" s="67">
        <f t="shared" si="3"/>
        <v>27000000</v>
      </c>
    </row>
    <row r="25" spans="1:6" x14ac:dyDescent="0.3">
      <c r="A25" s="12" t="s">
        <v>37</v>
      </c>
      <c r="B25" s="13" t="s">
        <v>38</v>
      </c>
      <c r="C25" s="54">
        <v>0</v>
      </c>
      <c r="D25" s="54"/>
      <c r="E25" s="54"/>
      <c r="F25" s="67">
        <f t="shared" si="3"/>
        <v>0</v>
      </c>
    </row>
    <row r="26" spans="1:6" x14ac:dyDescent="0.3">
      <c r="A26" s="12" t="s">
        <v>39</v>
      </c>
      <c r="B26" s="13" t="s">
        <v>40</v>
      </c>
      <c r="C26" s="54">
        <v>0</v>
      </c>
      <c r="D26" s="54"/>
      <c r="E26" s="54"/>
      <c r="F26" s="67">
        <f t="shared" si="3"/>
        <v>0</v>
      </c>
    </row>
    <row r="27" spans="1:6" x14ac:dyDescent="0.3">
      <c r="A27" s="12" t="s">
        <v>41</v>
      </c>
      <c r="B27" s="13" t="s">
        <v>42</v>
      </c>
      <c r="C27" s="54">
        <v>300000</v>
      </c>
      <c r="D27" s="54"/>
      <c r="E27" s="54"/>
      <c r="F27" s="67">
        <f t="shared" si="3"/>
        <v>300000</v>
      </c>
    </row>
    <row r="28" spans="1:6" x14ac:dyDescent="0.3">
      <c r="A28" s="12" t="s">
        <v>43</v>
      </c>
      <c r="B28" s="14" t="s">
        <v>44</v>
      </c>
      <c r="C28" s="54">
        <v>400000</v>
      </c>
      <c r="D28" s="54"/>
      <c r="E28" s="54"/>
      <c r="F28" s="67">
        <f t="shared" si="3"/>
        <v>400000</v>
      </c>
    </row>
    <row r="29" spans="1:6" ht="16.2" thickBot="1" x14ac:dyDescent="0.35">
      <c r="A29" s="6" t="s">
        <v>45</v>
      </c>
      <c r="B29" s="15" t="s">
        <v>46</v>
      </c>
      <c r="C29" s="55">
        <f>SUM(C20:C28)</f>
        <v>123700000</v>
      </c>
      <c r="D29" s="55">
        <f t="shared" ref="D29:E29" si="4">SUM(D20:D28)</f>
        <v>0</v>
      </c>
      <c r="E29" s="55">
        <f t="shared" si="4"/>
        <v>0</v>
      </c>
      <c r="F29" s="69">
        <f>C29+D29</f>
        <v>123700000</v>
      </c>
    </row>
    <row r="30" spans="1:6" x14ac:dyDescent="0.3">
      <c r="A30" s="10" t="s">
        <v>47</v>
      </c>
      <c r="B30" s="30" t="s">
        <v>48</v>
      </c>
      <c r="C30" s="52">
        <f>SUM(C31:C34)</f>
        <v>62100000</v>
      </c>
      <c r="D30" s="52"/>
      <c r="E30" s="59"/>
      <c r="F30" s="65">
        <f t="shared" si="3"/>
        <v>62100000</v>
      </c>
    </row>
    <row r="31" spans="1:6" x14ac:dyDescent="0.3">
      <c r="A31" s="16"/>
      <c r="B31" s="17" t="s">
        <v>49</v>
      </c>
      <c r="C31" s="46">
        <v>700000</v>
      </c>
      <c r="D31" s="46"/>
      <c r="E31" s="56"/>
      <c r="F31" s="66">
        <f t="shared" si="3"/>
        <v>700000</v>
      </c>
    </row>
    <row r="32" spans="1:6" x14ac:dyDescent="0.3">
      <c r="A32" s="16"/>
      <c r="B32" s="17" t="s">
        <v>50</v>
      </c>
      <c r="C32" s="46">
        <v>45000000</v>
      </c>
      <c r="D32" s="46"/>
      <c r="E32" s="56"/>
      <c r="F32" s="66">
        <f t="shared" si="3"/>
        <v>45000000</v>
      </c>
    </row>
    <row r="33" spans="1:6" x14ac:dyDescent="0.3">
      <c r="A33" s="16"/>
      <c r="B33" s="17" t="s">
        <v>51</v>
      </c>
      <c r="C33" s="46">
        <v>15900000</v>
      </c>
      <c r="D33" s="46"/>
      <c r="E33" s="56"/>
      <c r="F33" s="66">
        <f t="shared" si="3"/>
        <v>15900000</v>
      </c>
    </row>
    <row r="34" spans="1:6" x14ac:dyDescent="0.3">
      <c r="A34" s="12"/>
      <c r="B34" s="18" t="s">
        <v>52</v>
      </c>
      <c r="C34" s="46">
        <v>500000</v>
      </c>
      <c r="D34" s="46"/>
      <c r="E34" s="56"/>
      <c r="F34" s="66">
        <f t="shared" si="3"/>
        <v>500000</v>
      </c>
    </row>
    <row r="35" spans="1:6" x14ac:dyDescent="0.3">
      <c r="A35" s="12" t="s">
        <v>53</v>
      </c>
      <c r="B35" s="13" t="s">
        <v>54</v>
      </c>
      <c r="C35" s="54">
        <v>3968000</v>
      </c>
      <c r="D35" s="54"/>
      <c r="E35" s="57"/>
      <c r="F35" s="67">
        <f t="shared" si="3"/>
        <v>3968000</v>
      </c>
    </row>
    <row r="36" spans="1:6" x14ac:dyDescent="0.3">
      <c r="A36" s="12" t="s">
        <v>55</v>
      </c>
      <c r="B36" s="13" t="s">
        <v>56</v>
      </c>
      <c r="C36" s="54">
        <v>300000</v>
      </c>
      <c r="D36" s="54"/>
      <c r="E36" s="57"/>
      <c r="F36" s="67">
        <f t="shared" si="3"/>
        <v>300000</v>
      </c>
    </row>
    <row r="37" spans="1:6" x14ac:dyDescent="0.3">
      <c r="A37" s="12" t="s">
        <v>57</v>
      </c>
      <c r="B37" s="13" t="s">
        <v>58</v>
      </c>
      <c r="C37" s="54">
        <v>2300000</v>
      </c>
      <c r="D37" s="54"/>
      <c r="E37" s="57"/>
      <c r="F37" s="67">
        <f t="shared" si="3"/>
        <v>2300000</v>
      </c>
    </row>
    <row r="38" spans="1:6" x14ac:dyDescent="0.3">
      <c r="A38" s="12" t="s">
        <v>59</v>
      </c>
      <c r="B38" s="13" t="s">
        <v>60</v>
      </c>
      <c r="C38" s="54">
        <v>14166360</v>
      </c>
      <c r="D38" s="54"/>
      <c r="E38" s="57"/>
      <c r="F38" s="67">
        <f t="shared" si="3"/>
        <v>14166360</v>
      </c>
    </row>
    <row r="39" spans="1:6" x14ac:dyDescent="0.3">
      <c r="A39" s="12" t="s">
        <v>61</v>
      </c>
      <c r="B39" s="13" t="s">
        <v>62</v>
      </c>
      <c r="C39" s="54">
        <v>500000</v>
      </c>
      <c r="D39" s="54"/>
      <c r="E39" s="57"/>
      <c r="F39" s="67">
        <f t="shared" si="3"/>
        <v>500000</v>
      </c>
    </row>
    <row r="40" spans="1:6" x14ac:dyDescent="0.3">
      <c r="A40" s="112" t="s">
        <v>204</v>
      </c>
      <c r="B40" s="113" t="s">
        <v>205</v>
      </c>
      <c r="C40" s="61">
        <v>470000</v>
      </c>
      <c r="D40" s="61"/>
      <c r="E40" s="86"/>
      <c r="F40" s="67">
        <f t="shared" si="3"/>
        <v>470000</v>
      </c>
    </row>
    <row r="41" spans="1:6" ht="16.2" thickBot="1" x14ac:dyDescent="0.35">
      <c r="A41" s="6" t="s">
        <v>63</v>
      </c>
      <c r="B41" s="63" t="s">
        <v>64</v>
      </c>
      <c r="C41" s="64">
        <f>SUM(C35:C40)+(C30)</f>
        <v>83804360</v>
      </c>
      <c r="D41" s="64">
        <f>SUM(D35:D40)+(D30)</f>
        <v>0</v>
      </c>
      <c r="E41" s="64">
        <f>SUM(E35:E40)+(E30)</f>
        <v>0</v>
      </c>
      <c r="F41" s="68">
        <f>SUM(F35:F40)+(F30)</f>
        <v>83804360</v>
      </c>
    </row>
    <row r="42" spans="1:6" x14ac:dyDescent="0.3">
      <c r="A42" s="10" t="s">
        <v>210</v>
      </c>
      <c r="B42" s="14" t="s">
        <v>209</v>
      </c>
      <c r="C42" s="54">
        <v>4200000</v>
      </c>
      <c r="D42" s="54"/>
      <c r="E42" s="57"/>
      <c r="F42" s="67">
        <f t="shared" si="3"/>
        <v>4200000</v>
      </c>
    </row>
    <row r="43" spans="1:6" ht="16.2" thickBot="1" x14ac:dyDescent="0.35">
      <c r="A43" s="6" t="s">
        <v>65</v>
      </c>
      <c r="B43" s="19" t="s">
        <v>66</v>
      </c>
      <c r="C43" s="60">
        <f>SUM(C42)</f>
        <v>4200000</v>
      </c>
      <c r="D43" s="60">
        <f t="shared" ref="D43:E43" si="5">SUM(D42)</f>
        <v>0</v>
      </c>
      <c r="E43" s="60">
        <f t="shared" si="5"/>
        <v>0</v>
      </c>
      <c r="F43" s="69">
        <f t="shared" si="3"/>
        <v>4200000</v>
      </c>
    </row>
    <row r="44" spans="1:6" x14ac:dyDescent="0.3">
      <c r="A44" s="10" t="s">
        <v>67</v>
      </c>
      <c r="B44" s="11" t="s">
        <v>68</v>
      </c>
      <c r="C44" s="52">
        <f t="shared" ref="C44" si="6">SUM(G44:AD44)</f>
        <v>0</v>
      </c>
      <c r="D44" s="52"/>
      <c r="E44" s="59"/>
      <c r="F44" s="65">
        <v>0</v>
      </c>
    </row>
    <row r="45" spans="1:6" ht="16.2" thickBot="1" x14ac:dyDescent="0.35">
      <c r="A45" s="20" t="s">
        <v>69</v>
      </c>
      <c r="B45" s="21" t="s">
        <v>70</v>
      </c>
      <c r="C45" s="55">
        <f>SUM(C44)</f>
        <v>0</v>
      </c>
      <c r="D45" s="55">
        <v>0</v>
      </c>
      <c r="E45" s="58"/>
      <c r="F45" s="69">
        <v>0</v>
      </c>
    </row>
    <row r="46" spans="1:6" ht="15.6" x14ac:dyDescent="0.3">
      <c r="A46" s="22" t="s">
        <v>71</v>
      </c>
      <c r="B46" s="23" t="s">
        <v>72</v>
      </c>
      <c r="C46" s="52">
        <v>40798598</v>
      </c>
      <c r="D46" s="52">
        <v>-40017548</v>
      </c>
      <c r="E46" s="59"/>
      <c r="F46" s="65">
        <f t="shared" ref="F46:F49" si="7">C46+D46+E46</f>
        <v>781050</v>
      </c>
    </row>
    <row r="47" spans="1:6" ht="15.6" x14ac:dyDescent="0.3">
      <c r="A47" s="119" t="s">
        <v>75</v>
      </c>
      <c r="B47" s="120" t="s">
        <v>226</v>
      </c>
      <c r="C47" s="121"/>
      <c r="D47" s="121">
        <v>40017548</v>
      </c>
      <c r="E47" s="122"/>
      <c r="F47" s="67">
        <f t="shared" si="7"/>
        <v>40017548</v>
      </c>
    </row>
    <row r="48" spans="1:6" ht="15.6" x14ac:dyDescent="0.3">
      <c r="A48" s="70" t="s">
        <v>73</v>
      </c>
      <c r="B48" s="24" t="s">
        <v>74</v>
      </c>
      <c r="C48" s="54">
        <v>23331259</v>
      </c>
      <c r="D48" s="54"/>
      <c r="E48" s="57"/>
      <c r="F48" s="67">
        <f t="shared" si="7"/>
        <v>23331259</v>
      </c>
    </row>
    <row r="49" spans="1:6" ht="15.6" x14ac:dyDescent="0.3">
      <c r="A49" s="70" t="s">
        <v>211</v>
      </c>
      <c r="B49" s="24" t="s">
        <v>212</v>
      </c>
      <c r="C49" s="54">
        <v>60000000</v>
      </c>
      <c r="D49" s="61"/>
      <c r="E49" s="86"/>
      <c r="F49" s="67">
        <f t="shared" si="7"/>
        <v>60000000</v>
      </c>
    </row>
    <row r="50" spans="1:6" ht="16.2" thickBot="1" x14ac:dyDescent="0.35">
      <c r="A50" s="25" t="s">
        <v>76</v>
      </c>
      <c r="B50" s="26" t="s">
        <v>77</v>
      </c>
      <c r="C50" s="55">
        <f>C46+C49+C47</f>
        <v>100798598</v>
      </c>
      <c r="D50" s="55">
        <f t="shared" ref="D50:F50" si="8">D46+D49+D47</f>
        <v>0</v>
      </c>
      <c r="E50" s="55">
        <f t="shared" si="8"/>
        <v>0</v>
      </c>
      <c r="F50" s="55">
        <f t="shared" si="8"/>
        <v>100798598</v>
      </c>
    </row>
    <row r="51" spans="1:6" ht="18.600000000000001" thickBot="1" x14ac:dyDescent="0.4">
      <c r="A51" s="27"/>
      <c r="B51" s="28" t="s">
        <v>78</v>
      </c>
      <c r="C51" s="62">
        <f>C17+C19+C29+C41+C43+C45+C50</f>
        <v>400599460</v>
      </c>
      <c r="D51" s="62">
        <f t="shared" ref="D51:F51" si="9">D17+D19+D29+D41+D43+D45+D50</f>
        <v>3788000</v>
      </c>
      <c r="E51" s="62">
        <f t="shared" si="9"/>
        <v>0</v>
      </c>
      <c r="F51" s="62">
        <f t="shared" si="9"/>
        <v>404387460</v>
      </c>
    </row>
    <row r="52" spans="1:6" x14ac:dyDescent="0.3">
      <c r="D52" s="96">
        <f>D51</f>
        <v>3788000</v>
      </c>
      <c r="E52" s="96">
        <f>E48+E51</f>
        <v>0</v>
      </c>
    </row>
  </sheetData>
  <mergeCells count="2">
    <mergeCell ref="A2:A10"/>
    <mergeCell ref="A11:A13"/>
  </mergeCells>
  <printOptions horizontalCentered="1"/>
  <pageMargins left="0" right="0" top="0.74803149606299213" bottom="0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tabSelected="1" topLeftCell="A85" workbookViewId="0">
      <selection activeCell="D65" sqref="D65"/>
    </sheetView>
  </sheetViews>
  <sheetFormatPr defaultRowHeight="14.4" x14ac:dyDescent="0.3"/>
  <cols>
    <col min="1" max="1" width="7" customWidth="1"/>
    <col min="2" max="2" width="39.88671875" customWidth="1"/>
    <col min="3" max="3" width="11.77734375" customWidth="1"/>
    <col min="4" max="4" width="10.44140625" customWidth="1"/>
    <col min="5" max="5" width="8.6640625" customWidth="1"/>
    <col min="6" max="6" width="11.109375" customWidth="1"/>
    <col min="7" max="7" width="10.88671875" customWidth="1"/>
    <col min="8" max="8" width="4.5546875" customWidth="1"/>
    <col min="9" max="9" width="4.77734375" customWidth="1"/>
    <col min="10" max="10" width="8" customWidth="1"/>
  </cols>
  <sheetData>
    <row r="1" spans="1:11" ht="35.4" customHeight="1" thickBot="1" x14ac:dyDescent="0.35">
      <c r="A1" s="29"/>
      <c r="B1" s="136" t="s">
        <v>206</v>
      </c>
      <c r="C1" s="137" t="s">
        <v>208</v>
      </c>
      <c r="D1" s="137" t="s">
        <v>197</v>
      </c>
      <c r="E1" s="137" t="s">
        <v>198</v>
      </c>
      <c r="F1" s="138" t="s">
        <v>0</v>
      </c>
      <c r="G1" s="139" t="s">
        <v>200</v>
      </c>
      <c r="H1" s="95"/>
      <c r="I1" s="95"/>
      <c r="J1" s="95"/>
    </row>
    <row r="2" spans="1:11" x14ac:dyDescent="0.3">
      <c r="A2" s="10" t="s">
        <v>79</v>
      </c>
      <c r="B2" s="30" t="s">
        <v>80</v>
      </c>
      <c r="C2" s="71">
        <v>46843235</v>
      </c>
      <c r="D2" s="71">
        <v>1911256</v>
      </c>
      <c r="E2" s="71"/>
      <c r="F2" s="91">
        <f>C2+D2+E2</f>
        <v>48754491</v>
      </c>
      <c r="G2" s="126" t="s">
        <v>236</v>
      </c>
      <c r="H2" s="94"/>
      <c r="I2" s="94"/>
      <c r="J2" s="94"/>
      <c r="K2" s="96"/>
    </row>
    <row r="3" spans="1:11" x14ac:dyDescent="0.3">
      <c r="A3" s="12" t="s">
        <v>81</v>
      </c>
      <c r="B3" s="14" t="s">
        <v>82</v>
      </c>
      <c r="C3" s="72">
        <v>3120000</v>
      </c>
      <c r="D3" s="72"/>
      <c r="E3" s="72"/>
      <c r="F3" s="92">
        <f>C3+D3+E3</f>
        <v>3120000</v>
      </c>
      <c r="J3" s="96"/>
      <c r="K3" s="96"/>
    </row>
    <row r="4" spans="1:11" x14ac:dyDescent="0.3">
      <c r="A4" s="12" t="s">
        <v>83</v>
      </c>
      <c r="B4" s="14" t="s">
        <v>84</v>
      </c>
      <c r="C4" s="72">
        <v>700000</v>
      </c>
      <c r="D4" s="72"/>
      <c r="E4" s="72"/>
      <c r="F4" s="92">
        <f t="shared" ref="F4:F16" si="0">C4+D4+E4</f>
        <v>700000</v>
      </c>
      <c r="J4" s="96"/>
      <c r="K4" s="96"/>
    </row>
    <row r="5" spans="1:11" x14ac:dyDescent="0.3">
      <c r="A5" s="12" t="s">
        <v>85</v>
      </c>
      <c r="B5" s="14" t="s">
        <v>86</v>
      </c>
      <c r="C5" s="72">
        <v>3170000</v>
      </c>
      <c r="D5" s="72">
        <v>216000</v>
      </c>
      <c r="E5" s="72"/>
      <c r="F5" s="92">
        <f t="shared" si="0"/>
        <v>3386000</v>
      </c>
      <c r="G5" s="126" t="s">
        <v>237</v>
      </c>
      <c r="H5" s="94"/>
      <c r="I5" s="94"/>
      <c r="J5" s="94"/>
      <c r="K5" s="96"/>
    </row>
    <row r="6" spans="1:11" x14ac:dyDescent="0.3">
      <c r="A6" s="12" t="s">
        <v>87</v>
      </c>
      <c r="B6" s="14" t="s">
        <v>88</v>
      </c>
      <c r="C6" s="72">
        <v>865000</v>
      </c>
      <c r="D6" s="72"/>
      <c r="E6" s="72"/>
      <c r="F6" s="92">
        <f t="shared" si="0"/>
        <v>865000</v>
      </c>
      <c r="H6" s="94"/>
      <c r="I6" s="94"/>
      <c r="J6" s="94"/>
      <c r="K6" s="96"/>
    </row>
    <row r="7" spans="1:11" x14ac:dyDescent="0.3">
      <c r="A7" s="12" t="s">
        <v>89</v>
      </c>
      <c r="B7" s="14" t="s">
        <v>90</v>
      </c>
      <c r="C7" s="72">
        <v>108000</v>
      </c>
      <c r="D7" s="72"/>
      <c r="E7" s="72"/>
      <c r="F7" s="92">
        <f t="shared" si="0"/>
        <v>108000</v>
      </c>
    </row>
    <row r="8" spans="1:11" x14ac:dyDescent="0.3">
      <c r="A8" s="12" t="s">
        <v>91</v>
      </c>
      <c r="B8" s="14" t="s">
        <v>203</v>
      </c>
      <c r="C8" s="72">
        <f t="shared" ref="C8:C39" si="1">SUM(G8:AD8)</f>
        <v>0</v>
      </c>
      <c r="D8" s="72">
        <v>1102200</v>
      </c>
      <c r="E8" s="72"/>
      <c r="F8" s="92">
        <f t="shared" si="0"/>
        <v>1102200</v>
      </c>
    </row>
    <row r="9" spans="1:11" x14ac:dyDescent="0.3">
      <c r="A9" s="12" t="s">
        <v>92</v>
      </c>
      <c r="B9" s="14" t="s">
        <v>93</v>
      </c>
      <c r="C9" s="72">
        <v>10695786</v>
      </c>
      <c r="D9" s="72"/>
      <c r="E9" s="72"/>
      <c r="F9" s="92">
        <f t="shared" si="0"/>
        <v>10695786</v>
      </c>
    </row>
    <row r="10" spans="1:11" x14ac:dyDescent="0.3">
      <c r="A10" s="12" t="s">
        <v>94</v>
      </c>
      <c r="B10" s="14" t="s">
        <v>95</v>
      </c>
      <c r="C10" s="72">
        <v>1390000</v>
      </c>
      <c r="D10" s="72"/>
      <c r="E10" s="72"/>
      <c r="F10" s="92">
        <f t="shared" si="0"/>
        <v>1390000</v>
      </c>
    </row>
    <row r="11" spans="1:11" x14ac:dyDescent="0.3">
      <c r="A11" s="12" t="s">
        <v>96</v>
      </c>
      <c r="B11" s="14" t="s">
        <v>97</v>
      </c>
      <c r="C11" s="73">
        <v>2800000</v>
      </c>
      <c r="D11" s="73">
        <v>200000</v>
      </c>
      <c r="E11" s="73"/>
      <c r="F11" s="92">
        <f t="shared" si="0"/>
        <v>3000000</v>
      </c>
    </row>
    <row r="12" spans="1:11" ht="15" thickBot="1" x14ac:dyDescent="0.35">
      <c r="A12" s="78" t="s">
        <v>98</v>
      </c>
      <c r="B12" s="79" t="s">
        <v>99</v>
      </c>
      <c r="C12" s="55">
        <f>SUM(C2:C11)</f>
        <v>69692021</v>
      </c>
      <c r="D12" s="55">
        <f t="shared" ref="D12:F12" si="2">SUM(D2:D11)</f>
        <v>3429456</v>
      </c>
      <c r="E12" s="55">
        <f t="shared" si="2"/>
        <v>0</v>
      </c>
      <c r="F12" s="55">
        <f t="shared" si="2"/>
        <v>73121477</v>
      </c>
    </row>
    <row r="13" spans="1:11" x14ac:dyDescent="0.3">
      <c r="A13" s="80" t="s">
        <v>100</v>
      </c>
      <c r="B13" s="81" t="s">
        <v>101</v>
      </c>
      <c r="C13" s="74">
        <v>14196297</v>
      </c>
      <c r="D13" s="74">
        <v>484627</v>
      </c>
      <c r="E13" s="74"/>
      <c r="F13" s="93">
        <f t="shared" si="0"/>
        <v>14680924</v>
      </c>
    </row>
    <row r="14" spans="1:11" x14ac:dyDescent="0.3">
      <c r="A14" s="82" t="s">
        <v>102</v>
      </c>
      <c r="B14" s="83" t="s">
        <v>103</v>
      </c>
      <c r="C14" s="72">
        <v>1508430</v>
      </c>
      <c r="D14" s="72">
        <v>35685</v>
      </c>
      <c r="E14" s="72"/>
      <c r="F14" s="92">
        <f t="shared" si="0"/>
        <v>1544115</v>
      </c>
    </row>
    <row r="15" spans="1:11" x14ac:dyDescent="0.3">
      <c r="A15" s="82" t="s">
        <v>213</v>
      </c>
      <c r="B15" s="83" t="s">
        <v>214</v>
      </c>
      <c r="C15" s="72">
        <v>200000</v>
      </c>
      <c r="D15" s="72"/>
      <c r="E15" s="72"/>
      <c r="F15" s="92">
        <f t="shared" si="0"/>
        <v>200000</v>
      </c>
    </row>
    <row r="16" spans="1:11" x14ac:dyDescent="0.3">
      <c r="A16" s="82" t="s">
        <v>104</v>
      </c>
      <c r="B16" s="83" t="s">
        <v>105</v>
      </c>
      <c r="C16" s="72">
        <v>1120906</v>
      </c>
      <c r="D16" s="72">
        <v>38232</v>
      </c>
      <c r="E16" s="72"/>
      <c r="F16" s="92">
        <f t="shared" si="0"/>
        <v>1159138</v>
      </c>
    </row>
    <row r="17" spans="1:7" ht="13.2" customHeight="1" thickBot="1" x14ac:dyDescent="0.35">
      <c r="A17" s="78" t="s">
        <v>106</v>
      </c>
      <c r="B17" s="79" t="s">
        <v>107</v>
      </c>
      <c r="C17" s="55">
        <f>SUM(C13:C16)</f>
        <v>17025633</v>
      </c>
      <c r="D17" s="55">
        <f t="shared" ref="D17:F17" si="3">SUM(D13:D16)</f>
        <v>558544</v>
      </c>
      <c r="E17" s="55">
        <f t="shared" si="3"/>
        <v>0</v>
      </c>
      <c r="F17" s="55">
        <f t="shared" si="3"/>
        <v>17584177</v>
      </c>
    </row>
    <row r="18" spans="1:7" x14ac:dyDescent="0.3">
      <c r="A18" s="10" t="s">
        <v>108</v>
      </c>
      <c r="B18" s="30" t="s">
        <v>109</v>
      </c>
      <c r="C18" s="74">
        <v>2290000</v>
      </c>
      <c r="D18" s="74"/>
      <c r="E18" s="74"/>
      <c r="F18" s="93">
        <f>C18+D18+E18</f>
        <v>2290000</v>
      </c>
      <c r="G18" s="108"/>
    </row>
    <row r="19" spans="1:7" x14ac:dyDescent="0.3">
      <c r="A19" s="12" t="s">
        <v>110</v>
      </c>
      <c r="B19" s="14" t="s">
        <v>111</v>
      </c>
      <c r="C19" s="72">
        <v>13805000</v>
      </c>
      <c r="D19" s="72"/>
      <c r="E19" s="72"/>
      <c r="F19" s="92">
        <f>C19+D19+E19</f>
        <v>13805000</v>
      </c>
    </row>
    <row r="20" spans="1:7" x14ac:dyDescent="0.3">
      <c r="A20" s="12" t="s">
        <v>112</v>
      </c>
      <c r="B20" s="14" t="s">
        <v>113</v>
      </c>
      <c r="C20" s="72">
        <v>1385000</v>
      </c>
      <c r="D20" s="72"/>
      <c r="E20" s="72"/>
      <c r="F20" s="92">
        <f t="shared" ref="F20:F37" si="4">C20+D20+E20</f>
        <v>1385000</v>
      </c>
    </row>
    <row r="21" spans="1:7" x14ac:dyDescent="0.3">
      <c r="A21" s="12" t="s">
        <v>114</v>
      </c>
      <c r="B21" s="14" t="s">
        <v>115</v>
      </c>
      <c r="C21" s="72">
        <v>977000</v>
      </c>
      <c r="D21" s="72"/>
      <c r="E21" s="72"/>
      <c r="F21" s="92">
        <f t="shared" si="4"/>
        <v>977000</v>
      </c>
    </row>
    <row r="22" spans="1:7" x14ac:dyDescent="0.3">
      <c r="A22" s="12" t="s">
        <v>116</v>
      </c>
      <c r="B22" s="14" t="s">
        <v>117</v>
      </c>
      <c r="C22" s="72">
        <f>SUM(C23:C25)</f>
        <v>18234000</v>
      </c>
      <c r="D22" s="72"/>
      <c r="E22" s="72"/>
      <c r="F22" s="92">
        <f t="shared" si="4"/>
        <v>18234000</v>
      </c>
    </row>
    <row r="23" spans="1:7" x14ac:dyDescent="0.3">
      <c r="A23" s="12"/>
      <c r="B23" s="31" t="s">
        <v>118</v>
      </c>
      <c r="C23" s="46">
        <v>9417000</v>
      </c>
      <c r="D23" s="46"/>
      <c r="E23" s="46"/>
      <c r="F23" s="66">
        <f t="shared" si="4"/>
        <v>9417000</v>
      </c>
    </row>
    <row r="24" spans="1:7" x14ac:dyDescent="0.3">
      <c r="A24" s="12"/>
      <c r="B24" s="31" t="s">
        <v>119</v>
      </c>
      <c r="C24" s="46">
        <v>3075000</v>
      </c>
      <c r="D24" s="46"/>
      <c r="E24" s="46"/>
      <c r="F24" s="66">
        <f t="shared" si="4"/>
        <v>3075000</v>
      </c>
    </row>
    <row r="25" spans="1:7" x14ac:dyDescent="0.3">
      <c r="A25" s="12"/>
      <c r="B25" s="31" t="s">
        <v>120</v>
      </c>
      <c r="C25" s="46">
        <v>5742000</v>
      </c>
      <c r="D25" s="46"/>
      <c r="E25" s="46"/>
      <c r="F25" s="66">
        <f t="shared" si="4"/>
        <v>5742000</v>
      </c>
    </row>
    <row r="26" spans="1:7" x14ac:dyDescent="0.3">
      <c r="A26" s="12" t="s">
        <v>121</v>
      </c>
      <c r="B26" s="14" t="s">
        <v>122</v>
      </c>
      <c r="C26" s="72">
        <v>3400000</v>
      </c>
      <c r="D26" s="72"/>
      <c r="E26" s="72"/>
      <c r="F26" s="92">
        <f t="shared" si="4"/>
        <v>3400000</v>
      </c>
    </row>
    <row r="27" spans="1:7" x14ac:dyDescent="0.3">
      <c r="A27" s="12" t="s">
        <v>123</v>
      </c>
      <c r="B27" s="14" t="s">
        <v>124</v>
      </c>
      <c r="C27" s="72">
        <v>520000</v>
      </c>
      <c r="D27" s="72"/>
      <c r="E27" s="72"/>
      <c r="F27" s="92">
        <f t="shared" si="4"/>
        <v>520000</v>
      </c>
    </row>
    <row r="28" spans="1:7" x14ac:dyDescent="0.3">
      <c r="A28" s="12" t="s">
        <v>125</v>
      </c>
      <c r="B28" s="14" t="s">
        <v>126</v>
      </c>
      <c r="C28" s="72">
        <v>9334000</v>
      </c>
      <c r="D28" s="72"/>
      <c r="E28" s="72"/>
      <c r="F28" s="92">
        <f t="shared" si="4"/>
        <v>9334000</v>
      </c>
    </row>
    <row r="29" spans="1:7" x14ac:dyDescent="0.3">
      <c r="A29" s="12" t="s">
        <v>127</v>
      </c>
      <c r="B29" s="14" t="s">
        <v>128</v>
      </c>
      <c r="C29" s="72">
        <v>0</v>
      </c>
      <c r="D29" s="72"/>
      <c r="E29" s="72"/>
      <c r="F29" s="92">
        <f t="shared" si="4"/>
        <v>0</v>
      </c>
    </row>
    <row r="30" spans="1:7" x14ac:dyDescent="0.3">
      <c r="A30" s="12" t="s">
        <v>129</v>
      </c>
      <c r="B30" s="14" t="s">
        <v>130</v>
      </c>
      <c r="C30" s="72">
        <v>5362000</v>
      </c>
      <c r="D30" s="72"/>
      <c r="E30" s="72"/>
      <c r="F30" s="92">
        <f t="shared" si="4"/>
        <v>5362000</v>
      </c>
    </row>
    <row r="31" spans="1:7" x14ac:dyDescent="0.3">
      <c r="A31" s="12" t="s">
        <v>131</v>
      </c>
      <c r="B31" s="14" t="s">
        <v>132</v>
      </c>
      <c r="C31" s="72">
        <v>41278000</v>
      </c>
      <c r="D31" s="72"/>
      <c r="E31" s="72"/>
      <c r="F31" s="92">
        <f t="shared" si="4"/>
        <v>41278000</v>
      </c>
    </row>
    <row r="32" spans="1:7" x14ac:dyDescent="0.3">
      <c r="A32" s="12" t="s">
        <v>133</v>
      </c>
      <c r="B32" s="14" t="s">
        <v>134</v>
      </c>
      <c r="C32" s="72">
        <v>531108</v>
      </c>
      <c r="D32" s="72"/>
      <c r="E32" s="72"/>
      <c r="F32" s="92">
        <f t="shared" si="4"/>
        <v>531108</v>
      </c>
    </row>
    <row r="33" spans="1:7" x14ac:dyDescent="0.3">
      <c r="A33" s="12" t="s">
        <v>135</v>
      </c>
      <c r="B33" s="14" t="s">
        <v>136</v>
      </c>
      <c r="C33" s="72">
        <v>1346000</v>
      </c>
      <c r="D33" s="72"/>
      <c r="E33" s="72"/>
      <c r="F33" s="92">
        <f t="shared" si="4"/>
        <v>1346000</v>
      </c>
    </row>
    <row r="34" spans="1:7" x14ac:dyDescent="0.3">
      <c r="A34" s="12" t="s">
        <v>137</v>
      </c>
      <c r="B34" s="14" t="s">
        <v>138</v>
      </c>
      <c r="C34" s="72">
        <v>23802140</v>
      </c>
      <c r="D34" s="72">
        <v>45900</v>
      </c>
      <c r="E34" s="72"/>
      <c r="F34" s="92">
        <f t="shared" si="4"/>
        <v>23848040</v>
      </c>
      <c r="G34" s="111"/>
    </row>
    <row r="35" spans="1:7" x14ac:dyDescent="0.3">
      <c r="A35" s="12" t="s">
        <v>139</v>
      </c>
      <c r="B35" s="14" t="s">
        <v>140</v>
      </c>
      <c r="C35" s="72">
        <v>5000000</v>
      </c>
      <c r="D35" s="72"/>
      <c r="E35" s="72"/>
      <c r="F35" s="92">
        <f t="shared" si="4"/>
        <v>5000000</v>
      </c>
    </row>
    <row r="36" spans="1:7" x14ac:dyDescent="0.3">
      <c r="A36" s="12" t="s">
        <v>141</v>
      </c>
      <c r="B36" s="14" t="s">
        <v>142</v>
      </c>
      <c r="C36" s="72">
        <v>100000</v>
      </c>
      <c r="D36" s="72"/>
      <c r="E36" s="72"/>
      <c r="F36" s="92">
        <f t="shared" si="4"/>
        <v>100000</v>
      </c>
    </row>
    <row r="37" spans="1:7" x14ac:dyDescent="0.3">
      <c r="A37" s="32" t="s">
        <v>143</v>
      </c>
      <c r="B37" s="33" t="s">
        <v>144</v>
      </c>
      <c r="C37" s="72">
        <v>290000</v>
      </c>
      <c r="D37" s="72"/>
      <c r="E37" s="72"/>
      <c r="F37" s="92">
        <f t="shared" si="4"/>
        <v>290000</v>
      </c>
    </row>
    <row r="38" spans="1:7" ht="13.2" customHeight="1" thickBot="1" x14ac:dyDescent="0.35">
      <c r="A38" s="78" t="s">
        <v>145</v>
      </c>
      <c r="B38" s="79" t="s">
        <v>146</v>
      </c>
      <c r="C38" s="55">
        <f>SUM(C26:C37)+SUM(C18:C22)</f>
        <v>127654248</v>
      </c>
      <c r="D38" s="55">
        <f t="shared" ref="D38:E38" si="5">SUM(D26:D37)+SUM(D18:D22)</f>
        <v>45900</v>
      </c>
      <c r="E38" s="55">
        <f t="shared" si="5"/>
        <v>0</v>
      </c>
      <c r="F38" s="69">
        <f>SUM(F26:F37)+SUM(F18:F22)</f>
        <v>127700148</v>
      </c>
    </row>
    <row r="39" spans="1:7" ht="12" customHeight="1" x14ac:dyDescent="0.3">
      <c r="A39" s="80" t="s">
        <v>219</v>
      </c>
      <c r="B39" s="81" t="s">
        <v>218</v>
      </c>
      <c r="C39" s="74">
        <f t="shared" si="1"/>
        <v>0</v>
      </c>
      <c r="D39" s="74"/>
      <c r="E39" s="74"/>
      <c r="F39" s="93">
        <f>C39+D39+E39</f>
        <v>0</v>
      </c>
    </row>
    <row r="40" spans="1:7" x14ac:dyDescent="0.3">
      <c r="A40" s="114" t="s">
        <v>216</v>
      </c>
      <c r="B40" s="115" t="s">
        <v>217</v>
      </c>
      <c r="C40" s="73">
        <v>2800000</v>
      </c>
      <c r="D40" s="73"/>
      <c r="E40" s="73"/>
      <c r="F40" s="92">
        <f>C40+D40+E40</f>
        <v>2800000</v>
      </c>
    </row>
    <row r="41" spans="1:7" x14ac:dyDescent="0.3">
      <c r="A41" s="82" t="s">
        <v>147</v>
      </c>
      <c r="B41" s="83" t="s">
        <v>215</v>
      </c>
      <c r="C41" s="72">
        <v>4000000</v>
      </c>
      <c r="D41" s="72"/>
      <c r="E41" s="72"/>
      <c r="F41" s="92">
        <f>C41+D41+E41</f>
        <v>4000000</v>
      </c>
    </row>
    <row r="42" spans="1:7" x14ac:dyDescent="0.3">
      <c r="A42" s="82" t="s">
        <v>148</v>
      </c>
      <c r="B42" s="83" t="s">
        <v>149</v>
      </c>
      <c r="C42" s="72">
        <v>505000</v>
      </c>
      <c r="D42" s="72"/>
      <c r="E42" s="72"/>
      <c r="F42" s="92">
        <f>C42+D42+E42</f>
        <v>505000</v>
      </c>
    </row>
    <row r="43" spans="1:7" ht="13.8" customHeight="1" thickBot="1" x14ac:dyDescent="0.35">
      <c r="A43" s="78" t="s">
        <v>150</v>
      </c>
      <c r="B43" s="79" t="s">
        <v>151</v>
      </c>
      <c r="C43" s="55">
        <f>SUM(C39:C42)</f>
        <v>7305000</v>
      </c>
      <c r="D43" s="55">
        <f t="shared" ref="D43:F43" si="6">SUM(D39:D42)</f>
        <v>0</v>
      </c>
      <c r="E43" s="55">
        <f t="shared" si="6"/>
        <v>0</v>
      </c>
      <c r="F43" s="69">
        <f t="shared" si="6"/>
        <v>7305000</v>
      </c>
    </row>
    <row r="44" spans="1:7" x14ac:dyDescent="0.3">
      <c r="A44" s="140" t="s">
        <v>201</v>
      </c>
      <c r="B44" s="141" t="s">
        <v>202</v>
      </c>
      <c r="C44" s="130">
        <v>0</v>
      </c>
      <c r="D44" s="130">
        <v>35734</v>
      </c>
      <c r="E44" s="142"/>
      <c r="F44" s="131">
        <f>C44+D44+E44</f>
        <v>35734</v>
      </c>
      <c r="G44" s="126" t="s">
        <v>238</v>
      </c>
    </row>
    <row r="45" spans="1:7" ht="15.6" customHeight="1" x14ac:dyDescent="0.3">
      <c r="A45" s="109" t="s">
        <v>152</v>
      </c>
      <c r="B45" s="110" t="s">
        <v>153</v>
      </c>
      <c r="C45" s="106">
        <f>SUM(C46:C48)</f>
        <v>33667884</v>
      </c>
      <c r="D45" s="106">
        <f t="shared" ref="D45:F45" si="7">SUM(D46:D48)</f>
        <v>0</v>
      </c>
      <c r="E45" s="106">
        <f t="shared" si="7"/>
        <v>0</v>
      </c>
      <c r="F45" s="107">
        <f t="shared" si="7"/>
        <v>33667884</v>
      </c>
    </row>
    <row r="46" spans="1:7" ht="15" customHeight="1" x14ac:dyDescent="0.3">
      <c r="A46" s="34"/>
      <c r="B46" s="35" t="s">
        <v>196</v>
      </c>
      <c r="C46" s="46">
        <v>1000000</v>
      </c>
      <c r="D46" s="53"/>
      <c r="E46" s="53"/>
      <c r="F46" s="66">
        <f t="shared" ref="F46:F60" si="8">C46+D46</f>
        <v>1000000</v>
      </c>
    </row>
    <row r="47" spans="1:7" ht="13.2" customHeight="1" x14ac:dyDescent="0.3">
      <c r="A47" s="34"/>
      <c r="B47" s="35" t="s">
        <v>154</v>
      </c>
      <c r="C47" s="46">
        <v>32432884</v>
      </c>
      <c r="D47" s="53"/>
      <c r="E47" s="53"/>
      <c r="F47" s="66">
        <f t="shared" si="8"/>
        <v>32432884</v>
      </c>
    </row>
    <row r="48" spans="1:7" ht="13.2" customHeight="1" x14ac:dyDescent="0.3">
      <c r="A48" s="34"/>
      <c r="B48" s="35" t="s">
        <v>155</v>
      </c>
      <c r="C48" s="46">
        <v>235000</v>
      </c>
      <c r="D48" s="53"/>
      <c r="E48" s="53"/>
      <c r="F48" s="66">
        <f t="shared" si="8"/>
        <v>235000</v>
      </c>
    </row>
    <row r="49" spans="1:7" ht="15.6" customHeight="1" x14ac:dyDescent="0.3">
      <c r="A49" s="36" t="s">
        <v>156</v>
      </c>
      <c r="B49" s="37" t="s">
        <v>157</v>
      </c>
      <c r="C49" s="73">
        <f>SUM(C50:C53)</f>
        <v>17999064</v>
      </c>
      <c r="D49" s="73">
        <f t="shared" ref="D49:F49" si="9">SUM(D50:D53)</f>
        <v>0</v>
      </c>
      <c r="E49" s="73">
        <f t="shared" si="9"/>
        <v>0</v>
      </c>
      <c r="F49" s="103">
        <f t="shared" si="9"/>
        <v>17999064</v>
      </c>
    </row>
    <row r="50" spans="1:7" ht="12.6" customHeight="1" x14ac:dyDescent="0.3">
      <c r="A50" s="38"/>
      <c r="B50" s="39" t="s">
        <v>199</v>
      </c>
      <c r="C50" s="46">
        <v>15478466</v>
      </c>
      <c r="D50" s="46"/>
      <c r="E50" s="46"/>
      <c r="F50" s="66">
        <f t="shared" si="8"/>
        <v>15478466</v>
      </c>
    </row>
    <row r="51" spans="1:7" ht="12.6" customHeight="1" x14ac:dyDescent="0.3">
      <c r="A51" s="38"/>
      <c r="B51" s="39" t="s">
        <v>158</v>
      </c>
      <c r="C51" s="46">
        <v>534581</v>
      </c>
      <c r="D51" s="46"/>
      <c r="E51" s="46"/>
      <c r="F51" s="66">
        <f t="shared" si="8"/>
        <v>534581</v>
      </c>
    </row>
    <row r="52" spans="1:7" ht="12.6" customHeight="1" x14ac:dyDescent="0.3">
      <c r="A52" s="38"/>
      <c r="B52" s="39" t="s">
        <v>220</v>
      </c>
      <c r="C52" s="46">
        <v>607000</v>
      </c>
      <c r="D52" s="46"/>
      <c r="E52" s="46"/>
      <c r="F52" s="66">
        <f t="shared" si="8"/>
        <v>607000</v>
      </c>
    </row>
    <row r="53" spans="1:7" ht="13.8" customHeight="1" x14ac:dyDescent="0.3">
      <c r="A53" s="38"/>
      <c r="B53" s="99" t="s">
        <v>240</v>
      </c>
      <c r="C53" s="46">
        <v>1379017</v>
      </c>
      <c r="D53" s="46"/>
      <c r="E53" s="46"/>
      <c r="F53" s="66">
        <f t="shared" si="8"/>
        <v>1379017</v>
      </c>
    </row>
    <row r="54" spans="1:7" ht="13.2" customHeight="1" x14ac:dyDescent="0.3">
      <c r="A54" s="34" t="s">
        <v>159</v>
      </c>
      <c r="B54" s="40" t="s">
        <v>160</v>
      </c>
      <c r="C54" s="45">
        <f>SUM(C55:C60)</f>
        <v>12500000</v>
      </c>
      <c r="D54" s="45"/>
      <c r="E54" s="45"/>
      <c r="F54" s="45">
        <f>SUM(F55:F60)</f>
        <v>12500000</v>
      </c>
    </row>
    <row r="55" spans="1:7" ht="13.2" customHeight="1" x14ac:dyDescent="0.3">
      <c r="A55" s="41"/>
      <c r="B55" s="31" t="s">
        <v>161</v>
      </c>
      <c r="C55" s="46">
        <v>8409000</v>
      </c>
      <c r="D55" s="46"/>
      <c r="E55" s="46"/>
      <c r="F55" s="66">
        <f t="shared" si="8"/>
        <v>8409000</v>
      </c>
    </row>
    <row r="56" spans="1:7" ht="12" customHeight="1" x14ac:dyDescent="0.3">
      <c r="A56" s="41"/>
      <c r="B56" s="31" t="s">
        <v>162</v>
      </c>
      <c r="C56" s="46">
        <v>500000</v>
      </c>
      <c r="D56" s="46"/>
      <c r="E56" s="46"/>
      <c r="F56" s="66">
        <f t="shared" si="8"/>
        <v>500000</v>
      </c>
    </row>
    <row r="57" spans="1:7" ht="12" customHeight="1" x14ac:dyDescent="0.3">
      <c r="A57" s="41"/>
      <c r="B57" s="31" t="s">
        <v>163</v>
      </c>
      <c r="C57" s="46">
        <v>1000000</v>
      </c>
      <c r="D57" s="46"/>
      <c r="E57" s="46"/>
      <c r="F57" s="66">
        <f t="shared" si="8"/>
        <v>1000000</v>
      </c>
    </row>
    <row r="58" spans="1:7" ht="13.8" customHeight="1" x14ac:dyDescent="0.3">
      <c r="A58" s="41"/>
      <c r="B58" s="42" t="s">
        <v>164</v>
      </c>
      <c r="C58" s="46">
        <v>400000</v>
      </c>
      <c r="D58" s="46"/>
      <c r="E58" s="46"/>
      <c r="F58" s="66">
        <f t="shared" si="8"/>
        <v>400000</v>
      </c>
    </row>
    <row r="59" spans="1:7" ht="13.2" customHeight="1" x14ac:dyDescent="0.3">
      <c r="A59" s="41"/>
      <c r="B59" s="42" t="s">
        <v>165</v>
      </c>
      <c r="C59" s="46">
        <v>600000</v>
      </c>
      <c r="D59" s="46"/>
      <c r="E59" s="46"/>
      <c r="F59" s="66">
        <f t="shared" si="8"/>
        <v>600000</v>
      </c>
    </row>
    <row r="60" spans="1:7" ht="13.2" customHeight="1" thickBot="1" x14ac:dyDescent="0.35">
      <c r="A60" s="143"/>
      <c r="B60" s="144" t="s">
        <v>221</v>
      </c>
      <c r="C60" s="76">
        <v>1591000</v>
      </c>
      <c r="D60" s="76"/>
      <c r="E60" s="76"/>
      <c r="F60" s="104">
        <f t="shared" si="8"/>
        <v>1591000</v>
      </c>
    </row>
    <row r="61" spans="1:7" ht="16.8" customHeight="1" thickBot="1" x14ac:dyDescent="0.35">
      <c r="A61" s="100"/>
      <c r="B61" s="101"/>
      <c r="C61" s="102"/>
      <c r="D61" s="102"/>
      <c r="E61" s="102"/>
      <c r="F61" s="102"/>
    </row>
    <row r="62" spans="1:7" ht="42.6" customHeight="1" thickBot="1" x14ac:dyDescent="0.35">
      <c r="A62" s="145"/>
      <c r="B62" s="136" t="s">
        <v>206</v>
      </c>
      <c r="C62" s="137" t="s">
        <v>208</v>
      </c>
      <c r="D62" s="137" t="s">
        <v>197</v>
      </c>
      <c r="E62" s="137" t="s">
        <v>198</v>
      </c>
      <c r="F62" s="138" t="s">
        <v>0</v>
      </c>
      <c r="G62" s="139" t="s">
        <v>200</v>
      </c>
    </row>
    <row r="63" spans="1:7" x14ac:dyDescent="0.3">
      <c r="A63" s="129" t="s">
        <v>166</v>
      </c>
      <c r="B63" s="134" t="s">
        <v>167</v>
      </c>
      <c r="C63" s="130">
        <f>SUM(C64:C69)</f>
        <v>32215106</v>
      </c>
      <c r="D63" s="130">
        <f>D64+D69</f>
        <v>-29249494</v>
      </c>
      <c r="E63" s="130">
        <f>SUM(E64:E69)</f>
        <v>0</v>
      </c>
      <c r="F63" s="131">
        <f>C63+D63+E63</f>
        <v>2965612</v>
      </c>
      <c r="G63" s="126"/>
    </row>
    <row r="64" spans="1:7" x14ac:dyDescent="0.3">
      <c r="A64" s="43"/>
      <c r="B64" s="44" t="s">
        <v>168</v>
      </c>
      <c r="C64" s="46">
        <v>9393000</v>
      </c>
      <c r="D64" s="46">
        <f>SUM(D65:D68)</f>
        <v>-7422137</v>
      </c>
      <c r="E64" s="45"/>
      <c r="F64" s="66">
        <f t="shared" ref="F64:F69" si="10">C64+D64+E64</f>
        <v>1970863</v>
      </c>
      <c r="G64" s="126"/>
    </row>
    <row r="65" spans="1:7" x14ac:dyDescent="0.3">
      <c r="A65" s="43"/>
      <c r="B65" s="44" t="s">
        <v>233</v>
      </c>
      <c r="C65" s="46"/>
      <c r="D65" s="46">
        <v>-245900</v>
      </c>
      <c r="E65" s="45"/>
      <c r="F65" s="66"/>
      <c r="G65" s="126"/>
    </row>
    <row r="66" spans="1:7" x14ac:dyDescent="0.3">
      <c r="A66" s="43"/>
      <c r="B66" s="31" t="s">
        <v>227</v>
      </c>
      <c r="C66" s="46"/>
      <c r="D66" s="46">
        <v>-150000</v>
      </c>
      <c r="E66" s="45"/>
      <c r="F66" s="66"/>
      <c r="G66" s="126"/>
    </row>
    <row r="67" spans="1:7" x14ac:dyDescent="0.3">
      <c r="A67" s="43"/>
      <c r="B67" s="126" t="s">
        <v>234</v>
      </c>
      <c r="C67" s="46"/>
      <c r="D67" s="46">
        <v>-35734</v>
      </c>
      <c r="E67" s="45"/>
      <c r="F67" s="66"/>
      <c r="G67" s="126"/>
    </row>
    <row r="68" spans="1:7" x14ac:dyDescent="0.3">
      <c r="A68" s="43"/>
      <c r="B68" s="126" t="s">
        <v>242</v>
      </c>
      <c r="C68" s="46"/>
      <c r="D68" s="46">
        <v>-6990503</v>
      </c>
      <c r="E68" s="45"/>
      <c r="F68" s="66"/>
      <c r="G68" s="126"/>
    </row>
    <row r="69" spans="1:7" x14ac:dyDescent="0.3">
      <c r="A69" s="43"/>
      <c r="B69" s="44" t="s">
        <v>229</v>
      </c>
      <c r="C69" s="46">
        <v>22822106</v>
      </c>
      <c r="D69" s="46">
        <f>SUM(D70:D73)</f>
        <v>-21827357</v>
      </c>
      <c r="E69" s="45"/>
      <c r="F69" s="66">
        <f t="shared" si="10"/>
        <v>994749</v>
      </c>
      <c r="G69" s="126"/>
    </row>
    <row r="70" spans="1:7" x14ac:dyDescent="0.3">
      <c r="A70" s="43"/>
      <c r="B70" s="31" t="s">
        <v>228</v>
      </c>
      <c r="C70" s="75"/>
      <c r="D70" s="75">
        <v>-2579000</v>
      </c>
      <c r="E70" s="128"/>
      <c r="F70" s="132"/>
      <c r="G70" s="126"/>
    </row>
    <row r="71" spans="1:7" x14ac:dyDescent="0.3">
      <c r="A71" s="43"/>
      <c r="B71" s="31" t="s">
        <v>230</v>
      </c>
      <c r="C71" s="75"/>
      <c r="D71" s="75">
        <v>-2248357</v>
      </c>
      <c r="E71" s="128"/>
      <c r="F71" s="132"/>
      <c r="G71" s="126"/>
    </row>
    <row r="72" spans="1:7" x14ac:dyDescent="0.3">
      <c r="A72" s="43"/>
      <c r="B72" s="31" t="s">
        <v>231</v>
      </c>
      <c r="C72" s="75"/>
      <c r="D72" s="75">
        <v>-16000000</v>
      </c>
      <c r="E72" s="128"/>
      <c r="F72" s="132"/>
      <c r="G72" s="126"/>
    </row>
    <row r="73" spans="1:7" x14ac:dyDescent="0.3">
      <c r="A73" s="43"/>
      <c r="B73" s="127" t="s">
        <v>235</v>
      </c>
      <c r="C73" s="75"/>
      <c r="D73" s="75">
        <v>-1000000</v>
      </c>
      <c r="E73" s="128"/>
      <c r="F73" s="132"/>
      <c r="G73" s="126"/>
    </row>
    <row r="74" spans="1:7" ht="15" thickBot="1" x14ac:dyDescent="0.35">
      <c r="A74" s="78" t="s">
        <v>169</v>
      </c>
      <c r="B74" s="79" t="s">
        <v>170</v>
      </c>
      <c r="C74" s="55">
        <f>C63+C54+C49+C45+C44</f>
        <v>96382054</v>
      </c>
      <c r="D74" s="55">
        <f>D63+D54+D49+D45+D44</f>
        <v>-29213760</v>
      </c>
      <c r="E74" s="55">
        <f>E63+E54+E49+E45+E44</f>
        <v>0</v>
      </c>
      <c r="F74" s="69">
        <f>F63+F54+F49+F45+F44</f>
        <v>67168294</v>
      </c>
      <c r="G74" s="126"/>
    </row>
    <row r="75" spans="1:7" x14ac:dyDescent="0.3">
      <c r="A75" s="80" t="s">
        <v>171</v>
      </c>
      <c r="B75" s="84" t="s">
        <v>172</v>
      </c>
      <c r="C75" s="74">
        <v>7600000</v>
      </c>
      <c r="D75" s="74">
        <v>118110</v>
      </c>
      <c r="E75" s="74"/>
      <c r="F75" s="93">
        <f>C75+D75+E75</f>
        <v>7718110</v>
      </c>
      <c r="G75" s="126" t="s">
        <v>239</v>
      </c>
    </row>
    <row r="76" spans="1:7" x14ac:dyDescent="0.3">
      <c r="A76" s="32" t="s">
        <v>173</v>
      </c>
      <c r="B76" s="14" t="s">
        <v>174</v>
      </c>
      <c r="C76" s="72">
        <v>0</v>
      </c>
      <c r="D76" s="72">
        <v>6990503</v>
      </c>
      <c r="E76" s="72"/>
      <c r="F76" s="92">
        <f>C76+D76+E76</f>
        <v>6990503</v>
      </c>
      <c r="G76" s="126"/>
    </row>
    <row r="77" spans="1:7" x14ac:dyDescent="0.3">
      <c r="A77" s="32" t="s">
        <v>175</v>
      </c>
      <c r="B77" s="14" t="s">
        <v>176</v>
      </c>
      <c r="C77" s="72">
        <v>2000000</v>
      </c>
      <c r="D77" s="72"/>
      <c r="E77" s="72"/>
      <c r="F77" s="92">
        <f t="shared" ref="F77:F83" si="11">C77+D77+E77</f>
        <v>2000000</v>
      </c>
      <c r="G77" s="126"/>
    </row>
    <row r="78" spans="1:7" x14ac:dyDescent="0.3">
      <c r="A78" s="32" t="s">
        <v>177</v>
      </c>
      <c r="B78" s="14" t="s">
        <v>178</v>
      </c>
      <c r="C78" s="72">
        <f>SUM(C79:C80)</f>
        <v>8500000</v>
      </c>
      <c r="D78" s="72">
        <v>2818110</v>
      </c>
      <c r="E78" s="72"/>
      <c r="F78" s="92">
        <f t="shared" si="11"/>
        <v>11318110</v>
      </c>
      <c r="G78" s="126"/>
    </row>
    <row r="79" spans="1:7" x14ac:dyDescent="0.3">
      <c r="A79" s="32"/>
      <c r="B79" s="116" t="s">
        <v>222</v>
      </c>
      <c r="C79" s="46">
        <v>2944000</v>
      </c>
      <c r="D79" s="46"/>
      <c r="E79" s="46"/>
      <c r="F79" s="66">
        <f t="shared" si="11"/>
        <v>2944000</v>
      </c>
    </row>
    <row r="80" spans="1:7" x14ac:dyDescent="0.3">
      <c r="A80" s="32"/>
      <c r="B80" s="31" t="s">
        <v>178</v>
      </c>
      <c r="C80" s="46">
        <v>5556000</v>
      </c>
      <c r="D80" s="46"/>
      <c r="E80" s="46"/>
      <c r="F80" s="66">
        <f t="shared" si="11"/>
        <v>5556000</v>
      </c>
    </row>
    <row r="81" spans="1:7" x14ac:dyDescent="0.3">
      <c r="A81" s="32"/>
      <c r="B81" s="31" t="s">
        <v>228</v>
      </c>
      <c r="C81" s="46"/>
      <c r="D81" s="46">
        <v>2579000</v>
      </c>
      <c r="E81" s="46"/>
      <c r="F81" s="66"/>
    </row>
    <row r="82" spans="1:7" x14ac:dyDescent="0.3">
      <c r="A82" s="32"/>
      <c r="B82" s="127" t="s">
        <v>235</v>
      </c>
      <c r="C82" s="46"/>
      <c r="D82" s="46">
        <v>1000000</v>
      </c>
      <c r="E82" s="46"/>
      <c r="F82" s="66"/>
    </row>
    <row r="83" spans="1:7" x14ac:dyDescent="0.3">
      <c r="A83" s="32" t="s">
        <v>179</v>
      </c>
      <c r="B83" s="14" t="s">
        <v>180</v>
      </c>
      <c r="C83" s="72">
        <v>4887000</v>
      </c>
      <c r="D83" s="72">
        <v>792780</v>
      </c>
      <c r="E83" s="72"/>
      <c r="F83" s="92">
        <f t="shared" si="11"/>
        <v>5679780</v>
      </c>
    </row>
    <row r="84" spans="1:7" ht="15" thickBot="1" x14ac:dyDescent="0.35">
      <c r="A84" s="78" t="s">
        <v>181</v>
      </c>
      <c r="B84" s="79" t="s">
        <v>182</v>
      </c>
      <c r="C84" s="55">
        <f>SUM(C75,C76,C77,C78,C83)</f>
        <v>22987000</v>
      </c>
      <c r="D84" s="55">
        <f>SUM(D75,D76,D77,D78,D83)</f>
        <v>10719503</v>
      </c>
      <c r="E84" s="55">
        <f>SUM(E75,E76,E77,E78,E83)</f>
        <v>0</v>
      </c>
      <c r="F84" s="69">
        <f>SUM(F75,F76,F77,F78,F83)</f>
        <v>33706503</v>
      </c>
      <c r="G84" s="126"/>
    </row>
    <row r="85" spans="1:7" x14ac:dyDescent="0.3">
      <c r="A85" s="10" t="s">
        <v>183</v>
      </c>
      <c r="B85" s="30" t="s">
        <v>184</v>
      </c>
      <c r="C85" s="74">
        <v>44212198</v>
      </c>
      <c r="D85" s="74">
        <v>14368785</v>
      </c>
      <c r="E85" s="74"/>
      <c r="F85" s="93">
        <f>C85+D85+E85</f>
        <v>58580983</v>
      </c>
    </row>
    <row r="86" spans="1:7" x14ac:dyDescent="0.3">
      <c r="A86" s="32" t="s">
        <v>185</v>
      </c>
      <c r="B86" s="33" t="s">
        <v>186</v>
      </c>
      <c r="C86" s="72">
        <v>11937294</v>
      </c>
      <c r="D86" s="72">
        <v>3879572</v>
      </c>
      <c r="E86" s="72"/>
      <c r="F86" s="92">
        <f>C86+D86+E86</f>
        <v>15816866</v>
      </c>
    </row>
    <row r="87" spans="1:7" x14ac:dyDescent="0.3">
      <c r="A87" s="85" t="s">
        <v>187</v>
      </c>
      <c r="B87" s="123" t="s">
        <v>188</v>
      </c>
      <c r="C87" s="124">
        <f t="shared" ref="C87:F87" si="12">SUM(C85:C86)</f>
        <v>56149492</v>
      </c>
      <c r="D87" s="64">
        <f t="shared" si="12"/>
        <v>18248357</v>
      </c>
      <c r="E87" s="64">
        <f t="shared" si="12"/>
        <v>0</v>
      </c>
      <c r="F87" s="68">
        <f t="shared" si="12"/>
        <v>74397849</v>
      </c>
    </row>
    <row r="88" spans="1:7" x14ac:dyDescent="0.3">
      <c r="A88" s="12"/>
      <c r="B88" s="31" t="s">
        <v>223</v>
      </c>
      <c r="C88" s="125">
        <v>9998076</v>
      </c>
      <c r="D88" s="46"/>
      <c r="E88" s="46"/>
      <c r="F88" s="66">
        <f>C88+D88+E88</f>
        <v>9998076</v>
      </c>
    </row>
    <row r="89" spans="1:7" x14ac:dyDescent="0.3">
      <c r="A89" s="12"/>
      <c r="B89" s="31" t="s">
        <v>224</v>
      </c>
      <c r="C89" s="125">
        <v>10711736</v>
      </c>
      <c r="D89" s="46"/>
      <c r="E89" s="46"/>
      <c r="F89" s="66">
        <f t="shared" ref="F89:F94" si="13">C89+D89+E89</f>
        <v>10711736</v>
      </c>
    </row>
    <row r="90" spans="1:7" x14ac:dyDescent="0.3">
      <c r="A90" s="12"/>
      <c r="B90" s="117" t="s">
        <v>225</v>
      </c>
      <c r="C90" s="118">
        <v>15444000</v>
      </c>
      <c r="D90" s="46"/>
      <c r="E90" s="46"/>
      <c r="F90" s="66">
        <f t="shared" si="13"/>
        <v>15444000</v>
      </c>
    </row>
    <row r="91" spans="1:7" x14ac:dyDescent="0.3">
      <c r="A91" s="12"/>
      <c r="B91" s="117" t="s">
        <v>232</v>
      </c>
      <c r="C91" s="118">
        <v>19995680</v>
      </c>
      <c r="D91" s="46"/>
      <c r="E91" s="46"/>
      <c r="F91" s="66">
        <f t="shared" si="13"/>
        <v>19995680</v>
      </c>
    </row>
    <row r="92" spans="1:7" x14ac:dyDescent="0.3">
      <c r="A92" s="32"/>
      <c r="B92" s="31" t="s">
        <v>230</v>
      </c>
      <c r="C92" s="75"/>
      <c r="D92" s="75">
        <v>2248357</v>
      </c>
      <c r="E92" s="75"/>
      <c r="F92" s="66">
        <f t="shared" si="13"/>
        <v>2248357</v>
      </c>
    </row>
    <row r="93" spans="1:7" x14ac:dyDescent="0.3">
      <c r="A93" s="32"/>
      <c r="B93" s="31" t="s">
        <v>231</v>
      </c>
      <c r="C93" s="75"/>
      <c r="D93" s="75">
        <v>16000000</v>
      </c>
      <c r="E93" s="75"/>
      <c r="F93" s="66">
        <f t="shared" si="13"/>
        <v>16000000</v>
      </c>
    </row>
    <row r="94" spans="1:7" ht="15" thickBot="1" x14ac:dyDescent="0.35">
      <c r="A94" s="133"/>
      <c r="B94" s="47" t="s">
        <v>189</v>
      </c>
      <c r="C94" s="76">
        <f>SUM(C88:C93)</f>
        <v>56149492</v>
      </c>
      <c r="D94" s="76">
        <f>SUM(D88:D93)</f>
        <v>18248357</v>
      </c>
      <c r="E94" s="76">
        <f>SUM(E88:E93)</f>
        <v>0</v>
      </c>
      <c r="F94" s="104">
        <f t="shared" si="13"/>
        <v>74397849</v>
      </c>
    </row>
    <row r="95" spans="1:7" x14ac:dyDescent="0.3">
      <c r="A95" s="48" t="s">
        <v>190</v>
      </c>
      <c r="B95" s="49" t="s">
        <v>191</v>
      </c>
      <c r="C95" s="77">
        <v>3404012</v>
      </c>
      <c r="D95" s="77"/>
      <c r="E95" s="77"/>
      <c r="F95" s="93">
        <f t="shared" ref="F95:F96" si="14">C95+D95+E95</f>
        <v>3404012</v>
      </c>
    </row>
    <row r="96" spans="1:7" x14ac:dyDescent="0.3">
      <c r="A96" s="32" t="s">
        <v>192</v>
      </c>
      <c r="B96" s="33" t="s">
        <v>241</v>
      </c>
      <c r="C96" s="72">
        <v>23331259</v>
      </c>
      <c r="D96" s="72"/>
      <c r="E96" s="72"/>
      <c r="F96" s="92">
        <f t="shared" si="14"/>
        <v>23331259</v>
      </c>
    </row>
    <row r="97" spans="1:6" ht="15" thickBot="1" x14ac:dyDescent="0.35">
      <c r="A97" s="78" t="s">
        <v>193</v>
      </c>
      <c r="B97" s="79" t="s">
        <v>194</v>
      </c>
      <c r="C97" s="55">
        <f>SUM(C95)</f>
        <v>3404012</v>
      </c>
      <c r="D97" s="55">
        <f t="shared" ref="D97:F97" si="15">SUM(D95)</f>
        <v>0</v>
      </c>
      <c r="E97" s="55">
        <f t="shared" si="15"/>
        <v>0</v>
      </c>
      <c r="F97" s="69">
        <f t="shared" si="15"/>
        <v>3404012</v>
      </c>
    </row>
    <row r="98" spans="1:6" ht="18.600000000000001" thickBot="1" x14ac:dyDescent="0.4">
      <c r="A98" s="50"/>
      <c r="B98" s="51" t="s">
        <v>195</v>
      </c>
      <c r="C98" s="62">
        <f>C97+C87+C84+C74+C43+C38+C17+C12</f>
        <v>400599460</v>
      </c>
      <c r="D98" s="62">
        <f>D97+D87+D84+D74+D43+D38+D17+D12</f>
        <v>3788000</v>
      </c>
      <c r="E98" s="62">
        <f>E97+E87+E84+E74+E43+E38+E17+E12</f>
        <v>0</v>
      </c>
      <c r="F98" s="90">
        <f>F97+F87+F84+F74+F43+F38+F17+F12</f>
        <v>404387460</v>
      </c>
    </row>
    <row r="99" spans="1:6" x14ac:dyDescent="0.3">
      <c r="D99" s="96">
        <f>D98+D96</f>
        <v>3788000</v>
      </c>
      <c r="E99" s="96">
        <f>E98+E96</f>
        <v>0</v>
      </c>
    </row>
  </sheetData>
  <printOptions horizontalCentered="1"/>
  <pageMargins left="0" right="0" top="0.39370078740157483" bottom="0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Bevétel</vt:lpstr>
      <vt:lpstr>Kiadás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2017-05-24T09:31:07Z</cp:lastPrinted>
  <dcterms:created xsi:type="dcterms:W3CDTF">2016-05-05T10:01:14Z</dcterms:created>
  <dcterms:modified xsi:type="dcterms:W3CDTF">2017-05-31T10:04:20Z</dcterms:modified>
</cp:coreProperties>
</file>