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0.sz.m.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6" i="1" l="1"/>
  <c r="H16" i="1"/>
  <c r="J15" i="1"/>
  <c r="G15" i="1"/>
  <c r="F15" i="1"/>
  <c r="E15" i="1"/>
  <c r="K15" i="1" s="1"/>
  <c r="C15" i="1" s="1"/>
  <c r="B15" i="1"/>
  <c r="J14" i="1"/>
  <c r="G14" i="1"/>
  <c r="K14" i="1" s="1"/>
  <c r="C14" i="1" s="1"/>
  <c r="B14" i="1"/>
  <c r="D14" i="1" s="1"/>
  <c r="G13" i="1"/>
  <c r="F13" i="1"/>
  <c r="E13" i="1"/>
  <c r="K13" i="1" s="1"/>
  <c r="C13" i="1" s="1"/>
  <c r="D13" i="1" s="1"/>
  <c r="G12" i="1"/>
  <c r="F12" i="1"/>
  <c r="E12" i="1"/>
  <c r="K12" i="1" s="1"/>
  <c r="C12" i="1" s="1"/>
  <c r="D12" i="1" s="1"/>
  <c r="J11" i="1"/>
  <c r="J16" i="1" s="1"/>
  <c r="G11" i="1"/>
  <c r="F11" i="1"/>
  <c r="E11" i="1"/>
  <c r="K11" i="1" s="1"/>
  <c r="C11" i="1" s="1"/>
  <c r="B11" i="1"/>
  <c r="B16" i="1" s="1"/>
  <c r="G10" i="1"/>
  <c r="G16" i="1" s="1"/>
  <c r="F10" i="1"/>
  <c r="F16" i="1" s="1"/>
  <c r="E10" i="1"/>
  <c r="E16" i="1" s="1"/>
  <c r="A1" i="1"/>
  <c r="D15" i="1" l="1"/>
  <c r="D11" i="1"/>
  <c r="K10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<sst xmlns="http://schemas.openxmlformats.org/spreadsheetml/2006/main" count="32" uniqueCount="30">
  <si>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</si>
  <si>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2021.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</si>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</sst>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theme="1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0" fontId="2" fillId="0" borderId="0"/>
    <xf numFmtId="0" fontId="15" fillId="0" borderId="0"/>
    <xf numFmtId="164" fontId="16" fillId="0" borderId="0" applyFont="0" applyFill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1" fillId="0" borderId="5" xfId="1" applyNumberFormat="1" applyFont="1" applyFill="1" applyBorder="1" applyAlignment="1">
      <alignment horizontal="right"/>
    </xf>
    <xf numFmtId="3" fontId="12" fillId="0" borderId="5" xfId="1" applyNumberFormat="1" applyFont="1" applyFill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1" fillId="0" borderId="5" xfId="1" applyNumberFormat="1" applyFont="1" applyBorder="1" applyAlignment="1">
      <alignment horizontal="right"/>
    </xf>
    <xf numFmtId="3" fontId="14" fillId="0" borderId="7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1" fillId="0" borderId="5" xfId="4" quotePrefix="1" applyNumberFormat="1" applyFont="1" applyFill="1" applyBorder="1" applyAlignment="1">
      <alignment horizontal="right"/>
    </xf>
    <xf numFmtId="0" fontId="2" fillId="0" borderId="0" xfId="1" applyFont="1"/>
    <xf numFmtId="3" fontId="12" fillId="0" borderId="5" xfId="4" quotePrefix="1" applyNumberFormat="1" applyFont="1" applyFill="1" applyBorder="1" applyAlignment="1">
      <alignment horizontal="right"/>
    </xf>
    <xf numFmtId="3" fontId="11" fillId="2" borderId="5" xfId="4" applyNumberFormat="1" applyFont="1" applyFill="1" applyBorder="1" applyAlignment="1">
      <alignment horizontal="right"/>
    </xf>
    <xf numFmtId="3" fontId="12" fillId="2" borderId="5" xfId="4" applyNumberFormat="1" applyFont="1" applyFill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3" fontId="17" fillId="0" borderId="5" xfId="4" quotePrefix="1" applyNumberFormat="1" applyFont="1" applyBorder="1" applyAlignment="1">
      <alignment horizontal="right"/>
    </xf>
    <xf numFmtId="3" fontId="17" fillId="0" borderId="5" xfId="1" applyNumberFormat="1" applyFont="1" applyBorder="1" applyAlignment="1">
      <alignment horizontal="right"/>
    </xf>
    <xf numFmtId="3" fontId="17" fillId="0" borderId="5" xfId="4" applyNumberFormat="1" applyFont="1" applyBorder="1" applyAlignment="1">
      <alignment horizontal="right"/>
    </xf>
    <xf numFmtId="0" fontId="18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4" fillId="0" borderId="12" xfId="4" applyNumberFormat="1" applyFont="1" applyBorder="1" applyAlignment="1">
      <alignment horizontal="right"/>
    </xf>
    <xf numFmtId="3" fontId="14" fillId="0" borderId="13" xfId="4" applyNumberFormat="1" applyFont="1" applyBorder="1" applyAlignment="1">
      <alignment horizontal="right"/>
    </xf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3" fillId="0" borderId="0" xfId="1" applyFont="1"/>
  </cellXfs>
  <cellStyles count="68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5 2" xfId="21"/>
    <cellStyle name="Ezres 5 2 2" xfId="22"/>
    <cellStyle name="Ezres 5 2 3" xfId="23"/>
    <cellStyle name="Ezres 5 3" xfId="24"/>
    <cellStyle name="Ezres 5 4" xfId="25"/>
    <cellStyle name="Ezres 6" xfId="26"/>
    <cellStyle name="Ezres 6 2" xfId="27"/>
    <cellStyle name="Ezres 6 2 2" xfId="28"/>
    <cellStyle name="Ezres 6 2 3" xfId="29"/>
    <cellStyle name="Ezres 6 3" xfId="30"/>
    <cellStyle name="Ezres 6 4" xfId="31"/>
    <cellStyle name="Ezres 7" xfId="32"/>
    <cellStyle name="Ezres 7 2" xfId="33"/>
    <cellStyle name="Ezres 7 3" xfId="34"/>
    <cellStyle name="Ezres 7 4" xfId="35"/>
    <cellStyle name="hetmál kút" xfId="36"/>
    <cellStyle name="Hiperhivatkozás" xfId="37"/>
    <cellStyle name="Már látott hiperhivatkozás" xfId="38"/>
    <cellStyle name="Normál" xfId="0" builtinId="0"/>
    <cellStyle name="Normál 2" xfId="39"/>
    <cellStyle name="Normál 2 2" xfId="40"/>
    <cellStyle name="Normál 2 3" xfId="41"/>
    <cellStyle name="Normál 3" xfId="42"/>
    <cellStyle name="Normál 3 2" xfId="43"/>
    <cellStyle name="Normál 3 2 2" xfId="44"/>
    <cellStyle name="Normál 4" xfId="45"/>
    <cellStyle name="Normál 4 2" xfId="46"/>
    <cellStyle name="Normál 4 2 2" xfId="47"/>
    <cellStyle name="Normál 4 2 3" xfId="48"/>
    <cellStyle name="Normál 4 3" xfId="49"/>
    <cellStyle name="Normál 4 4" xfId="50"/>
    <cellStyle name="Normál 5" xfId="51"/>
    <cellStyle name="Normál 5 2" xfId="52"/>
    <cellStyle name="Normál 5 2 2" xfId="53"/>
    <cellStyle name="Normál 5 2 3" xfId="54"/>
    <cellStyle name="Normál 5 3" xfId="55"/>
    <cellStyle name="Normál 5 4" xfId="56"/>
    <cellStyle name="Normál 6" xfId="57"/>
    <cellStyle name="Normál 6 2" xfId="58"/>
    <cellStyle name="Normál 6 3" xfId="59"/>
    <cellStyle name="Normál 6 4" xfId="60"/>
    <cellStyle name="Normál 7" xfId="61"/>
    <cellStyle name="Normál 7 2" xfId="62"/>
    <cellStyle name="Normál 8" xfId="63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64"/>
    <cellStyle name="Százalék 2 2" xfId="65"/>
    <cellStyle name="Százalék 2 3" xfId="66"/>
    <cellStyle name="Százalék 3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8">
          <cell r="C38">
            <v>10088614</v>
          </cell>
        </row>
        <row r="40">
          <cell r="C40">
            <v>216699</v>
          </cell>
        </row>
        <row r="48">
          <cell r="C48">
            <v>164349510</v>
          </cell>
        </row>
        <row r="49">
          <cell r="C49">
            <v>28806985</v>
          </cell>
        </row>
        <row r="50">
          <cell r="C50">
            <v>39998155</v>
          </cell>
        </row>
        <row r="54">
          <cell r="C54">
            <v>2765199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tabSelected="1" topLeftCell="B1" zoomScale="142" zoomScaleNormal="142" zoomScaleSheetLayoutView="115" zoomScalePageLayoutView="85" workbookViewId="0">
      <selection activeCell="K16" sqref="K16"/>
    </sheetView>
  </sheetViews>
  <sheetFormatPr defaultColWidth="10.7109375" defaultRowHeight="12.75" x14ac:dyDescent="0.2"/>
  <cols>
    <col min="1" max="1" width="30.7109375" style="48" customWidth="1"/>
    <col min="2" max="2" width="10.28515625" style="48" customWidth="1"/>
    <col min="3" max="3" width="13.7109375" style="48" customWidth="1"/>
    <col min="4" max="4" width="12.85546875" style="50" customWidth="1"/>
    <col min="5" max="5" width="12" style="48" customWidth="1"/>
    <col min="6" max="6" width="11.7109375" style="48" customWidth="1"/>
    <col min="7" max="7" width="11.42578125" style="48" customWidth="1"/>
    <col min="8" max="8" width="12.140625" style="48" customWidth="1"/>
    <col min="9" max="10" width="10.28515625" style="48" customWidth="1"/>
    <col min="11" max="11" width="12.7109375" style="50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CONCATENATE("26. melléklet"," ",[1]ALAPADATOK!A7," ",[1]ALAPADATOK!B7," ",[1]ALAPADATOK!C7," ",[1]ALAPADATOK!D7," ",[1]ALAPADATOK!E7," ",[1]ALAPADATOK!F7," ",[1]ALAPADATOK!G7," ",[1]ALAPADATOK!H7)</f>
        <v>26. melléklet a 4 / 2021. ( III.25.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v>67289641</v>
      </c>
      <c r="C10" s="24">
        <f t="shared" ref="C10:C15" si="0">K10-B10</f>
        <v>159850672</v>
      </c>
      <c r="D10" s="25">
        <f t="shared" ref="D10:D14" si="1">SUM(B10:C10)</f>
        <v>227140313</v>
      </c>
      <c r="E10" s="26">
        <f>71998629-3504528</f>
        <v>68494101</v>
      </c>
      <c r="F10" s="26">
        <f>11651828-543202</f>
        <v>11108626</v>
      </c>
      <c r="G10" s="26">
        <f>149872937-2335351</f>
        <v>147537586</v>
      </c>
      <c r="H10" s="27"/>
      <c r="I10" s="27"/>
      <c r="J10" s="27"/>
      <c r="K10" s="28">
        <f t="shared" ref="K10:K14" si="2">SUM(E10:J10)</f>
        <v>227140313</v>
      </c>
    </row>
    <row r="11" spans="1:11" ht="15.95" customHeight="1" x14ac:dyDescent="0.2">
      <c r="A11" s="22" t="s">
        <v>24</v>
      </c>
      <c r="B11" s="24">
        <f>9458552+274000</f>
        <v>9732552</v>
      </c>
      <c r="C11" s="24">
        <f t="shared" si="0"/>
        <v>331356228</v>
      </c>
      <c r="D11" s="25">
        <f t="shared" si="1"/>
        <v>341088780</v>
      </c>
      <c r="E11" s="26">
        <f>218334179-1760664+18000</f>
        <v>216591515</v>
      </c>
      <c r="F11" s="26">
        <f>38909967-272903</f>
        <v>38637064</v>
      </c>
      <c r="G11" s="26">
        <f>87035872-280570+256000-1951101</f>
        <v>85060201</v>
      </c>
      <c r="H11" s="27"/>
      <c r="I11" s="27"/>
      <c r="J11" s="27">
        <f>1117500-317500</f>
        <v>800000</v>
      </c>
      <c r="K11" s="28">
        <f t="shared" si="2"/>
        <v>341088780</v>
      </c>
    </row>
    <row r="12" spans="1:11" ht="15.95" customHeight="1" x14ac:dyDescent="0.2">
      <c r="A12" s="22" t="s">
        <v>25</v>
      </c>
      <c r="B12" s="23">
        <v>75261629</v>
      </c>
      <c r="C12" s="24">
        <f t="shared" si="0"/>
        <v>109143597</v>
      </c>
      <c r="D12" s="25">
        <f t="shared" si="1"/>
        <v>184405226</v>
      </c>
      <c r="E12" s="26">
        <f>56715808-1383600</f>
        <v>55332208</v>
      </c>
      <c r="F12" s="26">
        <f>9106816-214458</f>
        <v>8892358</v>
      </c>
      <c r="G12" s="26">
        <f>61195180-587049</f>
        <v>60608131</v>
      </c>
      <c r="H12" s="27"/>
      <c r="I12" s="27"/>
      <c r="J12" s="27">
        <v>59572529</v>
      </c>
      <c r="K12" s="28">
        <f t="shared" si="2"/>
        <v>184405226</v>
      </c>
    </row>
    <row r="13" spans="1:11" s="31" customFormat="1" ht="18" customHeight="1" x14ac:dyDescent="0.2">
      <c r="A13" s="29" t="s">
        <v>26</v>
      </c>
      <c r="B13" s="30">
        <v>305282069</v>
      </c>
      <c r="C13" s="24">
        <f t="shared" si="0"/>
        <v>638295376</v>
      </c>
      <c r="D13" s="25">
        <f t="shared" si="1"/>
        <v>943577445</v>
      </c>
      <c r="E13" s="26">
        <f>615034869-10221506</f>
        <v>604813363</v>
      </c>
      <c r="F13" s="26">
        <f>105575946-1567191</f>
        <v>104008755</v>
      </c>
      <c r="G13" s="26">
        <f>221374740-1501444</f>
        <v>219873296</v>
      </c>
      <c r="H13" s="27"/>
      <c r="I13" s="27"/>
      <c r="J13" s="27">
        <v>14882031</v>
      </c>
      <c r="K13" s="28">
        <f t="shared" si="2"/>
        <v>943577445</v>
      </c>
    </row>
    <row r="14" spans="1:11" s="31" customFormat="1" ht="18" customHeight="1" x14ac:dyDescent="0.2">
      <c r="A14" s="29" t="s">
        <v>27</v>
      </c>
      <c r="B14" s="32">
        <f>1460163+200000</f>
        <v>1660163</v>
      </c>
      <c r="C14" s="24">
        <f t="shared" si="0"/>
        <v>109581783</v>
      </c>
      <c r="D14" s="25">
        <f t="shared" si="1"/>
        <v>111241946</v>
      </c>
      <c r="E14" s="33">
        <v>82248525</v>
      </c>
      <c r="F14" s="33">
        <v>13031917</v>
      </c>
      <c r="G14" s="34">
        <f>16220856-484352</f>
        <v>15736504</v>
      </c>
      <c r="H14" s="35"/>
      <c r="I14" s="35"/>
      <c r="J14" s="36">
        <f>25000+200000</f>
        <v>225000</v>
      </c>
      <c r="K14" s="28">
        <f t="shared" si="2"/>
        <v>111241946</v>
      </c>
    </row>
    <row r="15" spans="1:11" s="31" customFormat="1" ht="18" customHeight="1" x14ac:dyDescent="0.2">
      <c r="A15" s="29" t="s">
        <v>28</v>
      </c>
      <c r="B15" s="37">
        <f>'[1]9.2. sz. mell. '!C38+'[1]9.2. sz. mell. '!C40</f>
        <v>10305313</v>
      </c>
      <c r="C15" s="38">
        <f t="shared" si="0"/>
        <v>225614536</v>
      </c>
      <c r="D15" s="25">
        <f>SUM(B15:C15)</f>
        <v>235919849</v>
      </c>
      <c r="E15" s="39">
        <f>'[1]9.2. sz. mell. '!C48</f>
        <v>164349510</v>
      </c>
      <c r="F15" s="39">
        <f>'[1]9.2. sz. mell. '!C49</f>
        <v>28806985</v>
      </c>
      <c r="G15" s="39">
        <f>'[1]9.2. sz. mell. '!C50</f>
        <v>39998155</v>
      </c>
      <c r="H15" s="35"/>
      <c r="I15" s="35"/>
      <c r="J15" s="39">
        <f>'[1]9.2. sz. mell. '!C54</f>
        <v>2765199</v>
      </c>
      <c r="K15" s="28">
        <f t="shared" ref="K15" si="3">SUM(E15:J15)</f>
        <v>235919849</v>
      </c>
    </row>
    <row r="16" spans="1:11" s="44" customFormat="1" ht="18" customHeight="1" thickBot="1" x14ac:dyDescent="0.25">
      <c r="A16" s="40" t="s">
        <v>29</v>
      </c>
      <c r="B16" s="41">
        <f t="shared" ref="B16:J16" si="4">SUM(B10:B15)</f>
        <v>469531367</v>
      </c>
      <c r="C16" s="42">
        <f t="shared" si="4"/>
        <v>1573842192</v>
      </c>
      <c r="D16" s="42">
        <f t="shared" si="4"/>
        <v>2043373559</v>
      </c>
      <c r="E16" s="42">
        <f t="shared" si="4"/>
        <v>1191829222</v>
      </c>
      <c r="F16" s="42">
        <f t="shared" si="4"/>
        <v>204485705</v>
      </c>
      <c r="G16" s="42">
        <f t="shared" si="4"/>
        <v>568813873</v>
      </c>
      <c r="H16" s="41">
        <f t="shared" si="4"/>
        <v>0</v>
      </c>
      <c r="I16" s="41">
        <f t="shared" si="4"/>
        <v>0</v>
      </c>
      <c r="J16" s="41">
        <f t="shared" si="4"/>
        <v>78244759</v>
      </c>
      <c r="K16" s="43">
        <f>SUM(K10:K15)</f>
        <v>2043373559</v>
      </c>
    </row>
    <row r="17" spans="1:11" s="47" customFormat="1" ht="11.25" x14ac:dyDescent="0.2">
      <c r="A17" s="45"/>
      <c r="B17" s="45"/>
      <c r="C17" s="45"/>
      <c r="D17" s="46"/>
      <c r="E17" s="45"/>
      <c r="F17" s="45"/>
      <c r="G17" s="45"/>
      <c r="H17" s="45"/>
      <c r="I17" s="45"/>
      <c r="J17" s="45"/>
      <c r="K17" s="46"/>
    </row>
    <row r="18" spans="1:11" s="47" customFormat="1" ht="11.25" x14ac:dyDescent="0.2">
      <c r="A18" s="45"/>
      <c r="B18" s="45"/>
      <c r="C18" s="45"/>
      <c r="D18" s="46"/>
      <c r="E18" s="45"/>
      <c r="F18" s="45"/>
      <c r="G18" s="45"/>
      <c r="H18" s="45"/>
      <c r="I18" s="45"/>
      <c r="J18" s="45"/>
      <c r="K18" s="46"/>
    </row>
    <row r="19" spans="1:11" x14ac:dyDescent="0.2">
      <c r="B19" s="49"/>
      <c r="C19" s="49"/>
      <c r="D19" s="49"/>
    </row>
    <row r="20" spans="1:11" x14ac:dyDescent="0.2">
      <c r="C20" s="49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10.sz.m.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2021-03-26T09:42:07Z</dcterms:created>
  <dcterms:modified xsi:type="dcterms:W3CDTF">2021-03-26T09:42:07Z</dcterms:modified>
</cp:coreProperties>
</file>