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6" firstSheet="2" activeTab="2"/>
  </bookViews>
  <sheets>
    <sheet name="01" sheetId="1" state="hidden" r:id="rId1"/>
    <sheet name="02" sheetId="2" state="hidden" r:id="rId2"/>
    <sheet name="1.sz. melléklet bevételek" sheetId="3" r:id="rId3"/>
    <sheet name="1.sz. melléklet bev feladatonké" sheetId="4" r:id="rId4"/>
    <sheet name="2.sz. melléklet kiadások" sheetId="5" r:id="rId5"/>
    <sheet name="2.sz. melléklet kiad feladatonk" sheetId="6" r:id="rId6"/>
    <sheet name="műk célú tám és ellátottak" sheetId="7" state="hidden" r:id="rId7"/>
    <sheet name="3.sz. melléklet feladatonként" sheetId="8" r:id="rId8"/>
  </sheets>
  <definedNames>
    <definedName name="Excel_BuiltIn_Print_Titles" localSheetId="4">NA()</definedName>
    <definedName name="_xlnm.Print_Titles" localSheetId="2">('1.sz. melléklet bevételek'!$B:$B,'1.sz. melléklet bevételek'!$1:$3)</definedName>
    <definedName name="_xlnm.Print_Titles" localSheetId="4">('2.sz. melléklet kiadások'!$B:$B,'2.sz. melléklet kiadások'!$1:$3)</definedName>
    <definedName name="_xlnm.Print_Area" localSheetId="2">'1.sz. melléklet bevételek'!$A$1:$L$88</definedName>
    <definedName name="_xlnm.Print_Area" localSheetId="6">'műk célú tám és ellátottak'!$A$1:$G$43</definedName>
  </definedNames>
  <calcPr fullCalcOnLoad="1"/>
</workbook>
</file>

<file path=xl/sharedStrings.xml><?xml version="1.0" encoding="utf-8"?>
<sst xmlns="http://schemas.openxmlformats.org/spreadsheetml/2006/main" count="1345" uniqueCount="425">
  <si>
    <t>01 - K1-K8. Költségvetési kiadások</t>
  </si>
  <si>
    <t>#</t>
  </si>
  <si>
    <t>Megnevezés</t>
  </si>
  <si>
    <t>Eredeti előirányzat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</si>
  <si>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</si>
  <si>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</si>
  <si>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</si>
  <si>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</si>
  <si>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</si>
  <si>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</si>
  <si>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</si>
  <si>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</si>
  <si>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</si>
  <si>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</si>
  <si>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</si>
  <si>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</si>
  <si>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</si>
  <si>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</si>
  <si>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</si>
  <si>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</si>
  <si>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</si>
  <si>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</si>
  <si>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</si>
  <si>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</si>
  <si>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</si>
  <si>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</si>
  <si>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</si>
  <si>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</si>
  <si>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</si>
  <si>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</si>
  <si>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</si>
  <si>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</si>
  <si>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</si>
  <si>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</si>
  <si>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</si>
  <si>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</si>
  <si>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</si>
  <si>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</si>
  <si>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</si>
  <si>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</si>
  <si>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</si>
  <si>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</si>
  <si>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</si>
  <si>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</si>
  <si>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</si>
  <si>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</si>
  <si>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</si>
  <si>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</si>
  <si>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</si>
  <si>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</si>
  <si>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</si>
  <si>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</si>
  <si>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</si>
  <si>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</si>
  <si>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</si>
  <si>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</si>
  <si>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</si>
  <si>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</si>
  <si>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</si>
  <si>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</si>
  <si>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</si>
  <si>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</si>
  <si>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</si>
  <si>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</si>
  <si>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</si>
  <si>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</si>
  <si>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</si>
  <si>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</si>
  <si>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</si>
  <si>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</si>
  <si>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</si>
  <si>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</si>
  <si>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</si>
  <si>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</si>
  <si>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</si>
  <si>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</si>
  <si>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</si>
  <si>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</si>
  <si>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</si>
  <si>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</si>
  <si>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</si>
  <si>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</si>
  <si>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</si>
  <si>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</si>
  <si>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</si>
  <si>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</si>
  <si>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</si>
  <si>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</si>
  <si>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</si>
  <si>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</si>
  <si>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</si>
  <si>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</si>
  <si>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</si>
  <si>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</si>
  <si>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</si>
  <si>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</si>
  <si>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</si>
  <si>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</si>
  <si>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</si>
  <si>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</si>
  <si>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</si>
  <si>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</si>
  <si>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</si>
  <si>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</si>
  <si>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</si>
  <si>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</si>
  <si>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</si>
  <si>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</si>
  <si>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</si>
  <si>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</si>
  <si>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</si>
  <si>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</si>
  <si>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</si>
  <si>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</si>
  <si>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</si>
  <si>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</si>
  <si>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</si>
  <si>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</si>
  <si>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</si>
  <si>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</si>
  <si>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</si>
  <si>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</si>
  <si>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</si>
  <si>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</si>
  <si>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</si>
  <si>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</si>
  <si>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</si>
  <si>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</si>
  <si>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</si>
  <si>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</si>
  <si>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</si>
  <si>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</si>
  <si>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</si>
  <si>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</si>
  <si>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</si>
  <si>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</si>
  <si>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</si>
  <si>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</si>
  <si>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</si>
  <si>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</si>
  <si>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</si>
  <si>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</si>
  <si>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</si>
  <si>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</si>
  <si>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</si>
  <si>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</si>
  <si>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</si>
  <si>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</si>
  <si>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</si>
  <si>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</si>
  <si>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</si>
  <si>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</si>
  <si>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</si>
  <si>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</si>
  <si>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</si>
  <si>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</si>
  <si>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</si>
  <si>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</si>
  <si>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</si>
  <si>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</si>
  <si>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</si>
  <si>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</si>
  <si>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</si>
  <si>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</si>
  <si>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</si>
  <si>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</si>
  <si>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</si>
  <si>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</si>
  <si>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</si>
  <si>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</si>
  <si>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</si>
  <si>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</si>
  <si>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</si>
  <si>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</si>
  <si>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</si>
  <si>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</si>
  <si>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</si>
  <si>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</si>
  <si>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</si>
  <si>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</si>
  <si>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</si>
  <si>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</si>
  <si>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</si>
  <si>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</si>
  <si>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</si>
  <si>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</si>
  <si>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</si>
  <si>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</si>
  <si>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</si>
  <si>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</si>
  <si>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</si>
  <si>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</si>
  <si>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</si>
  <si>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</si>
  <si>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</si>
  <si>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</si>
  <si>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</si>
  <si>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</si>
  <si>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</si>
  <si>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</si>
  <si>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</si>
  <si>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</si>
  <si>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</si>
  <si>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</si>
  <si>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</si>
  <si>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</si>
  <si>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</si>
  <si>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</si>
  <si>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</si>
  <si>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</si>
  <si>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</si>
  <si>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</si>
  <si>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</si>
  <si>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</si>
  <si>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</si>
  <si>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</si>
  <si>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</si>
  <si>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</si>
  <si>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</si>
  <si>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</si>
  <si>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</si>
  <si>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</si>
  <si>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</si>
  <si>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</si>
  <si>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</si>
  <si>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</si>
  <si>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</si>
  <si>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</si>
  <si>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</si>
  <si>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</si>
  <si>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</si>
  <si>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</si>
  <si>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</si>
  <si>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</si>
  <si>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</si>
  <si>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</si>
  <si>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</si>
  <si>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</si>
  <si>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</si>
  <si>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</si>
  <si>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</si>
  <si>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</si>
  <si>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</si>
  <si>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</si>
  <si>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Pecöl Község Önkormányzata</t>
  </si>
  <si>
    <t>Önkormányzat igazg. tevékenység</t>
  </si>
  <si>
    <t>Községgazdálkodás</t>
  </si>
  <si>
    <t>Összesen</t>
  </si>
  <si>
    <t>Bevételek E-Ft-ban</t>
  </si>
  <si>
    <t>eredeti</t>
  </si>
  <si>
    <t>módosított</t>
  </si>
  <si>
    <t>teljesítés</t>
  </si>
  <si>
    <t xml:space="preserve"> előirányzat</t>
  </si>
  <si>
    <t>%-a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</si>
  <si>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</si>
  <si>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</si>
  <si>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</si>
  <si>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</si>
  <si>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</si>
  <si>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</si>
  <si>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</si>
  <si>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</si>
  <si>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</si>
  <si>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</si>
  <si>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</si>
  <si>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</si>
  <si>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</si>
  <si>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</si>
  <si>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</si>
  <si>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</si>
  <si>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</si>
  <si>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</si>
  <si>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</si>
  <si>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</si>
  <si>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</si>
  <si>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</si>
  <si>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</si>
  <si>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</si>
  <si>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</si>
  <si>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</si>
  <si>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</si>
  <si>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</si>
  <si>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</si>
  <si>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</si>
  <si>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</si>
  <si>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</si>
  <si>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</si>
  <si>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</si>
  <si>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</si>
  <si>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Finanszírozási bevételek  (B8)</t>
  </si>
  <si>
    <t>Bevételek összesen</t>
  </si>
  <si>
    <t>Kötelező feladatok</t>
  </si>
  <si>
    <t>Önként vállalt feladatok</t>
  </si>
  <si>
    <t>Állami(államigazgatási)feladatok</t>
  </si>
  <si>
    <t>Forgatási célú belföldiértékpapír beváltása, értékesítése (B8121</t>
  </si>
  <si>
    <t>Pecol Község Önkormányzata</t>
  </si>
  <si>
    <t>Önkormányzat igazgatási tevékenys.</t>
  </si>
  <si>
    <t>Szociális és átadott pénzek</t>
  </si>
  <si>
    <t xml:space="preserve"> Kiadások E-Ft-ban</t>
  </si>
  <si>
    <t>Foglalkoztatottak személyi juttatásai (K11)</t>
  </si>
  <si>
    <t>Munkavégzésre irányuló egyéb jogviszonyban nem saját foglal.fiz.jutt. (K122)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</si>
  <si>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</si>
  <si>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</si>
  <si>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</si>
  <si>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</si>
  <si>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</si>
  <si>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</si>
  <si>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</si>
  <si>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</si>
  <si>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</si>
  <si>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</si>
  <si>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</si>
  <si>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</si>
  <si>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Felhalmozási célú visszatérítendő tám., kölcsönök nyújtása áh-on kívülre (K86)</t>
  </si>
  <si>
    <t>Egyéb felhalmozási célú kiadások (K8)</t>
  </si>
  <si>
    <t>Költségvetési kiadások (K1-K8)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</si>
  <si>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</si>
  <si>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</si>
  <si>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</si>
  <si>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</si>
  <si>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</si>
  <si>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</si>
  <si>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</si>
  <si>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</si>
  <si>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 visszafizetése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</si>
  <si>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</si>
  <si>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</si>
  <si>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</si>
  <si>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</si>
  <si>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</si>
  <si>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</si>
  <si>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</si>
  <si>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</si>
  <si>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</si>
  <si>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</si>
  <si>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</si>
  <si>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</si>
  <si>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</si>
  <si>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</si>
  <si>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</si>
  <si>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Kiadások összesen</t>
  </si>
  <si>
    <t>Állami (államigazgatási) feladatok</t>
  </si>
  <si>
    <t>Egyéb felhalmozási célú visszatérítendő tám., kölcsön</t>
  </si>
  <si>
    <t>+</t>
  </si>
  <si>
    <t>CSÉNYE KÖZSÉG ÖNKORMÁNYZATA</t>
  </si>
  <si>
    <t>Kiadások 2014. E Ft</t>
  </si>
  <si>
    <t>Működési célú támogatások és ellátottak pénzbeli juttatásai</t>
  </si>
  <si>
    <t>előirányzat</t>
  </si>
  <si>
    <t>Csényei tagóvoda működésének támogatása</t>
  </si>
  <si>
    <t>Hozzájárulás a közös hivatal könyveléséhez,bérszámfejtéséhez</t>
  </si>
  <si>
    <t>Hozzájárulás a csényei tagóvoda könyveléséhez,bérszámfejtéséhez</t>
  </si>
  <si>
    <t>751153</t>
  </si>
  <si>
    <t xml:space="preserve">Sárvár Város Kistérs. Területfejl.Társ. </t>
  </si>
  <si>
    <t>Közösségi Kult.Élet és Közalapítvány támogatása</t>
  </si>
  <si>
    <t>751669</t>
  </si>
  <si>
    <t>Önkéntes Tűzoltóegy. Csénye tám</t>
  </si>
  <si>
    <t>924014</t>
  </si>
  <si>
    <t>Sportegyesület Csénye tám</t>
  </si>
  <si>
    <t>Vöröskereszt Csénye tám</t>
  </si>
  <si>
    <t>Faluszépítő Egyesület</t>
  </si>
  <si>
    <t>Sághegy Leader tagdíj</t>
  </si>
  <si>
    <t>Bursa Hungarica ösztöndíj</t>
  </si>
  <si>
    <t>TÖOSZ tagdíj</t>
  </si>
  <si>
    <t xml:space="preserve">természetbeni gyermekvédelmi támogatás </t>
  </si>
  <si>
    <t>óvodáztatási támogatás</t>
  </si>
  <si>
    <t xml:space="preserve">beisk.segély </t>
  </si>
  <si>
    <t>ápolási díj helyi</t>
  </si>
  <si>
    <t>közgyógyellátás</t>
  </si>
  <si>
    <t>12/04</t>
  </si>
  <si>
    <t>853311</t>
  </si>
  <si>
    <t>foglalkoztatást helyettesítő támogatás</t>
  </si>
  <si>
    <t>lakásfenntartási támogatás normativ</t>
  </si>
  <si>
    <t>átmeneti segély</t>
  </si>
  <si>
    <t>természetbeni segély</t>
  </si>
  <si>
    <t>rendszeres szoc.segély</t>
  </si>
  <si>
    <t>3. számú melléklet</t>
  </si>
  <si>
    <t>PECÖL KÖZSÉG ÖNKORMÁNYZATA</t>
  </si>
  <si>
    <t>Kötelező feladat</t>
  </si>
  <si>
    <t>Önként vállalt feladat</t>
  </si>
  <si>
    <t>Állami(államiagzgatási)feladat</t>
  </si>
  <si>
    <t>P-K-M Társulásnak átadás  - Óvoda működtetéshez</t>
  </si>
  <si>
    <t xml:space="preserve">                                        - Óvoda felújításhoz</t>
  </si>
  <si>
    <t xml:space="preserve">                                        - Védőnői szolgálathoz átadás</t>
  </si>
  <si>
    <t xml:space="preserve">                                        - Társulás működéséhez</t>
  </si>
  <si>
    <t>Kenéz-Megyehíd Önkorm. Óvodába bejáró gyerekek támogatása</t>
  </si>
  <si>
    <t>Sárvári tüzoltó Egyesület támogatása</t>
  </si>
  <si>
    <t>Önkéntes Tűzoltóegy.  tám</t>
  </si>
  <si>
    <t>Vöröskereszt Pecöl  tám</t>
  </si>
  <si>
    <t>Katasztrófavédelemnek átadás</t>
  </si>
  <si>
    <t>Kovács János emléktorna</t>
  </si>
  <si>
    <t>2015. év</t>
  </si>
  <si>
    <t>Biztosító által fizetett kártérítés (B410)</t>
  </si>
  <si>
    <t>Egyéb működési bevételek (B411)</t>
  </si>
  <si>
    <t xml:space="preserve">2015. év </t>
  </si>
  <si>
    <t>Működési célú támogatások Európai Unionak (K511)</t>
  </si>
  <si>
    <t>Egyéb működési célú támogatások államháztartáson kívülre (K512)</t>
  </si>
  <si>
    <t>Tartalékok (K513)</t>
  </si>
  <si>
    <t>SZOVÁ-nak átadás</t>
  </si>
  <si>
    <t>Egyház támogatás</t>
  </si>
  <si>
    <t>Civil szervezetek</t>
  </si>
  <si>
    <t>Helyi megállapítású rendkívüli gyermekvédelmi
támogatás. beiskolázási, karácsonyi tám.</t>
  </si>
  <si>
    <t>előir.</t>
  </si>
  <si>
    <t>mód.</t>
  </si>
  <si>
    <t>telj.</t>
  </si>
  <si>
    <t>Egyéb működési célú átvett pénzeszközök (B65)</t>
  </si>
  <si>
    <t>Egyéb felhalmozási célú átvett pénzeszközök (B75)</t>
  </si>
  <si>
    <t>2016. év</t>
  </si>
  <si>
    <t>Bevételek Ft-ban</t>
  </si>
  <si>
    <t>Felhalmozási célú visszatérítendő támogatások, kölcsönök visszatérülése államháztartáson kívülről (B75)</t>
  </si>
  <si>
    <t>A helyi önkormányzatok előző évi elszámolásából származó kiadások (K5021)</t>
  </si>
  <si>
    <t xml:space="preserve">2016. év </t>
  </si>
  <si>
    <t xml:space="preserve"> Kiadások Ft-ban</t>
  </si>
  <si>
    <t>Kiadások 2016 Ft</t>
  </si>
  <si>
    <t>Sportegyesületek, Amazonok Pecöl tám</t>
  </si>
  <si>
    <t>TÖOSZ</t>
  </si>
  <si>
    <t xml:space="preserve">Sárvár és Kistérsége Többcélú Társulás </t>
  </si>
  <si>
    <t>Előző évi visszafiz.</t>
  </si>
  <si>
    <t>Bozsik családi nap</t>
  </si>
  <si>
    <t>Amazonok</t>
  </si>
  <si>
    <t>Foci</t>
  </si>
  <si>
    <t>Teke</t>
  </si>
  <si>
    <t>Szépkorúak Daloskörének támogatása</t>
  </si>
  <si>
    <t>az amazonoknak tavalyról maradt 30.140,-</t>
  </si>
  <si>
    <t>települési támogatás: idősek napja, temetési
segély, természetben nyújtott, első lakáshoz jut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</si>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</sst>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#,#00"/>
    <numFmt numFmtId="167" formatCode="#.00"/>
    <numFmt numFmtId="168" formatCode="0.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</numFmts>
  <fonts count="4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2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6"/>
      <name val="MS Sans Serif"/>
      <family val="2"/>
    </font>
    <font>
      <sz val="8.5"/>
      <name val="MS Sans Serif"/>
      <family val="2"/>
    </font>
    <font>
      <b/>
      <i/>
      <sz val="10"/>
      <name val="Arial"/>
      <family val="2"/>
    </font>
    <font>
      <sz val="10"/>
      <color indexed="10"/>
      <name val="Arial CE"/>
      <family val="2"/>
    </font>
    <font>
      <sz val="9"/>
      <color indexed="8"/>
      <name val="Arial"/>
      <family val="2"/>
    </font>
    <font>
      <sz val="10"/>
      <color rgb="FFFF0000"/>
      <name val="Arial CE"/>
      <family val="2"/>
    </font>
    <font>
      <sz val="9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14" borderId="1" applyNumberFormat="0" applyAlignment="0" applyProtection="0"/>
    <xf numFmtId="9" fontId="1" fillId="0" borderId="0" applyFill="0" applyBorder="0" applyAlignment="0" applyProtection="0"/>
  </cellStyleXfs>
  <cellXfs count="258">
    <xf numFmtId="0" fontId="0" fillId="0" borderId="0" xfId="0" applyAlignment="1">
      <alignment/>
    </xf>
    <xf numFmtId="0" fontId="19" fillId="1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3" fontId="20" fillId="0" borderId="0" xfId="0" applyNumberFormat="1" applyFont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14" borderId="13" xfId="0" applyFont="1" applyFill="1" applyBorder="1" applyAlignment="1">
      <alignment horizontal="center" vertical="top" wrapText="1"/>
    </xf>
    <xf numFmtId="0" fontId="21" fillId="14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0" fillId="0" borderId="22" xfId="0" applyFont="1" applyBorder="1" applyAlignment="1">
      <alignment horizontal="left" vertical="top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20" fillId="0" borderId="26" xfId="0" applyFont="1" applyBorder="1" applyAlignment="1">
      <alignment horizontal="left" vertical="top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13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30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left" vertical="top" wrapText="1"/>
    </xf>
    <xf numFmtId="49" fontId="27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169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49" fontId="28" fillId="0" borderId="0" xfId="0" applyNumberFormat="1" applyFont="1" applyAlignment="1">
      <alignment/>
    </xf>
    <xf numFmtId="168" fontId="28" fillId="0" borderId="0" xfId="0" applyNumberFormat="1" applyFont="1" applyAlignment="1">
      <alignment/>
    </xf>
    <xf numFmtId="0" fontId="28" fillId="0" borderId="32" xfId="0" applyFont="1" applyBorder="1" applyAlignment="1">
      <alignment horizontal="left"/>
    </xf>
    <xf numFmtId="169" fontId="29" fillId="0" borderId="0" xfId="0" applyNumberFormat="1" applyFont="1" applyAlignment="1">
      <alignment/>
    </xf>
    <xf numFmtId="0" fontId="28" fillId="0" borderId="33" xfId="0" applyFont="1" applyBorder="1" applyAlignment="1">
      <alignment horizontal="right"/>
    </xf>
    <xf numFmtId="0" fontId="28" fillId="0" borderId="17" xfId="0" applyFont="1" applyBorder="1" applyAlignment="1">
      <alignment horizontal="left"/>
    </xf>
    <xf numFmtId="169" fontId="29" fillId="0" borderId="0" xfId="0" applyNumberFormat="1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8" fillId="0" borderId="34" xfId="0" applyFont="1" applyBorder="1" applyAlignment="1">
      <alignment horizontal="left"/>
    </xf>
    <xf numFmtId="169" fontId="29" fillId="0" borderId="0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29" fillId="0" borderId="17" xfId="0" applyFont="1" applyBorder="1" applyAlignment="1">
      <alignment/>
    </xf>
    <xf numFmtId="3" fontId="29" fillId="0" borderId="11" xfId="0" applyNumberFormat="1" applyFont="1" applyBorder="1" applyAlignment="1">
      <alignment horizontal="right"/>
    </xf>
    <xf numFmtId="10" fontId="29" fillId="0" borderId="11" xfId="0" applyNumberFormat="1" applyFont="1" applyBorder="1" applyAlignment="1">
      <alignment horizontal="right"/>
    </xf>
    <xf numFmtId="3" fontId="28" fillId="0" borderId="29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49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0" fontId="32" fillId="0" borderId="17" xfId="0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horizontal="right"/>
    </xf>
    <xf numFmtId="0" fontId="29" fillId="0" borderId="17" xfId="0" applyFont="1" applyBorder="1" applyAlignment="1">
      <alignment horizontal="left"/>
    </xf>
    <xf numFmtId="0" fontId="33" fillId="0" borderId="0" xfId="0" applyFont="1" applyAlignment="1">
      <alignment/>
    </xf>
    <xf numFmtId="1" fontId="29" fillId="0" borderId="0" xfId="0" applyNumberFormat="1" applyFont="1" applyAlignment="1">
      <alignment horizontal="right"/>
    </xf>
    <xf numFmtId="3" fontId="30" fillId="0" borderId="29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168" fontId="27" fillId="0" borderId="0" xfId="0" applyNumberFormat="1" applyFont="1" applyBorder="1" applyAlignment="1">
      <alignment/>
    </xf>
    <xf numFmtId="169" fontId="27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168" fontId="28" fillId="0" borderId="0" xfId="0" applyNumberFormat="1" applyFont="1" applyBorder="1" applyAlignment="1">
      <alignment/>
    </xf>
    <xf numFmtId="0" fontId="28" fillId="0" borderId="35" xfId="0" applyFont="1" applyBorder="1" applyAlignment="1">
      <alignment horizontal="left"/>
    </xf>
    <xf numFmtId="169" fontId="29" fillId="0" borderId="36" xfId="0" applyNumberFormat="1" applyFont="1" applyBorder="1" applyAlignment="1">
      <alignment/>
    </xf>
    <xf numFmtId="0" fontId="28" fillId="0" borderId="18" xfId="0" applyFont="1" applyBorder="1" applyAlignment="1">
      <alignment horizontal="left"/>
    </xf>
    <xf numFmtId="169" fontId="29" fillId="0" borderId="30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34" fillId="0" borderId="18" xfId="0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3" fontId="27" fillId="0" borderId="38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8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/>
    </xf>
    <xf numFmtId="168" fontId="29" fillId="0" borderId="0" xfId="0" applyNumberFormat="1" applyFont="1" applyBorder="1" applyAlignment="1">
      <alignment/>
    </xf>
    <xf numFmtId="0" fontId="29" fillId="0" borderId="18" xfId="0" applyFont="1" applyBorder="1" applyAlignment="1">
      <alignment/>
    </xf>
    <xf numFmtId="169" fontId="29" fillId="0" borderId="30" xfId="0" applyNumberFormat="1" applyFont="1" applyBorder="1" applyAlignment="1">
      <alignment/>
    </xf>
    <xf numFmtId="3" fontId="29" fillId="0" borderId="18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3" fontId="28" fillId="0" borderId="37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7" fillId="0" borderId="18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18" xfId="0" applyFont="1" applyBorder="1" applyAlignment="1">
      <alignment/>
    </xf>
    <xf numFmtId="169" fontId="27" fillId="0" borderId="30" xfId="0" applyNumberFormat="1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49" fontId="32" fillId="0" borderId="0" xfId="0" applyNumberFormat="1" applyFont="1" applyBorder="1" applyAlignment="1">
      <alignment/>
    </xf>
    <xf numFmtId="168" fontId="3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18" xfId="0" applyNumberFormat="1" applyFont="1" applyBorder="1" applyAlignment="1">
      <alignment horizontal="right"/>
    </xf>
    <xf numFmtId="3" fontId="30" fillId="0" borderId="37" xfId="0" applyNumberFormat="1" applyFont="1" applyBorder="1" applyAlignment="1">
      <alignment horizontal="right"/>
    </xf>
    <xf numFmtId="3" fontId="30" fillId="0" borderId="38" xfId="0" applyNumberFormat="1" applyFont="1" applyBorder="1" applyAlignment="1">
      <alignment horizontal="right"/>
    </xf>
    <xf numFmtId="3" fontId="30" fillId="0" borderId="18" xfId="0" applyNumberFormat="1" applyFont="1" applyBorder="1" applyAlignment="1">
      <alignment/>
    </xf>
    <xf numFmtId="3" fontId="30" fillId="0" borderId="37" xfId="0" applyNumberFormat="1" applyFont="1" applyBorder="1" applyAlignment="1">
      <alignment/>
    </xf>
    <xf numFmtId="3" fontId="30" fillId="0" borderId="38" xfId="0" applyNumberFormat="1" applyFont="1" applyBorder="1" applyAlignment="1">
      <alignment/>
    </xf>
    <xf numFmtId="0" fontId="33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right"/>
    </xf>
    <xf numFmtId="0" fontId="20" fillId="0" borderId="39" xfId="0" applyFont="1" applyBorder="1" applyAlignment="1">
      <alignment horizontal="left" vertical="top" wrapText="1"/>
    </xf>
    <xf numFmtId="169" fontId="29" fillId="0" borderId="31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3" fontId="30" fillId="0" borderId="40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36" fillId="0" borderId="17" xfId="0" applyFont="1" applyBorder="1" applyAlignment="1">
      <alignment/>
    </xf>
    <xf numFmtId="0" fontId="37" fillId="0" borderId="0" xfId="0" applyFont="1" applyAlignment="1">
      <alignment/>
    </xf>
    <xf numFmtId="3" fontId="46" fillId="0" borderId="37" xfId="0" applyNumberFormat="1" applyFont="1" applyBorder="1" applyAlignment="1">
      <alignment horizontal="right"/>
    </xf>
    <xf numFmtId="3" fontId="46" fillId="0" borderId="38" xfId="0" applyNumberFormat="1" applyFont="1" applyBorder="1" applyAlignment="1">
      <alignment horizontal="right"/>
    </xf>
    <xf numFmtId="0" fontId="27" fillId="0" borderId="18" xfId="0" applyFont="1" applyBorder="1" applyAlignment="1">
      <alignment/>
    </xf>
    <xf numFmtId="0" fontId="29" fillId="0" borderId="18" xfId="0" applyFont="1" applyBorder="1" applyAlignment="1">
      <alignment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3" fontId="29" fillId="0" borderId="18" xfId="0" applyNumberFormat="1" applyFont="1" applyBorder="1" applyAlignment="1">
      <alignment horizontal="right"/>
    </xf>
    <xf numFmtId="0" fontId="47" fillId="0" borderId="0" xfId="0" applyFont="1" applyAlignment="1">
      <alignment wrapText="1"/>
    </xf>
    <xf numFmtId="0" fontId="29" fillId="0" borderId="18" xfId="0" applyFont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8" fillId="14" borderId="13" xfId="0" applyFont="1" applyFill="1" applyBorder="1" applyAlignment="1">
      <alignment horizontal="center" vertical="top" wrapText="1"/>
    </xf>
    <xf numFmtId="0" fontId="38" fillId="14" borderId="14" xfId="0" applyFont="1" applyFill="1" applyBorder="1" applyAlignment="1">
      <alignment horizontal="center" vertical="top" wrapText="1"/>
    </xf>
    <xf numFmtId="0" fontId="24" fillId="0" borderId="4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 shrinkToFit="1"/>
    </xf>
    <xf numFmtId="3" fontId="40" fillId="0" borderId="48" xfId="0" applyNumberFormat="1" applyFont="1" applyBorder="1" applyAlignment="1">
      <alignment/>
    </xf>
    <xf numFmtId="0" fontId="40" fillId="0" borderId="0" xfId="0" applyFont="1" applyAlignment="1">
      <alignment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left" vertical="top" wrapText="1" shrinkToFit="1"/>
    </xf>
    <xf numFmtId="0" fontId="38" fillId="0" borderId="18" xfId="0" applyFont="1" applyBorder="1" applyAlignment="1">
      <alignment horizontal="left" vertical="top" wrapText="1" shrinkToFit="1"/>
    </xf>
    <xf numFmtId="0" fontId="38" fillId="0" borderId="22" xfId="0" applyFont="1" applyBorder="1" applyAlignment="1">
      <alignment horizontal="left" vertical="top" wrapText="1" shrinkToFit="1"/>
    </xf>
    <xf numFmtId="0" fontId="38" fillId="0" borderId="26" xfId="0" applyFont="1" applyBorder="1" applyAlignment="1">
      <alignment horizontal="left" vertical="top" wrapText="1" shrinkToFit="1"/>
    </xf>
    <xf numFmtId="0" fontId="40" fillId="0" borderId="13" xfId="0" applyFont="1" applyBorder="1" applyAlignment="1">
      <alignment/>
    </xf>
    <xf numFmtId="0" fontId="38" fillId="0" borderId="26" xfId="0" applyFont="1" applyBorder="1" applyAlignment="1">
      <alignment horizontal="left" vertical="top" wrapText="1"/>
    </xf>
    <xf numFmtId="3" fontId="40" fillId="0" borderId="49" xfId="0" applyNumberFormat="1" applyFont="1" applyBorder="1" applyAlignment="1">
      <alignment/>
    </xf>
    <xf numFmtId="3" fontId="40" fillId="0" borderId="50" xfId="0" applyNumberFormat="1" applyFont="1" applyBorder="1" applyAlignment="1">
      <alignment/>
    </xf>
    <xf numFmtId="3" fontId="40" fillId="0" borderId="51" xfId="0" applyNumberFormat="1" applyFont="1" applyBorder="1" applyAlignment="1">
      <alignment/>
    </xf>
    <xf numFmtId="3" fontId="40" fillId="0" borderId="52" xfId="0" applyNumberFormat="1" applyFont="1" applyBorder="1" applyAlignment="1">
      <alignment/>
    </xf>
    <xf numFmtId="3" fontId="40" fillId="0" borderId="27" xfId="0" applyNumberFormat="1" applyFont="1" applyBorder="1" applyAlignment="1">
      <alignment/>
    </xf>
    <xf numFmtId="3" fontId="40" fillId="0" borderId="28" xfId="0" applyNumberFormat="1" applyFont="1" applyBorder="1" applyAlignment="1">
      <alignment/>
    </xf>
    <xf numFmtId="3" fontId="40" fillId="0" borderId="29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44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24" fillId="0" borderId="44" xfId="0" applyFont="1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38" fillId="14" borderId="15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3" fontId="40" fillId="0" borderId="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165" fontId="40" fillId="0" borderId="0" xfId="0" applyNumberFormat="1" applyFont="1" applyBorder="1" applyAlignment="1">
      <alignment/>
    </xf>
    <xf numFmtId="166" fontId="40" fillId="0" borderId="0" xfId="0" applyNumberFormat="1" applyFont="1" applyBorder="1" applyAlignment="1">
      <alignment/>
    </xf>
    <xf numFmtId="0" fontId="38" fillId="0" borderId="37" xfId="0" applyFont="1" applyBorder="1" applyAlignment="1">
      <alignment horizontal="left" vertical="top" wrapText="1"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167" fontId="40" fillId="0" borderId="11" xfId="0" applyNumberFormat="1" applyFont="1" applyBorder="1" applyAlignment="1">
      <alignment/>
    </xf>
    <xf numFmtId="0" fontId="38" fillId="0" borderId="53" xfId="0" applyFont="1" applyBorder="1" applyAlignment="1">
      <alignment horizontal="left" vertical="top" wrapText="1"/>
    </xf>
    <xf numFmtId="3" fontId="40" fillId="0" borderId="23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3" fontId="40" fillId="0" borderId="25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25" fillId="0" borderId="16" xfId="0" applyFont="1" applyBorder="1" applyAlignment="1">
      <alignment horizontal="center" vertical="top" wrapText="1"/>
    </xf>
    <xf numFmtId="3" fontId="42" fillId="0" borderId="18" xfId="0" applyNumberFormat="1" applyFont="1" applyBorder="1" applyAlignment="1">
      <alignment/>
    </xf>
    <xf numFmtId="3" fontId="42" fillId="0" borderId="37" xfId="0" applyNumberFormat="1" applyFont="1" applyBorder="1" applyAlignment="1">
      <alignment/>
    </xf>
    <xf numFmtId="3" fontId="42" fillId="0" borderId="38" xfId="0" applyNumberFormat="1" applyFont="1" applyBorder="1" applyAlignment="1">
      <alignment/>
    </xf>
    <xf numFmtId="0" fontId="26" fillId="0" borderId="16" xfId="0" applyFont="1" applyBorder="1" applyAlignment="1">
      <alignment horizontal="center" vertical="top" wrapText="1"/>
    </xf>
    <xf numFmtId="3" fontId="22" fillId="0" borderId="18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0" fontId="22" fillId="0" borderId="0" xfId="0" applyFont="1" applyAlignment="1">
      <alignment/>
    </xf>
    <xf numFmtId="0" fontId="42" fillId="0" borderId="13" xfId="0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39" fillId="14" borderId="13" xfId="0" applyFont="1" applyFill="1" applyBorder="1" applyAlignment="1">
      <alignment horizontal="center" vertical="top" wrapText="1"/>
    </xf>
    <xf numFmtId="0" fontId="39" fillId="14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1" fillId="0" borderId="0" xfId="0" applyFont="1" applyBorder="1" applyAlignment="1">
      <alignment/>
    </xf>
    <xf numFmtId="0" fontId="43" fillId="0" borderId="0" xfId="0" applyFont="1" applyBorder="1" applyAlignment="1">
      <alignment/>
    </xf>
    <xf numFmtId="164" fontId="24" fillId="0" borderId="11" xfId="0" applyNumberFormat="1" applyFont="1" applyBorder="1" applyAlignment="1">
      <alignment/>
    </xf>
    <xf numFmtId="0" fontId="19" fillId="14" borderId="0" xfId="0" applyFont="1" applyFill="1" applyBorder="1" applyAlignment="1">
      <alignment horizontal="center" vertical="top" wrapText="1"/>
    </xf>
    <xf numFmtId="0" fontId="21" fillId="14" borderId="54" xfId="0" applyFont="1" applyFill="1" applyBorder="1" applyAlignment="1">
      <alignment horizontal="center" vertical="top" wrapText="1"/>
    </xf>
    <xf numFmtId="49" fontId="22" fillId="0" borderId="55" xfId="0" applyNumberFormat="1" applyFont="1" applyBorder="1" applyAlignment="1">
      <alignment horizontal="center"/>
    </xf>
    <xf numFmtId="49" fontId="22" fillId="0" borderId="56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0" fontId="21" fillId="14" borderId="16" xfId="0" applyFont="1" applyFill="1" applyBorder="1" applyAlignment="1">
      <alignment horizontal="center" vertical="top" wrapText="1"/>
    </xf>
    <xf numFmtId="0" fontId="38" fillId="14" borderId="54" xfId="0" applyFont="1" applyFill="1" applyBorder="1" applyAlignment="1">
      <alignment horizontal="center" vertical="top" wrapText="1"/>
    </xf>
    <xf numFmtId="49" fontId="24" fillId="0" borderId="57" xfId="0" applyNumberFormat="1" applyFont="1" applyBorder="1" applyAlignment="1">
      <alignment horizontal="center"/>
    </xf>
    <xf numFmtId="49" fontId="24" fillId="0" borderId="58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0" fontId="38" fillId="14" borderId="16" xfId="0" applyFont="1" applyFill="1" applyBorder="1" applyAlignment="1">
      <alignment horizontal="center" vertical="top" wrapText="1"/>
    </xf>
    <xf numFmtId="49" fontId="24" fillId="0" borderId="56" xfId="0" applyNumberFormat="1" applyFont="1" applyBorder="1" applyAlignment="1">
      <alignment horizontal="center"/>
    </xf>
    <xf numFmtId="0" fontId="39" fillId="14" borderId="54" xfId="0" applyFont="1" applyFill="1" applyBorder="1" applyAlignment="1">
      <alignment horizontal="center" vertical="top" wrapText="1"/>
    </xf>
    <xf numFmtId="49" fontId="24" fillId="0" borderId="59" xfId="0" applyNumberFormat="1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="97" zoomScaleNormal="97" zoomScalePageLayoutView="0" workbookViewId="0" topLeftCell="A1">
      <selection activeCell="A1" sqref="A1:B16384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240" t="s">
        <v>0</v>
      </c>
      <c r="B1" s="240"/>
      <c r="C1" s="240"/>
    </row>
    <row r="2" spans="1:3" ht="12.75" customHeight="1">
      <c r="A2" s="1" t="s">
        <v>1</v>
      </c>
      <c r="B2" s="1" t="s">
        <v>2</v>
      </c>
      <c r="C2" s="1" t="s">
        <v>3</v>
      </c>
    </row>
    <row r="3" spans="1:3" ht="12.75" customHeight="1">
      <c r="A3" s="1">
        <v>2</v>
      </c>
      <c r="B3" s="1">
        <v>3</v>
      </c>
      <c r="C3" s="1">
        <v>4</v>
      </c>
    </row>
    <row r="4" spans="1:3" ht="12.75" customHeight="1">
      <c r="A4" s="2" t="s">
        <v>4</v>
      </c>
      <c r="B4" s="3" t="s">
        <v>5</v>
      </c>
      <c r="C4" s="4">
        <v>0</v>
      </c>
    </row>
    <row r="5" spans="1:3" ht="12.75" customHeight="1">
      <c r="A5" s="2" t="s">
        <v>6</v>
      </c>
      <c r="B5" s="3" t="s">
        <v>7</v>
      </c>
      <c r="C5" s="4">
        <v>0</v>
      </c>
    </row>
    <row r="6" spans="1:3" ht="12.75" customHeight="1">
      <c r="A6" s="2" t="s">
        <v>8</v>
      </c>
      <c r="B6" s="3" t="s">
        <v>9</v>
      </c>
      <c r="C6" s="4">
        <v>0</v>
      </c>
    </row>
    <row r="7" spans="1:3" ht="12.75" customHeight="1">
      <c r="A7" s="2" t="s">
        <v>10</v>
      </c>
      <c r="B7" s="3" t="s">
        <v>11</v>
      </c>
      <c r="C7" s="4">
        <v>0</v>
      </c>
    </row>
    <row r="8" spans="1:3" ht="12.75" customHeight="1">
      <c r="A8" s="2" t="s">
        <v>12</v>
      </c>
      <c r="B8" s="3" t="s">
        <v>13</v>
      </c>
      <c r="C8" s="4">
        <v>0</v>
      </c>
    </row>
    <row r="9" spans="1:3" ht="12.75" customHeight="1">
      <c r="A9" s="2" t="s">
        <v>14</v>
      </c>
      <c r="B9" s="3" t="s">
        <v>15</v>
      </c>
      <c r="C9" s="4">
        <v>0</v>
      </c>
    </row>
    <row r="10" spans="1:3" ht="12.75" customHeight="1">
      <c r="A10" s="2" t="s">
        <v>16</v>
      </c>
      <c r="B10" s="3" t="s">
        <v>17</v>
      </c>
      <c r="C10" s="4">
        <v>0</v>
      </c>
    </row>
    <row r="11" spans="1:3" ht="12.75" customHeight="1">
      <c r="A11" s="2" t="s">
        <v>18</v>
      </c>
      <c r="B11" s="3" t="s">
        <v>19</v>
      </c>
      <c r="C11" s="4">
        <v>0</v>
      </c>
    </row>
    <row r="12" spans="1:3" ht="12.75" customHeight="1">
      <c r="A12" s="2" t="s">
        <v>20</v>
      </c>
      <c r="B12" s="3" t="s">
        <v>21</v>
      </c>
      <c r="C12" s="4">
        <v>0</v>
      </c>
    </row>
    <row r="13" spans="1:3" ht="12.75" customHeight="1">
      <c r="A13" s="2" t="s">
        <v>22</v>
      </c>
      <c r="B13" s="3" t="s">
        <v>23</v>
      </c>
      <c r="C13" s="4">
        <v>0</v>
      </c>
    </row>
    <row r="14" spans="1:3" ht="12.75" customHeight="1">
      <c r="A14" s="2" t="s">
        <v>24</v>
      </c>
      <c r="B14" s="3" t="s">
        <v>25</v>
      </c>
      <c r="C14" s="4">
        <v>0</v>
      </c>
    </row>
    <row r="15" spans="1:3" ht="12.75" customHeight="1">
      <c r="A15" s="2" t="s">
        <v>26</v>
      </c>
      <c r="B15" s="3" t="s">
        <v>27</v>
      </c>
      <c r="C15" s="4">
        <v>0</v>
      </c>
    </row>
    <row r="16" spans="1:3" ht="12.75" customHeight="1">
      <c r="A16" s="2" t="s">
        <v>28</v>
      </c>
      <c r="B16" s="3" t="s">
        <v>29</v>
      </c>
      <c r="C16" s="4">
        <v>0</v>
      </c>
    </row>
    <row r="17" spans="1:3" ht="12.75" customHeight="1">
      <c r="A17" s="5" t="s">
        <v>30</v>
      </c>
      <c r="B17" s="6" t="s">
        <v>31</v>
      </c>
      <c r="C17" s="7">
        <v>0</v>
      </c>
    </row>
    <row r="18" spans="1:3" ht="12.75" customHeight="1">
      <c r="A18" s="2" t="s">
        <v>32</v>
      </c>
      <c r="B18" s="3" t="s">
        <v>33</v>
      </c>
      <c r="C18" s="4">
        <v>0</v>
      </c>
    </row>
    <row r="19" spans="1:3" ht="12.75" customHeight="1">
      <c r="A19" s="2" t="s">
        <v>34</v>
      </c>
      <c r="B19" s="3" t="s">
        <v>35</v>
      </c>
      <c r="C19" s="4">
        <v>0</v>
      </c>
    </row>
    <row r="20" spans="1:3" ht="12.75" customHeight="1">
      <c r="A20" s="2" t="s">
        <v>36</v>
      </c>
      <c r="B20" s="3" t="s">
        <v>37</v>
      </c>
      <c r="C20" s="4">
        <v>0</v>
      </c>
    </row>
    <row r="21" spans="1:3" ht="12.75" customHeight="1">
      <c r="A21" s="5" t="s">
        <v>38</v>
      </c>
      <c r="B21" s="6" t="s">
        <v>39</v>
      </c>
      <c r="C21" s="7">
        <v>0</v>
      </c>
    </row>
    <row r="22" spans="1:3" ht="12.75" customHeight="1">
      <c r="A22" s="5" t="s">
        <v>40</v>
      </c>
      <c r="B22" s="6" t="s">
        <v>41</v>
      </c>
      <c r="C22" s="7">
        <v>0</v>
      </c>
    </row>
    <row r="23" spans="1:3" ht="12.75" customHeight="1">
      <c r="A23" s="5" t="s">
        <v>42</v>
      </c>
      <c r="B23" s="6" t="s">
        <v>43</v>
      </c>
      <c r="C23" s="7">
        <v>0</v>
      </c>
    </row>
    <row r="24" spans="1:3" ht="12.75" customHeight="1">
      <c r="A24" s="2" t="s">
        <v>44</v>
      </c>
      <c r="B24" s="3" t="s">
        <v>45</v>
      </c>
      <c r="C24" s="4">
        <v>0</v>
      </c>
    </row>
    <row r="25" spans="1:3" ht="12.75" customHeight="1">
      <c r="A25" s="2" t="s">
        <v>46</v>
      </c>
      <c r="B25" s="3" t="s">
        <v>47</v>
      </c>
      <c r="C25" s="4">
        <v>0</v>
      </c>
    </row>
    <row r="26" spans="1:3" ht="12.75" customHeight="1">
      <c r="A26" s="2" t="s">
        <v>48</v>
      </c>
      <c r="B26" s="3" t="s">
        <v>49</v>
      </c>
      <c r="C26" s="4">
        <v>0</v>
      </c>
    </row>
    <row r="27" spans="1:3" ht="12.75" customHeight="1">
      <c r="A27" s="5" t="s">
        <v>50</v>
      </c>
      <c r="B27" s="6" t="s">
        <v>51</v>
      </c>
      <c r="C27" s="7">
        <v>0</v>
      </c>
    </row>
    <row r="28" spans="1:3" ht="12.75" customHeight="1">
      <c r="A28" s="2" t="s">
        <v>52</v>
      </c>
      <c r="B28" s="3" t="s">
        <v>53</v>
      </c>
      <c r="C28" s="4">
        <v>0</v>
      </c>
    </row>
    <row r="29" spans="1:3" ht="12.75" customHeight="1">
      <c r="A29" s="2" t="s">
        <v>54</v>
      </c>
      <c r="B29" s="3" t="s">
        <v>55</v>
      </c>
      <c r="C29" s="4">
        <v>0</v>
      </c>
    </row>
    <row r="30" spans="1:3" ht="12.75" customHeight="1">
      <c r="A30" s="5" t="s">
        <v>56</v>
      </c>
      <c r="B30" s="6" t="s">
        <v>57</v>
      </c>
      <c r="C30" s="7">
        <v>0</v>
      </c>
    </row>
    <row r="31" spans="1:3" ht="12.75" customHeight="1">
      <c r="A31" s="2" t="s">
        <v>58</v>
      </c>
      <c r="B31" s="3" t="s">
        <v>59</v>
      </c>
      <c r="C31" s="4">
        <v>0</v>
      </c>
    </row>
    <row r="32" spans="1:3" ht="12.75" customHeight="1">
      <c r="A32" s="2" t="s">
        <v>60</v>
      </c>
      <c r="B32" s="3" t="s">
        <v>61</v>
      </c>
      <c r="C32" s="4">
        <v>0</v>
      </c>
    </row>
    <row r="33" spans="1:3" ht="12.75" customHeight="1">
      <c r="A33" s="2" t="s">
        <v>62</v>
      </c>
      <c r="B33" s="3" t="s">
        <v>63</v>
      </c>
      <c r="C33" s="4">
        <v>0</v>
      </c>
    </row>
    <row r="34" spans="1:3" ht="12.75" customHeight="1">
      <c r="A34" s="2" t="s">
        <v>64</v>
      </c>
      <c r="B34" s="3" t="s">
        <v>65</v>
      </c>
      <c r="C34" s="4">
        <v>0</v>
      </c>
    </row>
    <row r="35" spans="1:3" ht="12.75" customHeight="1">
      <c r="A35" s="2" t="s">
        <v>66</v>
      </c>
      <c r="B35" s="3" t="s">
        <v>67</v>
      </c>
      <c r="C35" s="4">
        <v>0</v>
      </c>
    </row>
    <row r="36" spans="1:3" ht="12.75" customHeight="1">
      <c r="A36" s="2" t="s">
        <v>68</v>
      </c>
      <c r="B36" s="3" t="s">
        <v>69</v>
      </c>
      <c r="C36" s="4">
        <v>0</v>
      </c>
    </row>
    <row r="37" spans="1:3" ht="12.75" customHeight="1">
      <c r="A37" s="2" t="s">
        <v>70</v>
      </c>
      <c r="B37" s="3" t="s">
        <v>71</v>
      </c>
      <c r="C37" s="4">
        <v>0</v>
      </c>
    </row>
    <row r="38" spans="1:3" ht="12.75" customHeight="1">
      <c r="A38" s="5" t="s">
        <v>72</v>
      </c>
      <c r="B38" s="6" t="s">
        <v>73</v>
      </c>
      <c r="C38" s="7">
        <v>0</v>
      </c>
    </row>
    <row r="39" spans="1:3" ht="12.75" customHeight="1">
      <c r="A39" s="2" t="s">
        <v>74</v>
      </c>
      <c r="B39" s="3" t="s">
        <v>75</v>
      </c>
      <c r="C39" s="4">
        <v>0</v>
      </c>
    </row>
    <row r="40" spans="1:3" ht="12.75" customHeight="1">
      <c r="A40" s="2" t="s">
        <v>76</v>
      </c>
      <c r="B40" s="3" t="s">
        <v>77</v>
      </c>
      <c r="C40" s="4">
        <v>0</v>
      </c>
    </row>
    <row r="41" spans="1:3" ht="12.75" customHeight="1">
      <c r="A41" s="5" t="s">
        <v>78</v>
      </c>
      <c r="B41" s="6" t="s">
        <v>79</v>
      </c>
      <c r="C41" s="7">
        <v>0</v>
      </c>
    </row>
    <row r="42" spans="1:3" ht="12.75" customHeight="1">
      <c r="A42" s="2" t="s">
        <v>80</v>
      </c>
      <c r="B42" s="3" t="s">
        <v>81</v>
      </c>
      <c r="C42" s="4">
        <v>0</v>
      </c>
    </row>
    <row r="43" spans="1:3" ht="12.75" customHeight="1">
      <c r="A43" s="2" t="s">
        <v>82</v>
      </c>
      <c r="B43" s="3" t="s">
        <v>83</v>
      </c>
      <c r="C43" s="4">
        <v>0</v>
      </c>
    </row>
    <row r="44" spans="1:3" ht="12.75" customHeight="1">
      <c r="A44" s="2" t="s">
        <v>84</v>
      </c>
      <c r="B44" s="3" t="s">
        <v>85</v>
      </c>
      <c r="C44" s="4">
        <v>0</v>
      </c>
    </row>
    <row r="45" spans="1:3" ht="12.75" customHeight="1">
      <c r="A45" s="2" t="s">
        <v>86</v>
      </c>
      <c r="B45" s="3" t="s">
        <v>87</v>
      </c>
      <c r="C45" s="4">
        <v>0</v>
      </c>
    </row>
    <row r="46" spans="1:3" ht="12.75" customHeight="1">
      <c r="A46" s="2" t="s">
        <v>88</v>
      </c>
      <c r="B46" s="3" t="s">
        <v>89</v>
      </c>
      <c r="C46" s="4">
        <v>0</v>
      </c>
    </row>
    <row r="47" spans="1:3" ht="12.75" customHeight="1">
      <c r="A47" s="5" t="s">
        <v>90</v>
      </c>
      <c r="B47" s="6" t="s">
        <v>91</v>
      </c>
      <c r="C47" s="7">
        <v>0</v>
      </c>
    </row>
    <row r="48" spans="1:3" ht="12.75" customHeight="1">
      <c r="A48" s="5" t="s">
        <v>92</v>
      </c>
      <c r="B48" s="6" t="s">
        <v>93</v>
      </c>
      <c r="C48" s="7">
        <v>0</v>
      </c>
    </row>
    <row r="49" spans="1:3" ht="12.75" customHeight="1">
      <c r="A49" s="2" t="s">
        <v>94</v>
      </c>
      <c r="B49" s="3" t="s">
        <v>95</v>
      </c>
      <c r="C49" s="4">
        <v>0</v>
      </c>
    </row>
    <row r="50" spans="1:3" ht="12.75" customHeight="1">
      <c r="A50" s="2" t="s">
        <v>96</v>
      </c>
      <c r="B50" s="3" t="s">
        <v>97</v>
      </c>
      <c r="C50" s="4">
        <v>0</v>
      </c>
    </row>
    <row r="51" spans="1:3" ht="12.75" customHeight="1">
      <c r="A51" s="2" t="s">
        <v>98</v>
      </c>
      <c r="B51" s="3" t="s">
        <v>99</v>
      </c>
      <c r="C51" s="4">
        <v>0</v>
      </c>
    </row>
    <row r="52" spans="1:3" ht="12.75" customHeight="1">
      <c r="A52" s="2" t="s">
        <v>100</v>
      </c>
      <c r="B52" s="3" t="s">
        <v>101</v>
      </c>
      <c r="C52" s="4">
        <v>0</v>
      </c>
    </row>
    <row r="53" spans="1:3" ht="12.75" customHeight="1">
      <c r="A53" s="2" t="s">
        <v>102</v>
      </c>
      <c r="B53" s="3" t="s">
        <v>103</v>
      </c>
      <c r="C53" s="4">
        <v>0</v>
      </c>
    </row>
    <row r="54" spans="1:3" ht="12.75" customHeight="1">
      <c r="A54" s="2" t="s">
        <v>104</v>
      </c>
      <c r="B54" s="3" t="s">
        <v>105</v>
      </c>
      <c r="C54" s="4">
        <v>0</v>
      </c>
    </row>
    <row r="55" spans="1:3" ht="12.75" customHeight="1">
      <c r="A55" s="2" t="s">
        <v>106</v>
      </c>
      <c r="B55" s="3" t="s">
        <v>107</v>
      </c>
      <c r="C55" s="4">
        <v>0</v>
      </c>
    </row>
    <row r="56" spans="1:3" ht="12.75" customHeight="1">
      <c r="A56" s="2" t="s">
        <v>108</v>
      </c>
      <c r="B56" s="3" t="s">
        <v>109</v>
      </c>
      <c r="C56" s="4">
        <v>0</v>
      </c>
    </row>
    <row r="57" spans="1:3" ht="12.75" customHeight="1">
      <c r="A57" s="5" t="s">
        <v>110</v>
      </c>
      <c r="B57" s="6" t="s">
        <v>111</v>
      </c>
      <c r="C57" s="7">
        <v>0</v>
      </c>
    </row>
    <row r="58" spans="1:3" ht="12.75" customHeight="1">
      <c r="A58" s="2" t="s">
        <v>112</v>
      </c>
      <c r="B58" s="3" t="s">
        <v>113</v>
      </c>
      <c r="C58" s="4">
        <v>0</v>
      </c>
    </row>
    <row r="59" spans="1:3" ht="12.75" customHeight="1">
      <c r="A59" s="2" t="s">
        <v>114</v>
      </c>
      <c r="B59" s="3" t="s">
        <v>115</v>
      </c>
      <c r="C59" s="4">
        <v>0</v>
      </c>
    </row>
    <row r="60" spans="1:3" ht="12.75" customHeight="1">
      <c r="A60" s="2" t="s">
        <v>116</v>
      </c>
      <c r="B60" s="3" t="s">
        <v>117</v>
      </c>
      <c r="C60" s="4">
        <v>0</v>
      </c>
    </row>
    <row r="61" spans="1:3" ht="12.75" customHeight="1">
      <c r="A61" s="2" t="s">
        <v>118</v>
      </c>
      <c r="B61" s="3" t="s">
        <v>119</v>
      </c>
      <c r="C61" s="4">
        <v>0</v>
      </c>
    </row>
    <row r="62" spans="1:3" ht="12.75" customHeight="1">
      <c r="A62" s="2" t="s">
        <v>120</v>
      </c>
      <c r="B62" s="3" t="s">
        <v>121</v>
      </c>
      <c r="C62" s="4">
        <v>0</v>
      </c>
    </row>
    <row r="63" spans="1:3" ht="12.75" customHeight="1">
      <c r="A63" s="2" t="s">
        <v>122</v>
      </c>
      <c r="B63" s="3" t="s">
        <v>123</v>
      </c>
      <c r="C63" s="4">
        <v>0</v>
      </c>
    </row>
    <row r="64" spans="1:3" ht="12.75" customHeight="1">
      <c r="A64" s="2" t="s">
        <v>124</v>
      </c>
      <c r="B64" s="3" t="s">
        <v>125</v>
      </c>
      <c r="C64" s="4">
        <v>0</v>
      </c>
    </row>
    <row r="65" spans="1:3" ht="12.75" customHeight="1">
      <c r="A65" s="2" t="s">
        <v>126</v>
      </c>
      <c r="B65" s="3" t="s">
        <v>127</v>
      </c>
      <c r="C65" s="4">
        <v>0</v>
      </c>
    </row>
    <row r="66" spans="1:3" ht="12.75" customHeight="1">
      <c r="A66" s="2" t="s">
        <v>128</v>
      </c>
      <c r="B66" s="3" t="s">
        <v>129</v>
      </c>
      <c r="C66" s="4">
        <v>0</v>
      </c>
    </row>
    <row r="67" spans="1:3" ht="12.75" customHeight="1">
      <c r="A67" s="2" t="s">
        <v>130</v>
      </c>
      <c r="B67" s="3" t="s">
        <v>131</v>
      </c>
      <c r="C67" s="4">
        <v>0</v>
      </c>
    </row>
    <row r="68" spans="1:3" ht="12.75" customHeight="1">
      <c r="A68" s="2" t="s">
        <v>132</v>
      </c>
      <c r="B68" s="3" t="s">
        <v>133</v>
      </c>
      <c r="C68" s="4">
        <v>0</v>
      </c>
    </row>
    <row r="69" spans="1:3" ht="12.75" customHeight="1">
      <c r="A69" s="2" t="s">
        <v>134</v>
      </c>
      <c r="B69" s="3" t="s">
        <v>135</v>
      </c>
      <c r="C69" s="4">
        <v>0</v>
      </c>
    </row>
    <row r="70" spans="1:3" ht="12.75" customHeight="1">
      <c r="A70" s="5" t="s">
        <v>136</v>
      </c>
      <c r="B70" s="6" t="s">
        <v>137</v>
      </c>
      <c r="C70" s="7">
        <v>0</v>
      </c>
    </row>
    <row r="71" spans="1:3" ht="12.75" customHeight="1">
      <c r="A71" s="2" t="s">
        <v>138</v>
      </c>
      <c r="B71" s="3" t="s">
        <v>139</v>
      </c>
      <c r="C71" s="4">
        <v>0</v>
      </c>
    </row>
    <row r="72" spans="1:3" ht="12.75" customHeight="1">
      <c r="A72" s="2" t="s">
        <v>140</v>
      </c>
      <c r="B72" s="3" t="s">
        <v>141</v>
      </c>
      <c r="C72" s="4">
        <v>0</v>
      </c>
    </row>
    <row r="73" spans="1:3" ht="12.75" customHeight="1">
      <c r="A73" s="2" t="s">
        <v>142</v>
      </c>
      <c r="B73" s="3" t="s">
        <v>143</v>
      </c>
      <c r="C73" s="4">
        <v>0</v>
      </c>
    </row>
    <row r="74" spans="1:3" ht="12.75" customHeight="1">
      <c r="A74" s="2" t="s">
        <v>144</v>
      </c>
      <c r="B74" s="3" t="s">
        <v>145</v>
      </c>
      <c r="C74" s="4">
        <v>0</v>
      </c>
    </row>
    <row r="75" spans="1:3" ht="12.75" customHeight="1">
      <c r="A75" s="2" t="s">
        <v>146</v>
      </c>
      <c r="B75" s="3" t="s">
        <v>147</v>
      </c>
      <c r="C75" s="4">
        <v>0</v>
      </c>
    </row>
    <row r="76" spans="1:3" ht="12.75" customHeight="1">
      <c r="A76" s="2" t="s">
        <v>148</v>
      </c>
      <c r="B76" s="3" t="s">
        <v>149</v>
      </c>
      <c r="C76" s="4">
        <v>0</v>
      </c>
    </row>
    <row r="77" spans="1:3" ht="12.75" customHeight="1">
      <c r="A77" s="2" t="s">
        <v>150</v>
      </c>
      <c r="B77" s="3" t="s">
        <v>151</v>
      </c>
      <c r="C77" s="4">
        <v>0</v>
      </c>
    </row>
    <row r="78" spans="1:3" ht="12.75" customHeight="1">
      <c r="A78" s="5" t="s">
        <v>152</v>
      </c>
      <c r="B78" s="6" t="s">
        <v>153</v>
      </c>
      <c r="C78" s="7">
        <v>0</v>
      </c>
    </row>
    <row r="79" spans="1:3" ht="12.75" customHeight="1">
      <c r="A79" s="2" t="s">
        <v>154</v>
      </c>
      <c r="B79" s="3" t="s">
        <v>155</v>
      </c>
      <c r="C79" s="4">
        <v>0</v>
      </c>
    </row>
    <row r="80" spans="1:3" ht="12.75" customHeight="1">
      <c r="A80" s="2" t="s">
        <v>156</v>
      </c>
      <c r="B80" s="3" t="s">
        <v>157</v>
      </c>
      <c r="C80" s="4">
        <v>0</v>
      </c>
    </row>
    <row r="81" spans="1:3" ht="12.75" customHeight="1">
      <c r="A81" s="2" t="s">
        <v>158</v>
      </c>
      <c r="B81" s="3" t="s">
        <v>159</v>
      </c>
      <c r="C81" s="4">
        <v>0</v>
      </c>
    </row>
    <row r="82" spans="1:3" ht="12.75" customHeight="1">
      <c r="A82" s="2" t="s">
        <v>160</v>
      </c>
      <c r="B82" s="3" t="s">
        <v>161</v>
      </c>
      <c r="C82" s="4">
        <v>0</v>
      </c>
    </row>
    <row r="83" spans="1:3" ht="12.75" customHeight="1">
      <c r="A83" s="5" t="s">
        <v>162</v>
      </c>
      <c r="B83" s="6" t="s">
        <v>163</v>
      </c>
      <c r="C83" s="7">
        <v>0</v>
      </c>
    </row>
    <row r="84" spans="1:3" ht="12.75" customHeight="1">
      <c r="A84" s="2" t="s">
        <v>164</v>
      </c>
      <c r="B84" s="3" t="s">
        <v>165</v>
      </c>
      <c r="C84" s="4">
        <v>0</v>
      </c>
    </row>
    <row r="85" spans="1:3" ht="12.75" customHeight="1">
      <c r="A85" s="2" t="s">
        <v>166</v>
      </c>
      <c r="B85" s="3" t="s">
        <v>167</v>
      </c>
      <c r="C85" s="4">
        <v>0</v>
      </c>
    </row>
    <row r="86" spans="1:3" ht="12.75" customHeight="1">
      <c r="A86" s="2" t="s">
        <v>168</v>
      </c>
      <c r="B86" s="3" t="s">
        <v>169</v>
      </c>
      <c r="C86" s="4">
        <v>0</v>
      </c>
    </row>
    <row r="87" spans="1:3" ht="12.75" customHeight="1">
      <c r="A87" s="2" t="s">
        <v>170</v>
      </c>
      <c r="B87" s="3" t="s">
        <v>171</v>
      </c>
      <c r="C87" s="4">
        <v>0</v>
      </c>
    </row>
    <row r="88" spans="1:3" ht="12.75" customHeight="1">
      <c r="A88" s="2" t="s">
        <v>172</v>
      </c>
      <c r="B88" s="3" t="s">
        <v>173</v>
      </c>
      <c r="C88" s="4">
        <v>0</v>
      </c>
    </row>
    <row r="89" spans="1:3" ht="12.75" customHeight="1">
      <c r="A89" s="2" t="s">
        <v>174</v>
      </c>
      <c r="B89" s="3" t="s">
        <v>175</v>
      </c>
      <c r="C89" s="4">
        <v>0</v>
      </c>
    </row>
    <row r="90" spans="1:3" ht="12.75" customHeight="1">
      <c r="A90" s="2" t="s">
        <v>176</v>
      </c>
      <c r="B90" s="3" t="s">
        <v>177</v>
      </c>
      <c r="C90" s="4">
        <v>0</v>
      </c>
    </row>
    <row r="91" spans="1:3" ht="12.75" customHeight="1">
      <c r="A91" s="2" t="s">
        <v>178</v>
      </c>
      <c r="B91" s="3" t="s">
        <v>179</v>
      </c>
      <c r="C91" s="4">
        <v>0</v>
      </c>
    </row>
    <row r="92" spans="1:3" ht="12.75" customHeight="1">
      <c r="A92" s="5" t="s">
        <v>180</v>
      </c>
      <c r="B92" s="6" t="s">
        <v>181</v>
      </c>
      <c r="C92" s="7">
        <v>0</v>
      </c>
    </row>
    <row r="93" spans="1:3" ht="12.75" customHeight="1">
      <c r="A93" s="5" t="s">
        <v>182</v>
      </c>
      <c r="B93" s="6" t="s">
        <v>183</v>
      </c>
      <c r="C93" s="7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="97" zoomScaleNormal="97" zoomScalePageLayoutView="0" workbookViewId="0" topLeftCell="A1">
      <selection activeCell="A1" sqref="A1:B16384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240" t="s">
        <v>184</v>
      </c>
      <c r="B1" s="240"/>
      <c r="C1" s="240"/>
    </row>
    <row r="2" spans="1:3" ht="12.75" customHeight="1">
      <c r="A2" s="1" t="s">
        <v>1</v>
      </c>
      <c r="B2" s="1" t="s">
        <v>2</v>
      </c>
      <c r="C2" s="1" t="s">
        <v>3</v>
      </c>
    </row>
    <row r="3" spans="1:3" ht="12.75" customHeight="1">
      <c r="A3" s="1">
        <v>2</v>
      </c>
      <c r="B3" s="1">
        <v>3</v>
      </c>
      <c r="C3" s="1">
        <v>4</v>
      </c>
    </row>
    <row r="4" spans="1:3" ht="12.75" customHeight="1">
      <c r="A4" s="2" t="s">
        <v>4</v>
      </c>
      <c r="B4" s="3" t="s">
        <v>185</v>
      </c>
      <c r="C4" s="4">
        <v>11584</v>
      </c>
    </row>
    <row r="5" spans="1:3" ht="12.75" customHeight="1">
      <c r="A5" s="2" t="s">
        <v>6</v>
      </c>
      <c r="B5" s="3" t="s">
        <v>186</v>
      </c>
      <c r="C5" s="4">
        <v>0</v>
      </c>
    </row>
    <row r="6" spans="1:3" ht="12.75" customHeight="1">
      <c r="A6" s="2" t="s">
        <v>8</v>
      </c>
      <c r="B6" s="3" t="s">
        <v>187</v>
      </c>
      <c r="C6" s="4">
        <v>1487</v>
      </c>
    </row>
    <row r="7" spans="1:3" ht="12.75" customHeight="1">
      <c r="A7" s="2" t="s">
        <v>10</v>
      </c>
      <c r="B7" s="3" t="s">
        <v>188</v>
      </c>
      <c r="C7" s="4">
        <v>795</v>
      </c>
    </row>
    <row r="8" spans="1:3" ht="12.75" customHeight="1">
      <c r="A8" s="2" t="s">
        <v>12</v>
      </c>
      <c r="B8" s="3" t="s">
        <v>189</v>
      </c>
      <c r="C8" s="4">
        <v>0</v>
      </c>
    </row>
    <row r="9" spans="1:3" ht="12.75" customHeight="1">
      <c r="A9" s="2" t="s">
        <v>14</v>
      </c>
      <c r="B9" s="3" t="s">
        <v>190</v>
      </c>
      <c r="C9" s="4">
        <v>0</v>
      </c>
    </row>
    <row r="10" spans="1:3" ht="12.75" customHeight="1">
      <c r="A10" s="5" t="s">
        <v>16</v>
      </c>
      <c r="B10" s="6" t="s">
        <v>191</v>
      </c>
      <c r="C10" s="7">
        <v>0</v>
      </c>
    </row>
    <row r="11" spans="1:3" ht="12.75" customHeight="1">
      <c r="A11" s="2" t="s">
        <v>18</v>
      </c>
      <c r="B11" s="3" t="s">
        <v>192</v>
      </c>
      <c r="C11" s="4">
        <v>0</v>
      </c>
    </row>
    <row r="12" spans="1:3" ht="12.75" customHeight="1">
      <c r="A12" s="2" t="s">
        <v>20</v>
      </c>
      <c r="B12" s="3" t="s">
        <v>193</v>
      </c>
      <c r="C12" s="4">
        <v>0</v>
      </c>
    </row>
    <row r="13" spans="1:3" ht="12.75" customHeight="1">
      <c r="A13" s="2" t="s">
        <v>22</v>
      </c>
      <c r="B13" s="3" t="s">
        <v>194</v>
      </c>
      <c r="C13" s="4">
        <v>0</v>
      </c>
    </row>
    <row r="14" spans="1:3" ht="12.75" customHeight="1">
      <c r="A14" s="2" t="s">
        <v>24</v>
      </c>
      <c r="B14" s="3" t="s">
        <v>195</v>
      </c>
      <c r="C14" s="4">
        <v>0</v>
      </c>
    </row>
    <row r="15" spans="1:3" ht="12.75" customHeight="1">
      <c r="A15" s="2" t="s">
        <v>26</v>
      </c>
      <c r="B15" s="3" t="s">
        <v>196</v>
      </c>
      <c r="C15" s="4">
        <v>0</v>
      </c>
    </row>
    <row r="16" spans="1:3" ht="12.75" customHeight="1">
      <c r="A16" s="5" t="s">
        <v>28</v>
      </c>
      <c r="B16" s="6" t="s">
        <v>197</v>
      </c>
      <c r="C16" s="7">
        <v>0</v>
      </c>
    </row>
    <row r="17" spans="1:3" ht="12.75" customHeight="1">
      <c r="A17" s="2" t="s">
        <v>30</v>
      </c>
      <c r="B17" s="3" t="s">
        <v>198</v>
      </c>
      <c r="C17" s="4">
        <v>0</v>
      </c>
    </row>
    <row r="18" spans="1:3" ht="12.75" customHeight="1">
      <c r="A18" s="2" t="s">
        <v>32</v>
      </c>
      <c r="B18" s="3" t="s">
        <v>199</v>
      </c>
      <c r="C18" s="4">
        <v>0</v>
      </c>
    </row>
    <row r="19" spans="1:3" ht="12.75" customHeight="1">
      <c r="A19" s="2" t="s">
        <v>34</v>
      </c>
      <c r="B19" s="3" t="s">
        <v>200</v>
      </c>
      <c r="C19" s="4">
        <v>0</v>
      </c>
    </row>
    <row r="20" spans="1:3" ht="12.75" customHeight="1">
      <c r="A20" s="2" t="s">
        <v>36</v>
      </c>
      <c r="B20" s="3" t="s">
        <v>201</v>
      </c>
      <c r="C20" s="4">
        <v>0</v>
      </c>
    </row>
    <row r="21" spans="1:3" ht="12.75" customHeight="1">
      <c r="A21" s="2" t="s">
        <v>38</v>
      </c>
      <c r="B21" s="3" t="s">
        <v>202</v>
      </c>
      <c r="C21" s="4">
        <v>0</v>
      </c>
    </row>
    <row r="22" spans="1:3" ht="12.75" customHeight="1">
      <c r="A22" s="5" t="s">
        <v>40</v>
      </c>
      <c r="B22" s="6" t="s">
        <v>203</v>
      </c>
      <c r="C22" s="7">
        <v>0</v>
      </c>
    </row>
    <row r="23" spans="1:3" ht="12.75" customHeight="1">
      <c r="A23" s="2" t="s">
        <v>42</v>
      </c>
      <c r="B23" s="3" t="s">
        <v>204</v>
      </c>
      <c r="C23" s="4">
        <v>0</v>
      </c>
    </row>
    <row r="24" spans="1:3" ht="12.75" customHeight="1">
      <c r="A24" s="2" t="s">
        <v>44</v>
      </c>
      <c r="B24" s="3" t="s">
        <v>205</v>
      </c>
      <c r="C24" s="4">
        <v>0</v>
      </c>
    </row>
    <row r="25" spans="1:3" ht="12.75" customHeight="1">
      <c r="A25" s="5" t="s">
        <v>46</v>
      </c>
      <c r="B25" s="6" t="s">
        <v>206</v>
      </c>
      <c r="C25" s="7">
        <v>0</v>
      </c>
    </row>
    <row r="26" spans="1:3" ht="12.75" customHeight="1">
      <c r="A26" s="2" t="s">
        <v>48</v>
      </c>
      <c r="B26" s="3" t="s">
        <v>207</v>
      </c>
      <c r="C26" s="4">
        <v>0</v>
      </c>
    </row>
    <row r="27" spans="1:3" ht="12.75" customHeight="1">
      <c r="A27" s="2" t="s">
        <v>50</v>
      </c>
      <c r="B27" s="3" t="s">
        <v>208</v>
      </c>
      <c r="C27" s="4">
        <v>0</v>
      </c>
    </row>
    <row r="28" spans="1:3" ht="12.75" customHeight="1">
      <c r="A28" s="2" t="s">
        <v>52</v>
      </c>
      <c r="B28" s="3" t="s">
        <v>209</v>
      </c>
      <c r="C28" s="4">
        <v>0</v>
      </c>
    </row>
    <row r="29" spans="1:3" ht="12.75" customHeight="1">
      <c r="A29" s="2" t="s">
        <v>54</v>
      </c>
      <c r="B29" s="3" t="s">
        <v>210</v>
      </c>
      <c r="C29" s="4">
        <v>0</v>
      </c>
    </row>
    <row r="30" spans="1:3" ht="12.75" customHeight="1">
      <c r="A30" s="2" t="s">
        <v>56</v>
      </c>
      <c r="B30" s="3" t="s">
        <v>211</v>
      </c>
      <c r="C30" s="4">
        <v>0</v>
      </c>
    </row>
    <row r="31" spans="1:3" ht="12.75" customHeight="1">
      <c r="A31" s="2" t="s">
        <v>58</v>
      </c>
      <c r="B31" s="3" t="s">
        <v>212</v>
      </c>
      <c r="C31" s="4">
        <v>0</v>
      </c>
    </row>
    <row r="32" spans="1:3" ht="12.75" customHeight="1">
      <c r="A32" s="2" t="s">
        <v>60</v>
      </c>
      <c r="B32" s="3" t="s">
        <v>213</v>
      </c>
      <c r="C32" s="4">
        <v>0</v>
      </c>
    </row>
    <row r="33" spans="1:3" ht="12.75" customHeight="1">
      <c r="A33" s="2" t="s">
        <v>62</v>
      </c>
      <c r="B33" s="3" t="s">
        <v>214</v>
      </c>
      <c r="C33" s="4">
        <v>0</v>
      </c>
    </row>
    <row r="34" spans="1:3" ht="12.75" customHeight="1">
      <c r="A34" s="5" t="s">
        <v>64</v>
      </c>
      <c r="B34" s="6" t="s">
        <v>215</v>
      </c>
      <c r="C34" s="7">
        <v>0</v>
      </c>
    </row>
    <row r="35" spans="1:3" ht="12.75" customHeight="1">
      <c r="A35" s="2" t="s">
        <v>66</v>
      </c>
      <c r="B35" s="3" t="s">
        <v>216</v>
      </c>
      <c r="C35" s="4">
        <v>0</v>
      </c>
    </row>
    <row r="36" spans="1:3" ht="12.75" customHeight="1">
      <c r="A36" s="5" t="s">
        <v>68</v>
      </c>
      <c r="B36" s="6" t="s">
        <v>217</v>
      </c>
      <c r="C36" s="7">
        <v>0</v>
      </c>
    </row>
    <row r="37" spans="1:3" ht="12.75" customHeight="1">
      <c r="A37" s="2" t="s">
        <v>70</v>
      </c>
      <c r="B37" s="3" t="s">
        <v>218</v>
      </c>
      <c r="C37" s="4">
        <v>0</v>
      </c>
    </row>
    <row r="38" spans="1:3" ht="12.75" customHeight="1">
      <c r="A38" s="2" t="s">
        <v>72</v>
      </c>
      <c r="B38" s="3" t="s">
        <v>219</v>
      </c>
      <c r="C38" s="4">
        <v>0</v>
      </c>
    </row>
    <row r="39" spans="1:3" ht="12.75" customHeight="1">
      <c r="A39" s="2" t="s">
        <v>74</v>
      </c>
      <c r="B39" s="3" t="s">
        <v>220</v>
      </c>
      <c r="C39" s="4">
        <v>0</v>
      </c>
    </row>
    <row r="40" spans="1:3" ht="12.75" customHeight="1">
      <c r="A40" s="2" t="s">
        <v>76</v>
      </c>
      <c r="B40" s="3" t="s">
        <v>221</v>
      </c>
      <c r="C40" s="4">
        <v>0</v>
      </c>
    </row>
    <row r="41" spans="1:3" ht="12.75" customHeight="1">
      <c r="A41" s="2" t="s">
        <v>78</v>
      </c>
      <c r="B41" s="3" t="s">
        <v>222</v>
      </c>
      <c r="C41" s="4">
        <v>0</v>
      </c>
    </row>
    <row r="42" spans="1:3" ht="12.75" customHeight="1">
      <c r="A42" s="2" t="s">
        <v>80</v>
      </c>
      <c r="B42" s="3" t="s">
        <v>223</v>
      </c>
      <c r="C42" s="4">
        <v>0</v>
      </c>
    </row>
    <row r="43" spans="1:3" ht="12.75" customHeight="1">
      <c r="A43" s="2" t="s">
        <v>82</v>
      </c>
      <c r="B43" s="3" t="s">
        <v>224</v>
      </c>
      <c r="C43" s="4">
        <v>0</v>
      </c>
    </row>
    <row r="44" spans="1:3" ht="12.75" customHeight="1">
      <c r="A44" s="2" t="s">
        <v>84</v>
      </c>
      <c r="B44" s="3" t="s">
        <v>225</v>
      </c>
      <c r="C44" s="4">
        <v>0</v>
      </c>
    </row>
    <row r="45" spans="1:3" ht="12.75" customHeight="1">
      <c r="A45" s="2" t="s">
        <v>86</v>
      </c>
      <c r="B45" s="3" t="s">
        <v>226</v>
      </c>
      <c r="C45" s="4">
        <v>0</v>
      </c>
    </row>
    <row r="46" spans="1:3" ht="12.75" customHeight="1">
      <c r="A46" s="2" t="s">
        <v>88</v>
      </c>
      <c r="B46" s="3" t="s">
        <v>227</v>
      </c>
      <c r="C46" s="4">
        <v>0</v>
      </c>
    </row>
    <row r="47" spans="1:3" ht="12.75" customHeight="1">
      <c r="A47" s="5" t="s">
        <v>90</v>
      </c>
      <c r="B47" s="6" t="s">
        <v>228</v>
      </c>
      <c r="C47" s="7">
        <v>0</v>
      </c>
    </row>
    <row r="48" spans="1:3" ht="12.75" customHeight="1">
      <c r="A48" s="2" t="s">
        <v>92</v>
      </c>
      <c r="B48" s="3" t="s">
        <v>229</v>
      </c>
      <c r="C48" s="4">
        <v>0</v>
      </c>
    </row>
    <row r="49" spans="1:3" ht="12.75" customHeight="1">
      <c r="A49" s="2" t="s">
        <v>94</v>
      </c>
      <c r="B49" s="3" t="s">
        <v>230</v>
      </c>
      <c r="C49" s="4">
        <v>0</v>
      </c>
    </row>
    <row r="50" spans="1:3" ht="12.75" customHeight="1">
      <c r="A50" s="2" t="s">
        <v>96</v>
      </c>
      <c r="B50" s="3" t="s">
        <v>231</v>
      </c>
      <c r="C50" s="4">
        <v>0</v>
      </c>
    </row>
    <row r="51" spans="1:3" ht="12.75" customHeight="1">
      <c r="A51" s="2" t="s">
        <v>98</v>
      </c>
      <c r="B51" s="3" t="s">
        <v>232</v>
      </c>
      <c r="C51" s="4">
        <v>0</v>
      </c>
    </row>
    <row r="52" spans="1:3" ht="12.75" customHeight="1">
      <c r="A52" s="2" t="s">
        <v>100</v>
      </c>
      <c r="B52" s="3" t="s">
        <v>233</v>
      </c>
      <c r="C52" s="4">
        <v>0</v>
      </c>
    </row>
    <row r="53" spans="1:3" ht="12.75" customHeight="1">
      <c r="A53" s="5" t="s">
        <v>102</v>
      </c>
      <c r="B53" s="6" t="s">
        <v>234</v>
      </c>
      <c r="C53" s="7">
        <v>0</v>
      </c>
    </row>
    <row r="54" spans="1:3" ht="12.75" customHeight="1">
      <c r="A54" s="2" t="s">
        <v>104</v>
      </c>
      <c r="B54" s="3" t="s">
        <v>235</v>
      </c>
      <c r="C54" s="4">
        <v>0</v>
      </c>
    </row>
    <row r="55" spans="1:3" ht="12.75" customHeight="1">
      <c r="A55" s="2" t="s">
        <v>106</v>
      </c>
      <c r="B55" s="3" t="s">
        <v>236</v>
      </c>
      <c r="C55" s="4">
        <v>0</v>
      </c>
    </row>
    <row r="56" spans="1:3" ht="12.75" customHeight="1">
      <c r="A56" s="2" t="s">
        <v>108</v>
      </c>
      <c r="B56" s="3" t="s">
        <v>237</v>
      </c>
      <c r="C56" s="4">
        <v>0</v>
      </c>
    </row>
    <row r="57" spans="1:3" ht="12.75" customHeight="1">
      <c r="A57" s="5" t="s">
        <v>110</v>
      </c>
      <c r="B57" s="6" t="s">
        <v>238</v>
      </c>
      <c r="C57" s="7">
        <v>0</v>
      </c>
    </row>
    <row r="58" spans="1:3" ht="12.75" customHeight="1">
      <c r="A58" s="2" t="s">
        <v>112</v>
      </c>
      <c r="B58" s="3" t="s">
        <v>239</v>
      </c>
      <c r="C58" s="4">
        <v>0</v>
      </c>
    </row>
    <row r="59" spans="1:3" ht="12.75" customHeight="1">
      <c r="A59" s="2" t="s">
        <v>114</v>
      </c>
      <c r="B59" s="3" t="s">
        <v>240</v>
      </c>
      <c r="C59" s="4">
        <v>0</v>
      </c>
    </row>
    <row r="60" spans="1:3" ht="12.75" customHeight="1">
      <c r="A60" s="2" t="s">
        <v>116</v>
      </c>
      <c r="B60" s="3" t="s">
        <v>241</v>
      </c>
      <c r="C60" s="4">
        <v>0</v>
      </c>
    </row>
    <row r="61" spans="1:3" ht="12.75" customHeight="1">
      <c r="A61" s="5" t="s">
        <v>118</v>
      </c>
      <c r="B61" s="6" t="s">
        <v>242</v>
      </c>
      <c r="C61" s="7">
        <v>0</v>
      </c>
    </row>
    <row r="62" spans="1:3" ht="12.75" customHeight="1">
      <c r="A62" s="5" t="s">
        <v>120</v>
      </c>
      <c r="B62" s="6" t="s">
        <v>243</v>
      </c>
      <c r="C62" s="7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Layout" zoomScaleNormal="97" workbookViewId="0" topLeftCell="B67">
      <selection activeCell="K88" sqref="K88:L88"/>
    </sheetView>
  </sheetViews>
  <sheetFormatPr defaultColWidth="9.140625" defaultRowHeight="12.75" customHeight="1"/>
  <cols>
    <col min="1" max="1" width="0" style="0" hidden="1" customWidth="1"/>
    <col min="2" max="2" width="46.8515625" style="8" customWidth="1"/>
    <col min="3" max="3" width="9.8515625" style="9" customWidth="1"/>
    <col min="4" max="4" width="9.57421875" style="9" customWidth="1"/>
    <col min="5" max="5" width="9.8515625" style="8" bestFit="1" customWidth="1"/>
    <col min="6" max="6" width="9.8515625" style="9" customWidth="1"/>
    <col min="7" max="7" width="9.7109375" style="9" customWidth="1"/>
    <col min="8" max="8" width="10.28125" style="8" customWidth="1"/>
    <col min="9" max="9" width="10.421875" style="0" bestFit="1" customWidth="1"/>
    <col min="10" max="10" width="10.57421875" style="0" customWidth="1"/>
    <col min="11" max="11" width="11.421875" style="0" customWidth="1"/>
    <col min="12" max="12" width="7.7109375" style="0" customWidth="1"/>
  </cols>
  <sheetData>
    <row r="1" spans="1:11" s="10" customFormat="1" ht="12.75" customHeight="1">
      <c r="A1" s="241" t="s">
        <v>244</v>
      </c>
      <c r="B1" s="241"/>
      <c r="C1" s="242" t="s">
        <v>245</v>
      </c>
      <c r="D1" s="242"/>
      <c r="E1" s="242"/>
      <c r="F1" s="243" t="s">
        <v>246</v>
      </c>
      <c r="G1" s="243"/>
      <c r="H1" s="243"/>
      <c r="I1" s="244" t="s">
        <v>247</v>
      </c>
      <c r="J1" s="244"/>
      <c r="K1" s="244"/>
    </row>
    <row r="2" spans="1:12" s="10" customFormat="1" ht="13.5" customHeight="1">
      <c r="A2" s="245" t="s">
        <v>248</v>
      </c>
      <c r="B2" s="245"/>
      <c r="C2" s="11" t="s">
        <v>249</v>
      </c>
      <c r="D2" s="11" t="s">
        <v>250</v>
      </c>
      <c r="E2" s="12"/>
      <c r="F2" s="11" t="s">
        <v>249</v>
      </c>
      <c r="G2" s="11" t="s">
        <v>250</v>
      </c>
      <c r="H2" s="12"/>
      <c r="I2" s="11" t="s">
        <v>249</v>
      </c>
      <c r="J2" s="11" t="s">
        <v>250</v>
      </c>
      <c r="K2" s="13"/>
      <c r="L2" s="14" t="s">
        <v>251</v>
      </c>
    </row>
    <row r="3" spans="1:12" s="10" customFormat="1" ht="20.25" customHeight="1">
      <c r="A3" s="15"/>
      <c r="B3" s="16" t="s">
        <v>390</v>
      </c>
      <c r="C3" s="17" t="s">
        <v>252</v>
      </c>
      <c r="D3" s="17" t="s">
        <v>252</v>
      </c>
      <c r="E3" s="18" t="s">
        <v>251</v>
      </c>
      <c r="F3" s="17" t="s">
        <v>252</v>
      </c>
      <c r="G3" s="17" t="s">
        <v>252</v>
      </c>
      <c r="H3" s="18" t="s">
        <v>251</v>
      </c>
      <c r="I3" s="17" t="s">
        <v>252</v>
      </c>
      <c r="J3" s="17" t="s">
        <v>252</v>
      </c>
      <c r="K3" s="14" t="s">
        <v>251</v>
      </c>
      <c r="L3" s="14" t="s">
        <v>253</v>
      </c>
    </row>
    <row r="4" spans="1:12" ht="13.5" customHeight="1">
      <c r="A4" s="19" t="s">
        <v>4</v>
      </c>
      <c r="B4" s="20" t="s">
        <v>185</v>
      </c>
      <c r="C4" s="21">
        <v>11823048</v>
      </c>
      <c r="D4" s="21">
        <v>11823048</v>
      </c>
      <c r="E4" s="22">
        <v>11823048</v>
      </c>
      <c r="F4" s="21"/>
      <c r="G4" s="21"/>
      <c r="H4" s="22"/>
      <c r="I4" s="21">
        <f aca="true" t="shared" si="0" ref="I4:I88">C4+F4</f>
        <v>11823048</v>
      </c>
      <c r="J4" s="21">
        <f aca="true" t="shared" si="1" ref="J4:J88">D4+G4</f>
        <v>11823048</v>
      </c>
      <c r="K4" s="23">
        <f aca="true" t="shared" si="2" ref="K4:K88">E4+H4</f>
        <v>11823048</v>
      </c>
      <c r="L4" s="24">
        <f aca="true" t="shared" si="3" ref="L4:L10">K4/J4*100</f>
        <v>100</v>
      </c>
    </row>
    <row r="5" spans="1:12" ht="13.5" customHeight="1">
      <c r="A5" s="19" t="s">
        <v>6</v>
      </c>
      <c r="B5" s="20" t="s">
        <v>186</v>
      </c>
      <c r="C5" s="21">
        <v>27884967</v>
      </c>
      <c r="D5" s="21">
        <v>28418700</v>
      </c>
      <c r="E5" s="22">
        <v>28418700</v>
      </c>
      <c r="F5" s="21"/>
      <c r="G5" s="21"/>
      <c r="H5" s="22"/>
      <c r="I5" s="21">
        <f t="shared" si="0"/>
        <v>27884967</v>
      </c>
      <c r="J5" s="21">
        <f t="shared" si="1"/>
        <v>28418700</v>
      </c>
      <c r="K5" s="23">
        <f t="shared" si="2"/>
        <v>28418700</v>
      </c>
      <c r="L5" s="24">
        <f t="shared" si="3"/>
        <v>100</v>
      </c>
    </row>
    <row r="6" spans="1:12" ht="13.5" customHeight="1">
      <c r="A6" s="19" t="s">
        <v>8</v>
      </c>
      <c r="B6" s="20" t="s">
        <v>187</v>
      </c>
      <c r="C6" s="21">
        <v>15992325</v>
      </c>
      <c r="D6" s="21">
        <v>15721695</v>
      </c>
      <c r="E6" s="22">
        <v>15721695</v>
      </c>
      <c r="F6" s="21"/>
      <c r="G6" s="21"/>
      <c r="H6" s="22"/>
      <c r="I6" s="21">
        <f t="shared" si="0"/>
        <v>15992325</v>
      </c>
      <c r="J6" s="21">
        <f t="shared" si="1"/>
        <v>15721695</v>
      </c>
      <c r="K6" s="23">
        <f t="shared" si="2"/>
        <v>15721695</v>
      </c>
      <c r="L6" s="24">
        <f t="shared" si="3"/>
        <v>100</v>
      </c>
    </row>
    <row r="7" spans="1:12" ht="13.5" customHeight="1">
      <c r="A7" s="19" t="s">
        <v>10</v>
      </c>
      <c r="B7" s="20" t="s">
        <v>188</v>
      </c>
      <c r="C7" s="21">
        <v>1200000</v>
      </c>
      <c r="D7" s="21">
        <v>1200000</v>
      </c>
      <c r="E7" s="22">
        <v>1200000</v>
      </c>
      <c r="F7" s="21"/>
      <c r="G7" s="21"/>
      <c r="H7" s="22"/>
      <c r="I7" s="21">
        <f t="shared" si="0"/>
        <v>1200000</v>
      </c>
      <c r="J7" s="21">
        <f t="shared" si="1"/>
        <v>1200000</v>
      </c>
      <c r="K7" s="23">
        <f t="shared" si="2"/>
        <v>1200000</v>
      </c>
      <c r="L7" s="24">
        <f t="shared" si="3"/>
        <v>100</v>
      </c>
    </row>
    <row r="8" spans="1:12" ht="13.5" customHeight="1">
      <c r="A8" s="19" t="s">
        <v>12</v>
      </c>
      <c r="B8" s="20" t="s">
        <v>189</v>
      </c>
      <c r="C8" s="21"/>
      <c r="D8" s="21">
        <v>1332484</v>
      </c>
      <c r="E8" s="22">
        <v>1332484</v>
      </c>
      <c r="F8" s="21"/>
      <c r="G8" s="21"/>
      <c r="H8" s="22"/>
      <c r="I8" s="21">
        <f t="shared" si="0"/>
        <v>0</v>
      </c>
      <c r="J8" s="21">
        <f t="shared" si="1"/>
        <v>1332484</v>
      </c>
      <c r="K8" s="23">
        <f t="shared" si="2"/>
        <v>1332484</v>
      </c>
      <c r="L8" s="24">
        <f t="shared" si="3"/>
        <v>100</v>
      </c>
    </row>
    <row r="9" spans="1:12" ht="13.5" customHeight="1">
      <c r="A9" s="19" t="s">
        <v>14</v>
      </c>
      <c r="B9" s="20" t="s">
        <v>190</v>
      </c>
      <c r="C9" s="21"/>
      <c r="D9" s="21"/>
      <c r="E9" s="22"/>
      <c r="F9" s="21"/>
      <c r="G9" s="21"/>
      <c r="H9" s="22"/>
      <c r="I9" s="21">
        <f t="shared" si="0"/>
        <v>0</v>
      </c>
      <c r="J9" s="21">
        <f t="shared" si="1"/>
        <v>0</v>
      </c>
      <c r="K9" s="23">
        <f t="shared" si="2"/>
        <v>0</v>
      </c>
      <c r="L9" s="24" t="e">
        <f t="shared" si="3"/>
        <v>#DIV/0!</v>
      </c>
    </row>
    <row r="10" spans="1:12" ht="13.5" customHeight="1">
      <c r="A10" s="25" t="s">
        <v>16</v>
      </c>
      <c r="B10" s="26" t="s">
        <v>254</v>
      </c>
      <c r="C10" s="21">
        <f>SUM(C4:C9)</f>
        <v>56900340</v>
      </c>
      <c r="D10" s="21">
        <f>SUM(D4:D9)</f>
        <v>58495927</v>
      </c>
      <c r="E10" s="21">
        <f>SUM(E4:E9)</f>
        <v>58495927</v>
      </c>
      <c r="F10" s="21">
        <f>F4+F5+F6+F7+F8+F9</f>
        <v>0</v>
      </c>
      <c r="G10" s="21">
        <f>G4+G5+G6+G7+G8+G9</f>
        <v>0</v>
      </c>
      <c r="H10" s="22">
        <f>H4+H5+H6+H7+H8+H9</f>
        <v>0</v>
      </c>
      <c r="I10" s="21">
        <f t="shared" si="0"/>
        <v>56900340</v>
      </c>
      <c r="J10" s="21">
        <f t="shared" si="1"/>
        <v>58495927</v>
      </c>
      <c r="K10" s="23">
        <f t="shared" si="2"/>
        <v>58495927</v>
      </c>
      <c r="L10" s="24">
        <f t="shared" si="3"/>
        <v>100</v>
      </c>
    </row>
    <row r="11" spans="1:12" ht="13.5" customHeight="1">
      <c r="A11" s="19" t="s">
        <v>18</v>
      </c>
      <c r="B11" s="20" t="s">
        <v>192</v>
      </c>
      <c r="C11" s="21"/>
      <c r="D11" s="21"/>
      <c r="E11" s="22"/>
      <c r="F11" s="21"/>
      <c r="G11" s="21"/>
      <c r="H11" s="22"/>
      <c r="I11" s="21">
        <f t="shared" si="0"/>
        <v>0</v>
      </c>
      <c r="J11" s="21">
        <f t="shared" si="1"/>
        <v>0</v>
      </c>
      <c r="K11" s="23">
        <f t="shared" si="2"/>
        <v>0</v>
      </c>
      <c r="L11" s="24"/>
    </row>
    <row r="12" spans="1:12" ht="13.5" customHeight="1">
      <c r="A12" s="19" t="s">
        <v>20</v>
      </c>
      <c r="B12" s="20" t="s">
        <v>193</v>
      </c>
      <c r="C12" s="21"/>
      <c r="D12" s="21"/>
      <c r="E12" s="22"/>
      <c r="F12" s="21"/>
      <c r="G12" s="21"/>
      <c r="H12" s="22"/>
      <c r="I12" s="21">
        <f t="shared" si="0"/>
        <v>0</v>
      </c>
      <c r="J12" s="21">
        <f t="shared" si="1"/>
        <v>0</v>
      </c>
      <c r="K12" s="23">
        <f t="shared" si="2"/>
        <v>0</v>
      </c>
      <c r="L12" s="24"/>
    </row>
    <row r="13" spans="1:12" ht="13.5" customHeight="1">
      <c r="A13" s="19" t="s">
        <v>22</v>
      </c>
      <c r="B13" s="20" t="s">
        <v>194</v>
      </c>
      <c r="C13" s="21"/>
      <c r="D13" s="21"/>
      <c r="E13" s="22"/>
      <c r="F13" s="21"/>
      <c r="G13" s="21"/>
      <c r="H13" s="22"/>
      <c r="I13" s="21">
        <f t="shared" si="0"/>
        <v>0</v>
      </c>
      <c r="J13" s="21">
        <f t="shared" si="1"/>
        <v>0</v>
      </c>
      <c r="K13" s="23">
        <f t="shared" si="2"/>
        <v>0</v>
      </c>
      <c r="L13" s="24"/>
    </row>
    <row r="14" spans="1:12" ht="13.5" customHeight="1">
      <c r="A14" s="19" t="s">
        <v>24</v>
      </c>
      <c r="B14" s="20" t="s">
        <v>195</v>
      </c>
      <c r="C14" s="21"/>
      <c r="D14" s="21"/>
      <c r="E14" s="22"/>
      <c r="F14" s="21"/>
      <c r="G14" s="21"/>
      <c r="H14" s="22"/>
      <c r="I14" s="21">
        <f t="shared" si="0"/>
        <v>0</v>
      </c>
      <c r="J14" s="21">
        <f t="shared" si="1"/>
        <v>0</v>
      </c>
      <c r="K14" s="23">
        <f t="shared" si="2"/>
        <v>0</v>
      </c>
      <c r="L14" s="24"/>
    </row>
    <row r="15" spans="1:12" ht="13.5" customHeight="1">
      <c r="A15" s="19" t="s">
        <v>26</v>
      </c>
      <c r="B15" s="20" t="s">
        <v>196</v>
      </c>
      <c r="C15" s="21">
        <v>6050184</v>
      </c>
      <c r="D15" s="21">
        <v>6245157</v>
      </c>
      <c r="E15" s="22">
        <v>6245157</v>
      </c>
      <c r="F15" s="21"/>
      <c r="G15" s="21"/>
      <c r="H15" s="22"/>
      <c r="I15" s="21">
        <f t="shared" si="0"/>
        <v>6050184</v>
      </c>
      <c r="J15" s="21">
        <f t="shared" si="1"/>
        <v>6245157</v>
      </c>
      <c r="K15" s="23">
        <f t="shared" si="2"/>
        <v>6245157</v>
      </c>
      <c r="L15" s="24">
        <f>K15/J15*100</f>
        <v>100</v>
      </c>
    </row>
    <row r="16" spans="1:12" ht="13.5" customHeight="1">
      <c r="A16" s="25" t="s">
        <v>28</v>
      </c>
      <c r="B16" s="27" t="s">
        <v>255</v>
      </c>
      <c r="C16" s="28">
        <f aca="true" t="shared" si="4" ref="C16:H16">C10+C11+C12+C13+C14+C15</f>
        <v>62950524</v>
      </c>
      <c r="D16" s="28">
        <f t="shared" si="4"/>
        <v>64741084</v>
      </c>
      <c r="E16" s="29">
        <f t="shared" si="4"/>
        <v>64741084</v>
      </c>
      <c r="F16" s="28">
        <f t="shared" si="4"/>
        <v>0</v>
      </c>
      <c r="G16" s="28">
        <f t="shared" si="4"/>
        <v>0</v>
      </c>
      <c r="H16" s="29">
        <f t="shared" si="4"/>
        <v>0</v>
      </c>
      <c r="I16" s="28">
        <f t="shared" si="0"/>
        <v>62950524</v>
      </c>
      <c r="J16" s="28">
        <f t="shared" si="1"/>
        <v>64741084</v>
      </c>
      <c r="K16" s="30">
        <f t="shared" si="2"/>
        <v>64741084</v>
      </c>
      <c r="L16" s="24">
        <f>K16/J16*100</f>
        <v>100</v>
      </c>
    </row>
    <row r="17" spans="1:12" ht="13.5" customHeight="1">
      <c r="A17" s="19" t="s">
        <v>30</v>
      </c>
      <c r="B17" s="20" t="s">
        <v>198</v>
      </c>
      <c r="C17" s="21"/>
      <c r="D17" s="21">
        <v>9963596</v>
      </c>
      <c r="E17" s="22">
        <v>9963596</v>
      </c>
      <c r="F17" s="21"/>
      <c r="G17" s="21"/>
      <c r="H17" s="22"/>
      <c r="I17" s="21">
        <f t="shared" si="0"/>
        <v>0</v>
      </c>
      <c r="J17" s="21">
        <f t="shared" si="1"/>
        <v>9963596</v>
      </c>
      <c r="K17" s="23">
        <f t="shared" si="2"/>
        <v>9963596</v>
      </c>
      <c r="L17" s="24">
        <f>K17/J17*100</f>
        <v>100</v>
      </c>
    </row>
    <row r="18" spans="1:12" ht="13.5" customHeight="1">
      <c r="A18" s="19" t="s">
        <v>32</v>
      </c>
      <c r="B18" s="20" t="s">
        <v>199</v>
      </c>
      <c r="C18" s="21"/>
      <c r="D18" s="21"/>
      <c r="E18" s="22"/>
      <c r="F18" s="21"/>
      <c r="G18" s="21"/>
      <c r="H18" s="22"/>
      <c r="I18" s="21">
        <f t="shared" si="0"/>
        <v>0</v>
      </c>
      <c r="J18" s="21">
        <f t="shared" si="1"/>
        <v>0</v>
      </c>
      <c r="K18" s="23">
        <f t="shared" si="2"/>
        <v>0</v>
      </c>
      <c r="L18" s="24"/>
    </row>
    <row r="19" spans="1:12" ht="13.5" customHeight="1">
      <c r="A19" s="19" t="s">
        <v>34</v>
      </c>
      <c r="B19" s="20" t="s">
        <v>200</v>
      </c>
      <c r="C19" s="21"/>
      <c r="D19" s="21"/>
      <c r="E19" s="22"/>
      <c r="F19" s="21"/>
      <c r="G19" s="21"/>
      <c r="H19" s="22"/>
      <c r="I19" s="21">
        <f t="shared" si="0"/>
        <v>0</v>
      </c>
      <c r="J19" s="21">
        <f t="shared" si="1"/>
        <v>0</v>
      </c>
      <c r="K19" s="23">
        <f t="shared" si="2"/>
        <v>0</v>
      </c>
      <c r="L19" s="24"/>
    </row>
    <row r="20" spans="1:12" ht="13.5" customHeight="1">
      <c r="A20" s="19" t="s">
        <v>36</v>
      </c>
      <c r="B20" s="20" t="s">
        <v>201</v>
      </c>
      <c r="C20" s="21"/>
      <c r="D20" s="21"/>
      <c r="E20" s="22"/>
      <c r="F20" s="21"/>
      <c r="G20" s="21"/>
      <c r="H20" s="22"/>
      <c r="I20" s="21">
        <f t="shared" si="0"/>
        <v>0</v>
      </c>
      <c r="J20" s="21">
        <f t="shared" si="1"/>
        <v>0</v>
      </c>
      <c r="K20" s="23">
        <f t="shared" si="2"/>
        <v>0</v>
      </c>
      <c r="L20" s="24"/>
    </row>
    <row r="21" spans="1:12" ht="13.5" customHeight="1">
      <c r="A21" s="19" t="s">
        <v>38</v>
      </c>
      <c r="B21" s="20" t="s">
        <v>202</v>
      </c>
      <c r="C21" s="21">
        <v>0</v>
      </c>
      <c r="D21" s="21">
        <v>0</v>
      </c>
      <c r="E21" s="22">
        <v>0</v>
      </c>
      <c r="F21" s="21"/>
      <c r="G21" s="21"/>
      <c r="H21" s="22"/>
      <c r="I21" s="21">
        <f t="shared" si="0"/>
        <v>0</v>
      </c>
      <c r="J21" s="21">
        <f t="shared" si="1"/>
        <v>0</v>
      </c>
      <c r="K21" s="23">
        <f t="shared" si="2"/>
        <v>0</v>
      </c>
      <c r="L21" s="24"/>
    </row>
    <row r="22" spans="1:12" ht="13.5" customHeight="1">
      <c r="A22" s="25" t="s">
        <v>40</v>
      </c>
      <c r="B22" s="27" t="s">
        <v>256</v>
      </c>
      <c r="C22" s="28">
        <f aca="true" t="shared" si="5" ref="C22:H22">SUM(C17:C21)</f>
        <v>0</v>
      </c>
      <c r="D22" s="28">
        <f t="shared" si="5"/>
        <v>9963596</v>
      </c>
      <c r="E22" s="29">
        <f t="shared" si="5"/>
        <v>9963596</v>
      </c>
      <c r="F22" s="28">
        <f t="shared" si="5"/>
        <v>0</v>
      </c>
      <c r="G22" s="28">
        <f t="shared" si="5"/>
        <v>0</v>
      </c>
      <c r="H22" s="29">
        <f t="shared" si="5"/>
        <v>0</v>
      </c>
      <c r="I22" s="28">
        <f t="shared" si="0"/>
        <v>0</v>
      </c>
      <c r="J22" s="28">
        <f t="shared" si="1"/>
        <v>9963596</v>
      </c>
      <c r="K22" s="30">
        <f t="shared" si="2"/>
        <v>9963596</v>
      </c>
      <c r="L22" s="24">
        <f>K22/J22*100</f>
        <v>100</v>
      </c>
    </row>
    <row r="23" spans="1:12" ht="13.5" customHeight="1">
      <c r="A23" s="19" t="s">
        <v>42</v>
      </c>
      <c r="B23" s="20" t="s">
        <v>204</v>
      </c>
      <c r="C23" s="21"/>
      <c r="D23" s="21"/>
      <c r="E23" s="22"/>
      <c r="F23" s="21"/>
      <c r="G23" s="21"/>
      <c r="H23" s="22"/>
      <c r="I23" s="21">
        <f t="shared" si="0"/>
        <v>0</v>
      </c>
      <c r="J23" s="21">
        <f t="shared" si="1"/>
        <v>0</v>
      </c>
      <c r="K23" s="23">
        <f t="shared" si="2"/>
        <v>0</v>
      </c>
      <c r="L23" s="24"/>
    </row>
    <row r="24" spans="1:12" ht="13.5" customHeight="1">
      <c r="A24" s="19" t="s">
        <v>44</v>
      </c>
      <c r="B24" s="20" t="s">
        <v>205</v>
      </c>
      <c r="C24" s="21"/>
      <c r="D24" s="21"/>
      <c r="E24" s="22"/>
      <c r="F24" s="21"/>
      <c r="G24" s="21"/>
      <c r="H24" s="22"/>
      <c r="I24" s="21">
        <f t="shared" si="0"/>
        <v>0</v>
      </c>
      <c r="J24" s="21">
        <f t="shared" si="1"/>
        <v>0</v>
      </c>
      <c r="K24" s="23">
        <f t="shared" si="2"/>
        <v>0</v>
      </c>
      <c r="L24" s="24"/>
    </row>
    <row r="25" spans="1:12" ht="13.5" customHeight="1">
      <c r="A25" s="25" t="s">
        <v>46</v>
      </c>
      <c r="B25" s="26" t="s">
        <v>257</v>
      </c>
      <c r="C25" s="21">
        <f aca="true" t="shared" si="6" ref="C25:H25">C23+C24</f>
        <v>0</v>
      </c>
      <c r="D25" s="21">
        <f t="shared" si="6"/>
        <v>0</v>
      </c>
      <c r="E25" s="22">
        <f t="shared" si="6"/>
        <v>0</v>
      </c>
      <c r="F25" s="21">
        <f t="shared" si="6"/>
        <v>0</v>
      </c>
      <c r="G25" s="21">
        <f t="shared" si="6"/>
        <v>0</v>
      </c>
      <c r="H25" s="22">
        <f t="shared" si="6"/>
        <v>0</v>
      </c>
      <c r="I25" s="21">
        <f t="shared" si="0"/>
        <v>0</v>
      </c>
      <c r="J25" s="21">
        <f t="shared" si="1"/>
        <v>0</v>
      </c>
      <c r="K25" s="23">
        <f t="shared" si="2"/>
        <v>0</v>
      </c>
      <c r="L25" s="24"/>
    </row>
    <row r="26" spans="1:12" ht="13.5" customHeight="1">
      <c r="A26" s="19" t="s">
        <v>48</v>
      </c>
      <c r="B26" s="20" t="s">
        <v>207</v>
      </c>
      <c r="C26" s="21"/>
      <c r="D26" s="21"/>
      <c r="E26" s="22"/>
      <c r="F26" s="21"/>
      <c r="G26" s="21"/>
      <c r="H26" s="22"/>
      <c r="I26" s="21">
        <f t="shared" si="0"/>
        <v>0</v>
      </c>
      <c r="J26" s="21">
        <f t="shared" si="1"/>
        <v>0</v>
      </c>
      <c r="K26" s="23">
        <f t="shared" si="2"/>
        <v>0</v>
      </c>
      <c r="L26" s="24"/>
    </row>
    <row r="27" spans="1:12" ht="13.5" customHeight="1">
      <c r="A27" s="19" t="s">
        <v>50</v>
      </c>
      <c r="B27" s="20" t="s">
        <v>208</v>
      </c>
      <c r="C27" s="21"/>
      <c r="D27" s="21"/>
      <c r="E27" s="22"/>
      <c r="F27" s="21"/>
      <c r="G27" s="21"/>
      <c r="H27" s="22"/>
      <c r="I27" s="21">
        <f t="shared" si="0"/>
        <v>0</v>
      </c>
      <c r="J27" s="21">
        <f t="shared" si="1"/>
        <v>0</v>
      </c>
      <c r="K27" s="23">
        <f t="shared" si="2"/>
        <v>0</v>
      </c>
      <c r="L27" s="24"/>
    </row>
    <row r="28" spans="1:12" ht="13.5" customHeight="1">
      <c r="A28" s="19" t="s">
        <v>52</v>
      </c>
      <c r="B28" s="20" t="s">
        <v>209</v>
      </c>
      <c r="C28" s="21">
        <v>900000</v>
      </c>
      <c r="D28" s="21">
        <v>900000</v>
      </c>
      <c r="E28" s="22">
        <v>968790</v>
      </c>
      <c r="F28" s="21"/>
      <c r="G28" s="21"/>
      <c r="H28" s="22"/>
      <c r="I28" s="21">
        <f t="shared" si="0"/>
        <v>900000</v>
      </c>
      <c r="J28" s="21">
        <f t="shared" si="1"/>
        <v>900000</v>
      </c>
      <c r="K28" s="23">
        <f t="shared" si="2"/>
        <v>968790</v>
      </c>
      <c r="L28" s="24">
        <f>K28/J28*100</f>
        <v>107.64333333333333</v>
      </c>
    </row>
    <row r="29" spans="1:12" ht="13.5" customHeight="1">
      <c r="A29" s="19" t="s">
        <v>54</v>
      </c>
      <c r="B29" s="20" t="s">
        <v>210</v>
      </c>
      <c r="C29" s="21">
        <v>3000000</v>
      </c>
      <c r="D29" s="21">
        <v>3000000</v>
      </c>
      <c r="E29" s="22">
        <v>3709781</v>
      </c>
      <c r="F29" s="21"/>
      <c r="G29" s="21"/>
      <c r="H29" s="22"/>
      <c r="I29" s="21">
        <f t="shared" si="0"/>
        <v>3000000</v>
      </c>
      <c r="J29" s="21">
        <f t="shared" si="1"/>
        <v>3000000</v>
      </c>
      <c r="K29" s="23">
        <f t="shared" si="2"/>
        <v>3709781</v>
      </c>
      <c r="L29" s="24">
        <f>K29/J29*100</f>
        <v>123.65936666666666</v>
      </c>
    </row>
    <row r="30" spans="1:12" ht="13.5" customHeight="1">
      <c r="A30" s="19" t="s">
        <v>56</v>
      </c>
      <c r="B30" s="20" t="s">
        <v>211</v>
      </c>
      <c r="C30" s="21"/>
      <c r="D30" s="21"/>
      <c r="E30" s="22"/>
      <c r="F30" s="21"/>
      <c r="G30" s="21"/>
      <c r="H30" s="22"/>
      <c r="I30" s="21">
        <f t="shared" si="0"/>
        <v>0</v>
      </c>
      <c r="J30" s="21">
        <f t="shared" si="1"/>
        <v>0</v>
      </c>
      <c r="K30" s="23">
        <f t="shared" si="2"/>
        <v>0</v>
      </c>
      <c r="L30" s="24"/>
    </row>
    <row r="31" spans="1:12" ht="13.5" customHeight="1">
      <c r="A31" s="19" t="s">
        <v>58</v>
      </c>
      <c r="B31" s="20" t="s">
        <v>212</v>
      </c>
      <c r="C31" s="21"/>
      <c r="D31" s="21"/>
      <c r="E31" s="22"/>
      <c r="F31" s="21"/>
      <c r="G31" s="21"/>
      <c r="H31" s="22"/>
      <c r="I31" s="21">
        <f t="shared" si="0"/>
        <v>0</v>
      </c>
      <c r="J31" s="21">
        <f t="shared" si="1"/>
        <v>0</v>
      </c>
      <c r="K31" s="23">
        <f t="shared" si="2"/>
        <v>0</v>
      </c>
      <c r="L31" s="24"/>
    </row>
    <row r="32" spans="1:12" ht="13.5" customHeight="1">
      <c r="A32" s="19" t="s">
        <v>60</v>
      </c>
      <c r="B32" s="20" t="s">
        <v>213</v>
      </c>
      <c r="C32" s="21">
        <v>1500000</v>
      </c>
      <c r="D32" s="21">
        <v>1500000</v>
      </c>
      <c r="E32" s="22">
        <v>1790181</v>
      </c>
      <c r="F32" s="21"/>
      <c r="G32" s="21"/>
      <c r="H32" s="22"/>
      <c r="I32" s="21">
        <f t="shared" si="0"/>
        <v>1500000</v>
      </c>
      <c r="J32" s="21">
        <f t="shared" si="1"/>
        <v>1500000</v>
      </c>
      <c r="K32" s="23">
        <f t="shared" si="2"/>
        <v>1790181</v>
      </c>
      <c r="L32" s="24">
        <f>K32/J32*100</f>
        <v>119.3454</v>
      </c>
    </row>
    <row r="33" spans="1:12" ht="13.5" customHeight="1">
      <c r="A33" s="19" t="s">
        <v>62</v>
      </c>
      <c r="B33" s="20" t="s">
        <v>214</v>
      </c>
      <c r="C33" s="21">
        <v>0</v>
      </c>
      <c r="D33" s="21">
        <v>0</v>
      </c>
      <c r="E33" s="22">
        <v>0</v>
      </c>
      <c r="F33" s="21"/>
      <c r="G33" s="21"/>
      <c r="H33" s="22"/>
      <c r="I33" s="21">
        <f t="shared" si="0"/>
        <v>0</v>
      </c>
      <c r="J33" s="21">
        <f t="shared" si="1"/>
        <v>0</v>
      </c>
      <c r="K33" s="23">
        <f t="shared" si="2"/>
        <v>0</v>
      </c>
      <c r="L33" s="24"/>
    </row>
    <row r="34" spans="1:12" ht="13.5" customHeight="1">
      <c r="A34" s="25" t="s">
        <v>64</v>
      </c>
      <c r="B34" s="26" t="s">
        <v>258</v>
      </c>
      <c r="C34" s="21">
        <f aca="true" t="shared" si="7" ref="C34:H34">SUM(C29:C33)</f>
        <v>4500000</v>
      </c>
      <c r="D34" s="21">
        <f t="shared" si="7"/>
        <v>4500000</v>
      </c>
      <c r="E34" s="21">
        <f t="shared" si="7"/>
        <v>5499962</v>
      </c>
      <c r="F34" s="21">
        <f t="shared" si="7"/>
        <v>0</v>
      </c>
      <c r="G34" s="21">
        <f t="shared" si="7"/>
        <v>0</v>
      </c>
      <c r="H34" s="22">
        <f t="shared" si="7"/>
        <v>0</v>
      </c>
      <c r="I34" s="21">
        <f t="shared" si="0"/>
        <v>4500000</v>
      </c>
      <c r="J34" s="21">
        <f t="shared" si="1"/>
        <v>4500000</v>
      </c>
      <c r="K34" s="23">
        <f t="shared" si="2"/>
        <v>5499962</v>
      </c>
      <c r="L34" s="24">
        <f>K34/J34*100</f>
        <v>122.22137777777778</v>
      </c>
    </row>
    <row r="35" spans="1:12" ht="13.5" customHeight="1">
      <c r="A35" s="19" t="s">
        <v>66</v>
      </c>
      <c r="B35" s="20" t="s">
        <v>216</v>
      </c>
      <c r="C35" s="21">
        <v>50000</v>
      </c>
      <c r="D35" s="21">
        <v>50000</v>
      </c>
      <c r="E35" s="22">
        <v>44365</v>
      </c>
      <c r="F35" s="21"/>
      <c r="G35" s="21"/>
      <c r="H35" s="22"/>
      <c r="I35" s="21">
        <f t="shared" si="0"/>
        <v>50000</v>
      </c>
      <c r="J35" s="21">
        <f t="shared" si="1"/>
        <v>50000</v>
      </c>
      <c r="K35" s="23">
        <f t="shared" si="2"/>
        <v>44365</v>
      </c>
      <c r="L35" s="24">
        <f>K35/J35*100</f>
        <v>88.73</v>
      </c>
    </row>
    <row r="36" spans="1:12" ht="13.5" customHeight="1">
      <c r="A36" s="25" t="s">
        <v>68</v>
      </c>
      <c r="B36" s="27" t="s">
        <v>259</v>
      </c>
      <c r="C36" s="28">
        <f>C34+C35+C28</f>
        <v>5450000</v>
      </c>
      <c r="D36" s="28">
        <f>D34+D35+D28</f>
        <v>5450000</v>
      </c>
      <c r="E36" s="28">
        <f>E34+E35+E28</f>
        <v>6513117</v>
      </c>
      <c r="F36" s="28">
        <f>F25+F26+F27+F28+F34+F35</f>
        <v>0</v>
      </c>
      <c r="G36" s="28">
        <f>G25+G26+G27+G28+G34+G35</f>
        <v>0</v>
      </c>
      <c r="H36" s="29">
        <f>H25+H26+H27+H28+H34+H35</f>
        <v>0</v>
      </c>
      <c r="I36" s="28">
        <f t="shared" si="0"/>
        <v>5450000</v>
      </c>
      <c r="J36" s="28">
        <f t="shared" si="1"/>
        <v>5450000</v>
      </c>
      <c r="K36" s="30">
        <f t="shared" si="2"/>
        <v>6513117</v>
      </c>
      <c r="L36" s="24">
        <f>K36/J36*100</f>
        <v>119.50673394495412</v>
      </c>
    </row>
    <row r="37" spans="1:12" ht="13.5" customHeight="1">
      <c r="A37" s="19" t="s">
        <v>70</v>
      </c>
      <c r="B37" s="20" t="s">
        <v>218</v>
      </c>
      <c r="C37" s="21"/>
      <c r="D37" s="21"/>
      <c r="E37" s="22"/>
      <c r="F37" s="21"/>
      <c r="G37" s="21"/>
      <c r="H37" s="22"/>
      <c r="I37" s="21">
        <f t="shared" si="0"/>
        <v>0</v>
      </c>
      <c r="J37" s="21">
        <f t="shared" si="1"/>
        <v>0</v>
      </c>
      <c r="K37" s="23">
        <f t="shared" si="2"/>
        <v>0</v>
      </c>
      <c r="L37" s="24"/>
    </row>
    <row r="38" spans="1:12" ht="13.5" customHeight="1">
      <c r="A38" s="19" t="s">
        <v>72</v>
      </c>
      <c r="B38" s="20" t="s">
        <v>219</v>
      </c>
      <c r="C38" s="21">
        <v>0</v>
      </c>
      <c r="D38" s="21">
        <v>0</v>
      </c>
      <c r="E38" s="22">
        <v>0</v>
      </c>
      <c r="F38" s="21">
        <v>323400</v>
      </c>
      <c r="G38" s="21">
        <v>323400</v>
      </c>
      <c r="H38" s="22">
        <v>861853</v>
      </c>
      <c r="I38" s="21">
        <f t="shared" si="0"/>
        <v>323400</v>
      </c>
      <c r="J38" s="21">
        <f t="shared" si="1"/>
        <v>323400</v>
      </c>
      <c r="K38" s="23">
        <f t="shared" si="2"/>
        <v>861853</v>
      </c>
      <c r="L38" s="24">
        <f>K38/J38*100</f>
        <v>266.4975262832406</v>
      </c>
    </row>
    <row r="39" spans="1:12" ht="13.5" customHeight="1">
      <c r="A39" s="19" t="s">
        <v>74</v>
      </c>
      <c r="B39" s="20" t="s">
        <v>220</v>
      </c>
      <c r="C39" s="21"/>
      <c r="D39" s="21">
        <v>0</v>
      </c>
      <c r="E39" s="22">
        <v>0</v>
      </c>
      <c r="F39" s="21"/>
      <c r="G39" s="21">
        <v>607093</v>
      </c>
      <c r="H39" s="22">
        <v>1067955</v>
      </c>
      <c r="I39" s="21">
        <f t="shared" si="0"/>
        <v>0</v>
      </c>
      <c r="J39" s="21">
        <f t="shared" si="1"/>
        <v>607093</v>
      </c>
      <c r="K39" s="23">
        <f t="shared" si="2"/>
        <v>1067955</v>
      </c>
      <c r="L39" s="24">
        <f>K39/J39*100</f>
        <v>175.9129161429962</v>
      </c>
    </row>
    <row r="40" spans="1:12" ht="13.5" customHeight="1">
      <c r="A40" s="19" t="s">
        <v>76</v>
      </c>
      <c r="B40" s="20" t="s">
        <v>221</v>
      </c>
      <c r="C40" s="21">
        <v>1776717</v>
      </c>
      <c r="D40" s="21">
        <v>1776717</v>
      </c>
      <c r="E40" s="22">
        <v>1411935</v>
      </c>
      <c r="F40" s="21"/>
      <c r="G40" s="21"/>
      <c r="H40" s="22"/>
      <c r="I40" s="21">
        <f t="shared" si="0"/>
        <v>1776717</v>
      </c>
      <c r="J40" s="21">
        <f t="shared" si="1"/>
        <v>1776717</v>
      </c>
      <c r="K40" s="23">
        <f t="shared" si="2"/>
        <v>1411935</v>
      </c>
      <c r="L40" s="24">
        <f>K40/J40*100</f>
        <v>79.46876176678673</v>
      </c>
    </row>
    <row r="41" spans="1:12" ht="13.5" customHeight="1">
      <c r="A41" s="19" t="s">
        <v>78</v>
      </c>
      <c r="B41" s="20" t="s">
        <v>222</v>
      </c>
      <c r="C41" s="21">
        <v>1653080</v>
      </c>
      <c r="D41" s="21">
        <v>1653080</v>
      </c>
      <c r="E41" s="22">
        <v>2136920</v>
      </c>
      <c r="F41" s="21"/>
      <c r="G41" s="21"/>
      <c r="H41" s="22"/>
      <c r="I41" s="21">
        <f t="shared" si="0"/>
        <v>1653080</v>
      </c>
      <c r="J41" s="21">
        <f t="shared" si="1"/>
        <v>1653080</v>
      </c>
      <c r="K41" s="23">
        <f t="shared" si="2"/>
        <v>2136920</v>
      </c>
      <c r="L41" s="24">
        <f>K41/J41*100</f>
        <v>129.26900089529846</v>
      </c>
    </row>
    <row r="42" spans="1:12" ht="13.5" customHeight="1">
      <c r="A42" s="19" t="s">
        <v>80</v>
      </c>
      <c r="B42" s="20" t="s">
        <v>223</v>
      </c>
      <c r="C42" s="21"/>
      <c r="D42" s="21"/>
      <c r="E42" s="22"/>
      <c r="F42" s="21"/>
      <c r="G42" s="21"/>
      <c r="H42" s="22"/>
      <c r="I42" s="21">
        <f t="shared" si="0"/>
        <v>0</v>
      </c>
      <c r="J42" s="21">
        <f t="shared" si="1"/>
        <v>0</v>
      </c>
      <c r="K42" s="23">
        <f t="shared" si="2"/>
        <v>0</v>
      </c>
      <c r="L42" s="24"/>
    </row>
    <row r="43" spans="1:12" ht="13.5" customHeight="1">
      <c r="A43" s="19" t="s">
        <v>82</v>
      </c>
      <c r="B43" s="20" t="s">
        <v>224</v>
      </c>
      <c r="C43" s="21"/>
      <c r="D43" s="21"/>
      <c r="E43" s="22"/>
      <c r="F43" s="21"/>
      <c r="G43" s="21"/>
      <c r="H43" s="22"/>
      <c r="I43" s="21">
        <f t="shared" si="0"/>
        <v>0</v>
      </c>
      <c r="J43" s="21">
        <f t="shared" si="1"/>
        <v>0</v>
      </c>
      <c r="K43" s="23">
        <f t="shared" si="2"/>
        <v>0</v>
      </c>
      <c r="L43" s="24"/>
    </row>
    <row r="44" spans="1:12" ht="13.5" customHeight="1">
      <c r="A44" s="19" t="s">
        <v>84</v>
      </c>
      <c r="B44" s="20" t="s">
        <v>225</v>
      </c>
      <c r="C44" s="21">
        <v>10000</v>
      </c>
      <c r="D44" s="21">
        <v>10000</v>
      </c>
      <c r="E44" s="22">
        <v>1767</v>
      </c>
      <c r="F44" s="21"/>
      <c r="G44" s="21"/>
      <c r="H44" s="22"/>
      <c r="I44" s="21">
        <f t="shared" si="0"/>
        <v>10000</v>
      </c>
      <c r="J44" s="21">
        <f t="shared" si="1"/>
        <v>10000</v>
      </c>
      <c r="K44" s="23">
        <f t="shared" si="2"/>
        <v>1767</v>
      </c>
      <c r="L44" s="24">
        <f>K44/J44*100</f>
        <v>17.669999999999998</v>
      </c>
    </row>
    <row r="45" spans="1:12" ht="13.5" customHeight="1">
      <c r="A45" s="19" t="s">
        <v>86</v>
      </c>
      <c r="B45" s="20" t="s">
        <v>391</v>
      </c>
      <c r="C45" s="21"/>
      <c r="D45" s="21"/>
      <c r="E45" s="22"/>
      <c r="F45" s="21"/>
      <c r="G45" s="21"/>
      <c r="H45" s="22"/>
      <c r="I45" s="21">
        <f t="shared" si="0"/>
        <v>0</v>
      </c>
      <c r="J45" s="21">
        <f t="shared" si="1"/>
        <v>0</v>
      </c>
      <c r="K45" s="23">
        <f t="shared" si="2"/>
        <v>0</v>
      </c>
      <c r="L45" s="24"/>
    </row>
    <row r="46" spans="1:12" ht="13.5" customHeight="1">
      <c r="A46" s="19" t="s">
        <v>88</v>
      </c>
      <c r="B46" s="20" t="s">
        <v>392</v>
      </c>
      <c r="C46" s="21"/>
      <c r="D46" s="21">
        <v>22424</v>
      </c>
      <c r="E46" s="22">
        <v>2445</v>
      </c>
      <c r="F46" s="21"/>
      <c r="G46" s="21"/>
      <c r="H46" s="22"/>
      <c r="I46" s="21">
        <f t="shared" si="0"/>
        <v>0</v>
      </c>
      <c r="J46" s="21">
        <f t="shared" si="1"/>
        <v>22424</v>
      </c>
      <c r="K46" s="23">
        <f t="shared" si="2"/>
        <v>2445</v>
      </c>
      <c r="L46" s="24"/>
    </row>
    <row r="47" spans="1:12" ht="13.5" customHeight="1">
      <c r="A47" s="25" t="s">
        <v>90</v>
      </c>
      <c r="B47" s="27" t="s">
        <v>260</v>
      </c>
      <c r="C47" s="28">
        <f aca="true" t="shared" si="8" ref="C47:H47">SUM(C37:C46)</f>
        <v>3439797</v>
      </c>
      <c r="D47" s="28">
        <f t="shared" si="8"/>
        <v>3462221</v>
      </c>
      <c r="E47" s="29">
        <f t="shared" si="8"/>
        <v>3553067</v>
      </c>
      <c r="F47" s="28">
        <f t="shared" si="8"/>
        <v>323400</v>
      </c>
      <c r="G47" s="28">
        <f t="shared" si="8"/>
        <v>930493</v>
      </c>
      <c r="H47" s="29">
        <f t="shared" si="8"/>
        <v>1929808</v>
      </c>
      <c r="I47" s="28">
        <f t="shared" si="0"/>
        <v>3763197</v>
      </c>
      <c r="J47" s="28">
        <f t="shared" si="1"/>
        <v>4392714</v>
      </c>
      <c r="K47" s="30">
        <f t="shared" si="2"/>
        <v>5482875</v>
      </c>
      <c r="L47" s="24">
        <f>K47/J47*100</f>
        <v>124.81748185745761</v>
      </c>
    </row>
    <row r="48" spans="1:12" ht="13.5" customHeight="1">
      <c r="A48" s="19" t="s">
        <v>92</v>
      </c>
      <c r="B48" s="20" t="s">
        <v>229</v>
      </c>
      <c r="C48" s="21"/>
      <c r="D48" s="21"/>
      <c r="E48" s="22"/>
      <c r="F48" s="21"/>
      <c r="G48" s="21"/>
      <c r="H48" s="22"/>
      <c r="I48" s="21">
        <f t="shared" si="0"/>
        <v>0</v>
      </c>
      <c r="J48" s="21">
        <f t="shared" si="1"/>
        <v>0</v>
      </c>
      <c r="K48" s="23">
        <f t="shared" si="2"/>
        <v>0</v>
      </c>
      <c r="L48" s="24"/>
    </row>
    <row r="49" spans="1:12" ht="13.5" customHeight="1">
      <c r="A49" s="19" t="s">
        <v>94</v>
      </c>
      <c r="B49" s="20" t="s">
        <v>230</v>
      </c>
      <c r="C49" s="21"/>
      <c r="D49" s="21"/>
      <c r="E49" s="22"/>
      <c r="F49" s="21"/>
      <c r="G49" s="21"/>
      <c r="H49" s="22"/>
      <c r="I49" s="21">
        <f t="shared" si="0"/>
        <v>0</v>
      </c>
      <c r="J49" s="21">
        <f t="shared" si="1"/>
        <v>0</v>
      </c>
      <c r="K49" s="23">
        <f t="shared" si="2"/>
        <v>0</v>
      </c>
      <c r="L49" s="24"/>
    </row>
    <row r="50" spans="1:12" ht="13.5" customHeight="1">
      <c r="A50" s="19" t="s">
        <v>96</v>
      </c>
      <c r="B50" s="20" t="s">
        <v>231</v>
      </c>
      <c r="C50" s="21"/>
      <c r="D50" s="21"/>
      <c r="E50" s="22"/>
      <c r="F50" s="21"/>
      <c r="G50" s="21"/>
      <c r="H50" s="22"/>
      <c r="I50" s="21"/>
      <c r="J50" s="21"/>
      <c r="K50" s="23">
        <f t="shared" si="2"/>
        <v>0</v>
      </c>
      <c r="L50" s="24"/>
    </row>
    <row r="51" spans="1:12" ht="13.5" customHeight="1">
      <c r="A51" s="19" t="s">
        <v>98</v>
      </c>
      <c r="B51" s="20" t="s">
        <v>232</v>
      </c>
      <c r="C51" s="21"/>
      <c r="D51" s="21"/>
      <c r="E51" s="22"/>
      <c r="F51" s="21"/>
      <c r="G51" s="21"/>
      <c r="H51" s="22"/>
      <c r="I51" s="21">
        <f t="shared" si="0"/>
        <v>0</v>
      </c>
      <c r="J51" s="21">
        <f t="shared" si="1"/>
        <v>0</v>
      </c>
      <c r="K51" s="23">
        <f t="shared" si="2"/>
        <v>0</v>
      </c>
      <c r="L51" s="24"/>
    </row>
    <row r="52" spans="1:12" ht="13.5" customHeight="1">
      <c r="A52" s="19" t="s">
        <v>100</v>
      </c>
      <c r="B52" s="20" t="s">
        <v>233</v>
      </c>
      <c r="C52" s="21"/>
      <c r="D52" s="21"/>
      <c r="E52" s="22"/>
      <c r="F52" s="21"/>
      <c r="G52" s="21"/>
      <c r="H52" s="22"/>
      <c r="I52" s="21">
        <f t="shared" si="0"/>
        <v>0</v>
      </c>
      <c r="J52" s="21">
        <f t="shared" si="1"/>
        <v>0</v>
      </c>
      <c r="K52" s="23">
        <f t="shared" si="2"/>
        <v>0</v>
      </c>
      <c r="L52" s="24"/>
    </row>
    <row r="53" spans="1:12" ht="13.5" customHeight="1">
      <c r="A53" s="25" t="s">
        <v>102</v>
      </c>
      <c r="B53" s="27" t="s">
        <v>261</v>
      </c>
      <c r="C53" s="28">
        <f aca="true" t="shared" si="9" ref="C53:H53">SUM(C48:C52)</f>
        <v>0</v>
      </c>
      <c r="D53" s="28">
        <f t="shared" si="9"/>
        <v>0</v>
      </c>
      <c r="E53" s="29">
        <f t="shared" si="9"/>
        <v>0</v>
      </c>
      <c r="F53" s="28">
        <f t="shared" si="9"/>
        <v>0</v>
      </c>
      <c r="G53" s="28">
        <f t="shared" si="9"/>
        <v>0</v>
      </c>
      <c r="H53" s="29">
        <f t="shared" si="9"/>
        <v>0</v>
      </c>
      <c r="I53" s="28">
        <f t="shared" si="0"/>
        <v>0</v>
      </c>
      <c r="J53" s="28">
        <f t="shared" si="1"/>
        <v>0</v>
      </c>
      <c r="K53" s="30">
        <f t="shared" si="2"/>
        <v>0</v>
      </c>
      <c r="L53" s="24"/>
    </row>
    <row r="54" spans="1:12" ht="13.5" customHeight="1">
      <c r="A54" s="19" t="s">
        <v>104</v>
      </c>
      <c r="B54" s="20" t="s">
        <v>235</v>
      </c>
      <c r="C54" s="21"/>
      <c r="D54" s="21"/>
      <c r="E54" s="22"/>
      <c r="F54" s="21"/>
      <c r="G54" s="21"/>
      <c r="H54" s="22"/>
      <c r="I54" s="21">
        <f t="shared" si="0"/>
        <v>0</v>
      </c>
      <c r="J54" s="21">
        <f t="shared" si="1"/>
        <v>0</v>
      </c>
      <c r="K54" s="23">
        <f t="shared" si="2"/>
        <v>0</v>
      </c>
      <c r="L54" s="24"/>
    </row>
    <row r="55" spans="1:12" ht="13.5" customHeight="1">
      <c r="A55" s="19" t="s">
        <v>106</v>
      </c>
      <c r="B55" s="20" t="s">
        <v>236</v>
      </c>
      <c r="C55" s="21"/>
      <c r="D55" s="21"/>
      <c r="E55" s="22"/>
      <c r="F55" s="21"/>
      <c r="G55" s="21"/>
      <c r="H55" s="22"/>
      <c r="I55" s="21">
        <f t="shared" si="0"/>
        <v>0</v>
      </c>
      <c r="J55" s="21">
        <f t="shared" si="1"/>
        <v>0</v>
      </c>
      <c r="K55" s="23">
        <f t="shared" si="2"/>
        <v>0</v>
      </c>
      <c r="L55" s="24"/>
    </row>
    <row r="56" spans="1:12" ht="13.5" customHeight="1">
      <c r="A56" s="19" t="s">
        <v>108</v>
      </c>
      <c r="B56" s="20" t="s">
        <v>404</v>
      </c>
      <c r="C56" s="21">
        <v>486000</v>
      </c>
      <c r="D56" s="21">
        <v>620000</v>
      </c>
      <c r="E56" s="22">
        <v>620000</v>
      </c>
      <c r="F56" s="21"/>
      <c r="G56" s="21"/>
      <c r="H56" s="22"/>
      <c r="I56" s="21">
        <f t="shared" si="0"/>
        <v>486000</v>
      </c>
      <c r="J56" s="21">
        <f t="shared" si="1"/>
        <v>620000</v>
      </c>
      <c r="K56" s="23">
        <f t="shared" si="2"/>
        <v>620000</v>
      </c>
      <c r="L56" s="24"/>
    </row>
    <row r="57" spans="1:12" ht="13.5" customHeight="1">
      <c r="A57" s="25" t="s">
        <v>110</v>
      </c>
      <c r="B57" s="27" t="s">
        <v>262</v>
      </c>
      <c r="C57" s="28">
        <f aca="true" t="shared" si="10" ref="C57:H57">C54+C55+C56</f>
        <v>486000</v>
      </c>
      <c r="D57" s="28">
        <f t="shared" si="10"/>
        <v>620000</v>
      </c>
      <c r="E57" s="29">
        <f t="shared" si="10"/>
        <v>620000</v>
      </c>
      <c r="F57" s="28">
        <f t="shared" si="10"/>
        <v>0</v>
      </c>
      <c r="G57" s="28">
        <f t="shared" si="10"/>
        <v>0</v>
      </c>
      <c r="H57" s="29">
        <f t="shared" si="10"/>
        <v>0</v>
      </c>
      <c r="I57" s="28">
        <f t="shared" si="0"/>
        <v>486000</v>
      </c>
      <c r="J57" s="28">
        <f t="shared" si="1"/>
        <v>620000</v>
      </c>
      <c r="K57" s="30">
        <f t="shared" si="2"/>
        <v>620000</v>
      </c>
      <c r="L57" s="24"/>
    </row>
    <row r="58" spans="1:12" ht="13.5" customHeight="1">
      <c r="A58" s="19" t="s">
        <v>112</v>
      </c>
      <c r="B58" s="20" t="s">
        <v>239</v>
      </c>
      <c r="C58" s="21"/>
      <c r="D58" s="21"/>
      <c r="E58" s="22"/>
      <c r="F58" s="21"/>
      <c r="G58" s="21"/>
      <c r="H58" s="22"/>
      <c r="I58" s="21">
        <f t="shared" si="0"/>
        <v>0</v>
      </c>
      <c r="J58" s="21">
        <f t="shared" si="1"/>
        <v>0</v>
      </c>
      <c r="K58" s="23">
        <f t="shared" si="2"/>
        <v>0</v>
      </c>
      <c r="L58" s="24"/>
    </row>
    <row r="59" spans="1:12" ht="13.5" customHeight="1">
      <c r="A59" s="19" t="s">
        <v>114</v>
      </c>
      <c r="B59" s="20" t="s">
        <v>240</v>
      </c>
      <c r="C59" s="21"/>
      <c r="D59" s="21"/>
      <c r="E59" s="22"/>
      <c r="F59" s="21"/>
      <c r="G59" s="21"/>
      <c r="H59" s="22"/>
      <c r="I59" s="21">
        <f t="shared" si="0"/>
        <v>0</v>
      </c>
      <c r="J59" s="21">
        <f t="shared" si="1"/>
        <v>0</v>
      </c>
      <c r="K59" s="23">
        <f t="shared" si="2"/>
        <v>0</v>
      </c>
      <c r="L59" s="24"/>
    </row>
    <row r="60" spans="1:12" ht="13.5" customHeight="1">
      <c r="A60" s="19" t="s">
        <v>116</v>
      </c>
      <c r="B60" s="20" t="s">
        <v>405</v>
      </c>
      <c r="C60" s="21"/>
      <c r="D60" s="21">
        <v>400000</v>
      </c>
      <c r="E60" s="22">
        <v>400000</v>
      </c>
      <c r="F60" s="21"/>
      <c r="G60" s="21"/>
      <c r="H60" s="22"/>
      <c r="I60" s="21">
        <f t="shared" si="0"/>
        <v>0</v>
      </c>
      <c r="J60" s="21">
        <f t="shared" si="1"/>
        <v>400000</v>
      </c>
      <c r="K60" s="23">
        <f t="shared" si="2"/>
        <v>400000</v>
      </c>
      <c r="L60" s="24"/>
    </row>
    <row r="61" spans="1:12" ht="13.5" customHeight="1">
      <c r="A61" s="25" t="s">
        <v>118</v>
      </c>
      <c r="B61" s="31" t="s">
        <v>263</v>
      </c>
      <c r="C61" s="32">
        <f aca="true" t="shared" si="11" ref="C61:H61">C58+C59+C60</f>
        <v>0</v>
      </c>
      <c r="D61" s="32">
        <f t="shared" si="11"/>
        <v>400000</v>
      </c>
      <c r="E61" s="33">
        <f t="shared" si="11"/>
        <v>400000</v>
      </c>
      <c r="F61" s="32">
        <f t="shared" si="11"/>
        <v>0</v>
      </c>
      <c r="G61" s="32">
        <f t="shared" si="11"/>
        <v>0</v>
      </c>
      <c r="H61" s="33">
        <f t="shared" si="11"/>
        <v>0</v>
      </c>
      <c r="I61" s="32">
        <f t="shared" si="0"/>
        <v>0</v>
      </c>
      <c r="J61" s="32">
        <f t="shared" si="1"/>
        <v>400000</v>
      </c>
      <c r="K61" s="34">
        <f t="shared" si="2"/>
        <v>400000</v>
      </c>
      <c r="L61" s="24"/>
    </row>
    <row r="62" spans="1:12" ht="13.5" customHeight="1">
      <c r="A62" s="25" t="s">
        <v>120</v>
      </c>
      <c r="B62" s="35" t="s">
        <v>264</v>
      </c>
      <c r="C62" s="36">
        <f aca="true" t="shared" si="12" ref="C62:H62">C16+C22+C36+C47+C53+C57+C61</f>
        <v>72326321</v>
      </c>
      <c r="D62" s="36">
        <f t="shared" si="12"/>
        <v>84636901</v>
      </c>
      <c r="E62" s="37">
        <f t="shared" si="12"/>
        <v>85790864</v>
      </c>
      <c r="F62" s="36">
        <f t="shared" si="12"/>
        <v>323400</v>
      </c>
      <c r="G62" s="36">
        <f t="shared" si="12"/>
        <v>930493</v>
      </c>
      <c r="H62" s="37">
        <f t="shared" si="12"/>
        <v>1929808</v>
      </c>
      <c r="I62" s="36">
        <f t="shared" si="0"/>
        <v>72649721</v>
      </c>
      <c r="J62" s="36">
        <f t="shared" si="1"/>
        <v>85567394</v>
      </c>
      <c r="K62" s="38">
        <f t="shared" si="2"/>
        <v>87720672</v>
      </c>
      <c r="L62" s="24">
        <f>K62/J62*100</f>
        <v>102.5164702339772</v>
      </c>
    </row>
    <row r="63" spans="1:12" ht="13.5" customHeight="1">
      <c r="A63" s="19" t="s">
        <v>4</v>
      </c>
      <c r="B63" s="20" t="s">
        <v>265</v>
      </c>
      <c r="C63" s="21"/>
      <c r="D63" s="21"/>
      <c r="E63" s="22"/>
      <c r="F63" s="21"/>
      <c r="G63" s="21"/>
      <c r="H63" s="22"/>
      <c r="I63" s="21">
        <f t="shared" si="0"/>
        <v>0</v>
      </c>
      <c r="J63" s="21">
        <f t="shared" si="1"/>
        <v>0</v>
      </c>
      <c r="K63" s="23">
        <f t="shared" si="2"/>
        <v>0</v>
      </c>
      <c r="L63" s="24"/>
    </row>
    <row r="64" spans="1:12" ht="13.5" customHeight="1">
      <c r="A64" s="19" t="s">
        <v>6</v>
      </c>
      <c r="B64" s="20" t="s">
        <v>266</v>
      </c>
      <c r="C64" s="21"/>
      <c r="D64" s="21"/>
      <c r="E64" s="22"/>
      <c r="F64" s="21"/>
      <c r="G64" s="21"/>
      <c r="H64" s="22"/>
      <c r="I64" s="21">
        <f t="shared" si="0"/>
        <v>0</v>
      </c>
      <c r="J64" s="21">
        <f t="shared" si="1"/>
        <v>0</v>
      </c>
      <c r="K64" s="23">
        <f t="shared" si="2"/>
        <v>0</v>
      </c>
      <c r="L64" s="24"/>
    </row>
    <row r="65" spans="1:12" ht="13.5" customHeight="1">
      <c r="A65" s="19" t="s">
        <v>8</v>
      </c>
      <c r="B65" s="20" t="s">
        <v>267</v>
      </c>
      <c r="C65" s="21"/>
      <c r="D65" s="21"/>
      <c r="E65" s="22"/>
      <c r="F65" s="21"/>
      <c r="G65" s="21"/>
      <c r="H65" s="22"/>
      <c r="I65" s="21">
        <f t="shared" si="0"/>
        <v>0</v>
      </c>
      <c r="J65" s="21">
        <f t="shared" si="1"/>
        <v>0</v>
      </c>
      <c r="K65" s="23">
        <f t="shared" si="2"/>
        <v>0</v>
      </c>
      <c r="L65" s="24"/>
    </row>
    <row r="66" spans="1:12" ht="13.5" customHeight="1">
      <c r="A66" s="25" t="s">
        <v>10</v>
      </c>
      <c r="B66" s="26" t="s">
        <v>268</v>
      </c>
      <c r="C66" s="21">
        <f aca="true" t="shared" si="13" ref="C66:H66">C63+C64+C65</f>
        <v>0</v>
      </c>
      <c r="D66" s="21">
        <f t="shared" si="13"/>
        <v>0</v>
      </c>
      <c r="E66" s="22">
        <f t="shared" si="13"/>
        <v>0</v>
      </c>
      <c r="F66" s="21">
        <f t="shared" si="13"/>
        <v>0</v>
      </c>
      <c r="G66" s="21">
        <f t="shared" si="13"/>
        <v>0</v>
      </c>
      <c r="H66" s="22">
        <f t="shared" si="13"/>
        <v>0</v>
      </c>
      <c r="I66" s="21">
        <f t="shared" si="0"/>
        <v>0</v>
      </c>
      <c r="J66" s="21">
        <f t="shared" si="1"/>
        <v>0</v>
      </c>
      <c r="K66" s="23">
        <f t="shared" si="2"/>
        <v>0</v>
      </c>
      <c r="L66" s="24"/>
    </row>
    <row r="67" spans="1:12" ht="13.5" customHeight="1">
      <c r="A67" s="19" t="s">
        <v>12</v>
      </c>
      <c r="B67" s="20" t="s">
        <v>269</v>
      </c>
      <c r="C67" s="21"/>
      <c r="D67" s="21"/>
      <c r="E67" s="22"/>
      <c r="F67" s="21"/>
      <c r="G67" s="21">
        <v>0</v>
      </c>
      <c r="H67" s="22">
        <v>0</v>
      </c>
      <c r="I67" s="21">
        <f t="shared" si="0"/>
        <v>0</v>
      </c>
      <c r="J67" s="21">
        <f t="shared" si="1"/>
        <v>0</v>
      </c>
      <c r="K67" s="23">
        <f t="shared" si="2"/>
        <v>0</v>
      </c>
      <c r="L67" s="24"/>
    </row>
    <row r="68" spans="1:12" ht="13.5" customHeight="1">
      <c r="A68" s="19" t="s">
        <v>14</v>
      </c>
      <c r="B68" s="20" t="s">
        <v>270</v>
      </c>
      <c r="C68" s="21"/>
      <c r="D68" s="21"/>
      <c r="E68" s="22"/>
      <c r="F68" s="21"/>
      <c r="G68" s="21"/>
      <c r="H68" s="22"/>
      <c r="I68" s="21">
        <f t="shared" si="0"/>
        <v>0</v>
      </c>
      <c r="J68" s="21">
        <f t="shared" si="1"/>
        <v>0</v>
      </c>
      <c r="K68" s="23">
        <f t="shared" si="2"/>
        <v>0</v>
      </c>
      <c r="L68" s="24"/>
    </row>
    <row r="69" spans="1:12" ht="13.5" customHeight="1">
      <c r="A69" s="19" t="s">
        <v>16</v>
      </c>
      <c r="B69" s="20" t="s">
        <v>271</v>
      </c>
      <c r="C69" s="21"/>
      <c r="D69" s="21"/>
      <c r="E69" s="22"/>
      <c r="F69" s="21"/>
      <c r="G69" s="21"/>
      <c r="H69" s="22"/>
      <c r="I69" s="21">
        <f t="shared" si="0"/>
        <v>0</v>
      </c>
      <c r="J69" s="21">
        <f t="shared" si="1"/>
        <v>0</v>
      </c>
      <c r="K69" s="23">
        <f t="shared" si="2"/>
        <v>0</v>
      </c>
      <c r="L69" s="24"/>
    </row>
    <row r="70" spans="1:12" ht="13.5" customHeight="1">
      <c r="A70" s="19" t="s">
        <v>18</v>
      </c>
      <c r="B70" s="20" t="s">
        <v>272</v>
      </c>
      <c r="C70" s="21"/>
      <c r="D70" s="21"/>
      <c r="E70" s="22"/>
      <c r="F70" s="21"/>
      <c r="G70" s="21"/>
      <c r="H70" s="22"/>
      <c r="I70" s="21">
        <f t="shared" si="0"/>
        <v>0</v>
      </c>
      <c r="J70" s="21">
        <f t="shared" si="1"/>
        <v>0</v>
      </c>
      <c r="K70" s="23">
        <f t="shared" si="2"/>
        <v>0</v>
      </c>
      <c r="L70" s="24"/>
    </row>
    <row r="71" spans="1:12" ht="13.5" customHeight="1">
      <c r="A71" s="25" t="s">
        <v>20</v>
      </c>
      <c r="B71" s="26" t="s">
        <v>273</v>
      </c>
      <c r="C71" s="21">
        <f aca="true" t="shared" si="14" ref="C71:H71">C67+C68+C69+C70</f>
        <v>0</v>
      </c>
      <c r="D71" s="21">
        <f t="shared" si="14"/>
        <v>0</v>
      </c>
      <c r="E71" s="22">
        <f t="shared" si="14"/>
        <v>0</v>
      </c>
      <c r="F71" s="21">
        <f t="shared" si="14"/>
        <v>0</v>
      </c>
      <c r="G71" s="21">
        <f t="shared" si="14"/>
        <v>0</v>
      </c>
      <c r="H71" s="22">
        <f t="shared" si="14"/>
        <v>0</v>
      </c>
      <c r="I71" s="21">
        <f t="shared" si="0"/>
        <v>0</v>
      </c>
      <c r="J71" s="21">
        <f t="shared" si="1"/>
        <v>0</v>
      </c>
      <c r="K71" s="23">
        <f t="shared" si="2"/>
        <v>0</v>
      </c>
      <c r="L71" s="24"/>
    </row>
    <row r="72" spans="1:12" ht="13.5" customHeight="1">
      <c r="A72" s="19" t="s">
        <v>22</v>
      </c>
      <c r="B72" s="20" t="s">
        <v>274</v>
      </c>
      <c r="C72" s="21"/>
      <c r="D72" s="21"/>
      <c r="E72" s="22"/>
      <c r="F72" s="21">
        <v>14640000</v>
      </c>
      <c r="G72" s="21">
        <v>14460000</v>
      </c>
      <c r="H72" s="22">
        <v>14460000</v>
      </c>
      <c r="I72" s="21">
        <f t="shared" si="0"/>
        <v>14640000</v>
      </c>
      <c r="J72" s="21">
        <f t="shared" si="1"/>
        <v>14460000</v>
      </c>
      <c r="K72" s="23">
        <f t="shared" si="2"/>
        <v>14460000</v>
      </c>
      <c r="L72" s="24">
        <f>K72/J72*100</f>
        <v>100</v>
      </c>
    </row>
    <row r="73" spans="1:12" ht="13.5" customHeight="1">
      <c r="A73" s="19" t="s">
        <v>24</v>
      </c>
      <c r="B73" s="20" t="s">
        <v>275</v>
      </c>
      <c r="C73" s="21"/>
      <c r="D73" s="21"/>
      <c r="E73" s="22"/>
      <c r="F73" s="21"/>
      <c r="G73" s="21"/>
      <c r="H73" s="22"/>
      <c r="I73" s="21">
        <f t="shared" si="0"/>
        <v>0</v>
      </c>
      <c r="J73" s="21">
        <f t="shared" si="1"/>
        <v>0</v>
      </c>
      <c r="K73" s="23">
        <f t="shared" si="2"/>
        <v>0</v>
      </c>
      <c r="L73" s="24"/>
    </row>
    <row r="74" spans="1:12" ht="13.5" customHeight="1">
      <c r="A74" s="25" t="s">
        <v>26</v>
      </c>
      <c r="B74" s="26" t="s">
        <v>276</v>
      </c>
      <c r="C74" s="21">
        <f aca="true" t="shared" si="15" ref="C74:H74">C72+C73</f>
        <v>0</v>
      </c>
      <c r="D74" s="21">
        <f t="shared" si="15"/>
        <v>0</v>
      </c>
      <c r="E74" s="22">
        <f t="shared" si="15"/>
        <v>0</v>
      </c>
      <c r="F74" s="21">
        <f t="shared" si="15"/>
        <v>14640000</v>
      </c>
      <c r="G74" s="21">
        <f t="shared" si="15"/>
        <v>14460000</v>
      </c>
      <c r="H74" s="22">
        <f t="shared" si="15"/>
        <v>14460000</v>
      </c>
      <c r="I74" s="21">
        <f t="shared" si="0"/>
        <v>14640000</v>
      </c>
      <c r="J74" s="21">
        <f t="shared" si="1"/>
        <v>14460000</v>
      </c>
      <c r="K74" s="23">
        <f t="shared" si="2"/>
        <v>14460000</v>
      </c>
      <c r="L74" s="24">
        <f>K74/J74*100</f>
        <v>100</v>
      </c>
    </row>
    <row r="75" spans="1:12" ht="13.5" customHeight="1">
      <c r="A75" s="19" t="s">
        <v>28</v>
      </c>
      <c r="B75" s="20" t="s">
        <v>277</v>
      </c>
      <c r="C75" s="21"/>
      <c r="D75" s="21"/>
      <c r="E75" s="22">
        <v>1887812</v>
      </c>
      <c r="F75" s="21"/>
      <c r="G75" s="21"/>
      <c r="H75" s="22"/>
      <c r="I75" s="21">
        <f t="shared" si="0"/>
        <v>0</v>
      </c>
      <c r="J75" s="21">
        <f t="shared" si="1"/>
        <v>0</v>
      </c>
      <c r="K75" s="23">
        <f t="shared" si="2"/>
        <v>1887812</v>
      </c>
      <c r="L75" s="24" t="e">
        <f>K75/J75*100</f>
        <v>#DIV/0!</v>
      </c>
    </row>
    <row r="76" spans="1:12" ht="13.5" customHeight="1">
      <c r="A76" s="19" t="s">
        <v>30</v>
      </c>
      <c r="B76" s="20" t="s">
        <v>278</v>
      </c>
      <c r="C76" s="21"/>
      <c r="D76" s="21"/>
      <c r="E76" s="22"/>
      <c r="F76" s="21"/>
      <c r="G76" s="21"/>
      <c r="H76" s="22"/>
      <c r="I76" s="21">
        <f t="shared" si="0"/>
        <v>0</v>
      </c>
      <c r="J76" s="21">
        <f t="shared" si="1"/>
        <v>0</v>
      </c>
      <c r="K76" s="23">
        <f t="shared" si="2"/>
        <v>0</v>
      </c>
      <c r="L76" s="24"/>
    </row>
    <row r="77" spans="1:12" ht="13.5" customHeight="1">
      <c r="A77" s="19" t="s">
        <v>32</v>
      </c>
      <c r="B77" s="20" t="s">
        <v>279</v>
      </c>
      <c r="C77" s="21"/>
      <c r="D77" s="21"/>
      <c r="E77" s="22"/>
      <c r="F77" s="21"/>
      <c r="G77" s="21"/>
      <c r="H77" s="22"/>
      <c r="I77" s="21">
        <f t="shared" si="0"/>
        <v>0</v>
      </c>
      <c r="J77" s="21">
        <f t="shared" si="1"/>
        <v>0</v>
      </c>
      <c r="K77" s="23">
        <f t="shared" si="2"/>
        <v>0</v>
      </c>
      <c r="L77" s="24"/>
    </row>
    <row r="78" spans="1:12" ht="13.5" customHeight="1">
      <c r="A78" s="19" t="s">
        <v>34</v>
      </c>
      <c r="B78" s="20" t="s">
        <v>280</v>
      </c>
      <c r="C78" s="21"/>
      <c r="D78" s="21"/>
      <c r="E78" s="22"/>
      <c r="F78" s="21"/>
      <c r="G78" s="21"/>
      <c r="H78" s="22"/>
      <c r="I78" s="21">
        <f t="shared" si="0"/>
        <v>0</v>
      </c>
      <c r="J78" s="21">
        <f t="shared" si="1"/>
        <v>0</v>
      </c>
      <c r="K78" s="23">
        <f t="shared" si="2"/>
        <v>0</v>
      </c>
      <c r="L78" s="24"/>
    </row>
    <row r="79" spans="1:12" ht="13.5" customHeight="1">
      <c r="A79" s="19" t="s">
        <v>36</v>
      </c>
      <c r="B79" s="20" t="s">
        <v>281</v>
      </c>
      <c r="C79" s="21"/>
      <c r="D79" s="21"/>
      <c r="E79" s="22"/>
      <c r="F79" s="21"/>
      <c r="G79" s="21"/>
      <c r="H79" s="22"/>
      <c r="I79" s="21">
        <f t="shared" si="0"/>
        <v>0</v>
      </c>
      <c r="J79" s="21">
        <f t="shared" si="1"/>
        <v>0</v>
      </c>
      <c r="K79" s="23">
        <f t="shared" si="2"/>
        <v>0</v>
      </c>
      <c r="L79" s="24"/>
    </row>
    <row r="80" spans="1:12" ht="13.5" customHeight="1">
      <c r="A80" s="25" t="s">
        <v>38</v>
      </c>
      <c r="B80" s="26" t="s">
        <v>282</v>
      </c>
      <c r="C80" s="21">
        <f aca="true" t="shared" si="16" ref="C80:H80">C66+C71+C74+C75+C76+C77+C78+C79</f>
        <v>0</v>
      </c>
      <c r="D80" s="21">
        <f t="shared" si="16"/>
        <v>0</v>
      </c>
      <c r="E80" s="22">
        <f t="shared" si="16"/>
        <v>1887812</v>
      </c>
      <c r="F80" s="21">
        <f t="shared" si="16"/>
        <v>14640000</v>
      </c>
      <c r="G80" s="21">
        <f t="shared" si="16"/>
        <v>14460000</v>
      </c>
      <c r="H80" s="22">
        <f t="shared" si="16"/>
        <v>14460000</v>
      </c>
      <c r="I80" s="21">
        <f t="shared" si="0"/>
        <v>14640000</v>
      </c>
      <c r="J80" s="21">
        <f t="shared" si="1"/>
        <v>14460000</v>
      </c>
      <c r="K80" s="23">
        <f t="shared" si="2"/>
        <v>16347812</v>
      </c>
      <c r="L80" s="24">
        <f>K80/J80*100</f>
        <v>113.05540802213001</v>
      </c>
    </row>
    <row r="81" spans="1:12" ht="13.5" customHeight="1">
      <c r="A81" s="19" t="s">
        <v>40</v>
      </c>
      <c r="B81" s="20" t="s">
        <v>283</v>
      </c>
      <c r="C81" s="21"/>
      <c r="D81" s="21"/>
      <c r="E81" s="22"/>
      <c r="F81" s="21"/>
      <c r="G81" s="21"/>
      <c r="H81" s="22"/>
      <c r="I81" s="21">
        <f t="shared" si="0"/>
        <v>0</v>
      </c>
      <c r="J81" s="21">
        <f t="shared" si="1"/>
        <v>0</v>
      </c>
      <c r="K81" s="23">
        <f t="shared" si="2"/>
        <v>0</v>
      </c>
      <c r="L81" s="24"/>
    </row>
    <row r="82" spans="1:12" ht="13.5" customHeight="1">
      <c r="A82" s="19" t="s">
        <v>42</v>
      </c>
      <c r="B82" s="20" t="s">
        <v>284</v>
      </c>
      <c r="C82" s="21"/>
      <c r="D82" s="21"/>
      <c r="E82" s="22"/>
      <c r="F82" s="21"/>
      <c r="G82" s="21"/>
      <c r="H82" s="22"/>
      <c r="I82" s="21">
        <f t="shared" si="0"/>
        <v>0</v>
      </c>
      <c r="J82" s="21">
        <f t="shared" si="1"/>
        <v>0</v>
      </c>
      <c r="K82" s="23">
        <f t="shared" si="2"/>
        <v>0</v>
      </c>
      <c r="L82" s="24"/>
    </row>
    <row r="83" spans="1:12" ht="13.5" customHeight="1">
      <c r="A83" s="19" t="s">
        <v>44</v>
      </c>
      <c r="B83" s="20" t="s">
        <v>285</v>
      </c>
      <c r="C83" s="21"/>
      <c r="D83" s="21"/>
      <c r="E83" s="22"/>
      <c r="F83" s="21"/>
      <c r="G83" s="21"/>
      <c r="H83" s="22"/>
      <c r="I83" s="21">
        <f t="shared" si="0"/>
        <v>0</v>
      </c>
      <c r="J83" s="21">
        <f t="shared" si="1"/>
        <v>0</v>
      </c>
      <c r="K83" s="23">
        <f t="shared" si="2"/>
        <v>0</v>
      </c>
      <c r="L83" s="24"/>
    </row>
    <row r="84" spans="1:12" ht="13.5" customHeight="1">
      <c r="A84" s="19" t="s">
        <v>46</v>
      </c>
      <c r="B84" s="20" t="s">
        <v>286</v>
      </c>
      <c r="C84" s="21"/>
      <c r="D84" s="21"/>
      <c r="E84" s="22"/>
      <c r="F84" s="21"/>
      <c r="G84" s="21"/>
      <c r="H84" s="22"/>
      <c r="I84" s="21">
        <f t="shared" si="0"/>
        <v>0</v>
      </c>
      <c r="J84" s="21">
        <f t="shared" si="1"/>
        <v>0</v>
      </c>
      <c r="K84" s="23">
        <f t="shared" si="2"/>
        <v>0</v>
      </c>
      <c r="L84" s="24"/>
    </row>
    <row r="85" spans="1:12" ht="13.5" customHeight="1">
      <c r="A85" s="25" t="s">
        <v>48</v>
      </c>
      <c r="B85" s="26" t="s">
        <v>287</v>
      </c>
      <c r="C85" s="21">
        <f aca="true" t="shared" si="17" ref="C85:H85">C81+C82+C83+C84</f>
        <v>0</v>
      </c>
      <c r="D85" s="21">
        <f t="shared" si="17"/>
        <v>0</v>
      </c>
      <c r="E85" s="22">
        <f t="shared" si="17"/>
        <v>0</v>
      </c>
      <c r="F85" s="21">
        <f t="shared" si="17"/>
        <v>0</v>
      </c>
      <c r="G85" s="21">
        <f t="shared" si="17"/>
        <v>0</v>
      </c>
      <c r="H85" s="22">
        <f t="shared" si="17"/>
        <v>0</v>
      </c>
      <c r="I85" s="21">
        <f t="shared" si="0"/>
        <v>0</v>
      </c>
      <c r="J85" s="21">
        <f t="shared" si="1"/>
        <v>0</v>
      </c>
      <c r="K85" s="23">
        <f t="shared" si="2"/>
        <v>0</v>
      </c>
      <c r="L85" s="24"/>
    </row>
    <row r="86" spans="1:12" ht="13.5" customHeight="1">
      <c r="A86" s="19" t="s">
        <v>50</v>
      </c>
      <c r="B86" s="20" t="s">
        <v>288</v>
      </c>
      <c r="C86" s="21"/>
      <c r="D86" s="21"/>
      <c r="E86" s="22"/>
      <c r="F86" s="21"/>
      <c r="G86" s="21"/>
      <c r="H86" s="22"/>
      <c r="I86" s="21">
        <f t="shared" si="0"/>
        <v>0</v>
      </c>
      <c r="J86" s="21">
        <f t="shared" si="1"/>
        <v>0</v>
      </c>
      <c r="K86" s="23">
        <f t="shared" si="2"/>
        <v>0</v>
      </c>
      <c r="L86" s="24"/>
    </row>
    <row r="87" spans="1:12" ht="13.5" customHeight="1">
      <c r="A87" s="25" t="s">
        <v>52</v>
      </c>
      <c r="B87" s="31" t="s">
        <v>289</v>
      </c>
      <c r="C87" s="32">
        <f aca="true" t="shared" si="18" ref="C87:H87">C80+C85+C86</f>
        <v>0</v>
      </c>
      <c r="D87" s="32">
        <f t="shared" si="18"/>
        <v>0</v>
      </c>
      <c r="E87" s="33">
        <f t="shared" si="18"/>
        <v>1887812</v>
      </c>
      <c r="F87" s="32">
        <f t="shared" si="18"/>
        <v>14640000</v>
      </c>
      <c r="G87" s="32">
        <f t="shared" si="18"/>
        <v>14460000</v>
      </c>
      <c r="H87" s="33">
        <f t="shared" si="18"/>
        <v>14460000</v>
      </c>
      <c r="I87" s="32">
        <f t="shared" si="0"/>
        <v>14640000</v>
      </c>
      <c r="J87" s="32">
        <f t="shared" si="1"/>
        <v>14460000</v>
      </c>
      <c r="K87" s="34">
        <f t="shared" si="2"/>
        <v>16347812</v>
      </c>
      <c r="L87" s="24">
        <f>K87/J87*100</f>
        <v>113.05540802213001</v>
      </c>
    </row>
    <row r="88" spans="1:12" ht="13.5" customHeight="1">
      <c r="A88" s="39"/>
      <c r="B88" s="35" t="s">
        <v>290</v>
      </c>
      <c r="C88" s="36">
        <f aca="true" t="shared" si="19" ref="C88:H88">C62+C87</f>
        <v>72326321</v>
      </c>
      <c r="D88" s="36">
        <f t="shared" si="19"/>
        <v>84636901</v>
      </c>
      <c r="E88" s="37">
        <f t="shared" si="19"/>
        <v>87678676</v>
      </c>
      <c r="F88" s="36">
        <f t="shared" si="19"/>
        <v>14963400</v>
      </c>
      <c r="G88" s="36">
        <f t="shared" si="19"/>
        <v>15390493</v>
      </c>
      <c r="H88" s="37">
        <f t="shared" si="19"/>
        <v>16389808</v>
      </c>
      <c r="I88" s="36">
        <f t="shared" si="0"/>
        <v>87289721</v>
      </c>
      <c r="J88" s="36">
        <f t="shared" si="1"/>
        <v>100027394</v>
      </c>
      <c r="K88" s="38">
        <f t="shared" si="2"/>
        <v>104068484</v>
      </c>
      <c r="L88" s="24">
        <f>K88/J88*100</f>
        <v>104.03998328697837</v>
      </c>
    </row>
  </sheetData>
  <sheetProtection selectLockedCells="1" selectUnlockedCells="1"/>
  <mergeCells count="5">
    <mergeCell ref="A1:B1"/>
    <mergeCell ref="C1:E1"/>
    <mergeCell ref="F1:H1"/>
    <mergeCell ref="I1:K1"/>
    <mergeCell ref="A2:B2"/>
  </mergeCells>
  <printOptions gridLines="1"/>
  <pageMargins left="0.2361111111111111" right="0.19652777777777777" top="1.1020833333333333" bottom="0.6694444444444444" header="0.5513888888888889" footer="0.5118055555555555"/>
  <pageSetup horizontalDpi="300" verticalDpi="300" orientation="landscape" pageOrder="overThenDown" paperSize="9" r:id="rId1"/>
  <headerFooter alignWithMargins="0">
    <oddHeader>&amp;C1.sz.melléklet
Pecöl Község Önkormányzata 2016. évi  költségvetési beszámolója
BEVÉTELEK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97" zoomScaleNormal="97" workbookViewId="0" topLeftCell="B38">
      <selection activeCell="N77" sqref="N77"/>
    </sheetView>
  </sheetViews>
  <sheetFormatPr defaultColWidth="9.140625" defaultRowHeight="12.75" customHeight="1"/>
  <cols>
    <col min="1" max="1" width="0" style="171" hidden="1" customWidth="1"/>
    <col min="2" max="2" width="45.7109375" style="186" customWidth="1"/>
    <col min="3" max="3" width="8.7109375" style="187" customWidth="1"/>
    <col min="4" max="4" width="9.00390625" style="187" customWidth="1"/>
    <col min="5" max="5" width="8.7109375" style="186" customWidth="1"/>
    <col min="6" max="6" width="9.28125" style="188" customWidth="1"/>
    <col min="7" max="7" width="9.00390625" style="187" customWidth="1"/>
    <col min="8" max="8" width="9.140625" style="186" customWidth="1"/>
    <col min="9" max="9" width="7.7109375" style="188" customWidth="1"/>
    <col min="10" max="10" width="5.57421875" style="187" customWidth="1"/>
    <col min="11" max="11" width="5.00390625" style="186" customWidth="1"/>
    <col min="12" max="12" width="9.140625" style="171" customWidth="1"/>
    <col min="13" max="13" width="9.7109375" style="171" customWidth="1"/>
    <col min="14" max="14" width="9.57421875" style="171" customWidth="1"/>
    <col min="15" max="16384" width="9.140625" style="171" customWidth="1"/>
  </cols>
  <sheetData>
    <row r="1" spans="1:14" s="155" customFormat="1" ht="12.75" customHeight="1">
      <c r="A1" s="246" t="s">
        <v>244</v>
      </c>
      <c r="B1" s="246"/>
      <c r="C1" s="247" t="s">
        <v>291</v>
      </c>
      <c r="D1" s="247"/>
      <c r="E1" s="247"/>
      <c r="F1" s="248" t="s">
        <v>292</v>
      </c>
      <c r="G1" s="248"/>
      <c r="H1" s="248"/>
      <c r="I1" s="248" t="s">
        <v>293</v>
      </c>
      <c r="J1" s="248"/>
      <c r="K1" s="248"/>
      <c r="L1" s="249" t="s">
        <v>247</v>
      </c>
      <c r="M1" s="249"/>
      <c r="N1" s="249"/>
    </row>
    <row r="2" spans="1:14" s="155" customFormat="1" ht="12.75" customHeight="1">
      <c r="A2" s="250" t="s">
        <v>407</v>
      </c>
      <c r="B2" s="250"/>
      <c r="C2" s="156" t="s">
        <v>249</v>
      </c>
      <c r="D2" s="40" t="s">
        <v>250</v>
      </c>
      <c r="E2" s="157"/>
      <c r="F2" s="158" t="s">
        <v>249</v>
      </c>
      <c r="G2" s="40" t="s">
        <v>250</v>
      </c>
      <c r="H2" s="159"/>
      <c r="I2" s="191" t="s">
        <v>249</v>
      </c>
      <c r="J2" s="40" t="s">
        <v>402</v>
      </c>
      <c r="K2" s="159"/>
      <c r="L2" s="40" t="s">
        <v>249</v>
      </c>
      <c r="M2" s="40" t="s">
        <v>250</v>
      </c>
      <c r="N2" s="41"/>
    </row>
    <row r="3" spans="1:14" s="155" customFormat="1" ht="30.75" customHeight="1" thickBot="1">
      <c r="A3" s="160"/>
      <c r="B3" s="161" t="s">
        <v>406</v>
      </c>
      <c r="C3" s="162" t="s">
        <v>252</v>
      </c>
      <c r="D3" s="163" t="s">
        <v>252</v>
      </c>
      <c r="E3" s="164" t="s">
        <v>251</v>
      </c>
      <c r="F3" s="165" t="s">
        <v>252</v>
      </c>
      <c r="G3" s="163" t="s">
        <v>252</v>
      </c>
      <c r="H3" s="166" t="s">
        <v>251</v>
      </c>
      <c r="I3" s="192" t="s">
        <v>401</v>
      </c>
      <c r="J3" s="189" t="s">
        <v>401</v>
      </c>
      <c r="K3" s="190" t="s">
        <v>403</v>
      </c>
      <c r="L3" s="163" t="s">
        <v>252</v>
      </c>
      <c r="M3" s="163" t="s">
        <v>252</v>
      </c>
      <c r="N3" s="167" t="s">
        <v>251</v>
      </c>
    </row>
    <row r="4" spans="1:14" ht="12.75" customHeight="1">
      <c r="A4" s="168" t="s">
        <v>4</v>
      </c>
      <c r="B4" s="169" t="s">
        <v>185</v>
      </c>
      <c r="C4" s="170">
        <v>11823048</v>
      </c>
      <c r="D4" s="170">
        <v>11823048</v>
      </c>
      <c r="E4" s="170">
        <v>11823048</v>
      </c>
      <c r="F4" s="170"/>
      <c r="G4" s="170"/>
      <c r="H4" s="170"/>
      <c r="I4" s="170"/>
      <c r="J4" s="170"/>
      <c r="K4" s="170"/>
      <c r="L4" s="170">
        <f aca="true" t="shared" si="0" ref="L4:L71">C4+F4+I4</f>
        <v>11823048</v>
      </c>
      <c r="M4" s="170">
        <f aca="true" t="shared" si="1" ref="M4:M71">D4+G4+J4</f>
        <v>11823048</v>
      </c>
      <c r="N4" s="170">
        <f aca="true" t="shared" si="2" ref="N4:N90">E4+H4+K4</f>
        <v>11823048</v>
      </c>
    </row>
    <row r="5" spans="1:14" ht="12.75" customHeight="1">
      <c r="A5" s="168" t="s">
        <v>6</v>
      </c>
      <c r="B5" s="169" t="s">
        <v>186</v>
      </c>
      <c r="C5" s="170">
        <v>27884967</v>
      </c>
      <c r="D5" s="170">
        <v>28418700</v>
      </c>
      <c r="E5" s="170">
        <v>28418700</v>
      </c>
      <c r="F5" s="170"/>
      <c r="G5" s="170"/>
      <c r="H5" s="170"/>
      <c r="I5" s="170"/>
      <c r="J5" s="170"/>
      <c r="K5" s="170"/>
      <c r="L5" s="170">
        <f t="shared" si="0"/>
        <v>27884967</v>
      </c>
      <c r="M5" s="170">
        <f t="shared" si="1"/>
        <v>28418700</v>
      </c>
      <c r="N5" s="170">
        <f t="shared" si="2"/>
        <v>28418700</v>
      </c>
    </row>
    <row r="6" spans="1:14" ht="12.75" customHeight="1">
      <c r="A6" s="168" t="s">
        <v>8</v>
      </c>
      <c r="B6" s="169" t="s">
        <v>187</v>
      </c>
      <c r="C6" s="170">
        <v>15992325</v>
      </c>
      <c r="D6" s="170">
        <v>15721695</v>
      </c>
      <c r="E6" s="170">
        <v>15721695</v>
      </c>
      <c r="F6" s="170"/>
      <c r="G6" s="170"/>
      <c r="H6" s="170"/>
      <c r="I6" s="170"/>
      <c r="J6" s="170"/>
      <c r="K6" s="170"/>
      <c r="L6" s="170">
        <f t="shared" si="0"/>
        <v>15992325</v>
      </c>
      <c r="M6" s="170">
        <f t="shared" si="1"/>
        <v>15721695</v>
      </c>
      <c r="N6" s="170">
        <f t="shared" si="2"/>
        <v>15721695</v>
      </c>
    </row>
    <row r="7" spans="1:14" ht="12.75" customHeight="1">
      <c r="A7" s="168" t="s">
        <v>10</v>
      </c>
      <c r="B7" s="169" t="s">
        <v>188</v>
      </c>
      <c r="C7" s="170">
        <v>1200000</v>
      </c>
      <c r="D7" s="170">
        <v>1200000</v>
      </c>
      <c r="E7" s="170">
        <v>1200000</v>
      </c>
      <c r="F7" s="170"/>
      <c r="G7" s="170"/>
      <c r="H7" s="170"/>
      <c r="I7" s="170"/>
      <c r="J7" s="170"/>
      <c r="K7" s="170"/>
      <c r="L7" s="170">
        <f t="shared" si="0"/>
        <v>1200000</v>
      </c>
      <c r="M7" s="170">
        <f t="shared" si="1"/>
        <v>1200000</v>
      </c>
      <c r="N7" s="170">
        <f t="shared" si="2"/>
        <v>1200000</v>
      </c>
    </row>
    <row r="8" spans="1:14" ht="12.75" customHeight="1">
      <c r="A8" s="168" t="s">
        <v>12</v>
      </c>
      <c r="B8" s="169" t="s">
        <v>189</v>
      </c>
      <c r="C8" s="170"/>
      <c r="D8" s="170">
        <v>1332484</v>
      </c>
      <c r="E8" s="170">
        <v>1332484</v>
      </c>
      <c r="F8" s="170"/>
      <c r="G8" s="170"/>
      <c r="H8" s="170"/>
      <c r="I8" s="170"/>
      <c r="J8" s="170"/>
      <c r="K8" s="170"/>
      <c r="L8" s="170">
        <f t="shared" si="0"/>
        <v>0</v>
      </c>
      <c r="M8" s="170">
        <f t="shared" si="1"/>
        <v>1332484</v>
      </c>
      <c r="N8" s="170">
        <f t="shared" si="2"/>
        <v>1332484</v>
      </c>
    </row>
    <row r="9" spans="1:14" ht="12.75" customHeight="1">
      <c r="A9" s="168" t="s">
        <v>14</v>
      </c>
      <c r="B9" s="169" t="s">
        <v>190</v>
      </c>
      <c r="C9" s="170"/>
      <c r="D9" s="170"/>
      <c r="E9" s="170"/>
      <c r="F9" s="170"/>
      <c r="G9" s="170"/>
      <c r="H9" s="170"/>
      <c r="I9" s="170"/>
      <c r="J9" s="170"/>
      <c r="K9" s="170"/>
      <c r="L9" s="170">
        <f t="shared" si="0"/>
        <v>0</v>
      </c>
      <c r="M9" s="170">
        <f t="shared" si="1"/>
        <v>0</v>
      </c>
      <c r="N9" s="170">
        <f t="shared" si="2"/>
        <v>0</v>
      </c>
    </row>
    <row r="10" spans="1:14" ht="12.75" customHeight="1">
      <c r="A10" s="172" t="s">
        <v>16</v>
      </c>
      <c r="B10" s="173" t="s">
        <v>254</v>
      </c>
      <c r="C10" s="170">
        <f>SUM(C4:C9)</f>
        <v>56900340</v>
      </c>
      <c r="D10" s="170">
        <f>SUM(D4:D9)</f>
        <v>58495927</v>
      </c>
      <c r="E10" s="170">
        <f aca="true" t="shared" si="3" ref="E10:K10">E4+E5+E6+E7+E8+E9</f>
        <v>58495927</v>
      </c>
      <c r="F10" s="170">
        <f t="shared" si="3"/>
        <v>0</v>
      </c>
      <c r="G10" s="170">
        <f t="shared" si="3"/>
        <v>0</v>
      </c>
      <c r="H10" s="170">
        <f t="shared" si="3"/>
        <v>0</v>
      </c>
      <c r="I10" s="170">
        <f t="shared" si="3"/>
        <v>0</v>
      </c>
      <c r="J10" s="170">
        <f t="shared" si="3"/>
        <v>0</v>
      </c>
      <c r="K10" s="170">
        <f t="shared" si="3"/>
        <v>0</v>
      </c>
      <c r="L10" s="170">
        <f t="shared" si="0"/>
        <v>56900340</v>
      </c>
      <c r="M10" s="170">
        <f t="shared" si="1"/>
        <v>58495927</v>
      </c>
      <c r="N10" s="170">
        <f t="shared" si="2"/>
        <v>58495927</v>
      </c>
    </row>
    <row r="11" spans="1:14" ht="12.75" customHeight="1" hidden="1">
      <c r="A11" s="168" t="s">
        <v>18</v>
      </c>
      <c r="B11" s="169" t="s">
        <v>192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>
        <f t="shared" si="0"/>
        <v>0</v>
      </c>
      <c r="M11" s="170">
        <f t="shared" si="1"/>
        <v>0</v>
      </c>
      <c r="N11" s="170">
        <f t="shared" si="2"/>
        <v>0</v>
      </c>
    </row>
    <row r="12" spans="1:14" ht="12.75" customHeight="1" hidden="1">
      <c r="A12" s="168" t="s">
        <v>20</v>
      </c>
      <c r="B12" s="169" t="s">
        <v>193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>
        <f t="shared" si="0"/>
        <v>0</v>
      </c>
      <c r="M12" s="170">
        <f t="shared" si="1"/>
        <v>0</v>
      </c>
      <c r="N12" s="170">
        <f t="shared" si="2"/>
        <v>0</v>
      </c>
    </row>
    <row r="13" spans="1:14" ht="12.75" customHeight="1" hidden="1">
      <c r="A13" s="168" t="s">
        <v>22</v>
      </c>
      <c r="B13" s="169" t="s">
        <v>194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>
        <f t="shared" si="0"/>
        <v>0</v>
      </c>
      <c r="M13" s="170">
        <f t="shared" si="1"/>
        <v>0</v>
      </c>
      <c r="N13" s="170">
        <f t="shared" si="2"/>
        <v>0</v>
      </c>
    </row>
    <row r="14" spans="1:14" ht="12.75" customHeight="1" hidden="1">
      <c r="A14" s="168" t="s">
        <v>24</v>
      </c>
      <c r="B14" s="169" t="s">
        <v>195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>
        <f t="shared" si="0"/>
        <v>0</v>
      </c>
      <c r="M14" s="170">
        <f t="shared" si="1"/>
        <v>0</v>
      </c>
      <c r="N14" s="170">
        <f t="shared" si="2"/>
        <v>0</v>
      </c>
    </row>
    <row r="15" spans="1:14" ht="12.75" customHeight="1">
      <c r="A15" s="168" t="s">
        <v>26</v>
      </c>
      <c r="B15" s="169" t="s">
        <v>196</v>
      </c>
      <c r="C15" s="170"/>
      <c r="D15" s="170"/>
      <c r="E15" s="170"/>
      <c r="F15" s="170">
        <v>6050184</v>
      </c>
      <c r="G15" s="170">
        <v>6245157</v>
      </c>
      <c r="H15" s="170">
        <v>6245157</v>
      </c>
      <c r="I15" s="170"/>
      <c r="J15" s="170"/>
      <c r="K15" s="170"/>
      <c r="L15" s="170">
        <f t="shared" si="0"/>
        <v>6050184</v>
      </c>
      <c r="M15" s="170">
        <f t="shared" si="1"/>
        <v>6245157</v>
      </c>
      <c r="N15" s="170">
        <f t="shared" si="2"/>
        <v>6245157</v>
      </c>
    </row>
    <row r="16" spans="1:14" ht="12.75" customHeight="1">
      <c r="A16" s="172" t="s">
        <v>28</v>
      </c>
      <c r="B16" s="174" t="s">
        <v>255</v>
      </c>
      <c r="C16" s="170">
        <f aca="true" t="shared" si="4" ref="C16:K16">C10+C11+C12+C13+C14+C15</f>
        <v>56900340</v>
      </c>
      <c r="D16" s="170">
        <f t="shared" si="4"/>
        <v>58495927</v>
      </c>
      <c r="E16" s="170">
        <f t="shared" si="4"/>
        <v>58495927</v>
      </c>
      <c r="F16" s="170">
        <f t="shared" si="4"/>
        <v>6050184</v>
      </c>
      <c r="G16" s="170">
        <f t="shared" si="4"/>
        <v>6245157</v>
      </c>
      <c r="H16" s="170">
        <f t="shared" si="4"/>
        <v>6245157</v>
      </c>
      <c r="I16" s="170">
        <f t="shared" si="4"/>
        <v>0</v>
      </c>
      <c r="J16" s="170">
        <f t="shared" si="4"/>
        <v>0</v>
      </c>
      <c r="K16" s="170">
        <f t="shared" si="4"/>
        <v>0</v>
      </c>
      <c r="L16" s="170">
        <f t="shared" si="0"/>
        <v>62950524</v>
      </c>
      <c r="M16" s="170">
        <f t="shared" si="1"/>
        <v>64741084</v>
      </c>
      <c r="N16" s="170">
        <f t="shared" si="2"/>
        <v>64741084</v>
      </c>
    </row>
    <row r="17" spans="1:14" ht="12.75" customHeight="1">
      <c r="A17" s="168" t="s">
        <v>30</v>
      </c>
      <c r="B17" s="169" t="s">
        <v>198</v>
      </c>
      <c r="C17" s="170"/>
      <c r="D17" s="170">
        <v>9963596</v>
      </c>
      <c r="E17" s="170">
        <v>9963596</v>
      </c>
      <c r="F17" s="170"/>
      <c r="G17" s="170"/>
      <c r="H17" s="170"/>
      <c r="I17" s="170"/>
      <c r="J17" s="170"/>
      <c r="K17" s="170"/>
      <c r="L17" s="170">
        <f t="shared" si="0"/>
        <v>0</v>
      </c>
      <c r="M17" s="170">
        <f t="shared" si="1"/>
        <v>9963596</v>
      </c>
      <c r="N17" s="170">
        <f t="shared" si="2"/>
        <v>9963596</v>
      </c>
    </row>
    <row r="18" spans="1:14" ht="12.75" customHeight="1" hidden="1">
      <c r="A18" s="168" t="s">
        <v>32</v>
      </c>
      <c r="B18" s="169" t="s">
        <v>199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>
        <f t="shared" si="0"/>
        <v>0</v>
      </c>
      <c r="M18" s="170">
        <f t="shared" si="1"/>
        <v>0</v>
      </c>
      <c r="N18" s="170">
        <f t="shared" si="2"/>
        <v>0</v>
      </c>
    </row>
    <row r="19" spans="1:14" ht="12.75" customHeight="1" hidden="1">
      <c r="A19" s="168" t="s">
        <v>34</v>
      </c>
      <c r="B19" s="169" t="s">
        <v>200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>
        <f t="shared" si="0"/>
        <v>0</v>
      </c>
      <c r="M19" s="170">
        <f t="shared" si="1"/>
        <v>0</v>
      </c>
      <c r="N19" s="170">
        <f t="shared" si="2"/>
        <v>0</v>
      </c>
    </row>
    <row r="20" spans="1:14" ht="12.75" customHeight="1" hidden="1">
      <c r="A20" s="168" t="s">
        <v>36</v>
      </c>
      <c r="B20" s="169" t="s">
        <v>201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>
        <f t="shared" si="0"/>
        <v>0</v>
      </c>
      <c r="M20" s="170">
        <f t="shared" si="1"/>
        <v>0</v>
      </c>
      <c r="N20" s="170">
        <f t="shared" si="2"/>
        <v>0</v>
      </c>
    </row>
    <row r="21" spans="1:14" ht="12.75" customHeight="1">
      <c r="A21" s="168" t="s">
        <v>38</v>
      </c>
      <c r="B21" s="169" t="s">
        <v>202</v>
      </c>
      <c r="C21" s="170">
        <v>0</v>
      </c>
      <c r="D21" s="170"/>
      <c r="E21" s="170"/>
      <c r="F21" s="170"/>
      <c r="G21" s="170"/>
      <c r="H21" s="170"/>
      <c r="I21" s="170"/>
      <c r="J21" s="170"/>
      <c r="K21" s="170"/>
      <c r="L21" s="170">
        <f t="shared" si="0"/>
        <v>0</v>
      </c>
      <c r="M21" s="170">
        <f t="shared" si="1"/>
        <v>0</v>
      </c>
      <c r="N21" s="170">
        <f t="shared" si="2"/>
        <v>0</v>
      </c>
    </row>
    <row r="22" spans="1:14" ht="12.75" customHeight="1">
      <c r="A22" s="172" t="s">
        <v>40</v>
      </c>
      <c r="B22" s="174" t="s">
        <v>256</v>
      </c>
      <c r="C22" s="170">
        <f aca="true" t="shared" si="5" ref="C22:K22">SUM(C17:C21)</f>
        <v>0</v>
      </c>
      <c r="D22" s="170">
        <f t="shared" si="5"/>
        <v>9963596</v>
      </c>
      <c r="E22" s="170">
        <f t="shared" si="5"/>
        <v>9963596</v>
      </c>
      <c r="F22" s="170">
        <f t="shared" si="5"/>
        <v>0</v>
      </c>
      <c r="G22" s="170">
        <f t="shared" si="5"/>
        <v>0</v>
      </c>
      <c r="H22" s="170">
        <f t="shared" si="5"/>
        <v>0</v>
      </c>
      <c r="I22" s="170">
        <f t="shared" si="5"/>
        <v>0</v>
      </c>
      <c r="J22" s="170">
        <f t="shared" si="5"/>
        <v>0</v>
      </c>
      <c r="K22" s="170">
        <f t="shared" si="5"/>
        <v>0</v>
      </c>
      <c r="L22" s="170">
        <f t="shared" si="0"/>
        <v>0</v>
      </c>
      <c r="M22" s="170">
        <f t="shared" si="1"/>
        <v>9963596</v>
      </c>
      <c r="N22" s="170">
        <f t="shared" si="2"/>
        <v>9963596</v>
      </c>
    </row>
    <row r="23" spans="1:14" ht="12.75" customHeight="1" hidden="1">
      <c r="A23" s="168" t="s">
        <v>42</v>
      </c>
      <c r="B23" s="169" t="s">
        <v>204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>
        <f t="shared" si="0"/>
        <v>0</v>
      </c>
      <c r="M23" s="170">
        <f t="shared" si="1"/>
        <v>0</v>
      </c>
      <c r="N23" s="170">
        <f t="shared" si="2"/>
        <v>0</v>
      </c>
    </row>
    <row r="24" spans="1:14" ht="12.75" customHeight="1" hidden="1">
      <c r="A24" s="168" t="s">
        <v>44</v>
      </c>
      <c r="B24" s="169" t="s">
        <v>205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>
        <f t="shared" si="0"/>
        <v>0</v>
      </c>
      <c r="M24" s="170">
        <f t="shared" si="1"/>
        <v>0</v>
      </c>
      <c r="N24" s="170">
        <f t="shared" si="2"/>
        <v>0</v>
      </c>
    </row>
    <row r="25" spans="1:14" ht="12.75" customHeight="1" hidden="1">
      <c r="A25" s="172" t="s">
        <v>46</v>
      </c>
      <c r="B25" s="173" t="s">
        <v>257</v>
      </c>
      <c r="C25" s="170">
        <f aca="true" t="shared" si="6" ref="C25:K25">C23+C24</f>
        <v>0</v>
      </c>
      <c r="D25" s="170">
        <f t="shared" si="6"/>
        <v>0</v>
      </c>
      <c r="E25" s="170">
        <f t="shared" si="6"/>
        <v>0</v>
      </c>
      <c r="F25" s="170">
        <f t="shared" si="6"/>
        <v>0</v>
      </c>
      <c r="G25" s="170">
        <f t="shared" si="6"/>
        <v>0</v>
      </c>
      <c r="H25" s="170">
        <f t="shared" si="6"/>
        <v>0</v>
      </c>
      <c r="I25" s="170">
        <f t="shared" si="6"/>
        <v>0</v>
      </c>
      <c r="J25" s="170">
        <f t="shared" si="6"/>
        <v>0</v>
      </c>
      <c r="K25" s="170">
        <f t="shared" si="6"/>
        <v>0</v>
      </c>
      <c r="L25" s="170">
        <f t="shared" si="0"/>
        <v>0</v>
      </c>
      <c r="M25" s="170">
        <f t="shared" si="1"/>
        <v>0</v>
      </c>
      <c r="N25" s="170">
        <f t="shared" si="2"/>
        <v>0</v>
      </c>
    </row>
    <row r="26" spans="1:14" ht="12.75" customHeight="1" hidden="1">
      <c r="A26" s="168" t="s">
        <v>48</v>
      </c>
      <c r="B26" s="169" t="s">
        <v>207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>
        <f t="shared" si="0"/>
        <v>0</v>
      </c>
      <c r="M26" s="170">
        <f t="shared" si="1"/>
        <v>0</v>
      </c>
      <c r="N26" s="170">
        <f t="shared" si="2"/>
        <v>0</v>
      </c>
    </row>
    <row r="27" spans="1:14" ht="12.75" customHeight="1" hidden="1">
      <c r="A27" s="168" t="s">
        <v>50</v>
      </c>
      <c r="B27" s="169" t="s">
        <v>208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>
        <f t="shared" si="0"/>
        <v>0</v>
      </c>
      <c r="M27" s="170">
        <f t="shared" si="1"/>
        <v>0</v>
      </c>
      <c r="N27" s="170">
        <f t="shared" si="2"/>
        <v>0</v>
      </c>
    </row>
    <row r="28" spans="1:14" ht="12.75" customHeight="1">
      <c r="A28" s="168" t="s">
        <v>52</v>
      </c>
      <c r="B28" s="169" t="s">
        <v>209</v>
      </c>
      <c r="C28" s="170"/>
      <c r="D28" s="170"/>
      <c r="E28" s="170"/>
      <c r="F28" s="170">
        <v>900000</v>
      </c>
      <c r="G28" s="170">
        <v>900000</v>
      </c>
      <c r="H28" s="170">
        <v>968790</v>
      </c>
      <c r="I28" s="170"/>
      <c r="J28" s="170"/>
      <c r="K28" s="170"/>
      <c r="L28" s="170">
        <f t="shared" si="0"/>
        <v>900000</v>
      </c>
      <c r="M28" s="170">
        <f t="shared" si="1"/>
        <v>900000</v>
      </c>
      <c r="N28" s="170">
        <f t="shared" si="2"/>
        <v>968790</v>
      </c>
    </row>
    <row r="29" spans="1:14" ht="12.75" customHeight="1">
      <c r="A29" s="168" t="s">
        <v>54</v>
      </c>
      <c r="B29" s="169" t="s">
        <v>210</v>
      </c>
      <c r="C29" s="170"/>
      <c r="D29" s="170"/>
      <c r="E29" s="170"/>
      <c r="F29" s="170">
        <v>3000000</v>
      </c>
      <c r="G29" s="170">
        <v>3000000</v>
      </c>
      <c r="H29" s="170">
        <v>3709781</v>
      </c>
      <c r="I29" s="170"/>
      <c r="J29" s="170"/>
      <c r="K29" s="170"/>
      <c r="L29" s="170">
        <f t="shared" si="0"/>
        <v>3000000</v>
      </c>
      <c r="M29" s="170">
        <f t="shared" si="1"/>
        <v>3000000</v>
      </c>
      <c r="N29" s="170">
        <f t="shared" si="2"/>
        <v>3709781</v>
      </c>
    </row>
    <row r="30" spans="1:14" ht="12.75" customHeight="1" hidden="1">
      <c r="A30" s="168" t="s">
        <v>56</v>
      </c>
      <c r="B30" s="169" t="s">
        <v>211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>
        <f t="shared" si="0"/>
        <v>0</v>
      </c>
      <c r="M30" s="170">
        <f t="shared" si="1"/>
        <v>0</v>
      </c>
      <c r="N30" s="170">
        <f t="shared" si="2"/>
        <v>0</v>
      </c>
    </row>
    <row r="31" spans="1:14" ht="12.75" customHeight="1" hidden="1">
      <c r="A31" s="168" t="s">
        <v>58</v>
      </c>
      <c r="B31" s="169" t="s">
        <v>212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>
        <f t="shared" si="0"/>
        <v>0</v>
      </c>
      <c r="M31" s="170">
        <f t="shared" si="1"/>
        <v>0</v>
      </c>
      <c r="N31" s="170">
        <f t="shared" si="2"/>
        <v>0</v>
      </c>
    </row>
    <row r="32" spans="1:14" ht="12.75" customHeight="1">
      <c r="A32" s="168" t="s">
        <v>60</v>
      </c>
      <c r="B32" s="169" t="s">
        <v>213</v>
      </c>
      <c r="C32" s="170">
        <v>1500000</v>
      </c>
      <c r="D32" s="170">
        <v>1500000</v>
      </c>
      <c r="E32" s="170">
        <v>1790181</v>
      </c>
      <c r="F32" s="170"/>
      <c r="G32" s="170"/>
      <c r="H32" s="170"/>
      <c r="I32" s="170"/>
      <c r="J32" s="170"/>
      <c r="K32" s="170"/>
      <c r="L32" s="170">
        <f t="shared" si="0"/>
        <v>1500000</v>
      </c>
      <c r="M32" s="170">
        <f t="shared" si="1"/>
        <v>1500000</v>
      </c>
      <c r="N32" s="170">
        <f t="shared" si="2"/>
        <v>1790181</v>
      </c>
    </row>
    <row r="33" spans="1:14" ht="12.75" customHeight="1" hidden="1">
      <c r="A33" s="168" t="s">
        <v>62</v>
      </c>
      <c r="B33" s="169" t="s">
        <v>214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>
        <f t="shared" si="0"/>
        <v>0</v>
      </c>
      <c r="M33" s="170">
        <f t="shared" si="1"/>
        <v>0</v>
      </c>
      <c r="N33" s="170">
        <f t="shared" si="2"/>
        <v>0</v>
      </c>
    </row>
    <row r="34" spans="1:14" ht="12.75" customHeight="1">
      <c r="A34" s="172" t="s">
        <v>64</v>
      </c>
      <c r="B34" s="173" t="s">
        <v>258</v>
      </c>
      <c r="C34" s="170">
        <f aca="true" t="shared" si="7" ref="C34:K34">SUM(C29:C33)</f>
        <v>1500000</v>
      </c>
      <c r="D34" s="170">
        <f t="shared" si="7"/>
        <v>1500000</v>
      </c>
      <c r="E34" s="170">
        <f t="shared" si="7"/>
        <v>1790181</v>
      </c>
      <c r="F34" s="170">
        <f t="shared" si="7"/>
        <v>3000000</v>
      </c>
      <c r="G34" s="170">
        <f t="shared" si="7"/>
        <v>3000000</v>
      </c>
      <c r="H34" s="170">
        <f t="shared" si="7"/>
        <v>3709781</v>
      </c>
      <c r="I34" s="170">
        <f t="shared" si="7"/>
        <v>0</v>
      </c>
      <c r="J34" s="170">
        <f t="shared" si="7"/>
        <v>0</v>
      </c>
      <c r="K34" s="170">
        <f t="shared" si="7"/>
        <v>0</v>
      </c>
      <c r="L34" s="170">
        <f t="shared" si="0"/>
        <v>4500000</v>
      </c>
      <c r="M34" s="170">
        <f t="shared" si="1"/>
        <v>4500000</v>
      </c>
      <c r="N34" s="170">
        <f t="shared" si="2"/>
        <v>5499962</v>
      </c>
    </row>
    <row r="35" spans="1:14" ht="16.5" customHeight="1">
      <c r="A35" s="168" t="s">
        <v>66</v>
      </c>
      <c r="B35" s="169" t="s">
        <v>216</v>
      </c>
      <c r="C35" s="170"/>
      <c r="D35" s="170"/>
      <c r="E35" s="170"/>
      <c r="F35" s="170">
        <v>50000</v>
      </c>
      <c r="G35" s="170">
        <v>50000</v>
      </c>
      <c r="H35" s="170">
        <v>44365</v>
      </c>
      <c r="I35" s="170"/>
      <c r="J35" s="170"/>
      <c r="K35" s="170"/>
      <c r="L35" s="170">
        <f t="shared" si="0"/>
        <v>50000</v>
      </c>
      <c r="M35" s="170">
        <f t="shared" si="1"/>
        <v>50000</v>
      </c>
      <c r="N35" s="170">
        <f t="shared" si="2"/>
        <v>44365</v>
      </c>
    </row>
    <row r="36" spans="1:14" ht="17.25" customHeight="1">
      <c r="A36" s="172" t="s">
        <v>68</v>
      </c>
      <c r="B36" s="174" t="s">
        <v>259</v>
      </c>
      <c r="C36" s="170">
        <f aca="true" t="shared" si="8" ref="C36:K36">C25+C26+C27+C28+C34+C35</f>
        <v>1500000</v>
      </c>
      <c r="D36" s="170">
        <f t="shared" si="8"/>
        <v>1500000</v>
      </c>
      <c r="E36" s="170">
        <f t="shared" si="8"/>
        <v>1790181</v>
      </c>
      <c r="F36" s="170">
        <f t="shared" si="8"/>
        <v>3950000</v>
      </c>
      <c r="G36" s="170">
        <f t="shared" si="8"/>
        <v>3950000</v>
      </c>
      <c r="H36" s="170">
        <f t="shared" si="8"/>
        <v>4722936</v>
      </c>
      <c r="I36" s="170">
        <f t="shared" si="8"/>
        <v>0</v>
      </c>
      <c r="J36" s="170">
        <f t="shared" si="8"/>
        <v>0</v>
      </c>
      <c r="K36" s="170">
        <f t="shared" si="8"/>
        <v>0</v>
      </c>
      <c r="L36" s="170">
        <f t="shared" si="0"/>
        <v>5450000</v>
      </c>
      <c r="M36" s="170">
        <f t="shared" si="1"/>
        <v>5450000</v>
      </c>
      <c r="N36" s="170">
        <f t="shared" si="2"/>
        <v>6513117</v>
      </c>
    </row>
    <row r="37" spans="1:14" ht="12.75" customHeight="1">
      <c r="A37" s="168" t="s">
        <v>70</v>
      </c>
      <c r="B37" s="169" t="s">
        <v>218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>
        <f t="shared" si="0"/>
        <v>0</v>
      </c>
      <c r="M37" s="170">
        <f t="shared" si="1"/>
        <v>0</v>
      </c>
      <c r="N37" s="170">
        <f t="shared" si="2"/>
        <v>0</v>
      </c>
    </row>
    <row r="38" spans="1:14" ht="12.75" customHeight="1">
      <c r="A38" s="168" t="s">
        <v>72</v>
      </c>
      <c r="B38" s="169" t="s">
        <v>219</v>
      </c>
      <c r="C38" s="170"/>
      <c r="D38" s="170"/>
      <c r="E38" s="170"/>
      <c r="F38" s="170">
        <v>323400</v>
      </c>
      <c r="G38" s="170">
        <v>323400</v>
      </c>
      <c r="H38" s="170">
        <v>861853</v>
      </c>
      <c r="I38" s="170"/>
      <c r="J38" s="170"/>
      <c r="K38" s="170"/>
      <c r="L38" s="170">
        <f t="shared" si="0"/>
        <v>323400</v>
      </c>
      <c r="M38" s="170">
        <f t="shared" si="1"/>
        <v>323400</v>
      </c>
      <c r="N38" s="170">
        <f t="shared" si="2"/>
        <v>861853</v>
      </c>
    </row>
    <row r="39" spans="1:14" ht="12.75" customHeight="1">
      <c r="A39" s="168" t="s">
        <v>74</v>
      </c>
      <c r="B39" s="169" t="s">
        <v>220</v>
      </c>
      <c r="C39" s="170"/>
      <c r="D39" s="170"/>
      <c r="E39" s="170"/>
      <c r="F39" s="170"/>
      <c r="G39" s="170">
        <v>607093</v>
      </c>
      <c r="H39" s="170">
        <v>1067955</v>
      </c>
      <c r="I39" s="170"/>
      <c r="J39" s="170"/>
      <c r="K39" s="170"/>
      <c r="L39" s="170">
        <f t="shared" si="0"/>
        <v>0</v>
      </c>
      <c r="M39" s="170">
        <f t="shared" si="1"/>
        <v>607093</v>
      </c>
      <c r="N39" s="170">
        <f t="shared" si="2"/>
        <v>1067955</v>
      </c>
    </row>
    <row r="40" spans="1:14" ht="12.75" customHeight="1">
      <c r="A40" s="168" t="s">
        <v>76</v>
      </c>
      <c r="B40" s="169" t="s">
        <v>221</v>
      </c>
      <c r="C40" s="170"/>
      <c r="D40" s="170"/>
      <c r="E40" s="170"/>
      <c r="F40" s="170">
        <v>1776717</v>
      </c>
      <c r="G40" s="170">
        <v>1776717</v>
      </c>
      <c r="H40" s="170">
        <v>1411935</v>
      </c>
      <c r="I40" s="170"/>
      <c r="J40" s="170"/>
      <c r="K40" s="170"/>
      <c r="L40" s="170">
        <f t="shared" si="0"/>
        <v>1776717</v>
      </c>
      <c r="M40" s="170">
        <f t="shared" si="1"/>
        <v>1776717</v>
      </c>
      <c r="N40" s="170">
        <f t="shared" si="2"/>
        <v>1411935</v>
      </c>
    </row>
    <row r="41" spans="1:14" ht="12.75" customHeight="1">
      <c r="A41" s="168" t="s">
        <v>78</v>
      </c>
      <c r="B41" s="169" t="s">
        <v>222</v>
      </c>
      <c r="C41" s="170"/>
      <c r="D41" s="170"/>
      <c r="E41" s="170"/>
      <c r="F41" s="170">
        <v>1653080</v>
      </c>
      <c r="G41" s="170">
        <v>1653080</v>
      </c>
      <c r="H41" s="170">
        <v>2136920</v>
      </c>
      <c r="I41" s="170"/>
      <c r="J41" s="170"/>
      <c r="K41" s="170"/>
      <c r="L41" s="170">
        <f t="shared" si="0"/>
        <v>1653080</v>
      </c>
      <c r="M41" s="170">
        <f t="shared" si="1"/>
        <v>1653080</v>
      </c>
      <c r="N41" s="170">
        <f t="shared" si="2"/>
        <v>2136920</v>
      </c>
    </row>
    <row r="42" spans="1:14" ht="12.75" customHeight="1">
      <c r="A42" s="168" t="s">
        <v>80</v>
      </c>
      <c r="B42" s="169" t="s">
        <v>223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>
        <f t="shared" si="0"/>
        <v>0</v>
      </c>
      <c r="M42" s="170">
        <f t="shared" si="1"/>
        <v>0</v>
      </c>
      <c r="N42" s="170">
        <f t="shared" si="2"/>
        <v>0</v>
      </c>
    </row>
    <row r="43" spans="1:14" ht="12.75" customHeight="1">
      <c r="A43" s="168" t="s">
        <v>82</v>
      </c>
      <c r="B43" s="169" t="s">
        <v>224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>
        <f t="shared" si="0"/>
        <v>0</v>
      </c>
      <c r="M43" s="170">
        <f t="shared" si="1"/>
        <v>0</v>
      </c>
      <c r="N43" s="170">
        <f t="shared" si="2"/>
        <v>0</v>
      </c>
    </row>
    <row r="44" spans="1:14" ht="12.75" customHeight="1">
      <c r="A44" s="168" t="s">
        <v>84</v>
      </c>
      <c r="B44" s="169" t="s">
        <v>225</v>
      </c>
      <c r="C44" s="170"/>
      <c r="D44" s="170"/>
      <c r="E44" s="170"/>
      <c r="F44" s="170"/>
      <c r="G44" s="170"/>
      <c r="H44" s="170"/>
      <c r="I44" s="170">
        <v>10000</v>
      </c>
      <c r="J44" s="170">
        <v>10000</v>
      </c>
      <c r="K44" s="170">
        <v>1767</v>
      </c>
      <c r="L44" s="170">
        <f t="shared" si="0"/>
        <v>10000</v>
      </c>
      <c r="M44" s="170">
        <f t="shared" si="1"/>
        <v>10000</v>
      </c>
      <c r="N44" s="170">
        <f t="shared" si="2"/>
        <v>1767</v>
      </c>
    </row>
    <row r="45" spans="1:14" ht="12.75" customHeight="1">
      <c r="A45" s="168" t="s">
        <v>86</v>
      </c>
      <c r="B45" s="169" t="s">
        <v>391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>
        <f t="shared" si="0"/>
        <v>0</v>
      </c>
      <c r="M45" s="170">
        <f t="shared" si="1"/>
        <v>0</v>
      </c>
      <c r="N45" s="170">
        <f t="shared" si="2"/>
        <v>0</v>
      </c>
    </row>
    <row r="46" spans="1:14" ht="12.75" customHeight="1">
      <c r="A46" s="168" t="s">
        <v>88</v>
      </c>
      <c r="B46" s="169" t="s">
        <v>392</v>
      </c>
      <c r="C46" s="170"/>
      <c r="D46" s="170"/>
      <c r="E46" s="170"/>
      <c r="F46" s="170"/>
      <c r="G46" s="170">
        <v>22424</v>
      </c>
      <c r="H46" s="170">
        <v>2445</v>
      </c>
      <c r="I46" s="170"/>
      <c r="J46" s="170"/>
      <c r="K46" s="170"/>
      <c r="L46" s="170">
        <f t="shared" si="0"/>
        <v>0</v>
      </c>
      <c r="M46" s="170">
        <f t="shared" si="1"/>
        <v>22424</v>
      </c>
      <c r="N46" s="170">
        <f t="shared" si="2"/>
        <v>2445</v>
      </c>
    </row>
    <row r="47" spans="1:14" ht="12.75" customHeight="1">
      <c r="A47" s="172" t="s">
        <v>90</v>
      </c>
      <c r="B47" s="174" t="s">
        <v>260</v>
      </c>
      <c r="C47" s="170">
        <f aca="true" t="shared" si="9" ref="C47:K47">SUM(C37:C46)</f>
        <v>0</v>
      </c>
      <c r="D47" s="170">
        <f t="shared" si="9"/>
        <v>0</v>
      </c>
      <c r="E47" s="170">
        <f t="shared" si="9"/>
        <v>0</v>
      </c>
      <c r="F47" s="170">
        <f t="shared" si="9"/>
        <v>3753197</v>
      </c>
      <c r="G47" s="170">
        <f t="shared" si="9"/>
        <v>4382714</v>
      </c>
      <c r="H47" s="170">
        <f t="shared" si="9"/>
        <v>5481108</v>
      </c>
      <c r="I47" s="170">
        <f t="shared" si="9"/>
        <v>10000</v>
      </c>
      <c r="J47" s="170">
        <f t="shared" si="9"/>
        <v>10000</v>
      </c>
      <c r="K47" s="170">
        <f t="shared" si="9"/>
        <v>1767</v>
      </c>
      <c r="L47" s="170">
        <f t="shared" si="0"/>
        <v>3763197</v>
      </c>
      <c r="M47" s="170">
        <f t="shared" si="1"/>
        <v>4392714</v>
      </c>
      <c r="N47" s="170">
        <f t="shared" si="2"/>
        <v>5482875</v>
      </c>
    </row>
    <row r="48" spans="1:14" ht="12.75" customHeight="1">
      <c r="A48" s="168" t="s">
        <v>92</v>
      </c>
      <c r="B48" s="169" t="s">
        <v>229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>
        <f t="shared" si="0"/>
        <v>0</v>
      </c>
      <c r="M48" s="170">
        <f t="shared" si="1"/>
        <v>0</v>
      </c>
      <c r="N48" s="170">
        <f t="shared" si="2"/>
        <v>0</v>
      </c>
    </row>
    <row r="49" spans="1:14" ht="12.75" customHeight="1">
      <c r="A49" s="168" t="s">
        <v>94</v>
      </c>
      <c r="B49" s="169" t="s">
        <v>230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>
        <f t="shared" si="0"/>
        <v>0</v>
      </c>
      <c r="M49" s="170">
        <f t="shared" si="1"/>
        <v>0</v>
      </c>
      <c r="N49" s="170">
        <f t="shared" si="2"/>
        <v>0</v>
      </c>
    </row>
    <row r="50" spans="1:14" ht="12.75" customHeight="1">
      <c r="A50" s="168" t="s">
        <v>96</v>
      </c>
      <c r="B50" s="169" t="s">
        <v>231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>
        <f t="shared" si="0"/>
        <v>0</v>
      </c>
      <c r="M50" s="170">
        <f t="shared" si="1"/>
        <v>0</v>
      </c>
      <c r="N50" s="170">
        <f t="shared" si="2"/>
        <v>0</v>
      </c>
    </row>
    <row r="51" spans="1:14" ht="12.75" customHeight="1">
      <c r="A51" s="168" t="s">
        <v>98</v>
      </c>
      <c r="B51" s="169" t="s">
        <v>232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>
        <f t="shared" si="0"/>
        <v>0</v>
      </c>
      <c r="M51" s="170">
        <f t="shared" si="1"/>
        <v>0</v>
      </c>
      <c r="N51" s="170">
        <f t="shared" si="2"/>
        <v>0</v>
      </c>
    </row>
    <row r="52" spans="1:14" ht="12.75" customHeight="1">
      <c r="A52" s="168" t="s">
        <v>100</v>
      </c>
      <c r="B52" s="169" t="s">
        <v>233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>
        <f t="shared" si="0"/>
        <v>0</v>
      </c>
      <c r="M52" s="170">
        <f t="shared" si="1"/>
        <v>0</v>
      </c>
      <c r="N52" s="170">
        <f t="shared" si="2"/>
        <v>0</v>
      </c>
    </row>
    <row r="53" spans="1:14" ht="15" customHeight="1">
      <c r="A53" s="172" t="s">
        <v>102</v>
      </c>
      <c r="B53" s="174" t="s">
        <v>261</v>
      </c>
      <c r="C53" s="170">
        <f aca="true" t="shared" si="10" ref="C53:K53">SUM(C48:C52)</f>
        <v>0</v>
      </c>
      <c r="D53" s="170">
        <f t="shared" si="10"/>
        <v>0</v>
      </c>
      <c r="E53" s="170">
        <f t="shared" si="10"/>
        <v>0</v>
      </c>
      <c r="F53" s="170">
        <f t="shared" si="10"/>
        <v>0</v>
      </c>
      <c r="G53" s="170">
        <f t="shared" si="10"/>
        <v>0</v>
      </c>
      <c r="H53" s="170">
        <f t="shared" si="10"/>
        <v>0</v>
      </c>
      <c r="I53" s="170">
        <f t="shared" si="10"/>
        <v>0</v>
      </c>
      <c r="J53" s="170">
        <f t="shared" si="10"/>
        <v>0</v>
      </c>
      <c r="K53" s="170">
        <f t="shared" si="10"/>
        <v>0</v>
      </c>
      <c r="L53" s="170">
        <f t="shared" si="0"/>
        <v>0</v>
      </c>
      <c r="M53" s="170">
        <f t="shared" si="1"/>
        <v>0</v>
      </c>
      <c r="N53" s="170">
        <f t="shared" si="2"/>
        <v>0</v>
      </c>
    </row>
    <row r="54" spans="1:14" ht="12.75" customHeight="1">
      <c r="A54" s="168" t="s">
        <v>104</v>
      </c>
      <c r="B54" s="169" t="s">
        <v>235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>
        <f t="shared" si="0"/>
        <v>0</v>
      </c>
      <c r="M54" s="170">
        <f t="shared" si="1"/>
        <v>0</v>
      </c>
      <c r="N54" s="170">
        <f t="shared" si="2"/>
        <v>0</v>
      </c>
    </row>
    <row r="55" spans="1:14" ht="12.75" customHeight="1">
      <c r="A55" s="168" t="s">
        <v>106</v>
      </c>
      <c r="B55" s="169" t="s">
        <v>236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>
        <f t="shared" si="0"/>
        <v>0</v>
      </c>
      <c r="M55" s="170">
        <f t="shared" si="1"/>
        <v>0</v>
      </c>
      <c r="N55" s="170">
        <f t="shared" si="2"/>
        <v>0</v>
      </c>
    </row>
    <row r="56" spans="1:14" ht="12.75" customHeight="1">
      <c r="A56" s="168" t="s">
        <v>108</v>
      </c>
      <c r="B56" s="169" t="s">
        <v>404</v>
      </c>
      <c r="C56" s="170"/>
      <c r="D56" s="170"/>
      <c r="E56" s="170"/>
      <c r="F56" s="170">
        <v>486000</v>
      </c>
      <c r="G56" s="170">
        <v>620000</v>
      </c>
      <c r="H56" s="170">
        <v>620000</v>
      </c>
      <c r="I56" s="170"/>
      <c r="J56" s="170"/>
      <c r="K56" s="170"/>
      <c r="L56" s="170">
        <f t="shared" si="0"/>
        <v>486000</v>
      </c>
      <c r="M56" s="170">
        <f t="shared" si="1"/>
        <v>620000</v>
      </c>
      <c r="N56" s="170">
        <f t="shared" si="2"/>
        <v>620000</v>
      </c>
    </row>
    <row r="57" spans="1:14" ht="12.75" customHeight="1">
      <c r="A57" s="172" t="s">
        <v>110</v>
      </c>
      <c r="B57" s="174" t="s">
        <v>262</v>
      </c>
      <c r="C57" s="170">
        <f>C54+C55+C56</f>
        <v>0</v>
      </c>
      <c r="D57" s="170">
        <f aca="true" t="shared" si="11" ref="D57:N57">D54+D55+D56</f>
        <v>0</v>
      </c>
      <c r="E57" s="170">
        <f t="shared" si="11"/>
        <v>0</v>
      </c>
      <c r="F57" s="170">
        <v>486000</v>
      </c>
      <c r="G57" s="170">
        <f t="shared" si="11"/>
        <v>620000</v>
      </c>
      <c r="H57" s="170">
        <f t="shared" si="11"/>
        <v>620000</v>
      </c>
      <c r="I57" s="170">
        <f t="shared" si="11"/>
        <v>0</v>
      </c>
      <c r="J57" s="170">
        <f t="shared" si="11"/>
        <v>0</v>
      </c>
      <c r="K57" s="170">
        <f t="shared" si="11"/>
        <v>0</v>
      </c>
      <c r="L57" s="170">
        <f t="shared" si="11"/>
        <v>486000</v>
      </c>
      <c r="M57" s="170">
        <f t="shared" si="11"/>
        <v>620000</v>
      </c>
      <c r="N57" s="170">
        <f t="shared" si="11"/>
        <v>620000</v>
      </c>
    </row>
    <row r="58" spans="1:14" ht="12.75" customHeight="1" hidden="1">
      <c r="A58" s="168" t="s">
        <v>112</v>
      </c>
      <c r="B58" s="169" t="s">
        <v>239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>
        <f t="shared" si="0"/>
        <v>0</v>
      </c>
      <c r="M58" s="170">
        <f t="shared" si="1"/>
        <v>0</v>
      </c>
      <c r="N58" s="170">
        <f t="shared" si="2"/>
        <v>0</v>
      </c>
    </row>
    <row r="59" spans="1:14" ht="12.75" customHeight="1">
      <c r="A59" s="168" t="s">
        <v>114</v>
      </c>
      <c r="B59" s="169" t="s">
        <v>408</v>
      </c>
      <c r="C59" s="170"/>
      <c r="D59" s="170"/>
      <c r="E59" s="170"/>
      <c r="F59" s="170"/>
      <c r="G59" s="170">
        <v>400000</v>
      </c>
      <c r="H59" s="170">
        <v>400000</v>
      </c>
      <c r="I59" s="170"/>
      <c r="J59" s="170"/>
      <c r="K59" s="170"/>
      <c r="L59" s="170">
        <f t="shared" si="0"/>
        <v>0</v>
      </c>
      <c r="M59" s="170">
        <f t="shared" si="1"/>
        <v>400000</v>
      </c>
      <c r="N59" s="170">
        <f t="shared" si="2"/>
        <v>400000</v>
      </c>
    </row>
    <row r="60" spans="1:14" ht="12.75" customHeight="1" hidden="1">
      <c r="A60" s="168" t="s">
        <v>116</v>
      </c>
      <c r="B60" s="169" t="s">
        <v>241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>
        <f t="shared" si="0"/>
        <v>0</v>
      </c>
      <c r="M60" s="170">
        <f t="shared" si="1"/>
        <v>0</v>
      </c>
      <c r="N60" s="170">
        <f t="shared" si="2"/>
        <v>0</v>
      </c>
    </row>
    <row r="61" spans="1:14" ht="12.75" customHeight="1" thickBot="1">
      <c r="A61" s="172" t="s">
        <v>118</v>
      </c>
      <c r="B61" s="175" t="s">
        <v>263</v>
      </c>
      <c r="C61" s="170">
        <f aca="true" t="shared" si="12" ref="C61:K61">C58+C59+C60</f>
        <v>0</v>
      </c>
      <c r="D61" s="170">
        <f t="shared" si="12"/>
        <v>0</v>
      </c>
      <c r="E61" s="170">
        <f t="shared" si="12"/>
        <v>0</v>
      </c>
      <c r="F61" s="170">
        <f t="shared" si="12"/>
        <v>0</v>
      </c>
      <c r="G61" s="170">
        <f t="shared" si="12"/>
        <v>400000</v>
      </c>
      <c r="H61" s="170">
        <f t="shared" si="12"/>
        <v>400000</v>
      </c>
      <c r="I61" s="170">
        <f t="shared" si="12"/>
        <v>0</v>
      </c>
      <c r="J61" s="170">
        <f t="shared" si="12"/>
        <v>0</v>
      </c>
      <c r="K61" s="170">
        <f t="shared" si="12"/>
        <v>0</v>
      </c>
      <c r="L61" s="170">
        <f t="shared" si="0"/>
        <v>0</v>
      </c>
      <c r="M61" s="170">
        <f t="shared" si="1"/>
        <v>400000</v>
      </c>
      <c r="N61" s="170">
        <f t="shared" si="2"/>
        <v>400000</v>
      </c>
    </row>
    <row r="62" spans="1:14" ht="15.75" customHeight="1" thickBot="1">
      <c r="A62" s="172" t="s">
        <v>120</v>
      </c>
      <c r="B62" s="176" t="s">
        <v>264</v>
      </c>
      <c r="C62" s="170">
        <f aca="true" t="shared" si="13" ref="C62:K62">C16+C22+C36+C47+C53+C57+C61</f>
        <v>58400340</v>
      </c>
      <c r="D62" s="170">
        <f t="shared" si="13"/>
        <v>69959523</v>
      </c>
      <c r="E62" s="170">
        <f t="shared" si="13"/>
        <v>70249704</v>
      </c>
      <c r="F62" s="170">
        <f>F16+F22+F36+F47+F53+F57+F61</f>
        <v>14239381</v>
      </c>
      <c r="G62" s="170">
        <f t="shared" si="13"/>
        <v>15597871</v>
      </c>
      <c r="H62" s="170">
        <f t="shared" si="13"/>
        <v>17469201</v>
      </c>
      <c r="I62" s="170">
        <f t="shared" si="13"/>
        <v>10000</v>
      </c>
      <c r="J62" s="170">
        <f t="shared" si="13"/>
        <v>10000</v>
      </c>
      <c r="K62" s="170">
        <f t="shared" si="13"/>
        <v>1767</v>
      </c>
      <c r="L62" s="170">
        <f t="shared" si="0"/>
        <v>72649721</v>
      </c>
      <c r="M62" s="170">
        <f t="shared" si="1"/>
        <v>85567394</v>
      </c>
      <c r="N62" s="170">
        <f t="shared" si="2"/>
        <v>87720672</v>
      </c>
    </row>
    <row r="63" spans="1:14" ht="12.75" customHeight="1" hidden="1">
      <c r="A63" s="168" t="s">
        <v>4</v>
      </c>
      <c r="B63" s="169" t="s">
        <v>265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>
        <f t="shared" si="0"/>
        <v>0</v>
      </c>
      <c r="M63" s="170">
        <f t="shared" si="1"/>
        <v>0</v>
      </c>
      <c r="N63" s="170">
        <f t="shared" si="2"/>
        <v>0</v>
      </c>
    </row>
    <row r="64" spans="1:14" ht="12.75" customHeight="1" hidden="1">
      <c r="A64" s="168" t="s">
        <v>6</v>
      </c>
      <c r="B64" s="169" t="s">
        <v>266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>
        <f t="shared" si="0"/>
        <v>0</v>
      </c>
      <c r="M64" s="170">
        <f t="shared" si="1"/>
        <v>0</v>
      </c>
      <c r="N64" s="170">
        <f t="shared" si="2"/>
        <v>0</v>
      </c>
    </row>
    <row r="65" spans="1:14" ht="12.75" customHeight="1" hidden="1">
      <c r="A65" s="168" t="s">
        <v>8</v>
      </c>
      <c r="B65" s="169" t="s">
        <v>267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>
        <f t="shared" si="0"/>
        <v>0</v>
      </c>
      <c r="M65" s="170">
        <f t="shared" si="1"/>
        <v>0</v>
      </c>
      <c r="N65" s="170">
        <f t="shared" si="2"/>
        <v>0</v>
      </c>
    </row>
    <row r="66" spans="1:14" ht="12.75" customHeight="1" hidden="1">
      <c r="A66" s="172" t="s">
        <v>10</v>
      </c>
      <c r="B66" s="173" t="s">
        <v>268</v>
      </c>
      <c r="C66" s="170">
        <f aca="true" t="shared" si="14" ref="C66:K66">C63+C64+C65</f>
        <v>0</v>
      </c>
      <c r="D66" s="170">
        <f t="shared" si="14"/>
        <v>0</v>
      </c>
      <c r="E66" s="170">
        <f t="shared" si="14"/>
        <v>0</v>
      </c>
      <c r="F66" s="170">
        <f t="shared" si="14"/>
        <v>0</v>
      </c>
      <c r="G66" s="170">
        <f t="shared" si="14"/>
        <v>0</v>
      </c>
      <c r="H66" s="170">
        <f t="shared" si="14"/>
        <v>0</v>
      </c>
      <c r="I66" s="170">
        <f t="shared" si="14"/>
        <v>0</v>
      </c>
      <c r="J66" s="170">
        <f t="shared" si="14"/>
        <v>0</v>
      </c>
      <c r="K66" s="170">
        <f t="shared" si="14"/>
        <v>0</v>
      </c>
      <c r="L66" s="170">
        <f t="shared" si="0"/>
        <v>0</v>
      </c>
      <c r="M66" s="170">
        <f t="shared" si="1"/>
        <v>0</v>
      </c>
      <c r="N66" s="170">
        <f t="shared" si="2"/>
        <v>0</v>
      </c>
    </row>
    <row r="67" spans="1:14" ht="12.75" customHeight="1" hidden="1">
      <c r="A67" s="168" t="s">
        <v>12</v>
      </c>
      <c r="B67" s="169" t="s">
        <v>269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>
        <f t="shared" si="0"/>
        <v>0</v>
      </c>
      <c r="M67" s="170">
        <f t="shared" si="1"/>
        <v>0</v>
      </c>
      <c r="N67" s="170">
        <f t="shared" si="2"/>
        <v>0</v>
      </c>
    </row>
    <row r="68" spans="1:14" ht="12.75" customHeight="1" hidden="1">
      <c r="A68" s="168" t="s">
        <v>14</v>
      </c>
      <c r="B68" s="169" t="s">
        <v>270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>
        <f t="shared" si="0"/>
        <v>0</v>
      </c>
      <c r="M68" s="170">
        <f t="shared" si="1"/>
        <v>0</v>
      </c>
      <c r="N68" s="170">
        <f t="shared" si="2"/>
        <v>0</v>
      </c>
    </row>
    <row r="69" spans="1:14" ht="12.75" customHeight="1" hidden="1">
      <c r="A69" s="168" t="s">
        <v>16</v>
      </c>
      <c r="B69" s="169" t="s">
        <v>271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>
        <f t="shared" si="0"/>
        <v>0</v>
      </c>
      <c r="M69" s="170">
        <f t="shared" si="1"/>
        <v>0</v>
      </c>
      <c r="N69" s="170">
        <f t="shared" si="2"/>
        <v>0</v>
      </c>
    </row>
    <row r="70" spans="1:14" ht="12.75" customHeight="1" hidden="1">
      <c r="A70" s="168" t="s">
        <v>18</v>
      </c>
      <c r="B70" s="169" t="s">
        <v>272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>
        <f t="shared" si="0"/>
        <v>0</v>
      </c>
      <c r="M70" s="170">
        <f t="shared" si="1"/>
        <v>0</v>
      </c>
      <c r="N70" s="170">
        <f t="shared" si="2"/>
        <v>0</v>
      </c>
    </row>
    <row r="71" spans="1:14" ht="12.75" customHeight="1" hidden="1">
      <c r="A71" s="172" t="s">
        <v>20</v>
      </c>
      <c r="B71" s="173" t="s">
        <v>273</v>
      </c>
      <c r="C71" s="170">
        <f aca="true" t="shared" si="15" ref="C71:K71">C67+C68+C69+C70</f>
        <v>0</v>
      </c>
      <c r="D71" s="170">
        <f t="shared" si="15"/>
        <v>0</v>
      </c>
      <c r="E71" s="170">
        <f t="shared" si="15"/>
        <v>0</v>
      </c>
      <c r="F71" s="170">
        <f t="shared" si="15"/>
        <v>0</v>
      </c>
      <c r="G71" s="170">
        <f t="shared" si="15"/>
        <v>0</v>
      </c>
      <c r="H71" s="170">
        <f t="shared" si="15"/>
        <v>0</v>
      </c>
      <c r="I71" s="170">
        <f t="shared" si="15"/>
        <v>0</v>
      </c>
      <c r="J71" s="170">
        <f t="shared" si="15"/>
        <v>0</v>
      </c>
      <c r="K71" s="170">
        <f t="shared" si="15"/>
        <v>0</v>
      </c>
      <c r="L71" s="170">
        <f t="shared" si="0"/>
        <v>0</v>
      </c>
      <c r="M71" s="170">
        <f t="shared" si="1"/>
        <v>0</v>
      </c>
      <c r="N71" s="170">
        <f t="shared" si="2"/>
        <v>0</v>
      </c>
    </row>
    <row r="72" spans="1:14" ht="12.75" customHeight="1">
      <c r="A72" s="172"/>
      <c r="B72" s="169" t="s">
        <v>294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>
        <f t="shared" si="2"/>
        <v>0</v>
      </c>
    </row>
    <row r="73" spans="1:14" ht="12.75" customHeight="1">
      <c r="A73" s="172"/>
      <c r="B73" s="169" t="s">
        <v>277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>
        <f t="shared" si="2"/>
        <v>0</v>
      </c>
    </row>
    <row r="74" spans="1:14" ht="12.75" customHeight="1">
      <c r="A74" s="168" t="s">
        <v>22</v>
      </c>
      <c r="B74" s="169" t="s">
        <v>424</v>
      </c>
      <c r="C74" s="170"/>
      <c r="D74" s="170"/>
      <c r="E74" s="170"/>
      <c r="F74" s="170">
        <v>14640000</v>
      </c>
      <c r="G74" s="170">
        <v>14460000</v>
      </c>
      <c r="H74" s="170">
        <v>14460000</v>
      </c>
      <c r="I74" s="170"/>
      <c r="J74" s="170"/>
      <c r="K74" s="170"/>
      <c r="L74" s="170">
        <f aca="true" t="shared" si="16" ref="L74:L90">C74+F74+I74</f>
        <v>14640000</v>
      </c>
      <c r="M74" s="170">
        <f aca="true" t="shared" si="17" ref="M74:M90">D74+G74+J74</f>
        <v>14460000</v>
      </c>
      <c r="N74" s="170">
        <f t="shared" si="2"/>
        <v>14460000</v>
      </c>
    </row>
    <row r="75" spans="1:14" ht="12.75" customHeight="1" hidden="1">
      <c r="A75" s="168" t="s">
        <v>24</v>
      </c>
      <c r="B75" s="169" t="s">
        <v>275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>
        <f t="shared" si="16"/>
        <v>0</v>
      </c>
      <c r="M75" s="170">
        <f t="shared" si="17"/>
        <v>0</v>
      </c>
      <c r="N75" s="170">
        <f t="shared" si="2"/>
        <v>0</v>
      </c>
    </row>
    <row r="76" spans="1:14" ht="12.75" customHeight="1">
      <c r="A76" s="172" t="s">
        <v>26</v>
      </c>
      <c r="B76" s="173" t="s">
        <v>276</v>
      </c>
      <c r="C76" s="170">
        <f>C74+C75</f>
        <v>0</v>
      </c>
      <c r="D76" s="170">
        <f>D74+D75</f>
        <v>0</v>
      </c>
      <c r="E76" s="170">
        <f>E74+E75</f>
        <v>0</v>
      </c>
      <c r="F76" s="170">
        <f>F74+F75</f>
        <v>14640000</v>
      </c>
      <c r="G76" s="170">
        <f>G74+G75+G72+G73</f>
        <v>14460000</v>
      </c>
      <c r="H76" s="170">
        <f>H74+H75+H72+H73</f>
        <v>14460000</v>
      </c>
      <c r="I76" s="170">
        <f>I74+I75</f>
        <v>0</v>
      </c>
      <c r="J76" s="170">
        <f>J74+J75</f>
        <v>0</v>
      </c>
      <c r="K76" s="170">
        <f>K74+K75</f>
        <v>0</v>
      </c>
      <c r="L76" s="170">
        <f t="shared" si="16"/>
        <v>14640000</v>
      </c>
      <c r="M76" s="170">
        <f t="shared" si="17"/>
        <v>14460000</v>
      </c>
      <c r="N76" s="170">
        <f t="shared" si="2"/>
        <v>14460000</v>
      </c>
    </row>
    <row r="77" spans="1:14" ht="12.75" customHeight="1">
      <c r="A77" s="168" t="s">
        <v>28</v>
      </c>
      <c r="B77" s="169" t="s">
        <v>277</v>
      </c>
      <c r="C77" s="170"/>
      <c r="D77" s="170"/>
      <c r="E77" s="170"/>
      <c r="F77" s="170"/>
      <c r="G77" s="170"/>
      <c r="H77" s="170">
        <v>1887812</v>
      </c>
      <c r="I77" s="170"/>
      <c r="J77" s="170"/>
      <c r="K77" s="170"/>
      <c r="L77" s="170">
        <f t="shared" si="16"/>
        <v>0</v>
      </c>
      <c r="M77" s="170">
        <f t="shared" si="17"/>
        <v>0</v>
      </c>
      <c r="N77" s="170">
        <f t="shared" si="2"/>
        <v>1887812</v>
      </c>
    </row>
    <row r="78" spans="1:14" ht="12.75" customHeight="1">
      <c r="A78" s="168" t="s">
        <v>30</v>
      </c>
      <c r="B78" s="169" t="s">
        <v>278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>
        <f t="shared" si="16"/>
        <v>0</v>
      </c>
      <c r="M78" s="170">
        <f t="shared" si="17"/>
        <v>0</v>
      </c>
      <c r="N78" s="170">
        <f t="shared" si="2"/>
        <v>0</v>
      </c>
    </row>
    <row r="79" spans="1:14" ht="12.75" customHeight="1">
      <c r="A79" s="168" t="s">
        <v>32</v>
      </c>
      <c r="B79" s="169" t="s">
        <v>279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>
        <f t="shared" si="16"/>
        <v>0</v>
      </c>
      <c r="M79" s="170">
        <f t="shared" si="17"/>
        <v>0</v>
      </c>
      <c r="N79" s="170">
        <f t="shared" si="2"/>
        <v>0</v>
      </c>
    </row>
    <row r="80" spans="1:14" ht="12.75" customHeight="1">
      <c r="A80" s="168" t="s">
        <v>34</v>
      </c>
      <c r="B80" s="169" t="s">
        <v>280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>
        <f t="shared" si="16"/>
        <v>0</v>
      </c>
      <c r="M80" s="170">
        <f t="shared" si="17"/>
        <v>0</v>
      </c>
      <c r="N80" s="170">
        <f t="shared" si="2"/>
        <v>0</v>
      </c>
    </row>
    <row r="81" spans="1:14" ht="12.75" customHeight="1">
      <c r="A81" s="168" t="s">
        <v>36</v>
      </c>
      <c r="B81" s="169" t="s">
        <v>281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>
        <f t="shared" si="16"/>
        <v>0</v>
      </c>
      <c r="M81" s="170">
        <f t="shared" si="17"/>
        <v>0</v>
      </c>
      <c r="N81" s="170">
        <f t="shared" si="2"/>
        <v>0</v>
      </c>
    </row>
    <row r="82" spans="1:14" ht="12.75" customHeight="1">
      <c r="A82" s="172" t="s">
        <v>38</v>
      </c>
      <c r="B82" s="173" t="s">
        <v>282</v>
      </c>
      <c r="C82" s="170">
        <f aca="true" t="shared" si="18" ref="C82:K82">C66+C71+C76+C77+C78+C79+C80+C81</f>
        <v>0</v>
      </c>
      <c r="D82" s="170">
        <f t="shared" si="18"/>
        <v>0</v>
      </c>
      <c r="E82" s="170">
        <f t="shared" si="18"/>
        <v>0</v>
      </c>
      <c r="F82" s="170">
        <f t="shared" si="18"/>
        <v>14640000</v>
      </c>
      <c r="G82" s="170">
        <f t="shared" si="18"/>
        <v>14460000</v>
      </c>
      <c r="H82" s="170">
        <f t="shared" si="18"/>
        <v>16347812</v>
      </c>
      <c r="I82" s="170">
        <f t="shared" si="18"/>
        <v>0</v>
      </c>
      <c r="J82" s="170">
        <f t="shared" si="18"/>
        <v>0</v>
      </c>
      <c r="K82" s="170">
        <f t="shared" si="18"/>
        <v>0</v>
      </c>
      <c r="L82" s="170">
        <f t="shared" si="16"/>
        <v>14640000</v>
      </c>
      <c r="M82" s="170">
        <f t="shared" si="17"/>
        <v>14460000</v>
      </c>
      <c r="N82" s="170">
        <f t="shared" si="2"/>
        <v>16347812</v>
      </c>
    </row>
    <row r="83" spans="1:14" ht="12.75" customHeight="1" hidden="1">
      <c r="A83" s="168" t="s">
        <v>40</v>
      </c>
      <c r="B83" s="169" t="s">
        <v>283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0">
        <f t="shared" si="16"/>
        <v>0</v>
      </c>
      <c r="M83" s="170">
        <f t="shared" si="17"/>
        <v>0</v>
      </c>
      <c r="N83" s="170">
        <f t="shared" si="2"/>
        <v>0</v>
      </c>
    </row>
    <row r="84" spans="1:14" ht="12.75" customHeight="1" hidden="1">
      <c r="A84" s="168" t="s">
        <v>42</v>
      </c>
      <c r="B84" s="169" t="s">
        <v>284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>
        <f t="shared" si="16"/>
        <v>0</v>
      </c>
      <c r="M84" s="170">
        <f t="shared" si="17"/>
        <v>0</v>
      </c>
      <c r="N84" s="170">
        <f t="shared" si="2"/>
        <v>0</v>
      </c>
    </row>
    <row r="85" spans="1:14" ht="12.75" customHeight="1" hidden="1">
      <c r="A85" s="168" t="s">
        <v>44</v>
      </c>
      <c r="B85" s="169" t="s">
        <v>285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>
        <f t="shared" si="16"/>
        <v>0</v>
      </c>
      <c r="M85" s="170">
        <f t="shared" si="17"/>
        <v>0</v>
      </c>
      <c r="N85" s="170">
        <f t="shared" si="2"/>
        <v>0</v>
      </c>
    </row>
    <row r="86" spans="1:14" ht="12.75" customHeight="1" hidden="1">
      <c r="A86" s="168" t="s">
        <v>46</v>
      </c>
      <c r="B86" s="169" t="s">
        <v>286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>
        <f t="shared" si="16"/>
        <v>0</v>
      </c>
      <c r="M86" s="170">
        <f t="shared" si="17"/>
        <v>0</v>
      </c>
      <c r="N86" s="170">
        <f t="shared" si="2"/>
        <v>0</v>
      </c>
    </row>
    <row r="87" spans="1:14" ht="12.75" customHeight="1" hidden="1">
      <c r="A87" s="172" t="s">
        <v>48</v>
      </c>
      <c r="B87" s="173" t="s">
        <v>287</v>
      </c>
      <c r="C87" s="170">
        <f aca="true" t="shared" si="19" ref="C87:K87">C83+C84+C85+C86</f>
        <v>0</v>
      </c>
      <c r="D87" s="170">
        <f t="shared" si="19"/>
        <v>0</v>
      </c>
      <c r="E87" s="170">
        <f t="shared" si="19"/>
        <v>0</v>
      </c>
      <c r="F87" s="170">
        <f t="shared" si="19"/>
        <v>0</v>
      </c>
      <c r="G87" s="170">
        <f t="shared" si="19"/>
        <v>0</v>
      </c>
      <c r="H87" s="170">
        <f t="shared" si="19"/>
        <v>0</v>
      </c>
      <c r="I87" s="170">
        <f t="shared" si="19"/>
        <v>0</v>
      </c>
      <c r="J87" s="170">
        <f t="shared" si="19"/>
        <v>0</v>
      </c>
      <c r="K87" s="170">
        <f t="shared" si="19"/>
        <v>0</v>
      </c>
      <c r="L87" s="170">
        <f t="shared" si="16"/>
        <v>0</v>
      </c>
      <c r="M87" s="170">
        <f t="shared" si="17"/>
        <v>0</v>
      </c>
      <c r="N87" s="170">
        <f t="shared" si="2"/>
        <v>0</v>
      </c>
    </row>
    <row r="88" spans="1:14" ht="12.75" customHeight="1" hidden="1">
      <c r="A88" s="168" t="s">
        <v>50</v>
      </c>
      <c r="B88" s="169" t="s">
        <v>288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>
        <f t="shared" si="16"/>
        <v>0</v>
      </c>
      <c r="M88" s="170">
        <f t="shared" si="17"/>
        <v>0</v>
      </c>
      <c r="N88" s="170">
        <f t="shared" si="2"/>
        <v>0</v>
      </c>
    </row>
    <row r="89" spans="1:14" ht="12.75" customHeight="1" thickBot="1">
      <c r="A89" s="172" t="s">
        <v>52</v>
      </c>
      <c r="B89" s="175" t="s">
        <v>289</v>
      </c>
      <c r="C89" s="170">
        <f>C82+C87+C88</f>
        <v>0</v>
      </c>
      <c r="D89" s="170">
        <f>D72+D73+D74</f>
        <v>0</v>
      </c>
      <c r="E89" s="170">
        <f>E72+E73+E74</f>
        <v>0</v>
      </c>
      <c r="F89" s="170">
        <f>F72+F73+F74</f>
        <v>14640000</v>
      </c>
      <c r="G89" s="170">
        <f>G82+G87+G88</f>
        <v>14460000</v>
      </c>
      <c r="H89" s="170">
        <f>H82+H87+H88</f>
        <v>16347812</v>
      </c>
      <c r="I89" s="170">
        <f>I82+I87+I88</f>
        <v>0</v>
      </c>
      <c r="J89" s="170">
        <f>J82+J87+J88</f>
        <v>0</v>
      </c>
      <c r="K89" s="170">
        <f>K82+K87+K88</f>
        <v>0</v>
      </c>
      <c r="L89" s="170">
        <f t="shared" si="16"/>
        <v>14640000</v>
      </c>
      <c r="M89" s="170">
        <f t="shared" si="17"/>
        <v>14460000</v>
      </c>
      <c r="N89" s="170">
        <f t="shared" si="2"/>
        <v>16347812</v>
      </c>
    </row>
    <row r="90" spans="1:14" ht="12.75" customHeight="1" thickBot="1">
      <c r="A90" s="177"/>
      <c r="B90" s="178" t="s">
        <v>290</v>
      </c>
      <c r="C90" s="179">
        <f aca="true" t="shared" si="20" ref="C90:K90">C62+C89</f>
        <v>58400340</v>
      </c>
      <c r="D90" s="180">
        <f t="shared" si="20"/>
        <v>69959523</v>
      </c>
      <c r="E90" s="181">
        <f t="shared" si="20"/>
        <v>70249704</v>
      </c>
      <c r="F90" s="182">
        <f t="shared" si="20"/>
        <v>28879381</v>
      </c>
      <c r="G90" s="183">
        <f t="shared" si="20"/>
        <v>30057871</v>
      </c>
      <c r="H90" s="184">
        <f t="shared" si="20"/>
        <v>33817013</v>
      </c>
      <c r="I90" s="182">
        <f t="shared" si="20"/>
        <v>10000</v>
      </c>
      <c r="J90" s="183">
        <f t="shared" si="20"/>
        <v>10000</v>
      </c>
      <c r="K90" s="184">
        <f t="shared" si="20"/>
        <v>1767</v>
      </c>
      <c r="L90" s="183">
        <f t="shared" si="16"/>
        <v>87289721</v>
      </c>
      <c r="M90" s="183">
        <f t="shared" si="17"/>
        <v>100027394</v>
      </c>
      <c r="N90" s="185">
        <f t="shared" si="2"/>
        <v>104068484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7479166666666667" right="0.7479166666666667" top="1.4840277777777777" bottom="0.9840277777777777" header="0.9840277777777777" footer="0.5118055555555555"/>
  <pageSetup horizontalDpi="300" verticalDpi="300" orientation="landscape" paperSize="9" r:id="rId1"/>
  <headerFooter alignWithMargins="0">
    <oddHeader>&amp;C&amp;"Times New Roman,Normál"&amp;12 1. számú melléklet
    Pecöl Község Önkormányzata 2015. évi költségvetési beszámolója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view="pageLayout" zoomScaleNormal="97" workbookViewId="0" topLeftCell="B63">
      <selection activeCell="N118" sqref="N118:O118"/>
    </sheetView>
  </sheetViews>
  <sheetFormatPr defaultColWidth="9.140625" defaultRowHeight="12.75" customHeight="1"/>
  <cols>
    <col min="1" max="1" width="0" style="171" hidden="1" customWidth="1"/>
    <col min="2" max="2" width="58.8515625" style="186" customWidth="1"/>
    <col min="3" max="3" width="10.00390625" style="187" customWidth="1"/>
    <col min="4" max="4" width="10.57421875" style="187" customWidth="1"/>
    <col min="5" max="5" width="10.00390625" style="186" customWidth="1"/>
    <col min="6" max="6" width="10.00390625" style="187" customWidth="1"/>
    <col min="7" max="7" width="10.7109375" style="187" customWidth="1"/>
    <col min="8" max="8" width="10.57421875" style="186" customWidth="1"/>
    <col min="9" max="9" width="10.00390625" style="187" customWidth="1"/>
    <col min="10" max="10" width="10.421875" style="187" customWidth="1"/>
    <col min="11" max="11" width="10.57421875" style="186" customWidth="1"/>
    <col min="12" max="12" width="10.00390625" style="187" customWidth="1"/>
    <col min="13" max="13" width="11.421875" style="187" customWidth="1"/>
    <col min="14" max="14" width="11.140625" style="186" customWidth="1"/>
    <col min="15" max="15" width="8.7109375" style="186" customWidth="1"/>
    <col min="16" max="16384" width="9.140625" style="171" customWidth="1"/>
  </cols>
  <sheetData>
    <row r="1" spans="1:14" s="155" customFormat="1" ht="12.75" customHeight="1">
      <c r="A1" s="246" t="s">
        <v>295</v>
      </c>
      <c r="B1" s="246"/>
      <c r="C1" s="251" t="s">
        <v>296</v>
      </c>
      <c r="D1" s="251"/>
      <c r="E1" s="251"/>
      <c r="F1" s="251" t="s">
        <v>246</v>
      </c>
      <c r="G1" s="251"/>
      <c r="H1" s="251"/>
      <c r="I1" s="251" t="s">
        <v>297</v>
      </c>
      <c r="J1" s="251"/>
      <c r="K1" s="251"/>
      <c r="L1" s="249" t="s">
        <v>247</v>
      </c>
      <c r="M1" s="249"/>
      <c r="N1" s="249"/>
    </row>
    <row r="2" spans="1:15" s="155" customFormat="1" ht="13.5" customHeight="1">
      <c r="A2" s="250" t="s">
        <v>298</v>
      </c>
      <c r="B2" s="250"/>
      <c r="C2" s="40" t="s">
        <v>249</v>
      </c>
      <c r="D2" s="40" t="s">
        <v>250</v>
      </c>
      <c r="E2" s="159"/>
      <c r="F2" s="40" t="s">
        <v>249</v>
      </c>
      <c r="G2" s="40" t="s">
        <v>250</v>
      </c>
      <c r="H2" s="159"/>
      <c r="I2" s="40" t="s">
        <v>249</v>
      </c>
      <c r="J2" s="40" t="s">
        <v>250</v>
      </c>
      <c r="K2" s="159"/>
      <c r="L2" s="40" t="s">
        <v>249</v>
      </c>
      <c r="M2" s="40" t="s">
        <v>250</v>
      </c>
      <c r="N2" s="41"/>
      <c r="O2" s="167" t="s">
        <v>251</v>
      </c>
    </row>
    <row r="3" spans="1:15" s="155" customFormat="1" ht="20.25" customHeight="1">
      <c r="A3" s="160"/>
      <c r="B3" s="193" t="s">
        <v>393</v>
      </c>
      <c r="C3" s="163" t="s">
        <v>252</v>
      </c>
      <c r="D3" s="163" t="s">
        <v>252</v>
      </c>
      <c r="E3" s="166" t="s">
        <v>251</v>
      </c>
      <c r="F3" s="163" t="s">
        <v>252</v>
      </c>
      <c r="G3" s="163" t="s">
        <v>252</v>
      </c>
      <c r="H3" s="166" t="s">
        <v>251</v>
      </c>
      <c r="I3" s="163" t="s">
        <v>252</v>
      </c>
      <c r="J3" s="163" t="s">
        <v>252</v>
      </c>
      <c r="K3" s="166" t="s">
        <v>251</v>
      </c>
      <c r="L3" s="163" t="s">
        <v>252</v>
      </c>
      <c r="M3" s="163" t="s">
        <v>252</v>
      </c>
      <c r="N3" s="167" t="s">
        <v>251</v>
      </c>
      <c r="O3" s="167" t="s">
        <v>253</v>
      </c>
    </row>
    <row r="4" spans="1:15" ht="14.25" customHeight="1">
      <c r="A4" s="168" t="s">
        <v>4</v>
      </c>
      <c r="B4" s="194" t="s">
        <v>5</v>
      </c>
      <c r="C4" s="195"/>
      <c r="D4" s="195"/>
      <c r="E4" s="196"/>
      <c r="F4" s="195">
        <v>3447720</v>
      </c>
      <c r="G4" s="195">
        <v>3845076</v>
      </c>
      <c r="H4" s="196">
        <v>3845076</v>
      </c>
      <c r="I4" s="195"/>
      <c r="J4" s="195"/>
      <c r="K4" s="196"/>
      <c r="L4" s="195">
        <f>C4+F4+I4</f>
        <v>3447720</v>
      </c>
      <c r="M4" s="195">
        <f>D4+G4+J4</f>
        <v>3845076</v>
      </c>
      <c r="N4" s="197">
        <f>E4+H4+K4</f>
        <v>3845076</v>
      </c>
      <c r="O4" s="198">
        <f>(N4/M4)*100</f>
        <v>100</v>
      </c>
    </row>
    <row r="5" spans="1:15" ht="12.75" customHeight="1" hidden="1">
      <c r="A5" s="168" t="s">
        <v>6</v>
      </c>
      <c r="B5" s="194" t="s">
        <v>7</v>
      </c>
      <c r="C5" s="195"/>
      <c r="D5" s="195"/>
      <c r="E5" s="196"/>
      <c r="F5" s="195"/>
      <c r="G5" s="195"/>
      <c r="H5" s="196"/>
      <c r="I5" s="195"/>
      <c r="J5" s="195"/>
      <c r="K5" s="196"/>
      <c r="L5" s="195"/>
      <c r="M5" s="195"/>
      <c r="N5" s="197"/>
      <c r="O5" s="198"/>
    </row>
    <row r="6" spans="1:15" ht="12.75" customHeight="1" hidden="1">
      <c r="A6" s="168" t="s">
        <v>8</v>
      </c>
      <c r="B6" s="194" t="s">
        <v>9</v>
      </c>
      <c r="C6" s="195"/>
      <c r="D6" s="195"/>
      <c r="E6" s="196"/>
      <c r="F6" s="195"/>
      <c r="G6" s="195"/>
      <c r="H6" s="196"/>
      <c r="I6" s="195"/>
      <c r="J6" s="195"/>
      <c r="K6" s="196"/>
      <c r="L6" s="195"/>
      <c r="M6" s="195"/>
      <c r="N6" s="197"/>
      <c r="O6" s="198"/>
    </row>
    <row r="7" spans="1:15" ht="12.75" customHeight="1" hidden="1">
      <c r="A7" s="168" t="s">
        <v>10</v>
      </c>
      <c r="B7" s="194" t="s">
        <v>11</v>
      </c>
      <c r="C7" s="195"/>
      <c r="D7" s="195"/>
      <c r="E7" s="196"/>
      <c r="F7" s="195"/>
      <c r="G7" s="195"/>
      <c r="H7" s="196"/>
      <c r="I7" s="195"/>
      <c r="J7" s="195"/>
      <c r="K7" s="196"/>
      <c r="L7" s="195"/>
      <c r="M7" s="195"/>
      <c r="N7" s="197"/>
      <c r="O7" s="198"/>
    </row>
    <row r="8" spans="1:15" ht="12.75" customHeight="1" hidden="1">
      <c r="A8" s="168" t="s">
        <v>12</v>
      </c>
      <c r="B8" s="194" t="s">
        <v>13</v>
      </c>
      <c r="C8" s="195"/>
      <c r="D8" s="195"/>
      <c r="E8" s="196"/>
      <c r="F8" s="195"/>
      <c r="G8" s="195"/>
      <c r="H8" s="196"/>
      <c r="I8" s="195"/>
      <c r="J8" s="195"/>
      <c r="K8" s="196"/>
      <c r="L8" s="195"/>
      <c r="M8" s="195"/>
      <c r="N8" s="197"/>
      <c r="O8" s="198"/>
    </row>
    <row r="9" spans="1:15" ht="12.75" customHeight="1" hidden="1">
      <c r="A9" s="168" t="s">
        <v>14</v>
      </c>
      <c r="B9" s="194" t="s">
        <v>15</v>
      </c>
      <c r="C9" s="195"/>
      <c r="D9" s="195"/>
      <c r="E9" s="196"/>
      <c r="F9" s="195"/>
      <c r="G9" s="195"/>
      <c r="H9" s="196"/>
      <c r="I9" s="195"/>
      <c r="J9" s="195"/>
      <c r="K9" s="196"/>
      <c r="L9" s="195"/>
      <c r="M9" s="195"/>
      <c r="N9" s="197"/>
      <c r="O9" s="198"/>
    </row>
    <row r="10" spans="1:15" ht="14.25" customHeight="1">
      <c r="A10" s="168" t="s">
        <v>16</v>
      </c>
      <c r="B10" s="194" t="s">
        <v>29</v>
      </c>
      <c r="C10" s="195"/>
      <c r="D10" s="195"/>
      <c r="E10" s="196"/>
      <c r="F10" s="195"/>
      <c r="G10" s="195">
        <v>42816</v>
      </c>
      <c r="H10" s="196">
        <v>42816</v>
      </c>
      <c r="I10" s="195"/>
      <c r="J10" s="195"/>
      <c r="K10" s="196"/>
      <c r="L10" s="195">
        <f aca="true" t="shared" si="0" ref="L10:L118">C10+F10+I10</f>
        <v>0</v>
      </c>
      <c r="M10" s="195">
        <f aca="true" t="shared" si="1" ref="M10:M118">D10+G10+J10</f>
        <v>42816</v>
      </c>
      <c r="N10" s="197">
        <f aca="true" t="shared" si="2" ref="N10:N118">E10+H10+K10</f>
        <v>42816</v>
      </c>
      <c r="O10" s="198">
        <f>(N10/M10)*100</f>
        <v>100</v>
      </c>
    </row>
    <row r="11" spans="1:15" ht="12.75" customHeight="1" hidden="1">
      <c r="A11" s="168" t="s">
        <v>18</v>
      </c>
      <c r="B11" s="194" t="s">
        <v>19</v>
      </c>
      <c r="C11" s="195"/>
      <c r="D11" s="195"/>
      <c r="E11" s="196"/>
      <c r="F11" s="195"/>
      <c r="G11" s="195"/>
      <c r="H11" s="196"/>
      <c r="I11" s="195"/>
      <c r="J11" s="195"/>
      <c r="K11" s="196"/>
      <c r="L11" s="195">
        <f t="shared" si="0"/>
        <v>0</v>
      </c>
      <c r="M11" s="195">
        <f t="shared" si="1"/>
        <v>0</v>
      </c>
      <c r="N11" s="197">
        <f t="shared" si="2"/>
        <v>0</v>
      </c>
      <c r="O11" s="198" t="e">
        <f aca="true" t="shared" si="3" ref="O11:O16">N11/M11</f>
        <v>#DIV/0!</v>
      </c>
    </row>
    <row r="12" spans="1:15" ht="12.75" customHeight="1" hidden="1">
      <c r="A12" s="168" t="s">
        <v>20</v>
      </c>
      <c r="B12" s="194" t="s">
        <v>21</v>
      </c>
      <c r="C12" s="195"/>
      <c r="D12" s="195"/>
      <c r="E12" s="196"/>
      <c r="F12" s="195"/>
      <c r="G12" s="195"/>
      <c r="H12" s="196"/>
      <c r="I12" s="195"/>
      <c r="J12" s="195"/>
      <c r="K12" s="196"/>
      <c r="L12" s="195">
        <f t="shared" si="0"/>
        <v>0</v>
      </c>
      <c r="M12" s="195">
        <f t="shared" si="1"/>
        <v>0</v>
      </c>
      <c r="N12" s="197">
        <f t="shared" si="2"/>
        <v>0</v>
      </c>
      <c r="O12" s="198" t="e">
        <f t="shared" si="3"/>
        <v>#DIV/0!</v>
      </c>
    </row>
    <row r="13" spans="1:15" ht="12.75" customHeight="1" hidden="1">
      <c r="A13" s="168" t="s">
        <v>22</v>
      </c>
      <c r="B13" s="194" t="s">
        <v>23</v>
      </c>
      <c r="C13" s="195"/>
      <c r="D13" s="195"/>
      <c r="E13" s="196"/>
      <c r="F13" s="195"/>
      <c r="G13" s="195"/>
      <c r="H13" s="196"/>
      <c r="I13" s="195"/>
      <c r="J13" s="195"/>
      <c r="K13" s="196"/>
      <c r="L13" s="195">
        <f t="shared" si="0"/>
        <v>0</v>
      </c>
      <c r="M13" s="195">
        <f t="shared" si="1"/>
        <v>0</v>
      </c>
      <c r="N13" s="197">
        <f t="shared" si="2"/>
        <v>0</v>
      </c>
      <c r="O13" s="198" t="e">
        <f t="shared" si="3"/>
        <v>#DIV/0!</v>
      </c>
    </row>
    <row r="14" spans="1:15" ht="12.75" customHeight="1" hidden="1">
      <c r="A14" s="168" t="s">
        <v>24</v>
      </c>
      <c r="B14" s="194" t="s">
        <v>25</v>
      </c>
      <c r="C14" s="195"/>
      <c r="D14" s="195"/>
      <c r="E14" s="196"/>
      <c r="F14" s="195"/>
      <c r="G14" s="195"/>
      <c r="H14" s="196"/>
      <c r="I14" s="195"/>
      <c r="J14" s="195"/>
      <c r="K14" s="196"/>
      <c r="L14" s="195">
        <f t="shared" si="0"/>
        <v>0</v>
      </c>
      <c r="M14" s="195">
        <f t="shared" si="1"/>
        <v>0</v>
      </c>
      <c r="N14" s="197">
        <f t="shared" si="2"/>
        <v>0</v>
      </c>
      <c r="O14" s="198" t="e">
        <f t="shared" si="3"/>
        <v>#DIV/0!</v>
      </c>
    </row>
    <row r="15" spans="1:15" ht="12.75" customHeight="1" hidden="1">
      <c r="A15" s="168" t="s">
        <v>26</v>
      </c>
      <c r="B15" s="194" t="s">
        <v>27</v>
      </c>
      <c r="C15" s="195"/>
      <c r="D15" s="195"/>
      <c r="E15" s="196"/>
      <c r="F15" s="195"/>
      <c r="G15" s="195"/>
      <c r="H15" s="196"/>
      <c r="I15" s="195"/>
      <c r="J15" s="195"/>
      <c r="K15" s="196"/>
      <c r="L15" s="195">
        <f t="shared" si="0"/>
        <v>0</v>
      </c>
      <c r="M15" s="195">
        <f t="shared" si="1"/>
        <v>0</v>
      </c>
      <c r="N15" s="197">
        <f t="shared" si="2"/>
        <v>0</v>
      </c>
      <c r="O15" s="198" t="e">
        <f t="shared" si="3"/>
        <v>#DIV/0!</v>
      </c>
    </row>
    <row r="16" spans="1:15" ht="12.75" customHeight="1" hidden="1">
      <c r="A16" s="168" t="s">
        <v>28</v>
      </c>
      <c r="B16" s="194" t="s">
        <v>29</v>
      </c>
      <c r="C16" s="195"/>
      <c r="D16" s="195"/>
      <c r="E16" s="196"/>
      <c r="F16" s="195"/>
      <c r="G16" s="195"/>
      <c r="H16" s="196"/>
      <c r="I16" s="195"/>
      <c r="J16" s="195"/>
      <c r="K16" s="196"/>
      <c r="L16" s="195">
        <f t="shared" si="0"/>
        <v>0</v>
      </c>
      <c r="M16" s="195">
        <f t="shared" si="1"/>
        <v>0</v>
      </c>
      <c r="N16" s="197">
        <f t="shared" si="2"/>
        <v>0</v>
      </c>
      <c r="O16" s="198" t="e">
        <f t="shared" si="3"/>
        <v>#DIV/0!</v>
      </c>
    </row>
    <row r="17" spans="1:15" ht="14.25" customHeight="1">
      <c r="A17" s="172" t="s">
        <v>30</v>
      </c>
      <c r="B17" s="199" t="s">
        <v>299</v>
      </c>
      <c r="C17" s="195">
        <f aca="true" t="shared" si="4" ref="C17:K17">SUM(C4:C16)</f>
        <v>0</v>
      </c>
      <c r="D17" s="195">
        <f t="shared" si="4"/>
        <v>0</v>
      </c>
      <c r="E17" s="196">
        <f t="shared" si="4"/>
        <v>0</v>
      </c>
      <c r="F17" s="195">
        <f t="shared" si="4"/>
        <v>3447720</v>
      </c>
      <c r="G17" s="195">
        <f t="shared" si="4"/>
        <v>3887892</v>
      </c>
      <c r="H17" s="196">
        <f t="shared" si="4"/>
        <v>3887892</v>
      </c>
      <c r="I17" s="195">
        <f t="shared" si="4"/>
        <v>0</v>
      </c>
      <c r="J17" s="195">
        <f t="shared" si="4"/>
        <v>0</v>
      </c>
      <c r="K17" s="196">
        <f t="shared" si="4"/>
        <v>0</v>
      </c>
      <c r="L17" s="195">
        <f t="shared" si="0"/>
        <v>3447720</v>
      </c>
      <c r="M17" s="195">
        <f t="shared" si="1"/>
        <v>3887892</v>
      </c>
      <c r="N17" s="197">
        <f t="shared" si="2"/>
        <v>3887892</v>
      </c>
      <c r="O17" s="198">
        <f aca="true" t="shared" si="5" ref="O17:O25">(N17/M17)*100</f>
        <v>100</v>
      </c>
    </row>
    <row r="18" spans="1:15" ht="14.25" customHeight="1">
      <c r="A18" s="168" t="s">
        <v>32</v>
      </c>
      <c r="B18" s="194" t="s">
        <v>33</v>
      </c>
      <c r="C18" s="195">
        <v>3212592</v>
      </c>
      <c r="D18" s="195">
        <v>3557494</v>
      </c>
      <c r="E18" s="196">
        <v>3022062</v>
      </c>
      <c r="F18" s="195"/>
      <c r="G18" s="195"/>
      <c r="H18" s="196"/>
      <c r="I18" s="195"/>
      <c r="J18" s="195"/>
      <c r="K18" s="196"/>
      <c r="L18" s="195">
        <f t="shared" si="0"/>
        <v>3212592</v>
      </c>
      <c r="M18" s="195">
        <f t="shared" si="1"/>
        <v>3557494</v>
      </c>
      <c r="N18" s="197">
        <f t="shared" si="2"/>
        <v>3022062</v>
      </c>
      <c r="O18" s="198">
        <f t="shared" si="5"/>
        <v>84.94918051864599</v>
      </c>
    </row>
    <row r="19" spans="1:15" ht="14.25" customHeight="1">
      <c r="A19" s="168" t="s">
        <v>34</v>
      </c>
      <c r="B19" s="194" t="s">
        <v>300</v>
      </c>
      <c r="C19" s="195">
        <v>240000</v>
      </c>
      <c r="D19" s="195">
        <v>265760</v>
      </c>
      <c r="E19" s="196">
        <v>230966</v>
      </c>
      <c r="F19" s="195"/>
      <c r="G19" s="195"/>
      <c r="H19" s="196"/>
      <c r="I19" s="200"/>
      <c r="J19" s="195"/>
      <c r="K19" s="196"/>
      <c r="L19" s="195">
        <f t="shared" si="0"/>
        <v>240000</v>
      </c>
      <c r="M19" s="195">
        <f t="shared" si="1"/>
        <v>265760</v>
      </c>
      <c r="N19" s="197">
        <f t="shared" si="2"/>
        <v>230966</v>
      </c>
      <c r="O19" s="198">
        <f t="shared" si="5"/>
        <v>86.90773630343168</v>
      </c>
    </row>
    <row r="20" spans="1:15" ht="14.25" customHeight="1">
      <c r="A20" s="168" t="s">
        <v>36</v>
      </c>
      <c r="B20" s="194" t="s">
        <v>37</v>
      </c>
      <c r="C20" s="195"/>
      <c r="D20" s="195">
        <v>3015</v>
      </c>
      <c r="E20" s="196">
        <v>3015</v>
      </c>
      <c r="F20" s="195"/>
      <c r="G20" s="195"/>
      <c r="H20" s="196"/>
      <c r="I20" s="195"/>
      <c r="J20" s="195"/>
      <c r="K20" s="196"/>
      <c r="L20" s="195">
        <f t="shared" si="0"/>
        <v>0</v>
      </c>
      <c r="M20" s="195">
        <f t="shared" si="1"/>
        <v>3015</v>
      </c>
      <c r="N20" s="197">
        <f t="shared" si="2"/>
        <v>3015</v>
      </c>
      <c r="O20" s="198">
        <f t="shared" si="5"/>
        <v>100</v>
      </c>
    </row>
    <row r="21" spans="1:15" ht="14.25" customHeight="1">
      <c r="A21" s="172" t="s">
        <v>38</v>
      </c>
      <c r="B21" s="199" t="s">
        <v>301</v>
      </c>
      <c r="C21" s="195">
        <f aca="true" t="shared" si="6" ref="C21:K21">C18+C19+C20</f>
        <v>3452592</v>
      </c>
      <c r="D21" s="195">
        <f t="shared" si="6"/>
        <v>3826269</v>
      </c>
      <c r="E21" s="196">
        <f t="shared" si="6"/>
        <v>3256043</v>
      </c>
      <c r="F21" s="195">
        <f t="shared" si="6"/>
        <v>0</v>
      </c>
      <c r="G21" s="195">
        <f t="shared" si="6"/>
        <v>0</v>
      </c>
      <c r="H21" s="196">
        <f t="shared" si="6"/>
        <v>0</v>
      </c>
      <c r="I21" s="201">
        <f t="shared" si="6"/>
        <v>0</v>
      </c>
      <c r="J21" s="195">
        <f t="shared" si="6"/>
        <v>0</v>
      </c>
      <c r="K21" s="196">
        <f t="shared" si="6"/>
        <v>0</v>
      </c>
      <c r="L21" s="195">
        <f t="shared" si="0"/>
        <v>3452592</v>
      </c>
      <c r="M21" s="195">
        <f t="shared" si="1"/>
        <v>3826269</v>
      </c>
      <c r="N21" s="197">
        <f t="shared" si="2"/>
        <v>3256043</v>
      </c>
      <c r="O21" s="198">
        <f t="shared" si="5"/>
        <v>85.09707498348914</v>
      </c>
    </row>
    <row r="22" spans="1:15" ht="14.25" customHeight="1">
      <c r="A22" s="172" t="s">
        <v>40</v>
      </c>
      <c r="B22" s="202" t="s">
        <v>302</v>
      </c>
      <c r="C22" s="203">
        <f aca="true" t="shared" si="7" ref="C22:K22">C17+C21</f>
        <v>3452592</v>
      </c>
      <c r="D22" s="203">
        <f t="shared" si="7"/>
        <v>3826269</v>
      </c>
      <c r="E22" s="204">
        <f t="shared" si="7"/>
        <v>3256043</v>
      </c>
      <c r="F22" s="203">
        <f t="shared" si="7"/>
        <v>3447720</v>
      </c>
      <c r="G22" s="203">
        <f t="shared" si="7"/>
        <v>3887892</v>
      </c>
      <c r="H22" s="204">
        <f t="shared" si="7"/>
        <v>3887892</v>
      </c>
      <c r="I22" s="203">
        <f t="shared" si="7"/>
        <v>0</v>
      </c>
      <c r="J22" s="203">
        <f t="shared" si="7"/>
        <v>0</v>
      </c>
      <c r="K22" s="204">
        <f t="shared" si="7"/>
        <v>0</v>
      </c>
      <c r="L22" s="203">
        <f t="shared" si="0"/>
        <v>6900312</v>
      </c>
      <c r="M22" s="203">
        <f t="shared" si="1"/>
        <v>7714161</v>
      </c>
      <c r="N22" s="205">
        <f t="shared" si="2"/>
        <v>7143935</v>
      </c>
      <c r="O22" s="198">
        <f t="shared" si="5"/>
        <v>92.60806197848346</v>
      </c>
    </row>
    <row r="23" spans="1:15" ht="26.25" customHeight="1">
      <c r="A23" s="172" t="s">
        <v>42</v>
      </c>
      <c r="B23" s="202" t="s">
        <v>43</v>
      </c>
      <c r="C23" s="203">
        <v>918580</v>
      </c>
      <c r="D23" s="203">
        <v>918580</v>
      </c>
      <c r="E23" s="203">
        <v>800000</v>
      </c>
      <c r="F23" s="203">
        <v>918580</v>
      </c>
      <c r="G23" s="203">
        <v>918580</v>
      </c>
      <c r="H23" s="203">
        <v>814467</v>
      </c>
      <c r="I23" s="203"/>
      <c r="J23" s="203"/>
      <c r="K23" s="204"/>
      <c r="L23" s="203">
        <v>1837160</v>
      </c>
      <c r="M23" s="203">
        <v>1837160</v>
      </c>
      <c r="N23" s="205">
        <v>1614467</v>
      </c>
      <c r="O23" s="198">
        <f t="shared" si="5"/>
        <v>87.87841015480416</v>
      </c>
    </row>
    <row r="24" spans="1:15" ht="14.25" customHeight="1">
      <c r="A24" s="168" t="s">
        <v>44</v>
      </c>
      <c r="B24" s="194" t="s">
        <v>45</v>
      </c>
      <c r="C24" s="195"/>
      <c r="D24" s="195"/>
      <c r="E24" s="196"/>
      <c r="F24" s="195">
        <v>50000</v>
      </c>
      <c r="G24" s="195">
        <v>50000</v>
      </c>
      <c r="H24" s="196">
        <v>11706</v>
      </c>
      <c r="I24" s="195"/>
      <c r="J24" s="195"/>
      <c r="K24" s="196"/>
      <c r="L24" s="195">
        <f t="shared" si="0"/>
        <v>50000</v>
      </c>
      <c r="M24" s="195">
        <f t="shared" si="1"/>
        <v>50000</v>
      </c>
      <c r="N24" s="197">
        <f t="shared" si="2"/>
        <v>11706</v>
      </c>
      <c r="O24" s="198">
        <f t="shared" si="5"/>
        <v>23.412</v>
      </c>
    </row>
    <row r="25" spans="1:15" ht="14.25" customHeight="1">
      <c r="A25" s="168" t="s">
        <v>46</v>
      </c>
      <c r="B25" s="194" t="s">
        <v>47</v>
      </c>
      <c r="C25" s="195"/>
      <c r="D25" s="195">
        <v>0</v>
      </c>
      <c r="E25" s="196">
        <v>0</v>
      </c>
      <c r="F25" s="195">
        <v>660000</v>
      </c>
      <c r="G25" s="195">
        <v>1688118</v>
      </c>
      <c r="H25" s="196">
        <v>1674492</v>
      </c>
      <c r="I25" s="195"/>
      <c r="J25" s="195"/>
      <c r="K25" s="196"/>
      <c r="L25" s="195">
        <f t="shared" si="0"/>
        <v>660000</v>
      </c>
      <c r="M25" s="195">
        <f t="shared" si="1"/>
        <v>1688118</v>
      </c>
      <c r="N25" s="197">
        <f t="shared" si="2"/>
        <v>1674492</v>
      </c>
      <c r="O25" s="198">
        <f t="shared" si="5"/>
        <v>99.19282893731362</v>
      </c>
    </row>
    <row r="26" spans="1:15" ht="14.25" customHeight="1">
      <c r="A26" s="168" t="s">
        <v>48</v>
      </c>
      <c r="B26" s="194" t="s">
        <v>49</v>
      </c>
      <c r="C26" s="195"/>
      <c r="D26" s="195"/>
      <c r="E26" s="206"/>
      <c r="F26" s="195"/>
      <c r="G26" s="195"/>
      <c r="H26" s="196"/>
      <c r="I26" s="195"/>
      <c r="J26" s="195"/>
      <c r="K26" s="196"/>
      <c r="L26" s="195">
        <f t="shared" si="0"/>
        <v>0</v>
      </c>
      <c r="M26" s="195">
        <f t="shared" si="1"/>
        <v>0</v>
      </c>
      <c r="N26" s="197">
        <f t="shared" si="2"/>
        <v>0</v>
      </c>
      <c r="O26" s="198"/>
    </row>
    <row r="27" spans="1:15" ht="14.25" customHeight="1">
      <c r="A27" s="172" t="s">
        <v>50</v>
      </c>
      <c r="B27" s="199" t="s">
        <v>303</v>
      </c>
      <c r="C27" s="195">
        <f aca="true" t="shared" si="8" ref="C27:K27">C24+C25+C26</f>
        <v>0</v>
      </c>
      <c r="D27" s="195">
        <f t="shared" si="8"/>
        <v>0</v>
      </c>
      <c r="E27" s="196">
        <f t="shared" si="8"/>
        <v>0</v>
      </c>
      <c r="F27" s="195">
        <f t="shared" si="8"/>
        <v>710000</v>
      </c>
      <c r="G27" s="195">
        <f t="shared" si="8"/>
        <v>1738118</v>
      </c>
      <c r="H27" s="196">
        <f t="shared" si="8"/>
        <v>1686198</v>
      </c>
      <c r="I27" s="195">
        <f t="shared" si="8"/>
        <v>0</v>
      </c>
      <c r="J27" s="195">
        <f t="shared" si="8"/>
        <v>0</v>
      </c>
      <c r="K27" s="196">
        <f t="shared" si="8"/>
        <v>0</v>
      </c>
      <c r="L27" s="195">
        <f t="shared" si="0"/>
        <v>710000</v>
      </c>
      <c r="M27" s="195">
        <f t="shared" si="1"/>
        <v>1738118</v>
      </c>
      <c r="N27" s="197">
        <f t="shared" si="2"/>
        <v>1686198</v>
      </c>
      <c r="O27" s="198">
        <f aca="true" t="shared" si="9" ref="O27:O32">(N27/M27)*100</f>
        <v>97.01286103705272</v>
      </c>
    </row>
    <row r="28" spans="1:15" ht="14.25" customHeight="1">
      <c r="A28" s="168" t="s">
        <v>52</v>
      </c>
      <c r="B28" s="194" t="s">
        <v>53</v>
      </c>
      <c r="C28" s="195">
        <v>0</v>
      </c>
      <c r="D28" s="195">
        <v>40950</v>
      </c>
      <c r="E28" s="196">
        <v>37800</v>
      </c>
      <c r="F28" s="195"/>
      <c r="G28" s="195"/>
      <c r="H28" s="196"/>
      <c r="I28" s="195"/>
      <c r="J28" s="195"/>
      <c r="K28" s="196"/>
      <c r="L28" s="195">
        <f t="shared" si="0"/>
        <v>0</v>
      </c>
      <c r="M28" s="195">
        <f t="shared" si="1"/>
        <v>40950</v>
      </c>
      <c r="N28" s="197">
        <f t="shared" si="2"/>
        <v>37800</v>
      </c>
      <c r="O28" s="198">
        <f t="shared" si="9"/>
        <v>92.3076923076923</v>
      </c>
    </row>
    <row r="29" spans="1:15" ht="14.25" customHeight="1">
      <c r="A29" s="168" t="s">
        <v>54</v>
      </c>
      <c r="B29" s="194" t="s">
        <v>55</v>
      </c>
      <c r="C29" s="195"/>
      <c r="D29" s="195">
        <v>429722</v>
      </c>
      <c r="E29" s="196">
        <v>404947</v>
      </c>
      <c r="F29" s="195">
        <v>0</v>
      </c>
      <c r="G29" s="195">
        <v>0</v>
      </c>
      <c r="H29" s="196"/>
      <c r="I29" s="195"/>
      <c r="J29" s="195"/>
      <c r="K29" s="196"/>
      <c r="L29" s="195">
        <f t="shared" si="0"/>
        <v>0</v>
      </c>
      <c r="M29" s="195">
        <f t="shared" si="1"/>
        <v>429722</v>
      </c>
      <c r="N29" s="197">
        <f t="shared" si="2"/>
        <v>404947</v>
      </c>
      <c r="O29" s="198">
        <f t="shared" si="9"/>
        <v>94.23464472379818</v>
      </c>
    </row>
    <row r="30" spans="1:15" ht="14.25" customHeight="1">
      <c r="A30" s="172" t="s">
        <v>56</v>
      </c>
      <c r="B30" s="199" t="s">
        <v>304</v>
      </c>
      <c r="C30" s="195">
        <f aca="true" t="shared" si="10" ref="C30:K30">C28+C29</f>
        <v>0</v>
      </c>
      <c r="D30" s="195">
        <f t="shared" si="10"/>
        <v>470672</v>
      </c>
      <c r="E30" s="196">
        <f t="shared" si="10"/>
        <v>442747</v>
      </c>
      <c r="F30" s="195">
        <f t="shared" si="10"/>
        <v>0</v>
      </c>
      <c r="G30" s="195">
        <f t="shared" si="10"/>
        <v>0</v>
      </c>
      <c r="H30" s="196">
        <f t="shared" si="10"/>
        <v>0</v>
      </c>
      <c r="I30" s="195">
        <f t="shared" si="10"/>
        <v>0</v>
      </c>
      <c r="J30" s="195">
        <f t="shared" si="10"/>
        <v>0</v>
      </c>
      <c r="K30" s="196">
        <f t="shared" si="10"/>
        <v>0</v>
      </c>
      <c r="L30" s="195">
        <f t="shared" si="0"/>
        <v>0</v>
      </c>
      <c r="M30" s="195">
        <f t="shared" si="1"/>
        <v>470672</v>
      </c>
      <c r="N30" s="197">
        <f t="shared" si="2"/>
        <v>442747</v>
      </c>
      <c r="O30" s="198">
        <f t="shared" si="9"/>
        <v>94.06699357514363</v>
      </c>
    </row>
    <row r="31" spans="1:15" ht="14.25" customHeight="1">
      <c r="A31" s="168" t="s">
        <v>58</v>
      </c>
      <c r="B31" s="194" t="s">
        <v>59</v>
      </c>
      <c r="C31" s="200"/>
      <c r="D31" s="195"/>
      <c r="E31" s="196"/>
      <c r="F31" s="195">
        <v>2350616</v>
      </c>
      <c r="G31" s="195">
        <v>2812428</v>
      </c>
      <c r="H31" s="196">
        <v>2499158</v>
      </c>
      <c r="I31" s="195"/>
      <c r="J31" s="195"/>
      <c r="K31" s="196"/>
      <c r="L31" s="195">
        <f t="shared" si="0"/>
        <v>2350616</v>
      </c>
      <c r="M31" s="195">
        <f t="shared" si="1"/>
        <v>2812428</v>
      </c>
      <c r="N31" s="197">
        <f t="shared" si="2"/>
        <v>2499158</v>
      </c>
      <c r="O31" s="198">
        <f t="shared" si="9"/>
        <v>88.86122595849565</v>
      </c>
    </row>
    <row r="32" spans="1:15" ht="14.25" customHeight="1">
      <c r="A32" s="168" t="s">
        <v>60</v>
      </c>
      <c r="B32" s="194" t="s">
        <v>61</v>
      </c>
      <c r="C32" s="195"/>
      <c r="D32" s="195"/>
      <c r="E32" s="196"/>
      <c r="F32" s="195">
        <v>2227680</v>
      </c>
      <c r="G32" s="195">
        <v>2227680</v>
      </c>
      <c r="H32" s="196">
        <v>2109507</v>
      </c>
      <c r="I32" s="195"/>
      <c r="J32" s="195"/>
      <c r="K32" s="196"/>
      <c r="L32" s="195">
        <f t="shared" si="0"/>
        <v>2227680</v>
      </c>
      <c r="M32" s="195">
        <f t="shared" si="1"/>
        <v>2227680</v>
      </c>
      <c r="N32" s="197">
        <f t="shared" si="2"/>
        <v>2109507</v>
      </c>
      <c r="O32" s="198">
        <f t="shared" si="9"/>
        <v>94.69524348200818</v>
      </c>
    </row>
    <row r="33" spans="1:15" ht="14.25" customHeight="1">
      <c r="A33" s="168" t="s">
        <v>62</v>
      </c>
      <c r="B33" s="194" t="s">
        <v>63</v>
      </c>
      <c r="C33" s="195"/>
      <c r="D33" s="195"/>
      <c r="E33" s="196"/>
      <c r="F33" s="195"/>
      <c r="G33" s="195">
        <v>88296</v>
      </c>
      <c r="H33" s="196">
        <v>88296</v>
      </c>
      <c r="I33" s="195"/>
      <c r="J33" s="195"/>
      <c r="K33" s="196"/>
      <c r="L33" s="195">
        <f t="shared" si="0"/>
        <v>0</v>
      </c>
      <c r="M33" s="195">
        <f t="shared" si="1"/>
        <v>88296</v>
      </c>
      <c r="N33" s="197">
        <f t="shared" si="2"/>
        <v>88296</v>
      </c>
      <c r="O33" s="198"/>
    </row>
    <row r="34" spans="1:15" ht="14.25" customHeight="1">
      <c r="A34" s="168" t="s">
        <v>64</v>
      </c>
      <c r="B34" s="194" t="s">
        <v>65</v>
      </c>
      <c r="C34" s="195"/>
      <c r="D34" s="195">
        <v>0</v>
      </c>
      <c r="E34" s="196">
        <v>0</v>
      </c>
      <c r="F34" s="195">
        <v>1250000</v>
      </c>
      <c r="G34" s="195">
        <v>2120864</v>
      </c>
      <c r="H34" s="196">
        <v>1706437</v>
      </c>
      <c r="I34" s="195"/>
      <c r="J34" s="195"/>
      <c r="K34" s="196"/>
      <c r="L34" s="195">
        <f t="shared" si="0"/>
        <v>1250000</v>
      </c>
      <c r="M34" s="195">
        <f t="shared" si="1"/>
        <v>2120864</v>
      </c>
      <c r="N34" s="197">
        <f t="shared" si="2"/>
        <v>1706437</v>
      </c>
      <c r="O34" s="198">
        <f>(N34/M34)*100</f>
        <v>80.4595202709839</v>
      </c>
    </row>
    <row r="35" spans="1:15" ht="14.25" customHeight="1">
      <c r="A35" s="168" t="s">
        <v>66</v>
      </c>
      <c r="B35" s="194" t="s">
        <v>67</v>
      </c>
      <c r="C35" s="195"/>
      <c r="D35" s="195"/>
      <c r="E35" s="196"/>
      <c r="F35" s="195"/>
      <c r="G35" s="195">
        <v>728695</v>
      </c>
      <c r="H35" s="196">
        <v>721746</v>
      </c>
      <c r="I35" s="195"/>
      <c r="J35" s="195"/>
      <c r="K35" s="196"/>
      <c r="L35" s="195">
        <f t="shared" si="0"/>
        <v>0</v>
      </c>
      <c r="M35" s="195">
        <f t="shared" si="1"/>
        <v>728695</v>
      </c>
      <c r="N35" s="197">
        <f t="shared" si="2"/>
        <v>721746</v>
      </c>
      <c r="O35" s="198">
        <f>(N35/M35)*100</f>
        <v>99.04637742814208</v>
      </c>
    </row>
    <row r="36" spans="1:15" ht="14.25" customHeight="1">
      <c r="A36" s="168" t="s">
        <v>68</v>
      </c>
      <c r="B36" s="194" t="s">
        <v>69</v>
      </c>
      <c r="C36" s="195">
        <v>825000</v>
      </c>
      <c r="D36" s="195">
        <v>1049452</v>
      </c>
      <c r="E36" s="196">
        <v>1049452</v>
      </c>
      <c r="F36" s="195">
        <v>0</v>
      </c>
      <c r="G36" s="195"/>
      <c r="H36" s="196"/>
      <c r="I36" s="195"/>
      <c r="J36" s="195"/>
      <c r="K36" s="196"/>
      <c r="L36" s="195">
        <f t="shared" si="0"/>
        <v>825000</v>
      </c>
      <c r="M36" s="195">
        <f t="shared" si="1"/>
        <v>1049452</v>
      </c>
      <c r="N36" s="197">
        <f t="shared" si="2"/>
        <v>1049452</v>
      </c>
      <c r="O36" s="198">
        <f>(N36/M36)*100</f>
        <v>100</v>
      </c>
    </row>
    <row r="37" spans="1:15" ht="14.25" customHeight="1">
      <c r="A37" s="168" t="s">
        <v>70</v>
      </c>
      <c r="B37" s="194" t="s">
        <v>71</v>
      </c>
      <c r="C37" s="195"/>
      <c r="D37" s="195">
        <v>0</v>
      </c>
      <c r="E37" s="196">
        <v>0</v>
      </c>
      <c r="F37" s="195">
        <v>2556616</v>
      </c>
      <c r="G37" s="195">
        <v>3643679</v>
      </c>
      <c r="H37" s="196">
        <v>3643679</v>
      </c>
      <c r="I37" s="195"/>
      <c r="J37" s="195"/>
      <c r="K37" s="196"/>
      <c r="L37" s="195">
        <f t="shared" si="0"/>
        <v>2556616</v>
      </c>
      <c r="M37" s="195">
        <f t="shared" si="1"/>
        <v>3643679</v>
      </c>
      <c r="N37" s="197">
        <f t="shared" si="2"/>
        <v>3643679</v>
      </c>
      <c r="O37" s="198">
        <f>(N37/M37)*100</f>
        <v>100</v>
      </c>
    </row>
    <row r="38" spans="1:15" ht="14.25" customHeight="1">
      <c r="A38" s="172" t="s">
        <v>72</v>
      </c>
      <c r="B38" s="199" t="s">
        <v>305</v>
      </c>
      <c r="C38" s="195">
        <f aca="true" t="shared" si="11" ref="C38:K38">SUM(C31:C37)</f>
        <v>825000</v>
      </c>
      <c r="D38" s="195">
        <f t="shared" si="11"/>
        <v>1049452</v>
      </c>
      <c r="E38" s="196">
        <f t="shared" si="11"/>
        <v>1049452</v>
      </c>
      <c r="F38" s="195">
        <f t="shared" si="11"/>
        <v>8384912</v>
      </c>
      <c r="G38" s="195">
        <f t="shared" si="11"/>
        <v>11621642</v>
      </c>
      <c r="H38" s="196">
        <f t="shared" si="11"/>
        <v>10768823</v>
      </c>
      <c r="I38" s="195">
        <f t="shared" si="11"/>
        <v>0</v>
      </c>
      <c r="J38" s="195">
        <f t="shared" si="11"/>
        <v>0</v>
      </c>
      <c r="K38" s="196">
        <f t="shared" si="11"/>
        <v>0</v>
      </c>
      <c r="L38" s="195">
        <f t="shared" si="0"/>
        <v>9209912</v>
      </c>
      <c r="M38" s="195">
        <f t="shared" si="1"/>
        <v>12671094</v>
      </c>
      <c r="N38" s="197">
        <f t="shared" si="2"/>
        <v>11818275</v>
      </c>
      <c r="O38" s="198">
        <f>(N38/M38)*100</f>
        <v>93.26957088314552</v>
      </c>
    </row>
    <row r="39" spans="1:15" ht="14.25" customHeight="1">
      <c r="A39" s="168" t="s">
        <v>74</v>
      </c>
      <c r="B39" s="194" t="s">
        <v>75</v>
      </c>
      <c r="C39" s="195"/>
      <c r="D39" s="195"/>
      <c r="E39" s="196"/>
      <c r="F39" s="195"/>
      <c r="G39" s="195"/>
      <c r="H39" s="196"/>
      <c r="I39" s="195"/>
      <c r="J39" s="195"/>
      <c r="K39" s="196"/>
      <c r="L39" s="195">
        <f t="shared" si="0"/>
        <v>0</v>
      </c>
      <c r="M39" s="195">
        <f t="shared" si="1"/>
        <v>0</v>
      </c>
      <c r="N39" s="197">
        <f t="shared" si="2"/>
        <v>0</v>
      </c>
      <c r="O39" s="198"/>
    </row>
    <row r="40" spans="1:15" ht="14.25" customHeight="1">
      <c r="A40" s="168" t="s">
        <v>76</v>
      </c>
      <c r="B40" s="194" t="s">
        <v>77</v>
      </c>
      <c r="C40" s="195"/>
      <c r="D40" s="195"/>
      <c r="E40" s="196"/>
      <c r="F40" s="195"/>
      <c r="G40" s="195"/>
      <c r="H40" s="196"/>
      <c r="I40" s="195"/>
      <c r="J40" s="195"/>
      <c r="K40" s="196"/>
      <c r="L40" s="195">
        <f t="shared" si="0"/>
        <v>0</v>
      </c>
      <c r="M40" s="195">
        <f t="shared" si="1"/>
        <v>0</v>
      </c>
      <c r="N40" s="197">
        <f t="shared" si="2"/>
        <v>0</v>
      </c>
      <c r="O40" s="198"/>
    </row>
    <row r="41" spans="1:15" ht="14.25" customHeight="1">
      <c r="A41" s="172" t="s">
        <v>78</v>
      </c>
      <c r="B41" s="199" t="s">
        <v>306</v>
      </c>
      <c r="C41" s="195">
        <f aca="true" t="shared" si="12" ref="C41:K41">C39+C40</f>
        <v>0</v>
      </c>
      <c r="D41" s="195">
        <f t="shared" si="12"/>
        <v>0</v>
      </c>
      <c r="E41" s="196">
        <f t="shared" si="12"/>
        <v>0</v>
      </c>
      <c r="F41" s="195">
        <f t="shared" si="12"/>
        <v>0</v>
      </c>
      <c r="G41" s="195">
        <f t="shared" si="12"/>
        <v>0</v>
      </c>
      <c r="H41" s="196">
        <f t="shared" si="12"/>
        <v>0</v>
      </c>
      <c r="I41" s="195">
        <f t="shared" si="12"/>
        <v>0</v>
      </c>
      <c r="J41" s="195">
        <f t="shared" si="12"/>
        <v>0</v>
      </c>
      <c r="K41" s="196">
        <f t="shared" si="12"/>
        <v>0</v>
      </c>
      <c r="L41" s="195">
        <f t="shared" si="0"/>
        <v>0</v>
      </c>
      <c r="M41" s="195">
        <f t="shared" si="1"/>
        <v>0</v>
      </c>
      <c r="N41" s="197">
        <f t="shared" si="2"/>
        <v>0</v>
      </c>
      <c r="O41" s="198"/>
    </row>
    <row r="42" spans="1:15" ht="14.25" customHeight="1">
      <c r="A42" s="168" t="s">
        <v>80</v>
      </c>
      <c r="B42" s="194" t="s">
        <v>81</v>
      </c>
      <c r="C42" s="195"/>
      <c r="D42" s="195"/>
      <c r="E42" s="196"/>
      <c r="F42" s="195">
        <v>1997977</v>
      </c>
      <c r="G42" s="195">
        <v>3136826</v>
      </c>
      <c r="H42" s="196">
        <v>3011841</v>
      </c>
      <c r="I42" s="195"/>
      <c r="J42" s="195"/>
      <c r="K42" s="196"/>
      <c r="L42" s="195">
        <f t="shared" si="0"/>
        <v>1997977</v>
      </c>
      <c r="M42" s="195">
        <f t="shared" si="1"/>
        <v>3136826</v>
      </c>
      <c r="N42" s="197">
        <f t="shared" si="2"/>
        <v>3011841</v>
      </c>
      <c r="O42" s="198">
        <f>(N42/M42)*100</f>
        <v>96.01555840202803</v>
      </c>
    </row>
    <row r="43" spans="1:15" ht="14.25" customHeight="1">
      <c r="A43" s="168" t="s">
        <v>82</v>
      </c>
      <c r="B43" s="194" t="s">
        <v>83</v>
      </c>
      <c r="C43" s="195"/>
      <c r="D43" s="195"/>
      <c r="E43" s="196"/>
      <c r="F43" s="195"/>
      <c r="G43" s="195"/>
      <c r="H43" s="196"/>
      <c r="I43" s="195"/>
      <c r="J43" s="195"/>
      <c r="K43" s="196"/>
      <c r="L43" s="195">
        <f t="shared" si="0"/>
        <v>0</v>
      </c>
      <c r="M43" s="195">
        <f t="shared" si="1"/>
        <v>0</v>
      </c>
      <c r="N43" s="197">
        <f t="shared" si="2"/>
        <v>0</v>
      </c>
      <c r="O43" s="198"/>
    </row>
    <row r="44" spans="1:15" ht="14.25" customHeight="1">
      <c r="A44" s="168" t="s">
        <v>84</v>
      </c>
      <c r="B44" s="194" t="s">
        <v>85</v>
      </c>
      <c r="C44" s="195"/>
      <c r="D44" s="195"/>
      <c r="E44" s="196"/>
      <c r="F44" s="195"/>
      <c r="G44" s="195"/>
      <c r="H44" s="196"/>
      <c r="I44" s="195"/>
      <c r="J44" s="195"/>
      <c r="K44" s="196"/>
      <c r="L44" s="195">
        <f t="shared" si="0"/>
        <v>0</v>
      </c>
      <c r="M44" s="195">
        <f t="shared" si="1"/>
        <v>0</v>
      </c>
      <c r="N44" s="197">
        <f t="shared" si="2"/>
        <v>0</v>
      </c>
      <c r="O44" s="198"/>
    </row>
    <row r="45" spans="1:15" ht="14.25" customHeight="1">
      <c r="A45" s="168" t="s">
        <v>86</v>
      </c>
      <c r="B45" s="194" t="s">
        <v>87</v>
      </c>
      <c r="C45" s="195"/>
      <c r="D45" s="195">
        <v>0</v>
      </c>
      <c r="E45" s="196"/>
      <c r="F45" s="195"/>
      <c r="G45" s="195"/>
      <c r="H45" s="196"/>
      <c r="I45" s="195"/>
      <c r="J45" s="195"/>
      <c r="K45" s="196"/>
      <c r="L45" s="195">
        <f t="shared" si="0"/>
        <v>0</v>
      </c>
      <c r="M45" s="195">
        <f t="shared" si="1"/>
        <v>0</v>
      </c>
      <c r="N45" s="197">
        <f t="shared" si="2"/>
        <v>0</v>
      </c>
      <c r="O45" s="198"/>
    </row>
    <row r="46" spans="1:15" ht="14.25" customHeight="1">
      <c r="A46" s="168" t="s">
        <v>88</v>
      </c>
      <c r="B46" s="194" t="s">
        <v>89</v>
      </c>
      <c r="C46" s="195"/>
      <c r="D46" s="195"/>
      <c r="E46" s="196"/>
      <c r="F46" s="195">
        <v>650000</v>
      </c>
      <c r="G46" s="195">
        <v>650000</v>
      </c>
      <c r="H46" s="196">
        <v>58626</v>
      </c>
      <c r="I46" s="195"/>
      <c r="J46" s="195"/>
      <c r="K46" s="196"/>
      <c r="L46" s="195">
        <f t="shared" si="0"/>
        <v>650000</v>
      </c>
      <c r="M46" s="195">
        <f t="shared" si="1"/>
        <v>650000</v>
      </c>
      <c r="N46" s="197">
        <f t="shared" si="2"/>
        <v>58626</v>
      </c>
      <c r="O46" s="198">
        <f>(N46/M46)*100</f>
        <v>9.019384615384615</v>
      </c>
    </row>
    <row r="47" spans="1:15" ht="14.25" customHeight="1">
      <c r="A47" s="172" t="s">
        <v>90</v>
      </c>
      <c r="B47" s="199" t="s">
        <v>307</v>
      </c>
      <c r="C47" s="195">
        <f aca="true" t="shared" si="13" ref="C47:K47">SUM(C42:C46)</f>
        <v>0</v>
      </c>
      <c r="D47" s="195">
        <f t="shared" si="13"/>
        <v>0</v>
      </c>
      <c r="E47" s="196">
        <f t="shared" si="13"/>
        <v>0</v>
      </c>
      <c r="F47" s="195">
        <f t="shared" si="13"/>
        <v>2647977</v>
      </c>
      <c r="G47" s="195">
        <f t="shared" si="13"/>
        <v>3786826</v>
      </c>
      <c r="H47" s="196">
        <f t="shared" si="13"/>
        <v>3070467</v>
      </c>
      <c r="I47" s="195">
        <f t="shared" si="13"/>
        <v>0</v>
      </c>
      <c r="J47" s="195">
        <f t="shared" si="13"/>
        <v>0</v>
      </c>
      <c r="K47" s="196">
        <f t="shared" si="13"/>
        <v>0</v>
      </c>
      <c r="L47" s="195">
        <f t="shared" si="0"/>
        <v>2647977</v>
      </c>
      <c r="M47" s="195">
        <f t="shared" si="1"/>
        <v>3786826</v>
      </c>
      <c r="N47" s="197">
        <f t="shared" si="2"/>
        <v>3070467</v>
      </c>
      <c r="O47" s="198">
        <f>(N47/M47)*100</f>
        <v>81.08286464706855</v>
      </c>
    </row>
    <row r="48" spans="1:15" ht="14.25" customHeight="1">
      <c r="A48" s="172" t="s">
        <v>92</v>
      </c>
      <c r="B48" s="202" t="s">
        <v>308</v>
      </c>
      <c r="C48" s="203">
        <f aca="true" t="shared" si="14" ref="C48:K48">C27+C30+C38+C41+C47</f>
        <v>825000</v>
      </c>
      <c r="D48" s="203">
        <f t="shared" si="14"/>
        <v>1520124</v>
      </c>
      <c r="E48" s="204">
        <f t="shared" si="14"/>
        <v>1492199</v>
      </c>
      <c r="F48" s="203">
        <f t="shared" si="14"/>
        <v>11742889</v>
      </c>
      <c r="G48" s="203">
        <f t="shared" si="14"/>
        <v>17146586</v>
      </c>
      <c r="H48" s="204">
        <f t="shared" si="14"/>
        <v>15525488</v>
      </c>
      <c r="I48" s="203">
        <f t="shared" si="14"/>
        <v>0</v>
      </c>
      <c r="J48" s="203">
        <f t="shared" si="14"/>
        <v>0</v>
      </c>
      <c r="K48" s="204">
        <f t="shared" si="14"/>
        <v>0</v>
      </c>
      <c r="L48" s="203">
        <f t="shared" si="0"/>
        <v>12567889</v>
      </c>
      <c r="M48" s="203">
        <f t="shared" si="1"/>
        <v>18666710</v>
      </c>
      <c r="N48" s="205">
        <f t="shared" si="2"/>
        <v>17017687</v>
      </c>
      <c r="O48" s="198">
        <f>(N48/M48)*100</f>
        <v>91.16596872185832</v>
      </c>
    </row>
    <row r="49" spans="1:15" ht="14.25" customHeight="1">
      <c r="A49" s="168" t="s">
        <v>94</v>
      </c>
      <c r="B49" s="194" t="s">
        <v>95</v>
      </c>
      <c r="C49" s="195"/>
      <c r="D49" s="195"/>
      <c r="E49" s="196"/>
      <c r="F49" s="195"/>
      <c r="G49" s="195"/>
      <c r="H49" s="196"/>
      <c r="I49" s="195"/>
      <c r="J49" s="195"/>
      <c r="K49" s="196"/>
      <c r="L49" s="195">
        <f t="shared" si="0"/>
        <v>0</v>
      </c>
      <c r="M49" s="195">
        <f t="shared" si="1"/>
        <v>0</v>
      </c>
      <c r="N49" s="197">
        <f t="shared" si="2"/>
        <v>0</v>
      </c>
      <c r="O49" s="198"/>
    </row>
    <row r="50" spans="1:15" ht="14.25" customHeight="1">
      <c r="A50" s="168" t="s">
        <v>96</v>
      </c>
      <c r="B50" s="194" t="s">
        <v>97</v>
      </c>
      <c r="C50" s="195"/>
      <c r="D50" s="195"/>
      <c r="E50" s="196"/>
      <c r="F50" s="195"/>
      <c r="G50" s="195"/>
      <c r="H50" s="196"/>
      <c r="I50" s="195"/>
      <c r="J50" s="195">
        <v>280000</v>
      </c>
      <c r="K50" s="196">
        <v>280000</v>
      </c>
      <c r="L50" s="195">
        <f t="shared" si="0"/>
        <v>0</v>
      </c>
      <c r="M50" s="195">
        <f t="shared" si="1"/>
        <v>280000</v>
      </c>
      <c r="N50" s="197">
        <f t="shared" si="2"/>
        <v>280000</v>
      </c>
      <c r="O50" s="198">
        <f>(N50/M50)*100</f>
        <v>100</v>
      </c>
    </row>
    <row r="51" spans="1:15" ht="14.25" customHeight="1">
      <c r="A51" s="168" t="s">
        <v>98</v>
      </c>
      <c r="B51" s="194" t="s">
        <v>99</v>
      </c>
      <c r="C51" s="195"/>
      <c r="D51" s="195"/>
      <c r="E51" s="196"/>
      <c r="F51" s="195"/>
      <c r="G51" s="195"/>
      <c r="H51" s="196"/>
      <c r="I51" s="195"/>
      <c r="J51" s="195"/>
      <c r="K51" s="196"/>
      <c r="L51" s="195">
        <f t="shared" si="0"/>
        <v>0</v>
      </c>
      <c r="M51" s="195">
        <f t="shared" si="1"/>
        <v>0</v>
      </c>
      <c r="N51" s="197">
        <f t="shared" si="2"/>
        <v>0</v>
      </c>
      <c r="O51" s="198"/>
    </row>
    <row r="52" spans="1:15" ht="14.25" customHeight="1">
      <c r="A52" s="168" t="s">
        <v>100</v>
      </c>
      <c r="B52" s="194" t="s">
        <v>101</v>
      </c>
      <c r="C52" s="195"/>
      <c r="D52" s="195"/>
      <c r="E52" s="196"/>
      <c r="F52" s="195"/>
      <c r="G52" s="195"/>
      <c r="H52" s="196"/>
      <c r="I52" s="195"/>
      <c r="J52" s="195"/>
      <c r="K52" s="196"/>
      <c r="L52" s="195">
        <f t="shared" si="0"/>
        <v>0</v>
      </c>
      <c r="M52" s="195">
        <f t="shared" si="1"/>
        <v>0</v>
      </c>
      <c r="N52" s="197">
        <f t="shared" si="2"/>
        <v>0</v>
      </c>
      <c r="O52" s="198"/>
    </row>
    <row r="53" spans="1:15" ht="14.25" customHeight="1">
      <c r="A53" s="168" t="s">
        <v>102</v>
      </c>
      <c r="B53" s="194" t="s">
        <v>103</v>
      </c>
      <c r="C53" s="195"/>
      <c r="D53" s="195"/>
      <c r="E53" s="196"/>
      <c r="F53" s="195"/>
      <c r="G53" s="195"/>
      <c r="H53" s="196"/>
      <c r="I53" s="195"/>
      <c r="J53" s="195"/>
      <c r="K53" s="196"/>
      <c r="L53" s="195">
        <f t="shared" si="0"/>
        <v>0</v>
      </c>
      <c r="M53" s="195">
        <f t="shared" si="1"/>
        <v>0</v>
      </c>
      <c r="N53" s="197">
        <f t="shared" si="2"/>
        <v>0</v>
      </c>
      <c r="O53" s="198" t="e">
        <f>(N53/M53)*100</f>
        <v>#DIV/0!</v>
      </c>
    </row>
    <row r="54" spans="1:15" ht="14.25" customHeight="1">
      <c r="A54" s="168" t="s">
        <v>104</v>
      </c>
      <c r="B54" s="194" t="s">
        <v>105</v>
      </c>
      <c r="C54" s="195"/>
      <c r="D54" s="195"/>
      <c r="E54" s="196"/>
      <c r="F54" s="195"/>
      <c r="G54" s="195"/>
      <c r="H54" s="196"/>
      <c r="I54" s="195"/>
      <c r="J54" s="195"/>
      <c r="K54" s="196"/>
      <c r="L54" s="195">
        <f t="shared" si="0"/>
        <v>0</v>
      </c>
      <c r="M54" s="195">
        <f t="shared" si="1"/>
        <v>0</v>
      </c>
      <c r="N54" s="197">
        <f t="shared" si="2"/>
        <v>0</v>
      </c>
      <c r="O54" s="198" t="e">
        <f>(N54/M54)*100</f>
        <v>#DIV/0!</v>
      </c>
    </row>
    <row r="55" spans="1:15" ht="14.25" customHeight="1">
      <c r="A55" s="168" t="s">
        <v>106</v>
      </c>
      <c r="B55" s="194" t="s">
        <v>107</v>
      </c>
      <c r="C55" s="195"/>
      <c r="D55" s="195"/>
      <c r="E55" s="196"/>
      <c r="F55" s="195"/>
      <c r="G55" s="195"/>
      <c r="H55" s="196"/>
      <c r="I55" s="195"/>
      <c r="J55" s="195"/>
      <c r="K55" s="196"/>
      <c r="L55" s="195">
        <f t="shared" si="0"/>
        <v>0</v>
      </c>
      <c r="M55" s="195">
        <f t="shared" si="1"/>
        <v>0</v>
      </c>
      <c r="N55" s="197">
        <f t="shared" si="2"/>
        <v>0</v>
      </c>
      <c r="O55" s="198"/>
    </row>
    <row r="56" spans="1:15" ht="14.25" customHeight="1">
      <c r="A56" s="168" t="s">
        <v>108</v>
      </c>
      <c r="B56" s="194" t="s">
        <v>109</v>
      </c>
      <c r="C56" s="195"/>
      <c r="D56" s="195"/>
      <c r="E56" s="196"/>
      <c r="F56" s="195"/>
      <c r="G56" s="195"/>
      <c r="H56" s="196"/>
      <c r="I56" s="195">
        <v>3100000</v>
      </c>
      <c r="J56" s="195">
        <v>4700323</v>
      </c>
      <c r="K56" s="196">
        <v>4700323</v>
      </c>
      <c r="L56" s="195">
        <f t="shared" si="0"/>
        <v>3100000</v>
      </c>
      <c r="M56" s="195">
        <f t="shared" si="1"/>
        <v>4700323</v>
      </c>
      <c r="N56" s="197">
        <f t="shared" si="2"/>
        <v>4700323</v>
      </c>
      <c r="O56" s="198">
        <f>(N56/M56)*100</f>
        <v>100</v>
      </c>
    </row>
    <row r="57" spans="1:15" ht="14.25" customHeight="1">
      <c r="A57" s="172" t="s">
        <v>110</v>
      </c>
      <c r="B57" s="202" t="s">
        <v>309</v>
      </c>
      <c r="C57" s="203">
        <f aca="true" t="shared" si="15" ref="C57:K57">SUM(C49:C56)</f>
        <v>0</v>
      </c>
      <c r="D57" s="203">
        <f t="shared" si="15"/>
        <v>0</v>
      </c>
      <c r="E57" s="204">
        <f t="shared" si="15"/>
        <v>0</v>
      </c>
      <c r="F57" s="203">
        <f t="shared" si="15"/>
        <v>0</v>
      </c>
      <c r="G57" s="203">
        <f t="shared" si="15"/>
        <v>0</v>
      </c>
      <c r="H57" s="204">
        <f t="shared" si="15"/>
        <v>0</v>
      </c>
      <c r="I57" s="203">
        <f t="shared" si="15"/>
        <v>3100000</v>
      </c>
      <c r="J57" s="203">
        <f t="shared" si="15"/>
        <v>4980323</v>
      </c>
      <c r="K57" s="204">
        <f t="shared" si="15"/>
        <v>4980323</v>
      </c>
      <c r="L57" s="203">
        <f t="shared" si="0"/>
        <v>3100000</v>
      </c>
      <c r="M57" s="203">
        <f t="shared" si="1"/>
        <v>4980323</v>
      </c>
      <c r="N57" s="205">
        <f t="shared" si="2"/>
        <v>4980323</v>
      </c>
      <c r="O57" s="198">
        <f>(N57/M57)*100</f>
        <v>100</v>
      </c>
    </row>
    <row r="58" spans="1:15" ht="14.25" customHeight="1">
      <c r="A58" s="168" t="s">
        <v>112</v>
      </c>
      <c r="B58" s="194" t="s">
        <v>113</v>
      </c>
      <c r="C58" s="195"/>
      <c r="D58" s="195"/>
      <c r="E58" s="196"/>
      <c r="F58" s="195"/>
      <c r="G58" s="195"/>
      <c r="H58" s="196"/>
      <c r="I58" s="195"/>
      <c r="J58" s="195"/>
      <c r="K58" s="196"/>
      <c r="L58" s="195">
        <f t="shared" si="0"/>
        <v>0</v>
      </c>
      <c r="M58" s="195">
        <f t="shared" si="1"/>
        <v>0</v>
      </c>
      <c r="N58" s="197">
        <f t="shared" si="2"/>
        <v>0</v>
      </c>
      <c r="O58" s="198"/>
    </row>
    <row r="59" spans="1:15" ht="14.25" customHeight="1">
      <c r="A59" s="168" t="s">
        <v>114</v>
      </c>
      <c r="B59" s="236" t="s">
        <v>409</v>
      </c>
      <c r="C59" s="195"/>
      <c r="D59" s="195"/>
      <c r="E59" s="196"/>
      <c r="F59" s="195"/>
      <c r="G59" s="195">
        <v>219296</v>
      </c>
      <c r="H59" s="196">
        <v>219296</v>
      </c>
      <c r="I59" s="195"/>
      <c r="J59" s="195"/>
      <c r="K59" s="196"/>
      <c r="L59" s="195">
        <f t="shared" si="0"/>
        <v>0</v>
      </c>
      <c r="M59" s="195">
        <f t="shared" si="1"/>
        <v>219296</v>
      </c>
      <c r="N59" s="197">
        <f t="shared" si="2"/>
        <v>219296</v>
      </c>
      <c r="O59" s="198"/>
    </row>
    <row r="60" spans="1:15" ht="25.5" customHeight="1" hidden="1">
      <c r="A60" s="168" t="s">
        <v>116</v>
      </c>
      <c r="B60" s="194" t="s">
        <v>117</v>
      </c>
      <c r="C60" s="195"/>
      <c r="D60" s="195"/>
      <c r="E60" s="196"/>
      <c r="F60" s="195"/>
      <c r="G60" s="195"/>
      <c r="H60" s="196"/>
      <c r="I60" s="195"/>
      <c r="J60" s="195"/>
      <c r="K60" s="196"/>
      <c r="L60" s="195">
        <f t="shared" si="0"/>
        <v>0</v>
      </c>
      <c r="M60" s="195">
        <f t="shared" si="1"/>
        <v>0</v>
      </c>
      <c r="N60" s="197">
        <f t="shared" si="2"/>
        <v>0</v>
      </c>
      <c r="O60" s="207" t="e">
        <f>N60/M60</f>
        <v>#DIV/0!</v>
      </c>
    </row>
    <row r="61" spans="1:15" ht="25.5" customHeight="1" hidden="1">
      <c r="A61" s="168" t="s">
        <v>118</v>
      </c>
      <c r="B61" s="194" t="s">
        <v>119</v>
      </c>
      <c r="C61" s="195"/>
      <c r="D61" s="195"/>
      <c r="E61" s="196"/>
      <c r="F61" s="195"/>
      <c r="G61" s="195"/>
      <c r="H61" s="196"/>
      <c r="I61" s="195"/>
      <c r="J61" s="195"/>
      <c r="K61" s="196"/>
      <c r="L61" s="195">
        <f t="shared" si="0"/>
        <v>0</v>
      </c>
      <c r="M61" s="195">
        <f t="shared" si="1"/>
        <v>0</v>
      </c>
      <c r="N61" s="197">
        <f t="shared" si="2"/>
        <v>0</v>
      </c>
      <c r="O61" s="207" t="e">
        <f>N61/M61</f>
        <v>#DIV/0!</v>
      </c>
    </row>
    <row r="62" spans="1:15" ht="25.5" customHeight="1" hidden="1">
      <c r="A62" s="168" t="s">
        <v>120</v>
      </c>
      <c r="B62" s="194" t="s">
        <v>121</v>
      </c>
      <c r="C62" s="195"/>
      <c r="D62" s="195"/>
      <c r="E62" s="196"/>
      <c r="F62" s="195"/>
      <c r="G62" s="195"/>
      <c r="H62" s="196"/>
      <c r="I62" s="195"/>
      <c r="J62" s="195"/>
      <c r="K62" s="196"/>
      <c r="L62" s="195">
        <f t="shared" si="0"/>
        <v>0</v>
      </c>
      <c r="M62" s="195">
        <f t="shared" si="1"/>
        <v>0</v>
      </c>
      <c r="N62" s="197">
        <f t="shared" si="2"/>
        <v>0</v>
      </c>
      <c r="O62" s="207" t="e">
        <f>N62/M62</f>
        <v>#DIV/0!</v>
      </c>
    </row>
    <row r="63" spans="1:15" ht="14.25" customHeight="1">
      <c r="A63" s="168" t="s">
        <v>122</v>
      </c>
      <c r="B63" s="194" t="s">
        <v>123</v>
      </c>
      <c r="C63" s="195"/>
      <c r="D63" s="195"/>
      <c r="E63" s="196"/>
      <c r="F63" s="195"/>
      <c r="G63" s="195"/>
      <c r="H63" s="196"/>
      <c r="I63" s="195">
        <v>41859372</v>
      </c>
      <c r="J63" s="195">
        <v>42400651</v>
      </c>
      <c r="K63" s="196">
        <v>42400651</v>
      </c>
      <c r="L63" s="195">
        <f t="shared" si="0"/>
        <v>41859372</v>
      </c>
      <c r="M63" s="195">
        <f t="shared" si="1"/>
        <v>42400651</v>
      </c>
      <c r="N63" s="197">
        <f t="shared" si="2"/>
        <v>42400651</v>
      </c>
      <c r="O63" s="198">
        <f>(N63/M63)*100</f>
        <v>100</v>
      </c>
    </row>
    <row r="64" spans="1:15" ht="25.5" customHeight="1">
      <c r="A64" s="168" t="s">
        <v>124</v>
      </c>
      <c r="B64" s="194" t="s">
        <v>125</v>
      </c>
      <c r="C64" s="195"/>
      <c r="D64" s="195"/>
      <c r="E64" s="196"/>
      <c r="F64" s="195"/>
      <c r="G64" s="195"/>
      <c r="H64" s="196"/>
      <c r="I64" s="195"/>
      <c r="J64" s="195"/>
      <c r="K64" s="196"/>
      <c r="L64" s="195">
        <f t="shared" si="0"/>
        <v>0</v>
      </c>
      <c r="M64" s="195">
        <f t="shared" si="1"/>
        <v>0</v>
      </c>
      <c r="N64" s="197">
        <f t="shared" si="2"/>
        <v>0</v>
      </c>
      <c r="O64" s="207"/>
    </row>
    <row r="65" spans="1:15" ht="18" customHeight="1">
      <c r="A65" s="168" t="s">
        <v>126</v>
      </c>
      <c r="B65" s="194" t="s">
        <v>127</v>
      </c>
      <c r="C65" s="195"/>
      <c r="D65" s="195"/>
      <c r="E65" s="196"/>
      <c r="F65" s="195"/>
      <c r="G65" s="195"/>
      <c r="H65" s="196"/>
      <c r="I65" s="195"/>
      <c r="J65" s="195"/>
      <c r="K65" s="196"/>
      <c r="L65" s="195">
        <f t="shared" si="0"/>
        <v>0</v>
      </c>
      <c r="M65" s="195">
        <f t="shared" si="1"/>
        <v>0</v>
      </c>
      <c r="N65" s="197">
        <f t="shared" si="2"/>
        <v>0</v>
      </c>
      <c r="O65" s="207"/>
    </row>
    <row r="66" spans="1:15" ht="12.75" customHeight="1">
      <c r="A66" s="168" t="s">
        <v>128</v>
      </c>
      <c r="B66" s="194" t="s">
        <v>129</v>
      </c>
      <c r="C66" s="195"/>
      <c r="D66" s="195"/>
      <c r="E66" s="196"/>
      <c r="F66" s="195"/>
      <c r="G66" s="195"/>
      <c r="H66" s="196"/>
      <c r="I66" s="195"/>
      <c r="J66" s="195"/>
      <c r="K66" s="196"/>
      <c r="L66" s="195">
        <f t="shared" si="0"/>
        <v>0</v>
      </c>
      <c r="M66" s="195">
        <f t="shared" si="1"/>
        <v>0</v>
      </c>
      <c r="N66" s="197">
        <f t="shared" si="2"/>
        <v>0</v>
      </c>
      <c r="O66" s="207"/>
    </row>
    <row r="67" spans="1:15" ht="12.75" customHeight="1">
      <c r="A67" s="168" t="s">
        <v>130</v>
      </c>
      <c r="B67" s="194" t="s">
        <v>394</v>
      </c>
      <c r="C67" s="195"/>
      <c r="D67" s="195"/>
      <c r="E67" s="196"/>
      <c r="F67" s="195"/>
      <c r="G67" s="195"/>
      <c r="H67" s="196"/>
      <c r="I67" s="195"/>
      <c r="J67" s="195"/>
      <c r="K67" s="196"/>
      <c r="L67" s="195">
        <f t="shared" si="0"/>
        <v>0</v>
      </c>
      <c r="M67" s="195">
        <f t="shared" si="1"/>
        <v>0</v>
      </c>
      <c r="N67" s="197">
        <f t="shared" si="2"/>
        <v>0</v>
      </c>
      <c r="O67" s="207"/>
    </row>
    <row r="68" spans="1:15" ht="14.25" customHeight="1">
      <c r="A68" s="168" t="s">
        <v>132</v>
      </c>
      <c r="B68" s="194" t="s">
        <v>395</v>
      </c>
      <c r="C68" s="195"/>
      <c r="D68" s="195"/>
      <c r="E68" s="196"/>
      <c r="F68" s="195"/>
      <c r="G68" s="195"/>
      <c r="H68" s="196"/>
      <c r="I68" s="195">
        <v>3687200</v>
      </c>
      <c r="J68" s="195">
        <v>3687200</v>
      </c>
      <c r="K68" s="196">
        <v>2804345</v>
      </c>
      <c r="L68" s="195">
        <f t="shared" si="0"/>
        <v>3687200</v>
      </c>
      <c r="M68" s="195">
        <f t="shared" si="1"/>
        <v>3687200</v>
      </c>
      <c r="N68" s="197">
        <f t="shared" si="2"/>
        <v>2804345</v>
      </c>
      <c r="O68" s="198">
        <v>100</v>
      </c>
    </row>
    <row r="69" spans="1:15" ht="14.25" customHeight="1">
      <c r="A69" s="168" t="s">
        <v>134</v>
      </c>
      <c r="B69" s="194" t="s">
        <v>396</v>
      </c>
      <c r="C69" s="195">
        <v>15432788</v>
      </c>
      <c r="D69" s="195">
        <v>16400217</v>
      </c>
      <c r="E69" s="196"/>
      <c r="F69" s="195"/>
      <c r="G69" s="195"/>
      <c r="H69" s="196"/>
      <c r="I69" s="195"/>
      <c r="J69" s="195"/>
      <c r="K69" s="196"/>
      <c r="L69" s="195">
        <f t="shared" si="0"/>
        <v>15432788</v>
      </c>
      <c r="M69" s="195">
        <f t="shared" si="1"/>
        <v>16400217</v>
      </c>
      <c r="N69" s="197">
        <f t="shared" si="2"/>
        <v>0</v>
      </c>
      <c r="O69" s="198">
        <f>(N69/M69)*100</f>
        <v>0</v>
      </c>
    </row>
    <row r="70" spans="1:15" ht="14.25" customHeight="1">
      <c r="A70" s="172" t="s">
        <v>136</v>
      </c>
      <c r="B70" s="202" t="s">
        <v>310</v>
      </c>
      <c r="C70" s="203">
        <f aca="true" t="shared" si="16" ref="C70:K70">SUM(C58:C69)</f>
        <v>15432788</v>
      </c>
      <c r="D70" s="203">
        <f t="shared" si="16"/>
        <v>16400217</v>
      </c>
      <c r="E70" s="204">
        <f t="shared" si="16"/>
        <v>0</v>
      </c>
      <c r="F70" s="203">
        <f t="shared" si="16"/>
        <v>0</v>
      </c>
      <c r="G70" s="203">
        <f t="shared" si="16"/>
        <v>219296</v>
      </c>
      <c r="H70" s="204">
        <f t="shared" si="16"/>
        <v>219296</v>
      </c>
      <c r="I70" s="203">
        <f t="shared" si="16"/>
        <v>45546572</v>
      </c>
      <c r="J70" s="203">
        <f t="shared" si="16"/>
        <v>46087851</v>
      </c>
      <c r="K70" s="204">
        <f t="shared" si="16"/>
        <v>45204996</v>
      </c>
      <c r="L70" s="203">
        <f t="shared" si="0"/>
        <v>60979360</v>
      </c>
      <c r="M70" s="203">
        <f t="shared" si="1"/>
        <v>62707364</v>
      </c>
      <c r="N70" s="205">
        <f t="shared" si="2"/>
        <v>45424292</v>
      </c>
      <c r="O70" s="198">
        <f>(N70/M70)*100</f>
        <v>72.43852891025686</v>
      </c>
    </row>
    <row r="71" spans="1:15" ht="12.75" customHeight="1">
      <c r="A71" s="168" t="s">
        <v>138</v>
      </c>
      <c r="B71" s="194" t="s">
        <v>139</v>
      </c>
      <c r="C71" s="195"/>
      <c r="D71" s="195"/>
      <c r="E71" s="196"/>
      <c r="F71" s="195"/>
      <c r="G71" s="195">
        <v>66373</v>
      </c>
      <c r="H71" s="196">
        <v>66373</v>
      </c>
      <c r="I71" s="195"/>
      <c r="J71" s="195"/>
      <c r="K71" s="196"/>
      <c r="L71" s="195">
        <f t="shared" si="0"/>
        <v>0</v>
      </c>
      <c r="M71" s="195">
        <f t="shared" si="1"/>
        <v>66373</v>
      </c>
      <c r="N71" s="197">
        <f t="shared" si="2"/>
        <v>66373</v>
      </c>
      <c r="O71" s="207"/>
    </row>
    <row r="72" spans="1:15" ht="12.75" customHeight="1">
      <c r="A72" s="168" t="s">
        <v>140</v>
      </c>
      <c r="B72" s="194" t="s">
        <v>141</v>
      </c>
      <c r="C72" s="195"/>
      <c r="D72" s="195"/>
      <c r="E72" s="196"/>
      <c r="F72" s="195"/>
      <c r="G72" s="195"/>
      <c r="H72" s="196"/>
      <c r="I72" s="195"/>
      <c r="J72" s="195"/>
      <c r="K72" s="196"/>
      <c r="L72" s="195">
        <f t="shared" si="0"/>
        <v>0</v>
      </c>
      <c r="M72" s="195">
        <f t="shared" si="1"/>
        <v>0</v>
      </c>
      <c r="N72" s="197">
        <f t="shared" si="2"/>
        <v>0</v>
      </c>
      <c r="O72" s="207"/>
    </row>
    <row r="73" spans="1:15" ht="12.75" customHeight="1">
      <c r="A73" s="168" t="s">
        <v>142</v>
      </c>
      <c r="B73" s="194" t="s">
        <v>143</v>
      </c>
      <c r="C73" s="195"/>
      <c r="D73" s="195"/>
      <c r="E73" s="196"/>
      <c r="F73" s="195"/>
      <c r="G73" s="195"/>
      <c r="H73" s="196"/>
      <c r="I73" s="195"/>
      <c r="J73" s="195"/>
      <c r="K73" s="196"/>
      <c r="L73" s="195">
        <f t="shared" si="0"/>
        <v>0</v>
      </c>
      <c r="M73" s="195">
        <f t="shared" si="1"/>
        <v>0</v>
      </c>
      <c r="N73" s="197">
        <f t="shared" si="2"/>
        <v>0</v>
      </c>
      <c r="O73" s="207"/>
    </row>
    <row r="74" spans="1:15" ht="14.25" customHeight="1">
      <c r="A74" s="168" t="s">
        <v>144</v>
      </c>
      <c r="B74" s="194" t="s">
        <v>145</v>
      </c>
      <c r="C74" s="195"/>
      <c r="D74" s="195"/>
      <c r="E74" s="196"/>
      <c r="F74" s="195"/>
      <c r="G74" s="195">
        <v>191102</v>
      </c>
      <c r="H74" s="196">
        <v>191102</v>
      </c>
      <c r="I74" s="195"/>
      <c r="J74" s="195"/>
      <c r="K74" s="196"/>
      <c r="L74" s="195">
        <f t="shared" si="0"/>
        <v>0</v>
      </c>
      <c r="M74" s="195">
        <f t="shared" si="1"/>
        <v>191102</v>
      </c>
      <c r="N74" s="197">
        <f t="shared" si="2"/>
        <v>191102</v>
      </c>
      <c r="O74" s="198">
        <f>(N74/M74)*100</f>
        <v>100</v>
      </c>
    </row>
    <row r="75" spans="1:15" ht="12.75" customHeight="1" hidden="1">
      <c r="A75" s="168" t="s">
        <v>146</v>
      </c>
      <c r="B75" s="194" t="s">
        <v>147</v>
      </c>
      <c r="C75" s="195"/>
      <c r="D75" s="195"/>
      <c r="E75" s="196"/>
      <c r="F75" s="195"/>
      <c r="G75" s="195"/>
      <c r="H75" s="196"/>
      <c r="I75" s="195"/>
      <c r="J75" s="195"/>
      <c r="K75" s="196"/>
      <c r="L75" s="195">
        <f t="shared" si="0"/>
        <v>0</v>
      </c>
      <c r="M75" s="195">
        <f t="shared" si="1"/>
        <v>0</v>
      </c>
      <c r="N75" s="197">
        <f t="shared" si="2"/>
        <v>0</v>
      </c>
      <c r="O75" s="207" t="e">
        <f>N75/M75</f>
        <v>#DIV/0!</v>
      </c>
    </row>
    <row r="76" spans="1:15" ht="12.75" customHeight="1" hidden="1">
      <c r="A76" s="168" t="s">
        <v>148</v>
      </c>
      <c r="B76" s="194" t="s">
        <v>149</v>
      </c>
      <c r="C76" s="195"/>
      <c r="D76" s="195"/>
      <c r="E76" s="196"/>
      <c r="F76" s="195"/>
      <c r="G76" s="195"/>
      <c r="H76" s="196"/>
      <c r="I76" s="195"/>
      <c r="J76" s="195"/>
      <c r="K76" s="196"/>
      <c r="L76" s="195">
        <f t="shared" si="0"/>
        <v>0</v>
      </c>
      <c r="M76" s="195">
        <f t="shared" si="1"/>
        <v>0</v>
      </c>
      <c r="N76" s="197">
        <f t="shared" si="2"/>
        <v>0</v>
      </c>
      <c r="O76" s="207" t="e">
        <f>N76/M76</f>
        <v>#DIV/0!</v>
      </c>
    </row>
    <row r="77" spans="1:15" ht="12.75" customHeight="1">
      <c r="A77" s="168" t="s">
        <v>150</v>
      </c>
      <c r="B77" s="194" t="s">
        <v>151</v>
      </c>
      <c r="C77" s="195"/>
      <c r="D77" s="195"/>
      <c r="E77" s="196"/>
      <c r="F77" s="195"/>
      <c r="G77" s="195">
        <v>69519</v>
      </c>
      <c r="H77" s="196">
        <v>69519</v>
      </c>
      <c r="I77" s="195"/>
      <c r="J77" s="195"/>
      <c r="K77" s="196"/>
      <c r="L77" s="195">
        <f t="shared" si="0"/>
        <v>0</v>
      </c>
      <c r="M77" s="195">
        <f t="shared" si="1"/>
        <v>69519</v>
      </c>
      <c r="N77" s="197">
        <f t="shared" si="2"/>
        <v>69519</v>
      </c>
      <c r="O77" s="198">
        <f>(N77/M77)*100</f>
        <v>100</v>
      </c>
    </row>
    <row r="78" spans="1:15" ht="14.25" customHeight="1">
      <c r="A78" s="172" t="s">
        <v>152</v>
      </c>
      <c r="B78" s="202" t="s">
        <v>311</v>
      </c>
      <c r="C78" s="203">
        <f aca="true" t="shared" si="17" ref="C78:K78">SUM(C71:C77)</f>
        <v>0</v>
      </c>
      <c r="D78" s="203">
        <f t="shared" si="17"/>
        <v>0</v>
      </c>
      <c r="E78" s="204">
        <f t="shared" si="17"/>
        <v>0</v>
      </c>
      <c r="F78" s="203">
        <f t="shared" si="17"/>
        <v>0</v>
      </c>
      <c r="G78" s="203">
        <f t="shared" si="17"/>
        <v>326994</v>
      </c>
      <c r="H78" s="204">
        <f t="shared" si="17"/>
        <v>326994</v>
      </c>
      <c r="I78" s="203">
        <f t="shared" si="17"/>
        <v>0</v>
      </c>
      <c r="J78" s="203">
        <f t="shared" si="17"/>
        <v>0</v>
      </c>
      <c r="K78" s="204">
        <f t="shared" si="17"/>
        <v>0</v>
      </c>
      <c r="L78" s="203">
        <f t="shared" si="0"/>
        <v>0</v>
      </c>
      <c r="M78" s="203">
        <f t="shared" si="1"/>
        <v>326994</v>
      </c>
      <c r="N78" s="205">
        <f t="shared" si="2"/>
        <v>326994</v>
      </c>
      <c r="O78" s="198">
        <f>(N78/M78)*100</f>
        <v>100</v>
      </c>
    </row>
    <row r="79" spans="1:15" ht="14.25" customHeight="1">
      <c r="A79" s="168" t="s">
        <v>154</v>
      </c>
      <c r="B79" s="194" t="s">
        <v>155</v>
      </c>
      <c r="C79" s="195"/>
      <c r="D79" s="195"/>
      <c r="E79" s="196"/>
      <c r="F79" s="195">
        <v>1500000</v>
      </c>
      <c r="G79" s="195">
        <v>1500000</v>
      </c>
      <c r="H79" s="196"/>
      <c r="I79" s="195"/>
      <c r="J79" s="195"/>
      <c r="K79" s="196"/>
      <c r="L79" s="195">
        <f t="shared" si="0"/>
        <v>1500000</v>
      </c>
      <c r="M79" s="195">
        <f t="shared" si="1"/>
        <v>1500000</v>
      </c>
      <c r="N79" s="197">
        <f t="shared" si="2"/>
        <v>0</v>
      </c>
      <c r="O79" s="198">
        <f>(N79/M79)*100</f>
        <v>0</v>
      </c>
    </row>
    <row r="80" spans="1:15" ht="12.75" customHeight="1" hidden="1">
      <c r="A80" s="168" t="s">
        <v>156</v>
      </c>
      <c r="B80" s="194" t="s">
        <v>157</v>
      </c>
      <c r="C80" s="195"/>
      <c r="D80" s="195"/>
      <c r="E80" s="196"/>
      <c r="F80" s="195"/>
      <c r="G80" s="195"/>
      <c r="H80" s="196"/>
      <c r="I80" s="195"/>
      <c r="J80" s="195"/>
      <c r="K80" s="196"/>
      <c r="L80" s="195">
        <f t="shared" si="0"/>
        <v>0</v>
      </c>
      <c r="M80" s="195">
        <f t="shared" si="1"/>
        <v>0</v>
      </c>
      <c r="N80" s="197">
        <f t="shared" si="2"/>
        <v>0</v>
      </c>
      <c r="O80" s="207" t="e">
        <f>N80/M80</f>
        <v>#DIV/0!</v>
      </c>
    </row>
    <row r="81" spans="1:15" ht="12.75" customHeight="1" hidden="1">
      <c r="A81" s="168" t="s">
        <v>158</v>
      </c>
      <c r="B81" s="194" t="s">
        <v>159</v>
      </c>
      <c r="C81" s="195"/>
      <c r="D81" s="195"/>
      <c r="E81" s="196"/>
      <c r="F81" s="195"/>
      <c r="G81" s="195"/>
      <c r="H81" s="196"/>
      <c r="I81" s="195"/>
      <c r="J81" s="195"/>
      <c r="K81" s="196"/>
      <c r="L81" s="195">
        <f t="shared" si="0"/>
        <v>0</v>
      </c>
      <c r="M81" s="195">
        <f t="shared" si="1"/>
        <v>0</v>
      </c>
      <c r="N81" s="197">
        <f t="shared" si="2"/>
        <v>0</v>
      </c>
      <c r="O81" s="207" t="e">
        <f>N81/M81</f>
        <v>#DIV/0!</v>
      </c>
    </row>
    <row r="82" spans="1:15" ht="12.75" customHeight="1">
      <c r="A82" s="168" t="s">
        <v>160</v>
      </c>
      <c r="B82" s="194" t="s">
        <v>161</v>
      </c>
      <c r="C82" s="195"/>
      <c r="D82" s="195"/>
      <c r="E82" s="196"/>
      <c r="F82" s="195">
        <v>405000</v>
      </c>
      <c r="G82" s="195">
        <v>405000</v>
      </c>
      <c r="H82" s="196"/>
      <c r="I82" s="195"/>
      <c r="J82" s="195"/>
      <c r="K82" s="196"/>
      <c r="L82" s="195">
        <f t="shared" si="0"/>
        <v>405000</v>
      </c>
      <c r="M82" s="195">
        <f t="shared" si="1"/>
        <v>405000</v>
      </c>
      <c r="N82" s="197">
        <f t="shared" si="2"/>
        <v>0</v>
      </c>
      <c r="O82" s="198">
        <v>100</v>
      </c>
    </row>
    <row r="83" spans="1:15" ht="14.25" customHeight="1">
      <c r="A83" s="172" t="s">
        <v>162</v>
      </c>
      <c r="B83" s="202" t="s">
        <v>312</v>
      </c>
      <c r="C83" s="203">
        <f aca="true" t="shared" si="18" ref="C83:K83">SUM(C79:C82)</f>
        <v>0</v>
      </c>
      <c r="D83" s="203">
        <f t="shared" si="18"/>
        <v>0</v>
      </c>
      <c r="E83" s="204">
        <f t="shared" si="18"/>
        <v>0</v>
      </c>
      <c r="F83" s="203">
        <f t="shared" si="18"/>
        <v>1905000</v>
      </c>
      <c r="G83" s="203">
        <f t="shared" si="18"/>
        <v>1905000</v>
      </c>
      <c r="H83" s="204">
        <f t="shared" si="18"/>
        <v>0</v>
      </c>
      <c r="I83" s="203">
        <f t="shared" si="18"/>
        <v>0</v>
      </c>
      <c r="J83" s="203">
        <f t="shared" si="18"/>
        <v>0</v>
      </c>
      <c r="K83" s="204">
        <f t="shared" si="18"/>
        <v>0</v>
      </c>
      <c r="L83" s="203">
        <f t="shared" si="0"/>
        <v>1905000</v>
      </c>
      <c r="M83" s="203">
        <f t="shared" si="1"/>
        <v>1905000</v>
      </c>
      <c r="N83" s="205">
        <f t="shared" si="2"/>
        <v>0</v>
      </c>
      <c r="O83" s="198">
        <f>(N83/M83)*100</f>
        <v>0</v>
      </c>
    </row>
    <row r="84" spans="1:15" ht="25.5" customHeight="1" hidden="1">
      <c r="A84" s="168" t="s">
        <v>164</v>
      </c>
      <c r="B84" s="194" t="s">
        <v>165</v>
      </c>
      <c r="C84" s="195"/>
      <c r="D84" s="195"/>
      <c r="E84" s="196"/>
      <c r="F84" s="195"/>
      <c r="G84" s="195"/>
      <c r="H84" s="196"/>
      <c r="I84" s="195"/>
      <c r="J84" s="195"/>
      <c r="K84" s="196"/>
      <c r="L84" s="195">
        <f t="shared" si="0"/>
        <v>0</v>
      </c>
      <c r="M84" s="195">
        <f t="shared" si="1"/>
        <v>0</v>
      </c>
      <c r="N84" s="197">
        <f t="shared" si="2"/>
        <v>0</v>
      </c>
      <c r="O84" s="207" t="e">
        <f>N84/M84</f>
        <v>#DIV/0!</v>
      </c>
    </row>
    <row r="85" spans="1:15" ht="25.5" customHeight="1" hidden="1">
      <c r="A85" s="168" t="s">
        <v>166</v>
      </c>
      <c r="B85" s="194" t="s">
        <v>167</v>
      </c>
      <c r="C85" s="195"/>
      <c r="D85" s="195"/>
      <c r="E85" s="196"/>
      <c r="F85" s="195"/>
      <c r="G85" s="195"/>
      <c r="H85" s="196"/>
      <c r="I85" s="195"/>
      <c r="J85" s="195"/>
      <c r="K85" s="196"/>
      <c r="L85" s="195">
        <f t="shared" si="0"/>
        <v>0</v>
      </c>
      <c r="M85" s="195">
        <f t="shared" si="1"/>
        <v>0</v>
      </c>
      <c r="N85" s="197">
        <f t="shared" si="2"/>
        <v>0</v>
      </c>
      <c r="O85" s="207" t="e">
        <f>N85/M85</f>
        <v>#DIV/0!</v>
      </c>
    </row>
    <row r="86" spans="1:15" ht="25.5" customHeight="1" hidden="1">
      <c r="A86" s="168" t="s">
        <v>168</v>
      </c>
      <c r="B86" s="194" t="s">
        <v>169</v>
      </c>
      <c r="C86" s="195"/>
      <c r="D86" s="195"/>
      <c r="E86" s="196"/>
      <c r="F86" s="195"/>
      <c r="G86" s="195"/>
      <c r="H86" s="196"/>
      <c r="I86" s="195"/>
      <c r="J86" s="195"/>
      <c r="K86" s="196"/>
      <c r="L86" s="195">
        <f t="shared" si="0"/>
        <v>0</v>
      </c>
      <c r="M86" s="195">
        <f t="shared" si="1"/>
        <v>0</v>
      </c>
      <c r="N86" s="197">
        <f t="shared" si="2"/>
        <v>0</v>
      </c>
      <c r="O86" s="207" t="e">
        <f>N86/M86</f>
        <v>#DIV/0!</v>
      </c>
    </row>
    <row r="87" spans="1:15" ht="15.75" customHeight="1">
      <c r="A87" s="168" t="s">
        <v>170</v>
      </c>
      <c r="B87" s="194" t="s">
        <v>171</v>
      </c>
      <c r="C87" s="195"/>
      <c r="D87" s="195"/>
      <c r="E87" s="196"/>
      <c r="F87" s="195"/>
      <c r="G87" s="195"/>
      <c r="H87" s="196"/>
      <c r="I87" s="195"/>
      <c r="J87" s="195"/>
      <c r="K87" s="196"/>
      <c r="L87" s="195">
        <f t="shared" si="0"/>
        <v>0</v>
      </c>
      <c r="M87" s="195">
        <f t="shared" si="1"/>
        <v>0</v>
      </c>
      <c r="N87" s="197">
        <f t="shared" si="2"/>
        <v>0</v>
      </c>
      <c r="O87" s="198"/>
    </row>
    <row r="88" spans="1:15" ht="15.75" customHeight="1">
      <c r="A88" s="168" t="s">
        <v>172</v>
      </c>
      <c r="B88" s="194" t="s">
        <v>173</v>
      </c>
      <c r="C88" s="195"/>
      <c r="D88" s="195"/>
      <c r="E88" s="196"/>
      <c r="F88" s="195"/>
      <c r="G88" s="195"/>
      <c r="H88" s="196"/>
      <c r="I88" s="195"/>
      <c r="J88" s="195"/>
      <c r="K88" s="196"/>
      <c r="L88" s="195">
        <f t="shared" si="0"/>
        <v>0</v>
      </c>
      <c r="M88" s="195">
        <f t="shared" si="1"/>
        <v>0</v>
      </c>
      <c r="N88" s="197">
        <f t="shared" si="2"/>
        <v>0</v>
      </c>
      <c r="O88" s="198"/>
    </row>
    <row r="89" spans="1:15" ht="10.5" customHeight="1">
      <c r="A89" s="168" t="s">
        <v>174</v>
      </c>
      <c r="B89" s="194" t="s">
        <v>313</v>
      </c>
      <c r="C89" s="195"/>
      <c r="D89" s="195"/>
      <c r="E89" s="196"/>
      <c r="F89" s="195"/>
      <c r="G89" s="195"/>
      <c r="H89" s="196"/>
      <c r="I89" s="195"/>
      <c r="J89" s="195"/>
      <c r="K89" s="196"/>
      <c r="L89" s="195">
        <f t="shared" si="0"/>
        <v>0</v>
      </c>
      <c r="M89" s="195">
        <f t="shared" si="1"/>
        <v>0</v>
      </c>
      <c r="N89" s="197">
        <f t="shared" si="2"/>
        <v>0</v>
      </c>
      <c r="O89" s="198" t="e">
        <f>(N89/M89)*100</f>
        <v>#DIV/0!</v>
      </c>
    </row>
    <row r="90" spans="1:15" ht="12.75" customHeight="1" hidden="1">
      <c r="A90" s="168" t="s">
        <v>176</v>
      </c>
      <c r="B90" s="194" t="s">
        <v>177</v>
      </c>
      <c r="C90" s="195"/>
      <c r="D90" s="195"/>
      <c r="E90" s="196"/>
      <c r="F90" s="195"/>
      <c r="G90" s="195"/>
      <c r="H90" s="196"/>
      <c r="I90" s="195"/>
      <c r="J90" s="195"/>
      <c r="K90" s="196"/>
      <c r="L90" s="195">
        <f t="shared" si="0"/>
        <v>0</v>
      </c>
      <c r="M90" s="195">
        <f t="shared" si="1"/>
        <v>0</v>
      </c>
      <c r="N90" s="197">
        <f t="shared" si="2"/>
        <v>0</v>
      </c>
      <c r="O90" s="207" t="e">
        <f>N90/M90</f>
        <v>#DIV/0!</v>
      </c>
    </row>
    <row r="91" spans="1:15" ht="15.75" customHeight="1">
      <c r="A91" s="168" t="s">
        <v>178</v>
      </c>
      <c r="B91" s="194" t="s">
        <v>179</v>
      </c>
      <c r="C91" s="195"/>
      <c r="D91" s="195"/>
      <c r="E91" s="196"/>
      <c r="F91" s="195"/>
      <c r="G91" s="195"/>
      <c r="H91" s="196"/>
      <c r="I91" s="195"/>
      <c r="J91" s="195"/>
      <c r="K91" s="196"/>
      <c r="L91" s="195">
        <f t="shared" si="0"/>
        <v>0</v>
      </c>
      <c r="M91" s="195">
        <f t="shared" si="1"/>
        <v>0</v>
      </c>
      <c r="N91" s="197">
        <f t="shared" si="2"/>
        <v>0</v>
      </c>
      <c r="O91" s="198"/>
    </row>
    <row r="92" spans="1:15" ht="12" customHeight="1">
      <c r="A92" s="172" t="s">
        <v>180</v>
      </c>
      <c r="B92" s="208" t="s">
        <v>314</v>
      </c>
      <c r="C92" s="209">
        <f aca="true" t="shared" si="19" ref="C92:K92">SUM(C84:C91)</f>
        <v>0</v>
      </c>
      <c r="D92" s="209">
        <f t="shared" si="19"/>
        <v>0</v>
      </c>
      <c r="E92" s="210">
        <f t="shared" si="19"/>
        <v>0</v>
      </c>
      <c r="F92" s="209">
        <f t="shared" si="19"/>
        <v>0</v>
      </c>
      <c r="G92" s="209">
        <f t="shared" si="19"/>
        <v>0</v>
      </c>
      <c r="H92" s="210">
        <f t="shared" si="19"/>
        <v>0</v>
      </c>
      <c r="I92" s="209">
        <f t="shared" si="19"/>
        <v>0</v>
      </c>
      <c r="J92" s="209">
        <f t="shared" si="19"/>
        <v>0</v>
      </c>
      <c r="K92" s="210">
        <f t="shared" si="19"/>
        <v>0</v>
      </c>
      <c r="L92" s="209">
        <f t="shared" si="0"/>
        <v>0</v>
      </c>
      <c r="M92" s="209">
        <f t="shared" si="1"/>
        <v>0</v>
      </c>
      <c r="N92" s="211">
        <f t="shared" si="2"/>
        <v>0</v>
      </c>
      <c r="O92" s="198" t="e">
        <f>(N92/M92)*100</f>
        <v>#DIV/0!</v>
      </c>
    </row>
    <row r="93" spans="1:15" ht="14.25" customHeight="1">
      <c r="A93" s="172" t="s">
        <v>182</v>
      </c>
      <c r="B93" s="178" t="s">
        <v>315</v>
      </c>
      <c r="C93" s="183">
        <f aca="true" t="shared" si="20" ref="C93:K93">C22+C23+C48+C57+C70+C78+C83+C92</f>
        <v>20628960</v>
      </c>
      <c r="D93" s="183">
        <f t="shared" si="20"/>
        <v>22665190</v>
      </c>
      <c r="E93" s="184">
        <f t="shared" si="20"/>
        <v>5548242</v>
      </c>
      <c r="F93" s="183">
        <f t="shared" si="20"/>
        <v>18014189</v>
      </c>
      <c r="G93" s="183">
        <f t="shared" si="20"/>
        <v>24404348</v>
      </c>
      <c r="H93" s="184">
        <f t="shared" si="20"/>
        <v>20774137</v>
      </c>
      <c r="I93" s="183">
        <f t="shared" si="20"/>
        <v>48646572</v>
      </c>
      <c r="J93" s="183">
        <f t="shared" si="20"/>
        <v>51068174</v>
      </c>
      <c r="K93" s="184">
        <f t="shared" si="20"/>
        <v>50185319</v>
      </c>
      <c r="L93" s="183">
        <f t="shared" si="0"/>
        <v>87289721</v>
      </c>
      <c r="M93" s="212">
        <f t="shared" si="1"/>
        <v>98137712</v>
      </c>
      <c r="N93" s="214">
        <f t="shared" si="2"/>
        <v>76507698</v>
      </c>
      <c r="O93" s="239">
        <f>(N93/M93)*100</f>
        <v>77.95952895253967</v>
      </c>
    </row>
    <row r="94" spans="1:15" ht="12.75" customHeight="1" hidden="1">
      <c r="A94" s="168" t="s">
        <v>4</v>
      </c>
      <c r="B94" s="194" t="s">
        <v>316</v>
      </c>
      <c r="C94" s="195"/>
      <c r="D94" s="195"/>
      <c r="E94" s="196"/>
      <c r="F94" s="195"/>
      <c r="G94" s="195"/>
      <c r="H94" s="196"/>
      <c r="I94" s="195"/>
      <c r="J94" s="195"/>
      <c r="K94" s="196"/>
      <c r="L94" s="195">
        <f t="shared" si="0"/>
        <v>0</v>
      </c>
      <c r="M94" s="195">
        <f t="shared" si="1"/>
        <v>0</v>
      </c>
      <c r="N94" s="197">
        <f t="shared" si="2"/>
        <v>0</v>
      </c>
      <c r="O94" s="207" t="e">
        <f>N94/M94</f>
        <v>#DIV/0!</v>
      </c>
    </row>
    <row r="95" spans="1:15" ht="25.5" customHeight="1" hidden="1">
      <c r="A95" s="168" t="s">
        <v>6</v>
      </c>
      <c r="B95" s="194" t="s">
        <v>317</v>
      </c>
      <c r="C95" s="195"/>
      <c r="D95" s="195"/>
      <c r="E95" s="196"/>
      <c r="F95" s="195"/>
      <c r="G95" s="195"/>
      <c r="H95" s="196"/>
      <c r="I95" s="195"/>
      <c r="J95" s="195"/>
      <c r="K95" s="196"/>
      <c r="L95" s="195">
        <f t="shared" si="0"/>
        <v>0</v>
      </c>
      <c r="M95" s="195">
        <f t="shared" si="1"/>
        <v>0</v>
      </c>
      <c r="N95" s="197">
        <f t="shared" si="2"/>
        <v>0</v>
      </c>
      <c r="O95" s="207" t="e">
        <f>N95/M95</f>
        <v>#DIV/0!</v>
      </c>
    </row>
    <row r="96" spans="1:15" ht="12.75" customHeight="1" hidden="1">
      <c r="A96" s="168" t="s">
        <v>8</v>
      </c>
      <c r="B96" s="194" t="s">
        <v>318</v>
      </c>
      <c r="C96" s="195"/>
      <c r="D96" s="195"/>
      <c r="E96" s="196"/>
      <c r="F96" s="195"/>
      <c r="G96" s="195"/>
      <c r="H96" s="196"/>
      <c r="I96" s="195"/>
      <c r="J96" s="195"/>
      <c r="K96" s="196"/>
      <c r="L96" s="195">
        <f t="shared" si="0"/>
        <v>0</v>
      </c>
      <c r="M96" s="195">
        <f t="shared" si="1"/>
        <v>0</v>
      </c>
      <c r="N96" s="197">
        <f t="shared" si="2"/>
        <v>0</v>
      </c>
      <c r="O96" s="207" t="e">
        <f>N96/M96</f>
        <v>#DIV/0!</v>
      </c>
    </row>
    <row r="97" spans="1:15" ht="12.75" customHeight="1" hidden="1">
      <c r="A97" s="172" t="s">
        <v>10</v>
      </c>
      <c r="B97" s="199" t="s">
        <v>319</v>
      </c>
      <c r="C97" s="195">
        <f aca="true" t="shared" si="21" ref="C97:K97">C94+C95+C96</f>
        <v>0</v>
      </c>
      <c r="D97" s="195">
        <f t="shared" si="21"/>
        <v>0</v>
      </c>
      <c r="E97" s="196">
        <f t="shared" si="21"/>
        <v>0</v>
      </c>
      <c r="F97" s="195">
        <f t="shared" si="21"/>
        <v>0</v>
      </c>
      <c r="G97" s="195">
        <f t="shared" si="21"/>
        <v>0</v>
      </c>
      <c r="H97" s="196">
        <f t="shared" si="21"/>
        <v>0</v>
      </c>
      <c r="I97" s="195">
        <f t="shared" si="21"/>
        <v>0</v>
      </c>
      <c r="J97" s="195">
        <f t="shared" si="21"/>
        <v>0</v>
      </c>
      <c r="K97" s="196">
        <f t="shared" si="21"/>
        <v>0</v>
      </c>
      <c r="L97" s="195">
        <f t="shared" si="0"/>
        <v>0</v>
      </c>
      <c r="M97" s="195">
        <f t="shared" si="1"/>
        <v>0</v>
      </c>
      <c r="N97" s="197">
        <f t="shared" si="2"/>
        <v>0</v>
      </c>
      <c r="O97" s="207" t="e">
        <f>N97/M97</f>
        <v>#DIV/0!</v>
      </c>
    </row>
    <row r="98" spans="1:15" ht="12.75" customHeight="1">
      <c r="A98" s="168" t="s">
        <v>12</v>
      </c>
      <c r="B98" s="194" t="s">
        <v>320</v>
      </c>
      <c r="C98" s="195"/>
      <c r="D98" s="195"/>
      <c r="E98" s="196"/>
      <c r="F98" s="195"/>
      <c r="G98" s="195"/>
      <c r="H98" s="196"/>
      <c r="I98" s="195"/>
      <c r="J98" s="195"/>
      <c r="K98" s="196"/>
      <c r="L98" s="195">
        <f t="shared" si="0"/>
        <v>0</v>
      </c>
      <c r="M98" s="195">
        <f t="shared" si="1"/>
        <v>0</v>
      </c>
      <c r="N98" s="197">
        <f t="shared" si="2"/>
        <v>0</v>
      </c>
      <c r="O98" s="198"/>
    </row>
    <row r="99" spans="1:15" ht="12.75" customHeight="1" hidden="1">
      <c r="A99" s="168" t="s">
        <v>14</v>
      </c>
      <c r="B99" s="194" t="s">
        <v>321</v>
      </c>
      <c r="C99" s="195"/>
      <c r="D99" s="195"/>
      <c r="E99" s="196"/>
      <c r="F99" s="195"/>
      <c r="G99" s="195"/>
      <c r="H99" s="196"/>
      <c r="I99" s="195"/>
      <c r="J99" s="195"/>
      <c r="K99" s="196"/>
      <c r="L99" s="195">
        <f t="shared" si="0"/>
        <v>0</v>
      </c>
      <c r="M99" s="195">
        <f t="shared" si="1"/>
        <v>0</v>
      </c>
      <c r="N99" s="197">
        <f t="shared" si="2"/>
        <v>0</v>
      </c>
      <c r="O99" s="207" t="e">
        <f>N99/M99</f>
        <v>#DIV/0!</v>
      </c>
    </row>
    <row r="100" spans="1:15" ht="12.75" customHeight="1" hidden="1">
      <c r="A100" s="168" t="s">
        <v>16</v>
      </c>
      <c r="B100" s="194" t="s">
        <v>322</v>
      </c>
      <c r="C100" s="195"/>
      <c r="D100" s="195"/>
      <c r="E100" s="196"/>
      <c r="F100" s="195"/>
      <c r="G100" s="195"/>
      <c r="H100" s="196"/>
      <c r="I100" s="195"/>
      <c r="J100" s="195"/>
      <c r="K100" s="196"/>
      <c r="L100" s="195">
        <f t="shared" si="0"/>
        <v>0</v>
      </c>
      <c r="M100" s="195">
        <f t="shared" si="1"/>
        <v>0</v>
      </c>
      <c r="N100" s="197">
        <f t="shared" si="2"/>
        <v>0</v>
      </c>
      <c r="O100" s="207" t="e">
        <f>N100/M100</f>
        <v>#DIV/0!</v>
      </c>
    </row>
    <row r="101" spans="1:15" ht="12.75" customHeight="1" hidden="1">
      <c r="A101" s="168" t="s">
        <v>18</v>
      </c>
      <c r="B101" s="194" t="s">
        <v>323</v>
      </c>
      <c r="C101" s="195"/>
      <c r="D101" s="195"/>
      <c r="E101" s="196"/>
      <c r="F101" s="195"/>
      <c r="G101" s="195"/>
      <c r="H101" s="196"/>
      <c r="I101" s="195"/>
      <c r="J101" s="195"/>
      <c r="K101" s="196"/>
      <c r="L101" s="195">
        <f t="shared" si="0"/>
        <v>0</v>
      </c>
      <c r="M101" s="195">
        <f t="shared" si="1"/>
        <v>0</v>
      </c>
      <c r="N101" s="197">
        <f t="shared" si="2"/>
        <v>0</v>
      </c>
      <c r="O101" s="207" t="e">
        <f>N101/M101</f>
        <v>#DIV/0!</v>
      </c>
    </row>
    <row r="102" spans="1:15" ht="12.75" customHeight="1">
      <c r="A102" s="168"/>
      <c r="B102" s="194" t="s">
        <v>324</v>
      </c>
      <c r="C102" s="195"/>
      <c r="D102" s="195"/>
      <c r="E102" s="196"/>
      <c r="F102" s="195"/>
      <c r="G102" s="195">
        <v>1889682</v>
      </c>
      <c r="H102" s="196">
        <v>1889682</v>
      </c>
      <c r="I102" s="195"/>
      <c r="J102" s="195"/>
      <c r="K102" s="196"/>
      <c r="L102" s="195">
        <f t="shared" si="0"/>
        <v>0</v>
      </c>
      <c r="M102" s="195">
        <f t="shared" si="1"/>
        <v>1889682</v>
      </c>
      <c r="N102" s="197">
        <f t="shared" si="2"/>
        <v>1889682</v>
      </c>
      <c r="O102" s="198">
        <f>(N102/M102)*100</f>
        <v>100</v>
      </c>
    </row>
    <row r="103" spans="1:15" ht="12.75" customHeight="1">
      <c r="A103" s="172" t="s">
        <v>20</v>
      </c>
      <c r="B103" s="199" t="s">
        <v>325</v>
      </c>
      <c r="C103" s="195">
        <f>C98+C99+C100+C101</f>
        <v>0</v>
      </c>
      <c r="D103" s="195">
        <f>D98+D99+D100+D101</f>
        <v>0</v>
      </c>
      <c r="E103" s="196">
        <f>E98+E99+E100+E101</f>
        <v>0</v>
      </c>
      <c r="F103" s="195">
        <f>F98+F99+F100+F101</f>
        <v>0</v>
      </c>
      <c r="G103" s="195">
        <f>G98+G99+G100+G101+G102</f>
        <v>1889682</v>
      </c>
      <c r="H103" s="196">
        <v>1889682</v>
      </c>
      <c r="I103" s="195">
        <f>I98+I99+I100+I101</f>
        <v>0</v>
      </c>
      <c r="J103" s="195">
        <f>J98+J99+J100+J101</f>
        <v>0</v>
      </c>
      <c r="K103" s="196">
        <f>K98+K99+K100+K101</f>
        <v>0</v>
      </c>
      <c r="L103" s="195">
        <f t="shared" si="0"/>
        <v>0</v>
      </c>
      <c r="M103" s="195">
        <f t="shared" si="1"/>
        <v>1889682</v>
      </c>
      <c r="N103" s="197">
        <f t="shared" si="2"/>
        <v>1889682</v>
      </c>
      <c r="O103" s="198">
        <f>(N103/M103)*100</f>
        <v>100</v>
      </c>
    </row>
    <row r="104" spans="1:15" ht="12.75" customHeight="1" hidden="1">
      <c r="A104" s="168" t="s">
        <v>22</v>
      </c>
      <c r="B104" s="194" t="s">
        <v>326</v>
      </c>
      <c r="C104" s="195"/>
      <c r="D104" s="195"/>
      <c r="E104" s="196"/>
      <c r="F104" s="195"/>
      <c r="G104" s="195"/>
      <c r="H104" s="196"/>
      <c r="I104" s="195"/>
      <c r="J104" s="195"/>
      <c r="K104" s="196"/>
      <c r="L104" s="195">
        <f t="shared" si="0"/>
        <v>0</v>
      </c>
      <c r="M104" s="195">
        <f t="shared" si="1"/>
        <v>0</v>
      </c>
      <c r="N104" s="197">
        <f t="shared" si="2"/>
        <v>0</v>
      </c>
      <c r="O104" s="207" t="e">
        <f aca="true" t="shared" si="22" ref="O104:O109">N104/M104</f>
        <v>#DIV/0!</v>
      </c>
    </row>
    <row r="105" spans="1:15" ht="12.75" customHeight="1" hidden="1">
      <c r="A105" s="168" t="s">
        <v>24</v>
      </c>
      <c r="B105" s="194" t="s">
        <v>327</v>
      </c>
      <c r="C105" s="195"/>
      <c r="D105" s="195"/>
      <c r="E105" s="196"/>
      <c r="F105" s="195"/>
      <c r="G105" s="195"/>
      <c r="H105" s="196"/>
      <c r="I105" s="195"/>
      <c r="J105" s="195"/>
      <c r="K105" s="196"/>
      <c r="L105" s="195">
        <f t="shared" si="0"/>
        <v>0</v>
      </c>
      <c r="M105" s="195">
        <f t="shared" si="1"/>
        <v>0</v>
      </c>
      <c r="N105" s="197">
        <f t="shared" si="2"/>
        <v>0</v>
      </c>
      <c r="O105" s="207" t="e">
        <f t="shared" si="22"/>
        <v>#DIV/0!</v>
      </c>
    </row>
    <row r="106" spans="1:15" ht="12.75" customHeight="1" hidden="1">
      <c r="A106" s="168" t="s">
        <v>26</v>
      </c>
      <c r="B106" s="194" t="s">
        <v>328</v>
      </c>
      <c r="C106" s="195"/>
      <c r="D106" s="195"/>
      <c r="E106" s="196"/>
      <c r="F106" s="195"/>
      <c r="G106" s="195"/>
      <c r="H106" s="196"/>
      <c r="I106" s="195"/>
      <c r="J106" s="195"/>
      <c r="K106" s="196"/>
      <c r="L106" s="195">
        <f t="shared" si="0"/>
        <v>0</v>
      </c>
      <c r="M106" s="195">
        <f t="shared" si="1"/>
        <v>0</v>
      </c>
      <c r="N106" s="197">
        <f t="shared" si="2"/>
        <v>0</v>
      </c>
      <c r="O106" s="207" t="e">
        <f t="shared" si="22"/>
        <v>#DIV/0!</v>
      </c>
    </row>
    <row r="107" spans="1:15" ht="12.75" customHeight="1" hidden="1">
      <c r="A107" s="168" t="s">
        <v>28</v>
      </c>
      <c r="B107" s="194" t="s">
        <v>329</v>
      </c>
      <c r="C107" s="195"/>
      <c r="D107" s="195"/>
      <c r="E107" s="196"/>
      <c r="F107" s="195"/>
      <c r="G107" s="195"/>
      <c r="H107" s="196"/>
      <c r="I107" s="195"/>
      <c r="J107" s="195"/>
      <c r="K107" s="196"/>
      <c r="L107" s="195">
        <f t="shared" si="0"/>
        <v>0</v>
      </c>
      <c r="M107" s="195">
        <f t="shared" si="1"/>
        <v>0</v>
      </c>
      <c r="N107" s="197">
        <f t="shared" si="2"/>
        <v>0</v>
      </c>
      <c r="O107" s="207" t="e">
        <f t="shared" si="22"/>
        <v>#DIV/0!</v>
      </c>
    </row>
    <row r="108" spans="1:15" ht="12.75" customHeight="1" hidden="1">
      <c r="A108" s="168" t="s">
        <v>30</v>
      </c>
      <c r="B108" s="194" t="s">
        <v>330</v>
      </c>
      <c r="C108" s="195"/>
      <c r="D108" s="195"/>
      <c r="E108" s="196"/>
      <c r="F108" s="195"/>
      <c r="G108" s="195"/>
      <c r="H108" s="196"/>
      <c r="I108" s="195"/>
      <c r="J108" s="195"/>
      <c r="K108" s="196"/>
      <c r="L108" s="195">
        <f t="shared" si="0"/>
        <v>0</v>
      </c>
      <c r="M108" s="195">
        <f t="shared" si="1"/>
        <v>0</v>
      </c>
      <c r="N108" s="197">
        <f t="shared" si="2"/>
        <v>0</v>
      </c>
      <c r="O108" s="207" t="e">
        <f t="shared" si="22"/>
        <v>#DIV/0!</v>
      </c>
    </row>
    <row r="109" spans="1:15" ht="12.75" customHeight="1" hidden="1">
      <c r="A109" s="168" t="s">
        <v>32</v>
      </c>
      <c r="B109" s="194" t="s">
        <v>331</v>
      </c>
      <c r="C109" s="195"/>
      <c r="D109" s="195"/>
      <c r="E109" s="196"/>
      <c r="F109" s="195"/>
      <c r="G109" s="195"/>
      <c r="H109" s="196"/>
      <c r="I109" s="195"/>
      <c r="J109" s="195"/>
      <c r="K109" s="196"/>
      <c r="L109" s="195">
        <f t="shared" si="0"/>
        <v>0</v>
      </c>
      <c r="M109" s="195">
        <f t="shared" si="1"/>
        <v>0</v>
      </c>
      <c r="N109" s="197">
        <f t="shared" si="2"/>
        <v>0</v>
      </c>
      <c r="O109" s="207" t="e">
        <f t="shared" si="22"/>
        <v>#DIV/0!</v>
      </c>
    </row>
    <row r="110" spans="1:15" ht="12.75" customHeight="1">
      <c r="A110" s="172" t="s">
        <v>34</v>
      </c>
      <c r="B110" s="199" t="s">
        <v>332</v>
      </c>
      <c r="C110" s="195">
        <f aca="true" t="shared" si="23" ref="C110:K110">C97+C103+C104+C105+C106+C107+C108+C109</f>
        <v>0</v>
      </c>
      <c r="D110" s="195">
        <f t="shared" si="23"/>
        <v>0</v>
      </c>
      <c r="E110" s="196">
        <f t="shared" si="23"/>
        <v>0</v>
      </c>
      <c r="F110" s="195">
        <f t="shared" si="23"/>
        <v>0</v>
      </c>
      <c r="G110" s="195">
        <f t="shared" si="23"/>
        <v>1889682</v>
      </c>
      <c r="H110" s="196">
        <f t="shared" si="23"/>
        <v>1889682</v>
      </c>
      <c r="I110" s="195">
        <f t="shared" si="23"/>
        <v>0</v>
      </c>
      <c r="J110" s="195">
        <f t="shared" si="23"/>
        <v>0</v>
      </c>
      <c r="K110" s="196">
        <f t="shared" si="23"/>
        <v>0</v>
      </c>
      <c r="L110" s="195">
        <f t="shared" si="0"/>
        <v>0</v>
      </c>
      <c r="M110" s="195">
        <f t="shared" si="1"/>
        <v>1889682</v>
      </c>
      <c r="N110" s="197">
        <f t="shared" si="2"/>
        <v>1889682</v>
      </c>
      <c r="O110" s="198">
        <f>(N110/M110)*100</f>
        <v>100</v>
      </c>
    </row>
    <row r="111" spans="1:15" ht="12.75" customHeight="1" hidden="1">
      <c r="A111" s="168" t="s">
        <v>36</v>
      </c>
      <c r="B111" s="194" t="s">
        <v>333</v>
      </c>
      <c r="C111" s="195"/>
      <c r="D111" s="195"/>
      <c r="E111" s="196"/>
      <c r="F111" s="195"/>
      <c r="G111" s="195"/>
      <c r="H111" s="196"/>
      <c r="I111" s="195"/>
      <c r="J111" s="195"/>
      <c r="K111" s="196"/>
      <c r="L111" s="195">
        <f t="shared" si="0"/>
        <v>0</v>
      </c>
      <c r="M111" s="195">
        <f t="shared" si="1"/>
        <v>0</v>
      </c>
      <c r="N111" s="197">
        <f t="shared" si="2"/>
        <v>0</v>
      </c>
      <c r="O111" s="207" t="e">
        <f aca="true" t="shared" si="24" ref="O111:O116">N111/M111</f>
        <v>#DIV/0!</v>
      </c>
    </row>
    <row r="112" spans="1:15" ht="12.75" customHeight="1" hidden="1">
      <c r="A112" s="168" t="s">
        <v>38</v>
      </c>
      <c r="B112" s="194" t="s">
        <v>334</v>
      </c>
      <c r="C112" s="195"/>
      <c r="D112" s="195"/>
      <c r="E112" s="196"/>
      <c r="F112" s="195"/>
      <c r="G112" s="195"/>
      <c r="H112" s="196"/>
      <c r="I112" s="195"/>
      <c r="J112" s="195"/>
      <c r="K112" s="196"/>
      <c r="L112" s="195">
        <f t="shared" si="0"/>
        <v>0</v>
      </c>
      <c r="M112" s="195">
        <f t="shared" si="1"/>
        <v>0</v>
      </c>
      <c r="N112" s="197">
        <f t="shared" si="2"/>
        <v>0</v>
      </c>
      <c r="O112" s="207" t="e">
        <f t="shared" si="24"/>
        <v>#DIV/0!</v>
      </c>
    </row>
    <row r="113" spans="1:15" ht="12.75" customHeight="1" hidden="1">
      <c r="A113" s="168" t="s">
        <v>40</v>
      </c>
      <c r="B113" s="194" t="s">
        <v>335</v>
      </c>
      <c r="C113" s="195"/>
      <c r="D113" s="195"/>
      <c r="E113" s="196"/>
      <c r="F113" s="195"/>
      <c r="G113" s="195"/>
      <c r="H113" s="196"/>
      <c r="I113" s="195"/>
      <c r="J113" s="195"/>
      <c r="K113" s="196"/>
      <c r="L113" s="195">
        <f t="shared" si="0"/>
        <v>0</v>
      </c>
      <c r="M113" s="195">
        <f t="shared" si="1"/>
        <v>0</v>
      </c>
      <c r="N113" s="197">
        <f t="shared" si="2"/>
        <v>0</v>
      </c>
      <c r="O113" s="207" t="e">
        <f t="shared" si="24"/>
        <v>#DIV/0!</v>
      </c>
    </row>
    <row r="114" spans="1:15" ht="12.75" customHeight="1" hidden="1">
      <c r="A114" s="168" t="s">
        <v>42</v>
      </c>
      <c r="B114" s="194" t="s">
        <v>336</v>
      </c>
      <c r="C114" s="195"/>
      <c r="D114" s="195"/>
      <c r="E114" s="196"/>
      <c r="F114" s="195"/>
      <c r="G114" s="195"/>
      <c r="H114" s="196"/>
      <c r="I114" s="195"/>
      <c r="J114" s="195"/>
      <c r="K114" s="196"/>
      <c r="L114" s="195">
        <f t="shared" si="0"/>
        <v>0</v>
      </c>
      <c r="M114" s="195">
        <f t="shared" si="1"/>
        <v>0</v>
      </c>
      <c r="N114" s="197">
        <f t="shared" si="2"/>
        <v>0</v>
      </c>
      <c r="O114" s="207" t="e">
        <f t="shared" si="24"/>
        <v>#DIV/0!</v>
      </c>
    </row>
    <row r="115" spans="1:15" ht="12.75" customHeight="1" hidden="1">
      <c r="A115" s="172" t="s">
        <v>44</v>
      </c>
      <c r="B115" s="199" t="s">
        <v>337</v>
      </c>
      <c r="C115" s="195">
        <f aca="true" t="shared" si="25" ref="C115:K115">C111+C112+C113+C114</f>
        <v>0</v>
      </c>
      <c r="D115" s="195">
        <f t="shared" si="25"/>
        <v>0</v>
      </c>
      <c r="E115" s="196">
        <f t="shared" si="25"/>
        <v>0</v>
      </c>
      <c r="F115" s="195">
        <f t="shared" si="25"/>
        <v>0</v>
      </c>
      <c r="G115" s="195">
        <f t="shared" si="25"/>
        <v>0</v>
      </c>
      <c r="H115" s="196">
        <f t="shared" si="25"/>
        <v>0</v>
      </c>
      <c r="I115" s="195">
        <f t="shared" si="25"/>
        <v>0</v>
      </c>
      <c r="J115" s="195">
        <f t="shared" si="25"/>
        <v>0</v>
      </c>
      <c r="K115" s="196">
        <f t="shared" si="25"/>
        <v>0</v>
      </c>
      <c r="L115" s="195">
        <f t="shared" si="0"/>
        <v>0</v>
      </c>
      <c r="M115" s="195">
        <f t="shared" si="1"/>
        <v>0</v>
      </c>
      <c r="N115" s="197">
        <f t="shared" si="2"/>
        <v>0</v>
      </c>
      <c r="O115" s="207" t="e">
        <f t="shared" si="24"/>
        <v>#DIV/0!</v>
      </c>
    </row>
    <row r="116" spans="1:15" ht="12.75" customHeight="1" hidden="1">
      <c r="A116" s="168" t="s">
        <v>46</v>
      </c>
      <c r="B116" s="194" t="s">
        <v>338</v>
      </c>
      <c r="C116" s="195"/>
      <c r="D116" s="195"/>
      <c r="E116" s="196"/>
      <c r="F116" s="195"/>
      <c r="G116" s="195"/>
      <c r="H116" s="196"/>
      <c r="I116" s="195"/>
      <c r="J116" s="195"/>
      <c r="K116" s="196"/>
      <c r="L116" s="195">
        <f t="shared" si="0"/>
        <v>0</v>
      </c>
      <c r="M116" s="195">
        <f t="shared" si="1"/>
        <v>0</v>
      </c>
      <c r="N116" s="197">
        <f t="shared" si="2"/>
        <v>0</v>
      </c>
      <c r="O116" s="207" t="e">
        <f t="shared" si="24"/>
        <v>#DIV/0!</v>
      </c>
    </row>
    <row r="117" spans="1:15" ht="14.25" customHeight="1">
      <c r="A117" s="172" t="s">
        <v>48</v>
      </c>
      <c r="B117" s="199" t="s">
        <v>339</v>
      </c>
      <c r="C117" s="195">
        <f aca="true" t="shared" si="26" ref="C117:K117">C110+C115+C116</f>
        <v>0</v>
      </c>
      <c r="D117" s="195">
        <f t="shared" si="26"/>
        <v>0</v>
      </c>
      <c r="E117" s="196">
        <f t="shared" si="26"/>
        <v>0</v>
      </c>
      <c r="F117" s="195">
        <f t="shared" si="26"/>
        <v>0</v>
      </c>
      <c r="G117" s="195">
        <f t="shared" si="26"/>
        <v>1889682</v>
      </c>
      <c r="H117" s="196">
        <f t="shared" si="26"/>
        <v>1889682</v>
      </c>
      <c r="I117" s="195">
        <f t="shared" si="26"/>
        <v>0</v>
      </c>
      <c r="J117" s="195">
        <f t="shared" si="26"/>
        <v>0</v>
      </c>
      <c r="K117" s="196">
        <f t="shared" si="26"/>
        <v>0</v>
      </c>
      <c r="L117" s="195">
        <f t="shared" si="0"/>
        <v>0</v>
      </c>
      <c r="M117" s="195">
        <f t="shared" si="1"/>
        <v>1889682</v>
      </c>
      <c r="N117" s="197">
        <f t="shared" si="2"/>
        <v>1889682</v>
      </c>
      <c r="O117" s="198">
        <f>(N117/M117)*100</f>
        <v>100</v>
      </c>
    </row>
    <row r="118" spans="1:15" ht="14.25" customHeight="1">
      <c r="A118" s="177"/>
      <c r="B118" s="178" t="s">
        <v>340</v>
      </c>
      <c r="C118" s="212">
        <f aca="true" t="shared" si="27" ref="C118:K118">C93+C117</f>
        <v>20628960</v>
      </c>
      <c r="D118" s="212">
        <f t="shared" si="27"/>
        <v>22665190</v>
      </c>
      <c r="E118" s="213">
        <f t="shared" si="27"/>
        <v>5548242</v>
      </c>
      <c r="F118" s="212">
        <f t="shared" si="27"/>
        <v>18014189</v>
      </c>
      <c r="G118" s="212">
        <f t="shared" si="27"/>
        <v>26294030</v>
      </c>
      <c r="H118" s="213">
        <f t="shared" si="27"/>
        <v>22663819</v>
      </c>
      <c r="I118" s="212">
        <f t="shared" si="27"/>
        <v>48646572</v>
      </c>
      <c r="J118" s="212">
        <f t="shared" si="27"/>
        <v>51068174</v>
      </c>
      <c r="K118" s="213">
        <f t="shared" si="27"/>
        <v>50185319</v>
      </c>
      <c r="L118" s="212">
        <f t="shared" si="0"/>
        <v>87289721</v>
      </c>
      <c r="M118" s="212">
        <f t="shared" si="1"/>
        <v>100027394</v>
      </c>
      <c r="N118" s="214">
        <f t="shared" si="2"/>
        <v>78397380</v>
      </c>
      <c r="O118" s="198">
        <f>(N118/M118)*100</f>
        <v>78.37590970329587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 gridLines="1"/>
  <pageMargins left="0.27569444444444446" right="0.27569444444444446" top="1.0597222222222222" bottom="0.8555555555555556" header="0.6298611111111111" footer="0.39375"/>
  <pageSetup horizontalDpi="300" verticalDpi="300" orientation="landscape" pageOrder="overThenDown" paperSize="9" scale="75" r:id="rId1"/>
  <headerFooter alignWithMargins="0">
    <oddHeader>&amp;C2.sz melléklet
Pecöl Község Önkormányzata 2016. évi  költségvetési beszámolója
KIADÁSOK Ft-ban</oddHeader>
    <oddFooter xml:space="preserve">&amp;L&amp;"Times New Roman,Normál"&amp;12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20"/>
  <sheetViews>
    <sheetView view="pageLayout" zoomScaleNormal="97" workbookViewId="0" topLeftCell="B94">
      <selection activeCell="G56" sqref="G56"/>
    </sheetView>
  </sheetViews>
  <sheetFormatPr defaultColWidth="9.140625" defaultRowHeight="12.75" customHeight="1"/>
  <cols>
    <col min="1" max="1" width="0" style="215" hidden="1" customWidth="1"/>
    <col min="2" max="2" width="24.28125" style="230" customWidth="1"/>
    <col min="3" max="4" width="10.00390625" style="216" customWidth="1"/>
    <col min="5" max="5" width="10.00390625" style="230" customWidth="1"/>
    <col min="6" max="6" width="10.00390625" style="216" customWidth="1"/>
    <col min="7" max="7" width="10.28125" style="216" customWidth="1"/>
    <col min="8" max="8" width="10.00390625" style="230" customWidth="1"/>
    <col min="9" max="9" width="10.00390625" style="216" customWidth="1"/>
    <col min="10" max="10" width="9.140625" style="216" customWidth="1"/>
    <col min="11" max="11" width="9.28125" style="230" customWidth="1"/>
    <col min="12" max="12" width="10.28125" style="216" customWidth="1"/>
    <col min="13" max="13" width="11.140625" style="216" customWidth="1"/>
    <col min="14" max="14" width="10.421875" style="230" customWidth="1"/>
    <col min="15" max="16384" width="9.140625" style="215" customWidth="1"/>
  </cols>
  <sheetData>
    <row r="1" spans="1:14" s="171" customFormat="1" ht="13.5" customHeight="1">
      <c r="A1" s="252" t="s">
        <v>244</v>
      </c>
      <c r="B1" s="252"/>
      <c r="C1" s="253" t="s">
        <v>291</v>
      </c>
      <c r="D1" s="253"/>
      <c r="E1" s="253"/>
      <c r="F1" s="253" t="s">
        <v>292</v>
      </c>
      <c r="G1" s="253"/>
      <c r="H1" s="253"/>
      <c r="I1" s="253" t="s">
        <v>341</v>
      </c>
      <c r="J1" s="253"/>
      <c r="K1" s="253"/>
      <c r="L1" s="253" t="s">
        <v>247</v>
      </c>
      <c r="M1" s="253"/>
      <c r="N1" s="253"/>
    </row>
    <row r="2" spans="1:14" s="171" customFormat="1" ht="13.5" customHeight="1">
      <c r="A2" s="252" t="s">
        <v>411</v>
      </c>
      <c r="B2" s="252"/>
      <c r="C2" s="231" t="s">
        <v>249</v>
      </c>
      <c r="D2" s="232" t="s">
        <v>250</v>
      </c>
      <c r="E2" s="233"/>
      <c r="F2" s="231" t="s">
        <v>249</v>
      </c>
      <c r="G2" s="232" t="s">
        <v>250</v>
      </c>
      <c r="H2" s="233"/>
      <c r="I2" s="231" t="s">
        <v>249</v>
      </c>
      <c r="J2" s="232" t="s">
        <v>250</v>
      </c>
      <c r="K2" s="233"/>
      <c r="L2" s="231" t="s">
        <v>249</v>
      </c>
      <c r="M2" s="232" t="s">
        <v>250</v>
      </c>
      <c r="N2" s="233"/>
    </row>
    <row r="3" spans="1:14" s="171" customFormat="1" ht="13.5" customHeight="1">
      <c r="A3" s="234"/>
      <c r="B3" s="235" t="s">
        <v>410</v>
      </c>
      <c r="C3" s="42" t="s">
        <v>252</v>
      </c>
      <c r="D3" s="40" t="s">
        <v>252</v>
      </c>
      <c r="E3" s="41" t="s">
        <v>251</v>
      </c>
      <c r="F3" s="42" t="s">
        <v>252</v>
      </c>
      <c r="G3" s="40" t="s">
        <v>252</v>
      </c>
      <c r="H3" s="41" t="s">
        <v>251</v>
      </c>
      <c r="I3" s="42" t="s">
        <v>252</v>
      </c>
      <c r="J3" s="40" t="s">
        <v>252</v>
      </c>
      <c r="K3" s="41" t="s">
        <v>251</v>
      </c>
      <c r="L3" s="42" t="s">
        <v>252</v>
      </c>
      <c r="M3" s="40" t="s">
        <v>252</v>
      </c>
      <c r="N3" s="41" t="s">
        <v>251</v>
      </c>
    </row>
    <row r="4" spans="1:14" ht="13.5" customHeight="1">
      <c r="A4" s="217" t="s">
        <v>4</v>
      </c>
      <c r="B4" s="43" t="s">
        <v>5</v>
      </c>
      <c r="C4" s="218"/>
      <c r="D4" s="219"/>
      <c r="E4" s="220"/>
      <c r="F4" s="218">
        <v>3447720</v>
      </c>
      <c r="G4" s="219">
        <v>3845076</v>
      </c>
      <c r="H4" s="220">
        <v>3845076</v>
      </c>
      <c r="I4" s="218"/>
      <c r="J4" s="219"/>
      <c r="K4" s="220"/>
      <c r="L4" s="218">
        <f>C4+F4+I4</f>
        <v>3447720</v>
      </c>
      <c r="M4" s="219">
        <f>D4+G4+J4</f>
        <v>3845076</v>
      </c>
      <c r="N4" s="220">
        <f>E4+H4+K4</f>
        <v>3845076</v>
      </c>
    </row>
    <row r="5" spans="1:14" ht="13.5" customHeight="1">
      <c r="A5" s="217" t="s">
        <v>6</v>
      </c>
      <c r="B5" s="43" t="s">
        <v>7</v>
      </c>
      <c r="C5" s="218"/>
      <c r="D5" s="219"/>
      <c r="E5" s="220"/>
      <c r="F5" s="218"/>
      <c r="G5" s="219"/>
      <c r="H5" s="220"/>
      <c r="I5" s="218"/>
      <c r="J5" s="219"/>
      <c r="K5" s="220"/>
      <c r="L5" s="218"/>
      <c r="M5" s="219"/>
      <c r="N5" s="220"/>
    </row>
    <row r="6" spans="1:14" ht="13.5" customHeight="1">
      <c r="A6" s="217" t="s">
        <v>8</v>
      </c>
      <c r="B6" s="43" t="s">
        <v>9</v>
      </c>
      <c r="C6" s="218"/>
      <c r="D6" s="219"/>
      <c r="E6" s="220"/>
      <c r="F6" s="218"/>
      <c r="G6" s="219"/>
      <c r="H6" s="220"/>
      <c r="I6" s="218"/>
      <c r="J6" s="219"/>
      <c r="K6" s="220"/>
      <c r="L6" s="218"/>
      <c r="M6" s="219"/>
      <c r="N6" s="220"/>
    </row>
    <row r="7" spans="1:14" ht="13.5" customHeight="1">
      <c r="A7" s="217" t="s">
        <v>10</v>
      </c>
      <c r="B7" s="43" t="s">
        <v>11</v>
      </c>
      <c r="C7" s="218"/>
      <c r="D7" s="219"/>
      <c r="E7" s="220"/>
      <c r="F7" s="218"/>
      <c r="G7" s="219"/>
      <c r="H7" s="220"/>
      <c r="I7" s="218"/>
      <c r="J7" s="219"/>
      <c r="K7" s="220"/>
      <c r="L7" s="218"/>
      <c r="M7" s="219"/>
      <c r="N7" s="220"/>
    </row>
    <row r="8" spans="1:14" ht="13.5" customHeight="1">
      <c r="A8" s="217" t="s">
        <v>12</v>
      </c>
      <c r="B8" s="43" t="s">
        <v>13</v>
      </c>
      <c r="C8" s="218"/>
      <c r="D8" s="219"/>
      <c r="E8" s="220"/>
      <c r="F8" s="218"/>
      <c r="G8" s="219"/>
      <c r="H8" s="220"/>
      <c r="I8" s="218"/>
      <c r="J8" s="219"/>
      <c r="K8" s="220"/>
      <c r="L8" s="218"/>
      <c r="M8" s="219"/>
      <c r="N8" s="220"/>
    </row>
    <row r="9" spans="1:14" ht="13.5" customHeight="1">
      <c r="A9" s="217" t="s">
        <v>14</v>
      </c>
      <c r="B9" s="43" t="s">
        <v>15</v>
      </c>
      <c r="C9" s="218"/>
      <c r="D9" s="219"/>
      <c r="E9" s="220"/>
      <c r="F9" s="218"/>
      <c r="G9" s="219"/>
      <c r="H9" s="220"/>
      <c r="I9" s="218"/>
      <c r="J9" s="219"/>
      <c r="K9" s="220"/>
      <c r="L9" s="218"/>
      <c r="M9" s="219"/>
      <c r="N9" s="220"/>
    </row>
    <row r="10" spans="1:14" ht="13.5" customHeight="1">
      <c r="A10" s="217" t="s">
        <v>16</v>
      </c>
      <c r="B10" s="43" t="s">
        <v>17</v>
      </c>
      <c r="C10" s="218"/>
      <c r="D10" s="219"/>
      <c r="E10" s="220"/>
      <c r="F10" s="218"/>
      <c r="G10" s="219"/>
      <c r="H10" s="220"/>
      <c r="I10" s="218"/>
      <c r="J10" s="219"/>
      <c r="K10" s="220"/>
      <c r="L10" s="218">
        <f aca="true" t="shared" si="0" ref="L10:L77">C10+F10+I10</f>
        <v>0</v>
      </c>
      <c r="M10" s="219">
        <f aca="true" t="shared" si="1" ref="M10:M120">D10+G10+J10</f>
        <v>0</v>
      </c>
      <c r="N10" s="220">
        <f aca="true" t="shared" si="2" ref="N10:N104">E10+H10+K10</f>
        <v>0</v>
      </c>
    </row>
    <row r="11" spans="1:14" ht="13.5" customHeight="1">
      <c r="A11" s="217" t="s">
        <v>18</v>
      </c>
      <c r="B11" s="43" t="s">
        <v>19</v>
      </c>
      <c r="C11" s="218"/>
      <c r="D11" s="219"/>
      <c r="E11" s="220"/>
      <c r="F11" s="218"/>
      <c r="G11" s="219"/>
      <c r="H11" s="220"/>
      <c r="I11" s="218"/>
      <c r="J11" s="219"/>
      <c r="K11" s="220"/>
      <c r="L11" s="218">
        <f t="shared" si="0"/>
        <v>0</v>
      </c>
      <c r="M11" s="219">
        <f t="shared" si="1"/>
        <v>0</v>
      </c>
      <c r="N11" s="220">
        <f t="shared" si="2"/>
        <v>0</v>
      </c>
    </row>
    <row r="12" spans="1:14" ht="13.5" customHeight="1">
      <c r="A12" s="217" t="s">
        <v>20</v>
      </c>
      <c r="B12" s="43" t="s">
        <v>21</v>
      </c>
      <c r="C12" s="218"/>
      <c r="D12" s="219"/>
      <c r="E12" s="220"/>
      <c r="F12" s="218"/>
      <c r="G12" s="219"/>
      <c r="H12" s="220"/>
      <c r="I12" s="218"/>
      <c r="J12" s="219"/>
      <c r="K12" s="220"/>
      <c r="L12" s="218">
        <f t="shared" si="0"/>
        <v>0</v>
      </c>
      <c r="M12" s="219">
        <f t="shared" si="1"/>
        <v>0</v>
      </c>
      <c r="N12" s="220">
        <f t="shared" si="2"/>
        <v>0</v>
      </c>
    </row>
    <row r="13" spans="1:14" ht="13.5" customHeight="1">
      <c r="A13" s="217" t="s">
        <v>22</v>
      </c>
      <c r="B13" s="43" t="s">
        <v>23</v>
      </c>
      <c r="C13" s="218"/>
      <c r="D13" s="219"/>
      <c r="E13" s="220"/>
      <c r="F13" s="218"/>
      <c r="G13" s="219"/>
      <c r="H13" s="220"/>
      <c r="I13" s="218"/>
      <c r="J13" s="219"/>
      <c r="K13" s="220"/>
      <c r="L13" s="218">
        <f t="shared" si="0"/>
        <v>0</v>
      </c>
      <c r="M13" s="219">
        <f t="shared" si="1"/>
        <v>0</v>
      </c>
      <c r="N13" s="220">
        <f t="shared" si="2"/>
        <v>0</v>
      </c>
    </row>
    <row r="14" spans="1:14" ht="13.5" customHeight="1">
      <c r="A14" s="217" t="s">
        <v>24</v>
      </c>
      <c r="B14" s="43" t="s">
        <v>25</v>
      </c>
      <c r="C14" s="218"/>
      <c r="D14" s="219"/>
      <c r="E14" s="220"/>
      <c r="F14" s="218"/>
      <c r="G14" s="219"/>
      <c r="H14" s="220"/>
      <c r="I14" s="218"/>
      <c r="J14" s="219"/>
      <c r="K14" s="220"/>
      <c r="L14" s="218">
        <f t="shared" si="0"/>
        <v>0</v>
      </c>
      <c r="M14" s="219">
        <f t="shared" si="1"/>
        <v>0</v>
      </c>
      <c r="N14" s="220">
        <f t="shared" si="2"/>
        <v>0</v>
      </c>
    </row>
    <row r="15" spans="1:14" ht="13.5" customHeight="1">
      <c r="A15" s="217" t="s">
        <v>26</v>
      </c>
      <c r="B15" s="43" t="s">
        <v>27</v>
      </c>
      <c r="C15" s="218"/>
      <c r="D15" s="219"/>
      <c r="E15" s="220"/>
      <c r="F15" s="218"/>
      <c r="G15" s="219"/>
      <c r="H15" s="220"/>
      <c r="I15" s="218"/>
      <c r="J15" s="219"/>
      <c r="K15" s="220"/>
      <c r="L15" s="218">
        <f t="shared" si="0"/>
        <v>0</v>
      </c>
      <c r="M15" s="219">
        <f t="shared" si="1"/>
        <v>0</v>
      </c>
      <c r="N15" s="220">
        <f t="shared" si="2"/>
        <v>0</v>
      </c>
    </row>
    <row r="16" spans="1:14" ht="13.5" customHeight="1">
      <c r="A16" s="217" t="s">
        <v>28</v>
      </c>
      <c r="B16" s="43" t="s">
        <v>29</v>
      </c>
      <c r="C16" s="218"/>
      <c r="D16" s="219"/>
      <c r="E16" s="220"/>
      <c r="F16" s="218"/>
      <c r="G16" s="219">
        <v>42816</v>
      </c>
      <c r="H16" s="220">
        <v>42816</v>
      </c>
      <c r="I16" s="218"/>
      <c r="J16" s="219"/>
      <c r="K16" s="220"/>
      <c r="L16" s="218">
        <f t="shared" si="0"/>
        <v>0</v>
      </c>
      <c r="M16" s="219">
        <f t="shared" si="1"/>
        <v>42816</v>
      </c>
      <c r="N16" s="220">
        <f t="shared" si="2"/>
        <v>42816</v>
      </c>
    </row>
    <row r="17" spans="1:14" ht="13.5" customHeight="1">
      <c r="A17" s="221" t="s">
        <v>30</v>
      </c>
      <c r="B17" s="44" t="s">
        <v>299</v>
      </c>
      <c r="C17" s="218">
        <f aca="true" t="shared" si="3" ref="C17:K17">SUM(C4:C16)</f>
        <v>0</v>
      </c>
      <c r="D17" s="219">
        <f t="shared" si="3"/>
        <v>0</v>
      </c>
      <c r="E17" s="220">
        <f t="shared" si="3"/>
        <v>0</v>
      </c>
      <c r="F17" s="218">
        <f t="shared" si="3"/>
        <v>3447720</v>
      </c>
      <c r="G17" s="219">
        <f t="shared" si="3"/>
        <v>3887892</v>
      </c>
      <c r="H17" s="220">
        <f t="shared" si="3"/>
        <v>3887892</v>
      </c>
      <c r="I17" s="218">
        <f t="shared" si="3"/>
        <v>0</v>
      </c>
      <c r="J17" s="219">
        <f t="shared" si="3"/>
        <v>0</v>
      </c>
      <c r="K17" s="220">
        <f t="shared" si="3"/>
        <v>0</v>
      </c>
      <c r="L17" s="218">
        <f t="shared" si="0"/>
        <v>3447720</v>
      </c>
      <c r="M17" s="219">
        <f t="shared" si="1"/>
        <v>3887892</v>
      </c>
      <c r="N17" s="220">
        <f t="shared" si="2"/>
        <v>3887892</v>
      </c>
    </row>
    <row r="18" spans="1:14" ht="13.5" customHeight="1">
      <c r="A18" s="217" t="s">
        <v>32</v>
      </c>
      <c r="B18" s="43" t="s">
        <v>33</v>
      </c>
      <c r="C18" s="218"/>
      <c r="D18" s="219"/>
      <c r="E18" s="220"/>
      <c r="F18" s="218"/>
      <c r="G18" s="219"/>
      <c r="H18" s="220"/>
      <c r="I18" s="218">
        <v>3212592</v>
      </c>
      <c r="J18" s="219">
        <v>3557494</v>
      </c>
      <c r="K18" s="220">
        <v>3022062</v>
      </c>
      <c r="L18" s="218">
        <f t="shared" si="0"/>
        <v>3212592</v>
      </c>
      <c r="M18" s="219">
        <f t="shared" si="1"/>
        <v>3557494</v>
      </c>
      <c r="N18" s="220">
        <f t="shared" si="2"/>
        <v>3022062</v>
      </c>
    </row>
    <row r="19" spans="1:14" ht="13.5" customHeight="1">
      <c r="A19" s="217" t="s">
        <v>34</v>
      </c>
      <c r="B19" s="43" t="s">
        <v>300</v>
      </c>
      <c r="C19" s="218"/>
      <c r="D19" s="219"/>
      <c r="E19" s="220"/>
      <c r="F19" s="218"/>
      <c r="G19" s="219"/>
      <c r="H19" s="220"/>
      <c r="I19" s="218">
        <v>240000</v>
      </c>
      <c r="J19" s="219">
        <v>265760</v>
      </c>
      <c r="K19" s="220">
        <v>230966</v>
      </c>
      <c r="L19" s="218">
        <f t="shared" si="0"/>
        <v>240000</v>
      </c>
      <c r="M19" s="219">
        <f t="shared" si="1"/>
        <v>265760</v>
      </c>
      <c r="N19" s="220">
        <f t="shared" si="2"/>
        <v>230966</v>
      </c>
    </row>
    <row r="20" spans="1:14" ht="13.5" customHeight="1">
      <c r="A20" s="217" t="s">
        <v>36</v>
      </c>
      <c r="B20" s="43" t="s">
        <v>37</v>
      </c>
      <c r="C20" s="218"/>
      <c r="D20" s="219"/>
      <c r="E20" s="220"/>
      <c r="F20" s="218"/>
      <c r="G20" s="219"/>
      <c r="H20" s="220"/>
      <c r="I20" s="218"/>
      <c r="J20" s="219">
        <v>3015</v>
      </c>
      <c r="K20" s="220">
        <v>3015</v>
      </c>
      <c r="L20" s="218">
        <f t="shared" si="0"/>
        <v>0</v>
      </c>
      <c r="M20" s="219">
        <f t="shared" si="1"/>
        <v>3015</v>
      </c>
      <c r="N20" s="220">
        <f t="shared" si="2"/>
        <v>3015</v>
      </c>
    </row>
    <row r="21" spans="1:14" ht="13.5" customHeight="1">
      <c r="A21" s="221" t="s">
        <v>38</v>
      </c>
      <c r="B21" s="44" t="s">
        <v>301</v>
      </c>
      <c r="C21" s="218"/>
      <c r="D21" s="219"/>
      <c r="E21" s="220">
        <f aca="true" t="shared" si="4" ref="E21:K21">E18+E19+E20</f>
        <v>0</v>
      </c>
      <c r="F21" s="218">
        <f t="shared" si="4"/>
        <v>0</v>
      </c>
      <c r="G21" s="219">
        <f t="shared" si="4"/>
        <v>0</v>
      </c>
      <c r="H21" s="220">
        <f t="shared" si="4"/>
        <v>0</v>
      </c>
      <c r="I21" s="218">
        <f t="shared" si="4"/>
        <v>3452592</v>
      </c>
      <c r="J21" s="219">
        <f t="shared" si="4"/>
        <v>3826269</v>
      </c>
      <c r="K21" s="220">
        <f t="shared" si="4"/>
        <v>3256043</v>
      </c>
      <c r="L21" s="218">
        <f t="shared" si="0"/>
        <v>3452592</v>
      </c>
      <c r="M21" s="219">
        <f t="shared" si="1"/>
        <v>3826269</v>
      </c>
      <c r="N21" s="220">
        <f t="shared" si="2"/>
        <v>3256043</v>
      </c>
    </row>
    <row r="22" spans="1:14" s="225" customFormat="1" ht="13.5" customHeight="1">
      <c r="A22" s="221" t="s">
        <v>40</v>
      </c>
      <c r="B22" s="44" t="s">
        <v>302</v>
      </c>
      <c r="C22" s="222">
        <f aca="true" t="shared" si="5" ref="C22:K22">C17+C21</f>
        <v>0</v>
      </c>
      <c r="D22" s="223">
        <f t="shared" si="5"/>
        <v>0</v>
      </c>
      <c r="E22" s="224">
        <f t="shared" si="5"/>
        <v>0</v>
      </c>
      <c r="F22" s="222">
        <f t="shared" si="5"/>
        <v>3447720</v>
      </c>
      <c r="G22" s="223">
        <f t="shared" si="5"/>
        <v>3887892</v>
      </c>
      <c r="H22" s="224">
        <f t="shared" si="5"/>
        <v>3887892</v>
      </c>
      <c r="I22" s="222">
        <f t="shared" si="5"/>
        <v>3452592</v>
      </c>
      <c r="J22" s="223">
        <f t="shared" si="5"/>
        <v>3826269</v>
      </c>
      <c r="K22" s="224">
        <f t="shared" si="5"/>
        <v>3256043</v>
      </c>
      <c r="L22" s="222">
        <f t="shared" si="0"/>
        <v>6900312</v>
      </c>
      <c r="M22" s="223">
        <f t="shared" si="1"/>
        <v>7714161</v>
      </c>
      <c r="N22" s="224">
        <f t="shared" si="2"/>
        <v>7143935</v>
      </c>
    </row>
    <row r="23" spans="1:14" ht="13.5" customHeight="1">
      <c r="A23" s="221" t="s">
        <v>42</v>
      </c>
      <c r="B23" s="44" t="s">
        <v>43</v>
      </c>
      <c r="C23" s="218"/>
      <c r="D23" s="219"/>
      <c r="E23" s="220"/>
      <c r="F23" s="218">
        <v>918580</v>
      </c>
      <c r="G23" s="219">
        <v>918580</v>
      </c>
      <c r="H23" s="220">
        <v>814467</v>
      </c>
      <c r="I23" s="218">
        <v>918580</v>
      </c>
      <c r="J23" s="219">
        <v>918580</v>
      </c>
      <c r="K23" s="220">
        <v>800000</v>
      </c>
      <c r="L23" s="218">
        <f t="shared" si="0"/>
        <v>1837160</v>
      </c>
      <c r="M23" s="219">
        <f t="shared" si="1"/>
        <v>1837160</v>
      </c>
      <c r="N23" s="220">
        <f t="shared" si="2"/>
        <v>1614467</v>
      </c>
    </row>
    <row r="24" spans="1:14" ht="13.5" customHeight="1">
      <c r="A24" s="217" t="s">
        <v>44</v>
      </c>
      <c r="B24" s="43" t="s">
        <v>45</v>
      </c>
      <c r="C24" s="218">
        <v>50000</v>
      </c>
      <c r="D24" s="219">
        <v>50000</v>
      </c>
      <c r="E24" s="220">
        <v>11706</v>
      </c>
      <c r="F24" s="218"/>
      <c r="G24" s="219"/>
      <c r="H24" s="220"/>
      <c r="I24" s="218"/>
      <c r="J24" s="219"/>
      <c r="K24" s="220"/>
      <c r="L24" s="218">
        <f t="shared" si="0"/>
        <v>50000</v>
      </c>
      <c r="M24" s="219">
        <f t="shared" si="1"/>
        <v>50000</v>
      </c>
      <c r="N24" s="220">
        <f t="shared" si="2"/>
        <v>11706</v>
      </c>
    </row>
    <row r="25" spans="1:14" ht="13.5" customHeight="1">
      <c r="A25" s="217" t="s">
        <v>46</v>
      </c>
      <c r="B25" s="43" t="s">
        <v>47</v>
      </c>
      <c r="C25" s="218">
        <v>660000</v>
      </c>
      <c r="D25" s="219">
        <v>1688118</v>
      </c>
      <c r="E25" s="220">
        <v>1674492</v>
      </c>
      <c r="F25" s="218"/>
      <c r="G25" s="219"/>
      <c r="H25" s="220"/>
      <c r="I25" s="218"/>
      <c r="J25" s="219"/>
      <c r="K25" s="220"/>
      <c r="L25" s="218">
        <f t="shared" si="0"/>
        <v>660000</v>
      </c>
      <c r="M25" s="219">
        <f t="shared" si="1"/>
        <v>1688118</v>
      </c>
      <c r="N25" s="220">
        <f t="shared" si="2"/>
        <v>1674492</v>
      </c>
    </row>
    <row r="26" spans="1:14" ht="13.5" customHeight="1">
      <c r="A26" s="217" t="s">
        <v>48</v>
      </c>
      <c r="B26" s="43" t="s">
        <v>49</v>
      </c>
      <c r="C26" s="218"/>
      <c r="D26" s="219"/>
      <c r="E26" s="220"/>
      <c r="F26" s="218"/>
      <c r="G26" s="219"/>
      <c r="H26" s="220"/>
      <c r="I26" s="218"/>
      <c r="J26" s="219"/>
      <c r="K26" s="220"/>
      <c r="L26" s="218">
        <f t="shared" si="0"/>
        <v>0</v>
      </c>
      <c r="M26" s="219">
        <f t="shared" si="1"/>
        <v>0</v>
      </c>
      <c r="N26" s="220">
        <f t="shared" si="2"/>
        <v>0</v>
      </c>
    </row>
    <row r="27" spans="1:14" s="225" customFormat="1" ht="13.5" customHeight="1">
      <c r="A27" s="221" t="s">
        <v>50</v>
      </c>
      <c r="B27" s="44" t="s">
        <v>303</v>
      </c>
      <c r="C27" s="222">
        <f aca="true" t="shared" si="6" ref="C27:K27">C24+C25+C26</f>
        <v>710000</v>
      </c>
      <c r="D27" s="223">
        <f t="shared" si="6"/>
        <v>1738118</v>
      </c>
      <c r="E27" s="224">
        <f t="shared" si="6"/>
        <v>1686198</v>
      </c>
      <c r="F27" s="222">
        <f t="shared" si="6"/>
        <v>0</v>
      </c>
      <c r="G27" s="223">
        <f t="shared" si="6"/>
        <v>0</v>
      </c>
      <c r="H27" s="224">
        <f t="shared" si="6"/>
        <v>0</v>
      </c>
      <c r="I27" s="222">
        <f t="shared" si="6"/>
        <v>0</v>
      </c>
      <c r="J27" s="223">
        <f t="shared" si="6"/>
        <v>0</v>
      </c>
      <c r="K27" s="224">
        <f t="shared" si="6"/>
        <v>0</v>
      </c>
      <c r="L27" s="222">
        <f t="shared" si="0"/>
        <v>710000</v>
      </c>
      <c r="M27" s="223">
        <f t="shared" si="1"/>
        <v>1738118</v>
      </c>
      <c r="N27" s="224">
        <f t="shared" si="2"/>
        <v>1686198</v>
      </c>
    </row>
    <row r="28" spans="1:14" ht="13.5" customHeight="1">
      <c r="A28" s="217" t="s">
        <v>52</v>
      </c>
      <c r="B28" s="43" t="s">
        <v>53</v>
      </c>
      <c r="C28" s="218"/>
      <c r="D28" s="219"/>
      <c r="E28" s="220"/>
      <c r="F28" s="218"/>
      <c r="G28" s="219"/>
      <c r="H28" s="220"/>
      <c r="I28" s="218"/>
      <c r="J28" s="219">
        <v>40950</v>
      </c>
      <c r="K28" s="220">
        <v>37800</v>
      </c>
      <c r="L28" s="218">
        <f t="shared" si="0"/>
        <v>0</v>
      </c>
      <c r="M28" s="219">
        <f t="shared" si="1"/>
        <v>40950</v>
      </c>
      <c r="N28" s="220">
        <f t="shared" si="2"/>
        <v>37800</v>
      </c>
    </row>
    <row r="29" spans="1:14" ht="13.5" customHeight="1">
      <c r="A29" s="217" t="s">
        <v>54</v>
      </c>
      <c r="B29" s="43" t="s">
        <v>55</v>
      </c>
      <c r="C29" s="218"/>
      <c r="D29" s="219"/>
      <c r="E29" s="220"/>
      <c r="F29" s="218"/>
      <c r="G29" s="219">
        <v>429722</v>
      </c>
      <c r="H29" s="220">
        <v>404947</v>
      </c>
      <c r="I29" s="218"/>
      <c r="J29" s="219"/>
      <c r="K29" s="220"/>
      <c r="L29" s="218">
        <f t="shared" si="0"/>
        <v>0</v>
      </c>
      <c r="M29" s="219">
        <f t="shared" si="1"/>
        <v>429722</v>
      </c>
      <c r="N29" s="220">
        <f t="shared" si="2"/>
        <v>404947</v>
      </c>
    </row>
    <row r="30" spans="1:14" s="225" customFormat="1" ht="13.5" customHeight="1">
      <c r="A30" s="221" t="s">
        <v>56</v>
      </c>
      <c r="B30" s="44" t="s">
        <v>304</v>
      </c>
      <c r="C30" s="222">
        <f aca="true" t="shared" si="7" ref="C30:K30">C28+C29</f>
        <v>0</v>
      </c>
      <c r="D30" s="223">
        <f t="shared" si="7"/>
        <v>0</v>
      </c>
      <c r="E30" s="224">
        <f t="shared" si="7"/>
        <v>0</v>
      </c>
      <c r="F30" s="222">
        <f t="shared" si="7"/>
        <v>0</v>
      </c>
      <c r="G30" s="224">
        <f t="shared" si="7"/>
        <v>429722</v>
      </c>
      <c r="H30" s="224">
        <f t="shared" si="7"/>
        <v>404947</v>
      </c>
      <c r="I30" s="222">
        <f t="shared" si="7"/>
        <v>0</v>
      </c>
      <c r="J30" s="223">
        <f t="shared" si="7"/>
        <v>40950</v>
      </c>
      <c r="K30" s="224">
        <f t="shared" si="7"/>
        <v>37800</v>
      </c>
      <c r="L30" s="222">
        <f t="shared" si="0"/>
        <v>0</v>
      </c>
      <c r="M30" s="223">
        <f t="shared" si="1"/>
        <v>470672</v>
      </c>
      <c r="N30" s="224">
        <f t="shared" si="2"/>
        <v>442747</v>
      </c>
    </row>
    <row r="31" spans="1:14" ht="13.5" customHeight="1">
      <c r="A31" s="217" t="s">
        <v>58</v>
      </c>
      <c r="B31" s="43" t="s">
        <v>59</v>
      </c>
      <c r="C31" s="218">
        <v>2350616</v>
      </c>
      <c r="D31" s="219">
        <v>2812428</v>
      </c>
      <c r="E31" s="220">
        <v>2499158</v>
      </c>
      <c r="F31" s="218"/>
      <c r="G31" s="219"/>
      <c r="H31" s="220"/>
      <c r="I31" s="218"/>
      <c r="J31" s="219"/>
      <c r="K31" s="220"/>
      <c r="L31" s="218">
        <f t="shared" si="0"/>
        <v>2350616</v>
      </c>
      <c r="M31" s="219">
        <f t="shared" si="1"/>
        <v>2812428</v>
      </c>
      <c r="N31" s="220">
        <f t="shared" si="2"/>
        <v>2499158</v>
      </c>
    </row>
    <row r="32" spans="1:14" ht="13.5" customHeight="1">
      <c r="A32" s="217" t="s">
        <v>60</v>
      </c>
      <c r="B32" s="43" t="s">
        <v>61</v>
      </c>
      <c r="C32" s="218">
        <v>2227680</v>
      </c>
      <c r="D32" s="219">
        <v>2227680</v>
      </c>
      <c r="E32" s="220">
        <v>2109507</v>
      </c>
      <c r="F32" s="218"/>
      <c r="G32" s="219"/>
      <c r="H32" s="220"/>
      <c r="I32" s="218"/>
      <c r="J32" s="219"/>
      <c r="K32" s="220"/>
      <c r="L32" s="218">
        <f t="shared" si="0"/>
        <v>2227680</v>
      </c>
      <c r="M32" s="219">
        <f t="shared" si="1"/>
        <v>2227680</v>
      </c>
      <c r="N32" s="220">
        <f t="shared" si="2"/>
        <v>2109507</v>
      </c>
    </row>
    <row r="33" spans="1:14" ht="13.5" customHeight="1">
      <c r="A33" s="217" t="s">
        <v>62</v>
      </c>
      <c r="B33" s="43" t="s">
        <v>63</v>
      </c>
      <c r="C33" s="218"/>
      <c r="D33" s="219"/>
      <c r="E33" s="220"/>
      <c r="F33" s="218"/>
      <c r="G33" s="219">
        <v>88296</v>
      </c>
      <c r="H33" s="220">
        <v>88296</v>
      </c>
      <c r="I33" s="218"/>
      <c r="J33" s="219"/>
      <c r="K33" s="220"/>
      <c r="L33" s="218">
        <f t="shared" si="0"/>
        <v>0</v>
      </c>
      <c r="M33" s="219">
        <f t="shared" si="1"/>
        <v>88296</v>
      </c>
      <c r="N33" s="220">
        <f t="shared" si="2"/>
        <v>88296</v>
      </c>
    </row>
    <row r="34" spans="1:14" ht="13.5" customHeight="1">
      <c r="A34" s="217" t="s">
        <v>64</v>
      </c>
      <c r="B34" s="43" t="s">
        <v>65</v>
      </c>
      <c r="C34" s="218"/>
      <c r="D34" s="219"/>
      <c r="E34" s="220"/>
      <c r="F34" s="218">
        <v>1250000</v>
      </c>
      <c r="G34" s="219">
        <v>2120864</v>
      </c>
      <c r="H34" s="220">
        <v>1706437</v>
      </c>
      <c r="I34" s="218"/>
      <c r="J34" s="219"/>
      <c r="K34" s="220"/>
      <c r="L34" s="218">
        <f t="shared" si="0"/>
        <v>1250000</v>
      </c>
      <c r="M34" s="219">
        <f t="shared" si="1"/>
        <v>2120864</v>
      </c>
      <c r="N34" s="220">
        <f t="shared" si="2"/>
        <v>1706437</v>
      </c>
    </row>
    <row r="35" spans="1:14" ht="13.5" customHeight="1">
      <c r="A35" s="217" t="s">
        <v>66</v>
      </c>
      <c r="B35" s="43" t="s">
        <v>67</v>
      </c>
      <c r="C35" s="218"/>
      <c r="D35" s="219"/>
      <c r="E35" s="220"/>
      <c r="F35" s="218"/>
      <c r="G35" s="219">
        <v>728695</v>
      </c>
      <c r="H35" s="220">
        <v>721746</v>
      </c>
      <c r="I35" s="218"/>
      <c r="J35" s="219"/>
      <c r="K35" s="220"/>
      <c r="L35" s="218">
        <f t="shared" si="0"/>
        <v>0</v>
      </c>
      <c r="M35" s="219">
        <f t="shared" si="1"/>
        <v>728695</v>
      </c>
      <c r="N35" s="220">
        <f t="shared" si="2"/>
        <v>721746</v>
      </c>
    </row>
    <row r="36" spans="1:14" ht="13.5" customHeight="1">
      <c r="A36" s="217" t="s">
        <v>68</v>
      </c>
      <c r="B36" s="43" t="s">
        <v>69</v>
      </c>
      <c r="C36" s="218"/>
      <c r="D36" s="219"/>
      <c r="E36" s="220"/>
      <c r="F36" s="218"/>
      <c r="G36" s="219"/>
      <c r="H36" s="220"/>
      <c r="I36" s="218">
        <v>825000</v>
      </c>
      <c r="J36" s="219">
        <v>1049452</v>
      </c>
      <c r="K36" s="220">
        <v>1049452</v>
      </c>
      <c r="L36" s="218">
        <f t="shared" si="0"/>
        <v>825000</v>
      </c>
      <c r="M36" s="219">
        <f t="shared" si="1"/>
        <v>1049452</v>
      </c>
      <c r="N36" s="220">
        <f t="shared" si="2"/>
        <v>1049452</v>
      </c>
    </row>
    <row r="37" spans="1:14" ht="13.5" customHeight="1">
      <c r="A37" s="217" t="s">
        <v>70</v>
      </c>
      <c r="B37" s="43" t="s">
        <v>71</v>
      </c>
      <c r="C37" s="218">
        <v>2556616</v>
      </c>
      <c r="D37" s="219">
        <v>3643679</v>
      </c>
      <c r="E37" s="220">
        <v>3643679</v>
      </c>
      <c r="F37" s="218"/>
      <c r="G37" s="219"/>
      <c r="H37" s="220"/>
      <c r="I37" s="218"/>
      <c r="J37" s="219"/>
      <c r="K37" s="220"/>
      <c r="L37" s="218">
        <f t="shared" si="0"/>
        <v>2556616</v>
      </c>
      <c r="M37" s="219">
        <f t="shared" si="1"/>
        <v>3643679</v>
      </c>
      <c r="N37" s="220">
        <f t="shared" si="2"/>
        <v>3643679</v>
      </c>
    </row>
    <row r="38" spans="1:14" s="225" customFormat="1" ht="13.5" customHeight="1">
      <c r="A38" s="221" t="s">
        <v>72</v>
      </c>
      <c r="B38" s="44" t="s">
        <v>305</v>
      </c>
      <c r="C38" s="222">
        <f aca="true" t="shared" si="8" ref="C38:K38">SUM(C31:C37)</f>
        <v>7134912</v>
      </c>
      <c r="D38" s="223">
        <f t="shared" si="8"/>
        <v>8683787</v>
      </c>
      <c r="E38" s="224">
        <f t="shared" si="8"/>
        <v>8252344</v>
      </c>
      <c r="F38" s="222">
        <f t="shared" si="8"/>
        <v>1250000</v>
      </c>
      <c r="G38" s="223">
        <f t="shared" si="8"/>
        <v>2937855</v>
      </c>
      <c r="H38" s="224">
        <f t="shared" si="8"/>
        <v>2516479</v>
      </c>
      <c r="I38" s="222">
        <f t="shared" si="8"/>
        <v>825000</v>
      </c>
      <c r="J38" s="223">
        <f t="shared" si="8"/>
        <v>1049452</v>
      </c>
      <c r="K38" s="224">
        <f t="shared" si="8"/>
        <v>1049452</v>
      </c>
      <c r="L38" s="222">
        <f t="shared" si="0"/>
        <v>9209912</v>
      </c>
      <c r="M38" s="223">
        <f t="shared" si="1"/>
        <v>12671094</v>
      </c>
      <c r="N38" s="224">
        <f t="shared" si="2"/>
        <v>11818275</v>
      </c>
    </row>
    <row r="39" spans="1:14" ht="13.5" customHeight="1">
      <c r="A39" s="217" t="s">
        <v>74</v>
      </c>
      <c r="B39" s="43" t="s">
        <v>75</v>
      </c>
      <c r="C39" s="218"/>
      <c r="D39" s="219"/>
      <c r="E39" s="220"/>
      <c r="F39" s="218"/>
      <c r="G39" s="219"/>
      <c r="H39" s="220"/>
      <c r="I39" s="218"/>
      <c r="J39" s="219"/>
      <c r="K39" s="220"/>
      <c r="L39" s="218">
        <f t="shared" si="0"/>
        <v>0</v>
      </c>
      <c r="M39" s="219">
        <f t="shared" si="1"/>
        <v>0</v>
      </c>
      <c r="N39" s="220">
        <f t="shared" si="2"/>
        <v>0</v>
      </c>
    </row>
    <row r="40" spans="1:14" ht="13.5" customHeight="1">
      <c r="A40" s="217" t="s">
        <v>76</v>
      </c>
      <c r="B40" s="43" t="s">
        <v>77</v>
      </c>
      <c r="C40" s="218"/>
      <c r="D40" s="219"/>
      <c r="E40" s="220"/>
      <c r="F40" s="218"/>
      <c r="G40" s="219"/>
      <c r="H40" s="220"/>
      <c r="I40" s="218"/>
      <c r="J40" s="219"/>
      <c r="K40" s="220"/>
      <c r="L40" s="218">
        <f t="shared" si="0"/>
        <v>0</v>
      </c>
      <c r="M40" s="219">
        <f t="shared" si="1"/>
        <v>0</v>
      </c>
      <c r="N40" s="220">
        <f t="shared" si="2"/>
        <v>0</v>
      </c>
    </row>
    <row r="41" spans="1:14" ht="13.5" customHeight="1">
      <c r="A41" s="221" t="s">
        <v>78</v>
      </c>
      <c r="B41" s="44" t="s">
        <v>306</v>
      </c>
      <c r="C41" s="218">
        <f aca="true" t="shared" si="9" ref="C41:K41">C39+C40</f>
        <v>0</v>
      </c>
      <c r="D41" s="219">
        <f t="shared" si="9"/>
        <v>0</v>
      </c>
      <c r="E41" s="220">
        <f t="shared" si="9"/>
        <v>0</v>
      </c>
      <c r="F41" s="218">
        <f t="shared" si="9"/>
        <v>0</v>
      </c>
      <c r="G41" s="219">
        <f t="shared" si="9"/>
        <v>0</v>
      </c>
      <c r="H41" s="220">
        <f t="shared" si="9"/>
        <v>0</v>
      </c>
      <c r="I41" s="218">
        <f t="shared" si="9"/>
        <v>0</v>
      </c>
      <c r="J41" s="219">
        <f t="shared" si="9"/>
        <v>0</v>
      </c>
      <c r="K41" s="220">
        <f t="shared" si="9"/>
        <v>0</v>
      </c>
      <c r="L41" s="218">
        <f t="shared" si="0"/>
        <v>0</v>
      </c>
      <c r="M41" s="219">
        <f t="shared" si="1"/>
        <v>0</v>
      </c>
      <c r="N41" s="220">
        <f t="shared" si="2"/>
        <v>0</v>
      </c>
    </row>
    <row r="42" spans="1:14" ht="13.5" customHeight="1">
      <c r="A42" s="217" t="s">
        <v>80</v>
      </c>
      <c r="B42" s="43" t="s">
        <v>81</v>
      </c>
      <c r="C42" s="218">
        <v>1997977</v>
      </c>
      <c r="D42" s="219">
        <v>3136826</v>
      </c>
      <c r="E42" s="220">
        <v>3011841</v>
      </c>
      <c r="F42" s="218"/>
      <c r="G42" s="219"/>
      <c r="H42" s="220"/>
      <c r="I42" s="218"/>
      <c r="J42" s="219"/>
      <c r="K42" s="220"/>
      <c r="L42" s="218">
        <f t="shared" si="0"/>
        <v>1997977</v>
      </c>
      <c r="M42" s="219">
        <f t="shared" si="1"/>
        <v>3136826</v>
      </c>
      <c r="N42" s="220">
        <f t="shared" si="2"/>
        <v>3011841</v>
      </c>
    </row>
    <row r="43" spans="1:14" ht="13.5" customHeight="1">
      <c r="A43" s="217" t="s">
        <v>82</v>
      </c>
      <c r="B43" s="43" t="s">
        <v>83</v>
      </c>
      <c r="C43" s="218"/>
      <c r="D43" s="219"/>
      <c r="E43" s="220"/>
      <c r="F43" s="218"/>
      <c r="G43" s="219"/>
      <c r="H43" s="220"/>
      <c r="I43" s="218"/>
      <c r="J43" s="219"/>
      <c r="K43" s="220"/>
      <c r="L43" s="218">
        <f t="shared" si="0"/>
        <v>0</v>
      </c>
      <c r="M43" s="219">
        <f t="shared" si="1"/>
        <v>0</v>
      </c>
      <c r="N43" s="220">
        <f t="shared" si="2"/>
        <v>0</v>
      </c>
    </row>
    <row r="44" spans="1:14" ht="13.5" customHeight="1">
      <c r="A44" s="217" t="s">
        <v>84</v>
      </c>
      <c r="B44" s="43" t="s">
        <v>85</v>
      </c>
      <c r="C44" s="218"/>
      <c r="D44" s="219"/>
      <c r="E44" s="220"/>
      <c r="F44" s="218"/>
      <c r="G44" s="219"/>
      <c r="H44" s="220"/>
      <c r="I44" s="218"/>
      <c r="J44" s="219"/>
      <c r="K44" s="220"/>
      <c r="L44" s="218">
        <f t="shared" si="0"/>
        <v>0</v>
      </c>
      <c r="M44" s="219">
        <f t="shared" si="1"/>
        <v>0</v>
      </c>
      <c r="N44" s="220">
        <f t="shared" si="2"/>
        <v>0</v>
      </c>
    </row>
    <row r="45" spans="1:14" ht="13.5" customHeight="1">
      <c r="A45" s="217" t="s">
        <v>86</v>
      </c>
      <c r="B45" s="43" t="s">
        <v>87</v>
      </c>
      <c r="C45" s="218"/>
      <c r="D45" s="219"/>
      <c r="E45" s="220"/>
      <c r="F45" s="218"/>
      <c r="G45" s="219"/>
      <c r="H45" s="220"/>
      <c r="I45" s="218"/>
      <c r="J45" s="219"/>
      <c r="K45" s="220"/>
      <c r="L45" s="218">
        <f t="shared" si="0"/>
        <v>0</v>
      </c>
      <c r="M45" s="219">
        <f t="shared" si="1"/>
        <v>0</v>
      </c>
      <c r="N45" s="220">
        <f t="shared" si="2"/>
        <v>0</v>
      </c>
    </row>
    <row r="46" spans="1:14" ht="13.5" customHeight="1">
      <c r="A46" s="217" t="s">
        <v>88</v>
      </c>
      <c r="B46" s="43" t="s">
        <v>89</v>
      </c>
      <c r="C46" s="218">
        <v>650000</v>
      </c>
      <c r="D46" s="219">
        <v>650000</v>
      </c>
      <c r="E46" s="220">
        <v>58626</v>
      </c>
      <c r="F46" s="218"/>
      <c r="G46" s="219"/>
      <c r="H46" s="220"/>
      <c r="I46" s="218"/>
      <c r="J46" s="219"/>
      <c r="K46" s="220"/>
      <c r="L46" s="218">
        <f t="shared" si="0"/>
        <v>650000</v>
      </c>
      <c r="M46" s="219">
        <f t="shared" si="1"/>
        <v>650000</v>
      </c>
      <c r="N46" s="220">
        <f t="shared" si="2"/>
        <v>58626</v>
      </c>
    </row>
    <row r="47" spans="1:14" s="225" customFormat="1" ht="13.5" customHeight="1">
      <c r="A47" s="221" t="s">
        <v>90</v>
      </c>
      <c r="B47" s="44" t="s">
        <v>307</v>
      </c>
      <c r="C47" s="222">
        <f aca="true" t="shared" si="10" ref="C47:K47">SUM(C42:C46)</f>
        <v>2647977</v>
      </c>
      <c r="D47" s="223">
        <f t="shared" si="10"/>
        <v>3786826</v>
      </c>
      <c r="E47" s="224">
        <f t="shared" si="10"/>
        <v>3070467</v>
      </c>
      <c r="F47" s="222">
        <f t="shared" si="10"/>
        <v>0</v>
      </c>
      <c r="G47" s="223">
        <f t="shared" si="10"/>
        <v>0</v>
      </c>
      <c r="H47" s="224">
        <f t="shared" si="10"/>
        <v>0</v>
      </c>
      <c r="I47" s="222">
        <f t="shared" si="10"/>
        <v>0</v>
      </c>
      <c r="J47" s="223">
        <f t="shared" si="10"/>
        <v>0</v>
      </c>
      <c r="K47" s="224">
        <f t="shared" si="10"/>
        <v>0</v>
      </c>
      <c r="L47" s="222">
        <f t="shared" si="0"/>
        <v>2647977</v>
      </c>
      <c r="M47" s="223">
        <f t="shared" si="1"/>
        <v>3786826</v>
      </c>
      <c r="N47" s="224">
        <f t="shared" si="2"/>
        <v>3070467</v>
      </c>
    </row>
    <row r="48" spans="1:14" s="225" customFormat="1" ht="13.5" customHeight="1">
      <c r="A48" s="221" t="s">
        <v>92</v>
      </c>
      <c r="B48" s="44" t="s">
        <v>308</v>
      </c>
      <c r="C48" s="222">
        <f aca="true" t="shared" si="11" ref="C48:K48">C27+C30+C38+C41+C47</f>
        <v>10492889</v>
      </c>
      <c r="D48" s="223">
        <f t="shared" si="11"/>
        <v>14208731</v>
      </c>
      <c r="E48" s="224">
        <f t="shared" si="11"/>
        <v>13009009</v>
      </c>
      <c r="F48" s="222">
        <f t="shared" si="11"/>
        <v>1250000</v>
      </c>
      <c r="G48" s="223">
        <f t="shared" si="11"/>
        <v>3367577</v>
      </c>
      <c r="H48" s="224">
        <f t="shared" si="11"/>
        <v>2921426</v>
      </c>
      <c r="I48" s="222">
        <f t="shared" si="11"/>
        <v>825000</v>
      </c>
      <c r="J48" s="223">
        <f>J27+J30+J38+J41+J47</f>
        <v>1090402</v>
      </c>
      <c r="K48" s="224">
        <f t="shared" si="11"/>
        <v>1087252</v>
      </c>
      <c r="L48" s="222">
        <f t="shared" si="0"/>
        <v>12567889</v>
      </c>
      <c r="M48" s="223">
        <f t="shared" si="1"/>
        <v>18666710</v>
      </c>
      <c r="N48" s="224">
        <f t="shared" si="2"/>
        <v>17017687</v>
      </c>
    </row>
    <row r="49" spans="1:14" ht="13.5" customHeight="1">
      <c r="A49" s="217" t="s">
        <v>94</v>
      </c>
      <c r="B49" s="43" t="s">
        <v>95</v>
      </c>
      <c r="C49" s="218"/>
      <c r="D49" s="219"/>
      <c r="E49" s="220"/>
      <c r="F49" s="218"/>
      <c r="G49" s="219"/>
      <c r="H49" s="220"/>
      <c r="I49" s="218"/>
      <c r="J49" s="219"/>
      <c r="K49" s="220"/>
      <c r="L49" s="218">
        <f t="shared" si="0"/>
        <v>0</v>
      </c>
      <c r="M49" s="219">
        <f t="shared" si="1"/>
        <v>0</v>
      </c>
      <c r="N49" s="220">
        <f t="shared" si="2"/>
        <v>0</v>
      </c>
    </row>
    <row r="50" spans="1:14" ht="13.5" customHeight="1">
      <c r="A50" s="217" t="s">
        <v>96</v>
      </c>
      <c r="B50" s="43" t="s">
        <v>97</v>
      </c>
      <c r="C50" s="218"/>
      <c r="D50" s="219"/>
      <c r="E50" s="220"/>
      <c r="F50" s="218"/>
      <c r="G50" s="219">
        <v>280000</v>
      </c>
      <c r="H50" s="220">
        <v>280000</v>
      </c>
      <c r="I50" s="218"/>
      <c r="J50" s="219"/>
      <c r="K50" s="220"/>
      <c r="L50" s="218">
        <f t="shared" si="0"/>
        <v>0</v>
      </c>
      <c r="M50" s="219">
        <f t="shared" si="1"/>
        <v>280000</v>
      </c>
      <c r="N50" s="220">
        <f t="shared" si="2"/>
        <v>280000</v>
      </c>
    </row>
    <row r="51" spans="1:14" ht="13.5" customHeight="1">
      <c r="A51" s="217" t="s">
        <v>98</v>
      </c>
      <c r="B51" s="43" t="s">
        <v>99</v>
      </c>
      <c r="C51" s="218"/>
      <c r="D51" s="219"/>
      <c r="E51" s="220"/>
      <c r="F51" s="218"/>
      <c r="G51" s="219"/>
      <c r="H51" s="220"/>
      <c r="I51" s="218"/>
      <c r="J51" s="219"/>
      <c r="K51" s="220"/>
      <c r="L51" s="218">
        <f t="shared" si="0"/>
        <v>0</v>
      </c>
      <c r="M51" s="219">
        <f t="shared" si="1"/>
        <v>0</v>
      </c>
      <c r="N51" s="220">
        <f t="shared" si="2"/>
        <v>0</v>
      </c>
    </row>
    <row r="52" spans="1:14" ht="13.5" customHeight="1">
      <c r="A52" s="217" t="s">
        <v>100</v>
      </c>
      <c r="B52" s="43" t="s">
        <v>101</v>
      </c>
      <c r="C52" s="218"/>
      <c r="D52" s="219"/>
      <c r="E52" s="220"/>
      <c r="F52" s="218"/>
      <c r="G52" s="219"/>
      <c r="H52" s="220"/>
      <c r="I52" s="218"/>
      <c r="J52" s="219"/>
      <c r="K52" s="220"/>
      <c r="L52" s="218">
        <f t="shared" si="0"/>
        <v>0</v>
      </c>
      <c r="M52" s="219">
        <f t="shared" si="1"/>
        <v>0</v>
      </c>
      <c r="N52" s="220">
        <f t="shared" si="2"/>
        <v>0</v>
      </c>
    </row>
    <row r="53" spans="1:14" ht="13.5" customHeight="1">
      <c r="A53" s="217" t="s">
        <v>102</v>
      </c>
      <c r="B53" s="43" t="s">
        <v>103</v>
      </c>
      <c r="C53" s="218"/>
      <c r="D53" s="219"/>
      <c r="E53" s="220"/>
      <c r="F53" s="218"/>
      <c r="G53" s="219"/>
      <c r="H53" s="220"/>
      <c r="I53" s="218"/>
      <c r="J53" s="219"/>
      <c r="K53" s="220"/>
      <c r="L53" s="218">
        <f t="shared" si="0"/>
        <v>0</v>
      </c>
      <c r="M53" s="219">
        <f t="shared" si="1"/>
        <v>0</v>
      </c>
      <c r="N53" s="220">
        <f t="shared" si="2"/>
        <v>0</v>
      </c>
    </row>
    <row r="54" spans="1:14" ht="13.5" customHeight="1">
      <c r="A54" s="217" t="s">
        <v>104</v>
      </c>
      <c r="B54" s="43" t="s">
        <v>105</v>
      </c>
      <c r="C54" s="218"/>
      <c r="D54" s="219"/>
      <c r="E54" s="220"/>
      <c r="F54" s="218"/>
      <c r="G54" s="219"/>
      <c r="H54" s="220"/>
      <c r="I54" s="218"/>
      <c r="J54" s="219"/>
      <c r="K54" s="220"/>
      <c r="L54" s="218">
        <f t="shared" si="0"/>
        <v>0</v>
      </c>
      <c r="M54" s="219">
        <f t="shared" si="1"/>
        <v>0</v>
      </c>
      <c r="N54" s="220">
        <f t="shared" si="2"/>
        <v>0</v>
      </c>
    </row>
    <row r="55" spans="1:14" ht="13.5" customHeight="1">
      <c r="A55" s="217" t="s">
        <v>106</v>
      </c>
      <c r="B55" s="43" t="s">
        <v>107</v>
      </c>
      <c r="C55" s="218"/>
      <c r="D55" s="219"/>
      <c r="E55" s="220"/>
      <c r="F55" s="218"/>
      <c r="G55" s="219"/>
      <c r="H55" s="220"/>
      <c r="I55" s="218"/>
      <c r="J55" s="219"/>
      <c r="K55" s="220"/>
      <c r="L55" s="218">
        <f t="shared" si="0"/>
        <v>0</v>
      </c>
      <c r="M55" s="219">
        <f t="shared" si="1"/>
        <v>0</v>
      </c>
      <c r="N55" s="220">
        <f t="shared" si="2"/>
        <v>0</v>
      </c>
    </row>
    <row r="56" spans="1:14" ht="13.5" customHeight="1">
      <c r="A56" s="217" t="s">
        <v>108</v>
      </c>
      <c r="B56" s="43" t="s">
        <v>109</v>
      </c>
      <c r="C56" s="218"/>
      <c r="D56" s="219"/>
      <c r="E56" s="220"/>
      <c r="F56" s="218">
        <v>3100000</v>
      </c>
      <c r="G56" s="219">
        <v>4700323</v>
      </c>
      <c r="H56" s="220">
        <v>4700323</v>
      </c>
      <c r="I56" s="218"/>
      <c r="J56" s="219"/>
      <c r="K56" s="220"/>
      <c r="L56" s="218">
        <f t="shared" si="0"/>
        <v>3100000</v>
      </c>
      <c r="M56" s="219">
        <f t="shared" si="1"/>
        <v>4700323</v>
      </c>
      <c r="N56" s="220">
        <f t="shared" si="2"/>
        <v>4700323</v>
      </c>
    </row>
    <row r="57" spans="1:14" s="225" customFormat="1" ht="13.5" customHeight="1">
      <c r="A57" s="221" t="s">
        <v>110</v>
      </c>
      <c r="B57" s="44" t="s">
        <v>309</v>
      </c>
      <c r="C57" s="222">
        <f aca="true" t="shared" si="12" ref="C57:K57">SUM(C49:C56)</f>
        <v>0</v>
      </c>
      <c r="D57" s="223"/>
      <c r="E57" s="224">
        <f t="shared" si="12"/>
        <v>0</v>
      </c>
      <c r="F57" s="222">
        <f t="shared" si="12"/>
        <v>3100000</v>
      </c>
      <c r="G57" s="223">
        <f t="shared" si="12"/>
        <v>4980323</v>
      </c>
      <c r="H57" s="224">
        <f t="shared" si="12"/>
        <v>4980323</v>
      </c>
      <c r="I57" s="222">
        <f t="shared" si="12"/>
        <v>0</v>
      </c>
      <c r="J57" s="223">
        <f t="shared" si="12"/>
        <v>0</v>
      </c>
      <c r="K57" s="224">
        <f t="shared" si="12"/>
        <v>0</v>
      </c>
      <c r="L57" s="222">
        <f t="shared" si="0"/>
        <v>3100000</v>
      </c>
      <c r="M57" s="223">
        <f t="shared" si="1"/>
        <v>4980323</v>
      </c>
      <c r="N57" s="224">
        <f t="shared" si="2"/>
        <v>4980323</v>
      </c>
    </row>
    <row r="58" spans="1:14" ht="13.5" customHeight="1">
      <c r="A58" s="217" t="s">
        <v>112</v>
      </c>
      <c r="B58" s="43" t="s">
        <v>113</v>
      </c>
      <c r="C58" s="218"/>
      <c r="D58" s="219"/>
      <c r="E58" s="220"/>
      <c r="F58" s="218"/>
      <c r="G58" s="219"/>
      <c r="H58" s="220"/>
      <c r="I58" s="218"/>
      <c r="J58" s="219"/>
      <c r="K58" s="220"/>
      <c r="L58" s="218">
        <f t="shared" si="0"/>
        <v>0</v>
      </c>
      <c r="M58" s="219">
        <f t="shared" si="1"/>
        <v>0</v>
      </c>
      <c r="N58" s="220">
        <f t="shared" si="2"/>
        <v>0</v>
      </c>
    </row>
    <row r="59" spans="1:14" ht="13.5" customHeight="1">
      <c r="A59" s="217" t="s">
        <v>114</v>
      </c>
      <c r="B59" s="43" t="s">
        <v>115</v>
      </c>
      <c r="C59" s="218"/>
      <c r="D59" s="219"/>
      <c r="E59" s="220"/>
      <c r="F59" s="218"/>
      <c r="G59" s="219">
        <v>219296</v>
      </c>
      <c r="H59" s="220">
        <v>219296</v>
      </c>
      <c r="I59" s="218"/>
      <c r="J59" s="219"/>
      <c r="K59" s="220"/>
      <c r="L59" s="218">
        <f t="shared" si="0"/>
        <v>0</v>
      </c>
      <c r="M59" s="219">
        <f t="shared" si="1"/>
        <v>219296</v>
      </c>
      <c r="N59" s="220">
        <f t="shared" si="2"/>
        <v>219296</v>
      </c>
    </row>
    <row r="60" spans="1:14" ht="13.5" customHeight="1">
      <c r="A60" s="217" t="s">
        <v>116</v>
      </c>
      <c r="B60" s="43" t="s">
        <v>117</v>
      </c>
      <c r="C60" s="218"/>
      <c r="D60" s="219"/>
      <c r="E60" s="220"/>
      <c r="F60" s="218"/>
      <c r="G60" s="219"/>
      <c r="H60" s="220"/>
      <c r="I60" s="218"/>
      <c r="J60" s="219"/>
      <c r="K60" s="220"/>
      <c r="L60" s="218">
        <f t="shared" si="0"/>
        <v>0</v>
      </c>
      <c r="M60" s="219">
        <f t="shared" si="1"/>
        <v>0</v>
      </c>
      <c r="N60" s="220">
        <f t="shared" si="2"/>
        <v>0</v>
      </c>
    </row>
    <row r="61" spans="1:14" ht="13.5" customHeight="1">
      <c r="A61" s="217" t="s">
        <v>118</v>
      </c>
      <c r="B61" s="43" t="s">
        <v>119</v>
      </c>
      <c r="C61" s="218"/>
      <c r="D61" s="219"/>
      <c r="E61" s="220"/>
      <c r="F61" s="218"/>
      <c r="G61" s="219"/>
      <c r="H61" s="220"/>
      <c r="I61" s="218"/>
      <c r="J61" s="219"/>
      <c r="K61" s="220"/>
      <c r="L61" s="218">
        <f t="shared" si="0"/>
        <v>0</v>
      </c>
      <c r="M61" s="219">
        <f t="shared" si="1"/>
        <v>0</v>
      </c>
      <c r="N61" s="220">
        <f t="shared" si="2"/>
        <v>0</v>
      </c>
    </row>
    <row r="62" spans="1:14" ht="13.5" customHeight="1">
      <c r="A62" s="217" t="s">
        <v>120</v>
      </c>
      <c r="B62" s="43" t="s">
        <v>121</v>
      </c>
      <c r="C62" s="218"/>
      <c r="D62" s="219"/>
      <c r="E62" s="220"/>
      <c r="F62" s="218"/>
      <c r="G62" s="219"/>
      <c r="H62" s="220"/>
      <c r="I62" s="218"/>
      <c r="J62" s="219"/>
      <c r="K62" s="220"/>
      <c r="L62" s="218">
        <f t="shared" si="0"/>
        <v>0</v>
      </c>
      <c r="M62" s="219">
        <f t="shared" si="1"/>
        <v>0</v>
      </c>
      <c r="N62" s="220">
        <f t="shared" si="2"/>
        <v>0</v>
      </c>
    </row>
    <row r="63" spans="1:14" ht="13.5" customHeight="1">
      <c r="A63" s="217" t="s">
        <v>122</v>
      </c>
      <c r="B63" s="43" t="s">
        <v>123</v>
      </c>
      <c r="C63" s="218">
        <v>41859372</v>
      </c>
      <c r="D63" s="219">
        <v>42400651</v>
      </c>
      <c r="E63" s="220">
        <v>42400651</v>
      </c>
      <c r="F63" s="218"/>
      <c r="G63" s="219"/>
      <c r="H63" s="220"/>
      <c r="I63" s="218"/>
      <c r="J63" s="219"/>
      <c r="K63" s="220"/>
      <c r="L63" s="218">
        <f t="shared" si="0"/>
        <v>41859372</v>
      </c>
      <c r="M63" s="219">
        <f t="shared" si="1"/>
        <v>42400651</v>
      </c>
      <c r="N63" s="220">
        <f t="shared" si="2"/>
        <v>42400651</v>
      </c>
    </row>
    <row r="64" spans="1:14" ht="13.5" customHeight="1">
      <c r="A64" s="217" t="s">
        <v>124</v>
      </c>
      <c r="B64" s="43" t="s">
        <v>125</v>
      </c>
      <c r="C64" s="218"/>
      <c r="D64" s="219"/>
      <c r="E64" s="220"/>
      <c r="F64" s="218"/>
      <c r="G64" s="219"/>
      <c r="H64" s="220"/>
      <c r="I64" s="218"/>
      <c r="J64" s="219"/>
      <c r="K64" s="220"/>
      <c r="L64" s="218">
        <f t="shared" si="0"/>
        <v>0</v>
      </c>
      <c r="M64" s="219">
        <f t="shared" si="1"/>
        <v>0</v>
      </c>
      <c r="N64" s="220">
        <f t="shared" si="2"/>
        <v>0</v>
      </c>
    </row>
    <row r="65" spans="1:14" ht="13.5" customHeight="1">
      <c r="A65" s="217" t="s">
        <v>126</v>
      </c>
      <c r="B65" s="43" t="s">
        <v>127</v>
      </c>
      <c r="C65" s="218"/>
      <c r="D65" s="219"/>
      <c r="E65" s="220"/>
      <c r="F65" s="218"/>
      <c r="G65" s="219"/>
      <c r="H65" s="220"/>
      <c r="I65" s="218"/>
      <c r="J65" s="219"/>
      <c r="K65" s="220"/>
      <c r="L65" s="218">
        <f t="shared" si="0"/>
        <v>0</v>
      </c>
      <c r="M65" s="219">
        <f t="shared" si="1"/>
        <v>0</v>
      </c>
      <c r="N65" s="220">
        <f t="shared" si="2"/>
        <v>0</v>
      </c>
    </row>
    <row r="66" spans="1:14" ht="13.5" customHeight="1">
      <c r="A66" s="217" t="s">
        <v>128</v>
      </c>
      <c r="B66" s="43" t="s">
        <v>129</v>
      </c>
      <c r="C66" s="218"/>
      <c r="D66" s="219"/>
      <c r="E66" s="220"/>
      <c r="F66" s="218"/>
      <c r="G66" s="219"/>
      <c r="H66" s="220"/>
      <c r="I66" s="218"/>
      <c r="J66" s="219"/>
      <c r="K66" s="220"/>
      <c r="L66" s="218">
        <f t="shared" si="0"/>
        <v>0</v>
      </c>
      <c r="M66" s="219">
        <f t="shared" si="1"/>
        <v>0</v>
      </c>
      <c r="N66" s="220">
        <f t="shared" si="2"/>
        <v>0</v>
      </c>
    </row>
    <row r="67" spans="1:14" ht="13.5" customHeight="1">
      <c r="A67" s="217" t="s">
        <v>130</v>
      </c>
      <c r="B67" s="143" t="s">
        <v>394</v>
      </c>
      <c r="C67" s="218"/>
      <c r="D67" s="219"/>
      <c r="E67" s="220"/>
      <c r="F67" s="218"/>
      <c r="G67" s="219"/>
      <c r="H67" s="220"/>
      <c r="I67" s="218"/>
      <c r="J67" s="219"/>
      <c r="K67" s="220"/>
      <c r="L67" s="218">
        <f t="shared" si="0"/>
        <v>0</v>
      </c>
      <c r="M67" s="219">
        <f t="shared" si="1"/>
        <v>0</v>
      </c>
      <c r="N67" s="220">
        <f t="shared" si="2"/>
        <v>0</v>
      </c>
    </row>
    <row r="68" spans="1:14" ht="13.5" customHeight="1">
      <c r="A68" s="217" t="s">
        <v>132</v>
      </c>
      <c r="B68" s="143" t="s">
        <v>395</v>
      </c>
      <c r="C68" s="218"/>
      <c r="D68" s="219"/>
      <c r="E68" s="220"/>
      <c r="F68" s="218">
        <v>3687200</v>
      </c>
      <c r="G68" s="219">
        <v>3687200</v>
      </c>
      <c r="H68" s="220">
        <v>2804345</v>
      </c>
      <c r="I68" s="218"/>
      <c r="J68" s="219"/>
      <c r="K68" s="220"/>
      <c r="L68" s="218">
        <f t="shared" si="0"/>
        <v>3687200</v>
      </c>
      <c r="M68" s="219">
        <f t="shared" si="1"/>
        <v>3687200</v>
      </c>
      <c r="N68" s="220">
        <f t="shared" si="2"/>
        <v>2804345</v>
      </c>
    </row>
    <row r="69" spans="1:14" ht="13.5" customHeight="1">
      <c r="A69" s="217" t="s">
        <v>134</v>
      </c>
      <c r="B69" s="43" t="s">
        <v>396</v>
      </c>
      <c r="C69" s="218"/>
      <c r="D69" s="219"/>
      <c r="E69" s="220"/>
      <c r="F69" s="218">
        <v>15432788</v>
      </c>
      <c r="G69" s="219">
        <v>16400217</v>
      </c>
      <c r="H69" s="220"/>
      <c r="I69" s="218"/>
      <c r="J69" s="219"/>
      <c r="K69" s="220"/>
      <c r="L69" s="218">
        <f t="shared" si="0"/>
        <v>15432788</v>
      </c>
      <c r="M69" s="219">
        <f t="shared" si="1"/>
        <v>16400217</v>
      </c>
      <c r="N69" s="220">
        <f t="shared" si="2"/>
        <v>0</v>
      </c>
    </row>
    <row r="70" spans="1:14" s="225" customFormat="1" ht="13.5" customHeight="1">
      <c r="A70" s="221" t="s">
        <v>136</v>
      </c>
      <c r="B70" s="44" t="s">
        <v>310</v>
      </c>
      <c r="C70" s="222">
        <f aca="true" t="shared" si="13" ref="C70:K70">SUM(C58:C69)</f>
        <v>41859372</v>
      </c>
      <c r="D70" s="223">
        <f t="shared" si="13"/>
        <v>42400651</v>
      </c>
      <c r="E70" s="224">
        <f t="shared" si="13"/>
        <v>42400651</v>
      </c>
      <c r="F70" s="222">
        <f t="shared" si="13"/>
        <v>19119988</v>
      </c>
      <c r="G70" s="223">
        <f t="shared" si="13"/>
        <v>20306713</v>
      </c>
      <c r="H70" s="224">
        <f t="shared" si="13"/>
        <v>3023641</v>
      </c>
      <c r="I70" s="222">
        <f t="shared" si="13"/>
        <v>0</v>
      </c>
      <c r="J70" s="223">
        <f t="shared" si="13"/>
        <v>0</v>
      </c>
      <c r="K70" s="224">
        <f t="shared" si="13"/>
        <v>0</v>
      </c>
      <c r="L70" s="222">
        <f t="shared" si="0"/>
        <v>60979360</v>
      </c>
      <c r="M70" s="223">
        <f t="shared" si="1"/>
        <v>62707364</v>
      </c>
      <c r="N70" s="224">
        <f t="shared" si="2"/>
        <v>45424292</v>
      </c>
    </row>
    <row r="71" spans="1:14" ht="13.5" customHeight="1">
      <c r="A71" s="217" t="s">
        <v>138</v>
      </c>
      <c r="B71" s="43" t="s">
        <v>139</v>
      </c>
      <c r="C71" s="218"/>
      <c r="D71" s="219"/>
      <c r="E71" s="220"/>
      <c r="F71" s="218"/>
      <c r="G71" s="219">
        <v>66373</v>
      </c>
      <c r="H71" s="220">
        <v>66373</v>
      </c>
      <c r="I71" s="218"/>
      <c r="J71" s="219"/>
      <c r="K71" s="220"/>
      <c r="L71" s="218">
        <f t="shared" si="0"/>
        <v>0</v>
      </c>
      <c r="M71" s="219">
        <f t="shared" si="1"/>
        <v>66373</v>
      </c>
      <c r="N71" s="220">
        <f t="shared" si="2"/>
        <v>66373</v>
      </c>
    </row>
    <row r="72" spans="1:14" ht="13.5" customHeight="1">
      <c r="A72" s="217" t="s">
        <v>140</v>
      </c>
      <c r="B72" s="43" t="s">
        <v>141</v>
      </c>
      <c r="C72" s="218"/>
      <c r="D72" s="219"/>
      <c r="E72" s="220"/>
      <c r="F72" s="218"/>
      <c r="G72" s="219"/>
      <c r="H72" s="220"/>
      <c r="I72" s="218"/>
      <c r="J72" s="219"/>
      <c r="K72" s="220"/>
      <c r="L72" s="218">
        <f t="shared" si="0"/>
        <v>0</v>
      </c>
      <c r="M72" s="219">
        <f t="shared" si="1"/>
        <v>0</v>
      </c>
      <c r="N72" s="220">
        <f t="shared" si="2"/>
        <v>0</v>
      </c>
    </row>
    <row r="73" spans="1:14" ht="13.5" customHeight="1">
      <c r="A73" s="217" t="s">
        <v>142</v>
      </c>
      <c r="B73" s="43" t="s">
        <v>143</v>
      </c>
      <c r="C73" s="218"/>
      <c r="D73" s="219"/>
      <c r="E73" s="220"/>
      <c r="F73" s="218"/>
      <c r="G73" s="219"/>
      <c r="H73" s="220"/>
      <c r="I73" s="218"/>
      <c r="J73" s="219"/>
      <c r="K73" s="220"/>
      <c r="L73" s="218">
        <f t="shared" si="0"/>
        <v>0</v>
      </c>
      <c r="M73" s="219">
        <f t="shared" si="1"/>
        <v>0</v>
      </c>
      <c r="N73" s="220">
        <f t="shared" si="2"/>
        <v>0</v>
      </c>
    </row>
    <row r="74" spans="1:14" ht="13.5" customHeight="1">
      <c r="A74" s="217" t="s">
        <v>144</v>
      </c>
      <c r="B74" s="43" t="s">
        <v>145</v>
      </c>
      <c r="C74" s="218"/>
      <c r="D74" s="219"/>
      <c r="E74" s="220"/>
      <c r="F74" s="218"/>
      <c r="G74" s="219">
        <v>191102</v>
      </c>
      <c r="H74" s="220">
        <v>191102</v>
      </c>
      <c r="I74" s="218"/>
      <c r="J74" s="219"/>
      <c r="K74" s="220"/>
      <c r="L74" s="218">
        <f t="shared" si="0"/>
        <v>0</v>
      </c>
      <c r="M74" s="219">
        <f t="shared" si="1"/>
        <v>191102</v>
      </c>
      <c r="N74" s="220">
        <f t="shared" si="2"/>
        <v>191102</v>
      </c>
    </row>
    <row r="75" spans="1:14" ht="13.5" customHeight="1">
      <c r="A75" s="217" t="s">
        <v>146</v>
      </c>
      <c r="B75" s="43" t="s">
        <v>147</v>
      </c>
      <c r="C75" s="218"/>
      <c r="D75" s="219"/>
      <c r="E75" s="220"/>
      <c r="F75" s="218"/>
      <c r="G75" s="219"/>
      <c r="H75" s="220"/>
      <c r="I75" s="218"/>
      <c r="J75" s="219"/>
      <c r="K75" s="220"/>
      <c r="L75" s="218">
        <f t="shared" si="0"/>
        <v>0</v>
      </c>
      <c r="M75" s="219">
        <f t="shared" si="1"/>
        <v>0</v>
      </c>
      <c r="N75" s="220">
        <f t="shared" si="2"/>
        <v>0</v>
      </c>
    </row>
    <row r="76" spans="1:14" ht="13.5" customHeight="1">
      <c r="A76" s="217" t="s">
        <v>148</v>
      </c>
      <c r="B76" s="43" t="s">
        <v>149</v>
      </c>
      <c r="C76" s="218"/>
      <c r="D76" s="219"/>
      <c r="E76" s="220"/>
      <c r="F76" s="218"/>
      <c r="G76" s="219"/>
      <c r="H76" s="220"/>
      <c r="I76" s="218"/>
      <c r="J76" s="219"/>
      <c r="K76" s="220"/>
      <c r="L76" s="218">
        <f t="shared" si="0"/>
        <v>0</v>
      </c>
      <c r="M76" s="219">
        <f t="shared" si="1"/>
        <v>0</v>
      </c>
      <c r="N76" s="220">
        <f t="shared" si="2"/>
        <v>0</v>
      </c>
    </row>
    <row r="77" spans="1:14" ht="13.5" customHeight="1">
      <c r="A77" s="217" t="s">
        <v>150</v>
      </c>
      <c r="B77" s="43" t="s">
        <v>151</v>
      </c>
      <c r="C77" s="218"/>
      <c r="D77" s="219"/>
      <c r="E77" s="220"/>
      <c r="F77" s="218"/>
      <c r="G77" s="219"/>
      <c r="H77" s="220"/>
      <c r="I77" s="218"/>
      <c r="J77" s="219"/>
      <c r="K77" s="220"/>
      <c r="L77" s="218">
        <f t="shared" si="0"/>
        <v>0</v>
      </c>
      <c r="M77" s="219">
        <f t="shared" si="1"/>
        <v>0</v>
      </c>
      <c r="N77" s="220">
        <f t="shared" si="2"/>
        <v>0</v>
      </c>
    </row>
    <row r="78" spans="1:14" ht="13.5" customHeight="1">
      <c r="A78" s="217"/>
      <c r="B78" s="43" t="s">
        <v>151</v>
      </c>
      <c r="C78" s="218"/>
      <c r="D78" s="219"/>
      <c r="E78" s="220"/>
      <c r="F78" s="218"/>
      <c r="G78" s="219">
        <v>69519</v>
      </c>
      <c r="H78" s="220">
        <v>69519</v>
      </c>
      <c r="I78" s="218"/>
      <c r="J78" s="219"/>
      <c r="K78" s="220"/>
      <c r="L78" s="218"/>
      <c r="M78" s="219">
        <f t="shared" si="1"/>
        <v>69519</v>
      </c>
      <c r="N78" s="220">
        <f t="shared" si="2"/>
        <v>69519</v>
      </c>
    </row>
    <row r="79" spans="1:14" s="225" customFormat="1" ht="13.5" customHeight="1">
      <c r="A79" s="221" t="s">
        <v>152</v>
      </c>
      <c r="B79" s="44" t="s">
        <v>311</v>
      </c>
      <c r="C79" s="222">
        <f>SUM(C71:C77)</f>
        <v>0</v>
      </c>
      <c r="D79" s="223">
        <f>SUM(D71:D77)</f>
        <v>0</v>
      </c>
      <c r="E79" s="224">
        <f>SUM(E71:E77)</f>
        <v>0</v>
      </c>
      <c r="F79" s="222">
        <f>SUM(F71:F77)</f>
        <v>0</v>
      </c>
      <c r="G79" s="223">
        <f>SUM(G71:G78)</f>
        <v>326994</v>
      </c>
      <c r="H79" s="223">
        <f>SUM(H71:H78)</f>
        <v>326994</v>
      </c>
      <c r="I79" s="222">
        <f>SUM(I71:I77)</f>
        <v>0</v>
      </c>
      <c r="J79" s="223">
        <f>SUM(J71:J77)</f>
        <v>0</v>
      </c>
      <c r="K79" s="224">
        <f>SUM(K71:K77)</f>
        <v>0</v>
      </c>
      <c r="L79" s="222">
        <f aca="true" t="shared" si="14" ref="L79:L120">C79+F79+I79</f>
        <v>0</v>
      </c>
      <c r="M79" s="223">
        <f t="shared" si="1"/>
        <v>326994</v>
      </c>
      <c r="N79" s="224">
        <f t="shared" si="2"/>
        <v>326994</v>
      </c>
    </row>
    <row r="80" spans="1:14" ht="13.5" customHeight="1">
      <c r="A80" s="217" t="s">
        <v>154</v>
      </c>
      <c r="B80" s="43" t="s">
        <v>155</v>
      </c>
      <c r="C80" s="218"/>
      <c r="D80" s="219"/>
      <c r="E80" s="220"/>
      <c r="F80" s="218">
        <v>1500000</v>
      </c>
      <c r="G80" s="219">
        <v>1500000</v>
      </c>
      <c r="H80" s="220"/>
      <c r="I80" s="218"/>
      <c r="J80" s="219"/>
      <c r="K80" s="220"/>
      <c r="L80" s="218">
        <f t="shared" si="14"/>
        <v>1500000</v>
      </c>
      <c r="M80" s="219">
        <f t="shared" si="1"/>
        <v>1500000</v>
      </c>
      <c r="N80" s="220">
        <f t="shared" si="2"/>
        <v>0</v>
      </c>
    </row>
    <row r="81" spans="1:14" ht="13.5" customHeight="1">
      <c r="A81" s="217" t="s">
        <v>156</v>
      </c>
      <c r="B81" s="43" t="s">
        <v>157</v>
      </c>
      <c r="C81" s="218"/>
      <c r="D81" s="219"/>
      <c r="E81" s="220"/>
      <c r="F81" s="218"/>
      <c r="G81" s="219"/>
      <c r="H81" s="220"/>
      <c r="I81" s="218"/>
      <c r="J81" s="219"/>
      <c r="K81" s="220"/>
      <c r="L81" s="218">
        <f t="shared" si="14"/>
        <v>0</v>
      </c>
      <c r="M81" s="219">
        <f t="shared" si="1"/>
        <v>0</v>
      </c>
      <c r="N81" s="220">
        <f t="shared" si="2"/>
        <v>0</v>
      </c>
    </row>
    <row r="82" spans="1:14" ht="13.5" customHeight="1">
      <c r="A82" s="217" t="s">
        <v>158</v>
      </c>
      <c r="B82" s="43" t="s">
        <v>159</v>
      </c>
      <c r="C82" s="218"/>
      <c r="D82" s="219"/>
      <c r="E82" s="220"/>
      <c r="F82" s="218"/>
      <c r="G82" s="219"/>
      <c r="H82" s="220"/>
      <c r="I82" s="218"/>
      <c r="J82" s="219"/>
      <c r="K82" s="220"/>
      <c r="L82" s="218">
        <f t="shared" si="14"/>
        <v>0</v>
      </c>
      <c r="M82" s="219">
        <f t="shared" si="1"/>
        <v>0</v>
      </c>
      <c r="N82" s="220">
        <f t="shared" si="2"/>
        <v>0</v>
      </c>
    </row>
    <row r="83" spans="1:14" ht="13.5" customHeight="1">
      <c r="A83" s="217" t="s">
        <v>160</v>
      </c>
      <c r="B83" s="43" t="s">
        <v>161</v>
      </c>
      <c r="C83" s="218"/>
      <c r="D83" s="219"/>
      <c r="E83" s="220"/>
      <c r="F83" s="218">
        <v>405000</v>
      </c>
      <c r="G83" s="219">
        <v>405000</v>
      </c>
      <c r="H83" s="220"/>
      <c r="I83" s="218"/>
      <c r="J83" s="219"/>
      <c r="K83" s="220"/>
      <c r="L83" s="218">
        <f t="shared" si="14"/>
        <v>405000</v>
      </c>
      <c r="M83" s="219">
        <f t="shared" si="1"/>
        <v>405000</v>
      </c>
      <c r="N83" s="220">
        <f t="shared" si="2"/>
        <v>0</v>
      </c>
    </row>
    <row r="84" spans="1:14" s="225" customFormat="1" ht="13.5" customHeight="1">
      <c r="A84" s="221" t="s">
        <v>162</v>
      </c>
      <c r="B84" s="44" t="s">
        <v>312</v>
      </c>
      <c r="C84" s="222">
        <f aca="true" t="shared" si="15" ref="C84:K84">SUM(C80:C83)</f>
        <v>0</v>
      </c>
      <c r="D84" s="223">
        <f t="shared" si="15"/>
        <v>0</v>
      </c>
      <c r="E84" s="224">
        <f t="shared" si="15"/>
        <v>0</v>
      </c>
      <c r="F84" s="222">
        <f t="shared" si="15"/>
        <v>1905000</v>
      </c>
      <c r="G84" s="223">
        <f t="shared" si="15"/>
        <v>1905000</v>
      </c>
      <c r="H84" s="224">
        <f t="shared" si="15"/>
        <v>0</v>
      </c>
      <c r="I84" s="222">
        <f t="shared" si="15"/>
        <v>0</v>
      </c>
      <c r="J84" s="223">
        <f t="shared" si="15"/>
        <v>0</v>
      </c>
      <c r="K84" s="224">
        <f t="shared" si="15"/>
        <v>0</v>
      </c>
      <c r="L84" s="222">
        <f t="shared" si="14"/>
        <v>1905000</v>
      </c>
      <c r="M84" s="223">
        <f t="shared" si="1"/>
        <v>1905000</v>
      </c>
      <c r="N84" s="224">
        <f t="shared" si="2"/>
        <v>0</v>
      </c>
    </row>
    <row r="85" spans="1:14" ht="13.5" customHeight="1">
      <c r="A85" s="217" t="s">
        <v>164</v>
      </c>
      <c r="B85" s="43" t="s">
        <v>165</v>
      </c>
      <c r="C85" s="218"/>
      <c r="D85" s="219"/>
      <c r="E85" s="220"/>
      <c r="F85" s="218"/>
      <c r="G85" s="219"/>
      <c r="H85" s="220"/>
      <c r="I85" s="218"/>
      <c r="J85" s="219"/>
      <c r="K85" s="220"/>
      <c r="L85" s="218">
        <f t="shared" si="14"/>
        <v>0</v>
      </c>
      <c r="M85" s="219">
        <f t="shared" si="1"/>
        <v>0</v>
      </c>
      <c r="N85" s="220">
        <f t="shared" si="2"/>
        <v>0</v>
      </c>
    </row>
    <row r="86" spans="1:14" ht="13.5" customHeight="1">
      <c r="A86" s="217" t="s">
        <v>166</v>
      </c>
      <c r="B86" s="43" t="s">
        <v>167</v>
      </c>
      <c r="C86" s="218"/>
      <c r="D86" s="219"/>
      <c r="E86" s="220"/>
      <c r="F86" s="218"/>
      <c r="G86" s="219"/>
      <c r="H86" s="220"/>
      <c r="I86" s="218"/>
      <c r="J86" s="219"/>
      <c r="K86" s="220"/>
      <c r="L86" s="218">
        <f t="shared" si="14"/>
        <v>0</v>
      </c>
      <c r="M86" s="219">
        <f t="shared" si="1"/>
        <v>0</v>
      </c>
      <c r="N86" s="220">
        <f t="shared" si="2"/>
        <v>0</v>
      </c>
    </row>
    <row r="87" spans="1:14" ht="13.5" customHeight="1">
      <c r="A87" s="217" t="s">
        <v>168</v>
      </c>
      <c r="B87" s="43" t="s">
        <v>169</v>
      </c>
      <c r="C87" s="218"/>
      <c r="D87" s="219"/>
      <c r="E87" s="220"/>
      <c r="F87" s="218"/>
      <c r="G87" s="219"/>
      <c r="H87" s="220"/>
      <c r="I87" s="218"/>
      <c r="J87" s="219"/>
      <c r="K87" s="220"/>
      <c r="L87" s="218">
        <f t="shared" si="14"/>
        <v>0</v>
      </c>
      <c r="M87" s="219">
        <f t="shared" si="1"/>
        <v>0</v>
      </c>
      <c r="N87" s="220">
        <f t="shared" si="2"/>
        <v>0</v>
      </c>
    </row>
    <row r="88" spans="1:14" ht="13.5" customHeight="1">
      <c r="A88" s="217" t="s">
        <v>170</v>
      </c>
      <c r="B88" s="43" t="s">
        <v>171</v>
      </c>
      <c r="C88" s="218"/>
      <c r="D88" s="219"/>
      <c r="E88" s="220"/>
      <c r="F88" s="218"/>
      <c r="G88" s="219"/>
      <c r="H88" s="220"/>
      <c r="I88" s="218"/>
      <c r="J88" s="219"/>
      <c r="K88" s="220"/>
      <c r="L88" s="218">
        <f t="shared" si="14"/>
        <v>0</v>
      </c>
      <c r="M88" s="219">
        <f t="shared" si="1"/>
        <v>0</v>
      </c>
      <c r="N88" s="220">
        <f t="shared" si="2"/>
        <v>0</v>
      </c>
    </row>
    <row r="89" spans="1:14" ht="13.5" customHeight="1">
      <c r="A89" s="217" t="s">
        <v>172</v>
      </c>
      <c r="B89" s="43" t="s">
        <v>173</v>
      </c>
      <c r="C89" s="218"/>
      <c r="D89" s="219"/>
      <c r="E89" s="220"/>
      <c r="F89" s="218"/>
      <c r="G89" s="219"/>
      <c r="H89" s="220"/>
      <c r="I89" s="218"/>
      <c r="J89" s="219"/>
      <c r="K89" s="220"/>
      <c r="L89" s="218">
        <f t="shared" si="14"/>
        <v>0</v>
      </c>
      <c r="M89" s="219">
        <f t="shared" si="1"/>
        <v>0</v>
      </c>
      <c r="N89" s="220">
        <f t="shared" si="2"/>
        <v>0</v>
      </c>
    </row>
    <row r="90" spans="1:14" ht="13.5" customHeight="1">
      <c r="A90" s="217" t="s">
        <v>174</v>
      </c>
      <c r="B90" s="43" t="s">
        <v>313</v>
      </c>
      <c r="C90" s="218"/>
      <c r="D90" s="219"/>
      <c r="E90" s="220"/>
      <c r="F90" s="218"/>
      <c r="G90" s="219"/>
      <c r="H90" s="220"/>
      <c r="I90" s="218"/>
      <c r="J90" s="219"/>
      <c r="K90" s="220"/>
      <c r="L90" s="218">
        <f t="shared" si="14"/>
        <v>0</v>
      </c>
      <c r="M90" s="219">
        <f t="shared" si="1"/>
        <v>0</v>
      </c>
      <c r="N90" s="220">
        <f t="shared" si="2"/>
        <v>0</v>
      </c>
    </row>
    <row r="91" spans="1:14" ht="13.5" customHeight="1">
      <c r="A91" s="217" t="s">
        <v>176</v>
      </c>
      <c r="B91" s="43" t="s">
        <v>177</v>
      </c>
      <c r="C91" s="218"/>
      <c r="D91" s="219"/>
      <c r="E91" s="220"/>
      <c r="F91" s="218"/>
      <c r="G91" s="219"/>
      <c r="H91" s="220"/>
      <c r="I91" s="218"/>
      <c r="J91" s="219"/>
      <c r="K91" s="220"/>
      <c r="L91" s="218">
        <f t="shared" si="14"/>
        <v>0</v>
      </c>
      <c r="M91" s="219">
        <f t="shared" si="1"/>
        <v>0</v>
      </c>
      <c r="N91" s="220">
        <f t="shared" si="2"/>
        <v>0</v>
      </c>
    </row>
    <row r="92" spans="1:14" ht="13.5" customHeight="1">
      <c r="A92" s="217"/>
      <c r="B92" s="43" t="s">
        <v>342</v>
      </c>
      <c r="C92" s="218"/>
      <c r="D92" s="219"/>
      <c r="E92" s="220"/>
      <c r="F92" s="218"/>
      <c r="G92" s="219"/>
      <c r="H92" s="220"/>
      <c r="I92" s="218"/>
      <c r="J92" s="219"/>
      <c r="K92" s="220"/>
      <c r="L92" s="218">
        <f t="shared" si="14"/>
        <v>0</v>
      </c>
      <c r="M92" s="219">
        <f t="shared" si="1"/>
        <v>0</v>
      </c>
      <c r="N92" s="220">
        <f t="shared" si="2"/>
        <v>0</v>
      </c>
    </row>
    <row r="93" spans="1:14" ht="13.5" customHeight="1">
      <c r="A93" s="217" t="s">
        <v>178</v>
      </c>
      <c r="B93" s="43" t="s">
        <v>179</v>
      </c>
      <c r="C93" s="218"/>
      <c r="D93" s="219"/>
      <c r="E93" s="220"/>
      <c r="F93" s="218"/>
      <c r="G93" s="219"/>
      <c r="H93" s="220"/>
      <c r="I93" s="218"/>
      <c r="J93" s="219"/>
      <c r="K93" s="220"/>
      <c r="L93" s="218">
        <f t="shared" si="14"/>
        <v>0</v>
      </c>
      <c r="M93" s="219">
        <f t="shared" si="1"/>
        <v>0</v>
      </c>
      <c r="N93" s="220">
        <f t="shared" si="2"/>
        <v>0</v>
      </c>
    </row>
    <row r="94" spans="1:14" s="225" customFormat="1" ht="13.5" customHeight="1">
      <c r="A94" s="221" t="s">
        <v>180</v>
      </c>
      <c r="B94" s="44" t="s">
        <v>314</v>
      </c>
      <c r="C94" s="222">
        <f aca="true" t="shared" si="16" ref="C94:K94">SUM(C85:C93)</f>
        <v>0</v>
      </c>
      <c r="D94" s="223">
        <f t="shared" si="16"/>
        <v>0</v>
      </c>
      <c r="E94" s="224">
        <f t="shared" si="16"/>
        <v>0</v>
      </c>
      <c r="F94" s="222">
        <f t="shared" si="16"/>
        <v>0</v>
      </c>
      <c r="G94" s="223">
        <f t="shared" si="16"/>
        <v>0</v>
      </c>
      <c r="H94" s="224">
        <f t="shared" si="16"/>
        <v>0</v>
      </c>
      <c r="I94" s="222">
        <f t="shared" si="16"/>
        <v>0</v>
      </c>
      <c r="J94" s="223">
        <f t="shared" si="16"/>
        <v>0</v>
      </c>
      <c r="K94" s="224">
        <f t="shared" si="16"/>
        <v>0</v>
      </c>
      <c r="L94" s="222">
        <f t="shared" si="14"/>
        <v>0</v>
      </c>
      <c r="M94" s="223">
        <f t="shared" si="1"/>
        <v>0</v>
      </c>
      <c r="N94" s="224">
        <f t="shared" si="2"/>
        <v>0</v>
      </c>
    </row>
    <row r="95" spans="1:14" s="225" customFormat="1" ht="13.5" customHeight="1">
      <c r="A95" s="221" t="s">
        <v>182</v>
      </c>
      <c r="B95" s="44" t="s">
        <v>315</v>
      </c>
      <c r="C95" s="222">
        <f aca="true" t="shared" si="17" ref="C95:K95">C22+C23+C48+C57+C70+C79+C84+C94</f>
        <v>52352261</v>
      </c>
      <c r="D95" s="223">
        <f t="shared" si="17"/>
        <v>56609382</v>
      </c>
      <c r="E95" s="224">
        <f t="shared" si="17"/>
        <v>55409660</v>
      </c>
      <c r="F95" s="222">
        <f t="shared" si="17"/>
        <v>29741288</v>
      </c>
      <c r="G95" s="223">
        <f t="shared" si="17"/>
        <v>35693079</v>
      </c>
      <c r="H95" s="224">
        <f t="shared" si="17"/>
        <v>15954743</v>
      </c>
      <c r="I95" s="222">
        <f t="shared" si="17"/>
        <v>5196172</v>
      </c>
      <c r="J95" s="223">
        <f t="shared" si="17"/>
        <v>5835251</v>
      </c>
      <c r="K95" s="224">
        <f t="shared" si="17"/>
        <v>5143295</v>
      </c>
      <c r="L95" s="222">
        <f t="shared" si="14"/>
        <v>87289721</v>
      </c>
      <c r="M95" s="223">
        <f t="shared" si="1"/>
        <v>98137712</v>
      </c>
      <c r="N95" s="224">
        <f t="shared" si="2"/>
        <v>76507698</v>
      </c>
    </row>
    <row r="96" spans="1:14" ht="13.5" customHeight="1">
      <c r="A96" s="217" t="s">
        <v>4</v>
      </c>
      <c r="B96" s="43" t="s">
        <v>316</v>
      </c>
      <c r="C96" s="218"/>
      <c r="D96" s="219"/>
      <c r="E96" s="220"/>
      <c r="F96" s="218"/>
      <c r="G96" s="219"/>
      <c r="H96" s="220"/>
      <c r="I96" s="218"/>
      <c r="J96" s="219"/>
      <c r="K96" s="220"/>
      <c r="L96" s="218">
        <f t="shared" si="14"/>
        <v>0</v>
      </c>
      <c r="M96" s="219">
        <f t="shared" si="1"/>
        <v>0</v>
      </c>
      <c r="N96" s="220">
        <f t="shared" si="2"/>
        <v>0</v>
      </c>
    </row>
    <row r="97" spans="1:14" ht="13.5" customHeight="1">
      <c r="A97" s="217" t="s">
        <v>6</v>
      </c>
      <c r="B97" s="43" t="s">
        <v>317</v>
      </c>
      <c r="C97" s="218"/>
      <c r="D97" s="219"/>
      <c r="E97" s="220"/>
      <c r="F97" s="218"/>
      <c r="G97" s="219"/>
      <c r="H97" s="220"/>
      <c r="I97" s="218"/>
      <c r="J97" s="219"/>
      <c r="K97" s="220"/>
      <c r="L97" s="218">
        <f t="shared" si="14"/>
        <v>0</v>
      </c>
      <c r="M97" s="219">
        <f t="shared" si="1"/>
        <v>0</v>
      </c>
      <c r="N97" s="220">
        <f t="shared" si="2"/>
        <v>0</v>
      </c>
    </row>
    <row r="98" spans="1:14" ht="13.5" customHeight="1">
      <c r="A98" s="217" t="s">
        <v>8</v>
      </c>
      <c r="B98" s="43" t="s">
        <v>318</v>
      </c>
      <c r="C98" s="218"/>
      <c r="D98" s="219"/>
      <c r="E98" s="220"/>
      <c r="F98" s="218"/>
      <c r="G98" s="219"/>
      <c r="H98" s="220"/>
      <c r="I98" s="218"/>
      <c r="J98" s="219"/>
      <c r="K98" s="220"/>
      <c r="L98" s="218">
        <f t="shared" si="14"/>
        <v>0</v>
      </c>
      <c r="M98" s="219">
        <f t="shared" si="1"/>
        <v>0</v>
      </c>
      <c r="N98" s="220">
        <f t="shared" si="2"/>
        <v>0</v>
      </c>
    </row>
    <row r="99" spans="1:14" ht="13.5" customHeight="1">
      <c r="A99" s="221" t="s">
        <v>10</v>
      </c>
      <c r="B99" s="44" t="s">
        <v>319</v>
      </c>
      <c r="C99" s="218">
        <f aca="true" t="shared" si="18" ref="C99:K99">C96+C97+C98</f>
        <v>0</v>
      </c>
      <c r="D99" s="219">
        <f t="shared" si="18"/>
        <v>0</v>
      </c>
      <c r="E99" s="220">
        <f t="shared" si="18"/>
        <v>0</v>
      </c>
      <c r="F99" s="218">
        <f t="shared" si="18"/>
        <v>0</v>
      </c>
      <c r="G99" s="219">
        <f t="shared" si="18"/>
        <v>0</v>
      </c>
      <c r="H99" s="220">
        <f t="shared" si="18"/>
        <v>0</v>
      </c>
      <c r="I99" s="218">
        <f t="shared" si="18"/>
        <v>0</v>
      </c>
      <c r="J99" s="219">
        <f t="shared" si="18"/>
        <v>0</v>
      </c>
      <c r="K99" s="220">
        <f t="shared" si="18"/>
        <v>0</v>
      </c>
      <c r="L99" s="218">
        <f t="shared" si="14"/>
        <v>0</v>
      </c>
      <c r="M99" s="219">
        <f t="shared" si="1"/>
        <v>0</v>
      </c>
      <c r="N99" s="220">
        <f t="shared" si="2"/>
        <v>0</v>
      </c>
    </row>
    <row r="100" spans="1:14" ht="13.5" customHeight="1">
      <c r="A100" s="217" t="s">
        <v>12</v>
      </c>
      <c r="B100" s="43" t="s">
        <v>320</v>
      </c>
      <c r="C100" s="218"/>
      <c r="D100" s="219"/>
      <c r="E100" s="220"/>
      <c r="F100" s="218"/>
      <c r="G100" s="219"/>
      <c r="H100" s="220"/>
      <c r="I100" s="218"/>
      <c r="J100" s="219"/>
      <c r="K100" s="220"/>
      <c r="L100" s="218">
        <f t="shared" si="14"/>
        <v>0</v>
      </c>
      <c r="M100" s="219">
        <f t="shared" si="1"/>
        <v>0</v>
      </c>
      <c r="N100" s="220">
        <f t="shared" si="2"/>
        <v>0</v>
      </c>
    </row>
    <row r="101" spans="1:14" ht="13.5" customHeight="1">
      <c r="A101" s="217" t="s">
        <v>14</v>
      </c>
      <c r="B101" s="43" t="s">
        <v>321</v>
      </c>
      <c r="C101" s="218"/>
      <c r="D101" s="219"/>
      <c r="E101" s="220"/>
      <c r="F101" s="218"/>
      <c r="G101" s="219"/>
      <c r="H101" s="220"/>
      <c r="I101" s="218"/>
      <c r="J101" s="219"/>
      <c r="K101" s="220"/>
      <c r="L101" s="218">
        <f t="shared" si="14"/>
        <v>0</v>
      </c>
      <c r="M101" s="219">
        <f t="shared" si="1"/>
        <v>0</v>
      </c>
      <c r="N101" s="220">
        <f t="shared" si="2"/>
        <v>0</v>
      </c>
    </row>
    <row r="102" spans="1:14" ht="13.5" customHeight="1">
      <c r="A102" s="217" t="s">
        <v>16</v>
      </c>
      <c r="B102" s="43" t="s">
        <v>322</v>
      </c>
      <c r="C102" s="218"/>
      <c r="D102" s="219"/>
      <c r="E102" s="220"/>
      <c r="F102" s="218"/>
      <c r="G102" s="219"/>
      <c r="H102" s="220"/>
      <c r="I102" s="218"/>
      <c r="J102" s="219"/>
      <c r="K102" s="220"/>
      <c r="L102" s="218">
        <f t="shared" si="14"/>
        <v>0</v>
      </c>
      <c r="M102" s="219">
        <f t="shared" si="1"/>
        <v>0</v>
      </c>
      <c r="N102" s="220">
        <f t="shared" si="2"/>
        <v>0</v>
      </c>
    </row>
    <row r="103" spans="1:14" ht="13.5" customHeight="1">
      <c r="A103" s="217" t="s">
        <v>18</v>
      </c>
      <c r="B103" s="43" t="s">
        <v>323</v>
      </c>
      <c r="C103" s="218"/>
      <c r="D103" s="219"/>
      <c r="E103" s="220"/>
      <c r="F103" s="218"/>
      <c r="G103" s="219"/>
      <c r="H103" s="220"/>
      <c r="I103" s="218"/>
      <c r="J103" s="219"/>
      <c r="K103" s="220"/>
      <c r="L103" s="218">
        <f t="shared" si="14"/>
        <v>0</v>
      </c>
      <c r="M103" s="219">
        <f t="shared" si="1"/>
        <v>0</v>
      </c>
      <c r="N103" s="220">
        <f t="shared" si="2"/>
        <v>0</v>
      </c>
    </row>
    <row r="104" spans="1:14" ht="13.5" customHeight="1">
      <c r="A104" s="217"/>
      <c r="B104" s="43" t="s">
        <v>326</v>
      </c>
      <c r="C104" s="218"/>
      <c r="D104" s="219">
        <v>1889682</v>
      </c>
      <c r="E104" s="220">
        <v>1889682</v>
      </c>
      <c r="F104" s="218"/>
      <c r="G104" s="219"/>
      <c r="H104" s="220"/>
      <c r="I104" s="218"/>
      <c r="J104" s="219"/>
      <c r="K104" s="220"/>
      <c r="L104" s="218">
        <f t="shared" si="14"/>
        <v>0</v>
      </c>
      <c r="M104" s="219">
        <f t="shared" si="1"/>
        <v>1889682</v>
      </c>
      <c r="N104" s="220">
        <f t="shared" si="2"/>
        <v>1889682</v>
      </c>
    </row>
    <row r="105" spans="1:14" ht="13.5" customHeight="1">
      <c r="A105" s="221" t="s">
        <v>20</v>
      </c>
      <c r="B105" s="44" t="s">
        <v>325</v>
      </c>
      <c r="C105" s="218">
        <f>C100+C101+C102+C103</f>
        <v>0</v>
      </c>
      <c r="D105" s="219">
        <f>D100+D101+D102+D103+D104</f>
        <v>1889682</v>
      </c>
      <c r="E105" s="219">
        <v>1889682</v>
      </c>
      <c r="F105" s="219">
        <f aca="true" t="shared" si="19" ref="F105:K105">F100+F101+F102+F103+F104</f>
        <v>0</v>
      </c>
      <c r="G105" s="219">
        <f t="shared" si="19"/>
        <v>0</v>
      </c>
      <c r="H105" s="219">
        <f t="shared" si="19"/>
        <v>0</v>
      </c>
      <c r="I105" s="219">
        <f t="shared" si="19"/>
        <v>0</v>
      </c>
      <c r="J105" s="219">
        <f t="shared" si="19"/>
        <v>0</v>
      </c>
      <c r="K105" s="219">
        <f t="shared" si="19"/>
        <v>0</v>
      </c>
      <c r="L105" s="218">
        <f t="shared" si="14"/>
        <v>0</v>
      </c>
      <c r="M105" s="219">
        <f t="shared" si="1"/>
        <v>1889682</v>
      </c>
      <c r="N105" s="220">
        <f aca="true" t="shared" si="20" ref="N105:N120">E105+H105+K105</f>
        <v>1889682</v>
      </c>
    </row>
    <row r="106" spans="1:14" ht="13.5" customHeight="1">
      <c r="A106" s="217" t="s">
        <v>22</v>
      </c>
      <c r="B106" s="43" t="s">
        <v>326</v>
      </c>
      <c r="C106" s="218"/>
      <c r="D106" s="219"/>
      <c r="E106" s="220"/>
      <c r="F106" s="218"/>
      <c r="G106" s="219"/>
      <c r="H106" s="220"/>
      <c r="I106" s="218"/>
      <c r="J106" s="219"/>
      <c r="K106" s="220"/>
      <c r="L106" s="218">
        <f t="shared" si="14"/>
        <v>0</v>
      </c>
      <c r="M106" s="219">
        <f t="shared" si="1"/>
        <v>0</v>
      </c>
      <c r="N106" s="220">
        <f t="shared" si="20"/>
        <v>0</v>
      </c>
    </row>
    <row r="107" spans="1:14" ht="13.5" customHeight="1">
      <c r="A107" s="217" t="s">
        <v>24</v>
      </c>
      <c r="B107" s="43" t="s">
        <v>327</v>
      </c>
      <c r="C107" s="218"/>
      <c r="D107" s="219"/>
      <c r="E107" s="220"/>
      <c r="F107" s="218"/>
      <c r="G107" s="219"/>
      <c r="H107" s="220"/>
      <c r="I107" s="218"/>
      <c r="J107" s="219"/>
      <c r="K107" s="220"/>
      <c r="L107" s="218">
        <f t="shared" si="14"/>
        <v>0</v>
      </c>
      <c r="M107" s="219">
        <f t="shared" si="1"/>
        <v>0</v>
      </c>
      <c r="N107" s="220">
        <f t="shared" si="20"/>
        <v>0</v>
      </c>
    </row>
    <row r="108" spans="1:14" ht="13.5" customHeight="1">
      <c r="A108" s="217" t="s">
        <v>26</v>
      </c>
      <c r="B108" s="43" t="s">
        <v>328</v>
      </c>
      <c r="C108" s="218"/>
      <c r="D108" s="219"/>
      <c r="E108" s="220"/>
      <c r="F108" s="218"/>
      <c r="G108" s="219"/>
      <c r="H108" s="220"/>
      <c r="I108" s="218"/>
      <c r="J108" s="219"/>
      <c r="K108" s="220"/>
      <c r="L108" s="218">
        <f t="shared" si="14"/>
        <v>0</v>
      </c>
      <c r="M108" s="219">
        <f t="shared" si="1"/>
        <v>0</v>
      </c>
      <c r="N108" s="220">
        <f t="shared" si="20"/>
        <v>0</v>
      </c>
    </row>
    <row r="109" spans="1:14" ht="13.5" customHeight="1">
      <c r="A109" s="217" t="s">
        <v>28</v>
      </c>
      <c r="B109" s="43" t="s">
        <v>329</v>
      </c>
      <c r="C109" s="218"/>
      <c r="D109" s="219"/>
      <c r="E109" s="220"/>
      <c r="F109" s="218"/>
      <c r="G109" s="219"/>
      <c r="H109" s="220"/>
      <c r="I109" s="218"/>
      <c r="J109" s="219"/>
      <c r="K109" s="220"/>
      <c r="L109" s="218">
        <f t="shared" si="14"/>
        <v>0</v>
      </c>
      <c r="M109" s="219">
        <f t="shared" si="1"/>
        <v>0</v>
      </c>
      <c r="N109" s="220">
        <f t="shared" si="20"/>
        <v>0</v>
      </c>
    </row>
    <row r="110" spans="1:14" ht="13.5" customHeight="1">
      <c r="A110" s="217" t="s">
        <v>30</v>
      </c>
      <c r="B110" s="43" t="s">
        <v>330</v>
      </c>
      <c r="C110" s="218"/>
      <c r="D110" s="219"/>
      <c r="E110" s="220"/>
      <c r="F110" s="218"/>
      <c r="G110" s="219"/>
      <c r="H110" s="220"/>
      <c r="I110" s="218"/>
      <c r="J110" s="219"/>
      <c r="K110" s="220"/>
      <c r="L110" s="218">
        <f t="shared" si="14"/>
        <v>0</v>
      </c>
      <c r="M110" s="219">
        <f t="shared" si="1"/>
        <v>0</v>
      </c>
      <c r="N110" s="220">
        <f t="shared" si="20"/>
        <v>0</v>
      </c>
    </row>
    <row r="111" spans="1:14" ht="13.5" customHeight="1">
      <c r="A111" s="217" t="s">
        <v>32</v>
      </c>
      <c r="B111" s="43" t="s">
        <v>331</v>
      </c>
      <c r="C111" s="218"/>
      <c r="D111" s="219"/>
      <c r="E111" s="220"/>
      <c r="F111" s="218"/>
      <c r="G111" s="219"/>
      <c r="H111" s="220"/>
      <c r="I111" s="218"/>
      <c r="J111" s="219"/>
      <c r="K111" s="220"/>
      <c r="L111" s="218">
        <f t="shared" si="14"/>
        <v>0</v>
      </c>
      <c r="M111" s="219">
        <f t="shared" si="1"/>
        <v>0</v>
      </c>
      <c r="N111" s="220">
        <f t="shared" si="20"/>
        <v>0</v>
      </c>
    </row>
    <row r="112" spans="1:14" ht="13.5" customHeight="1">
      <c r="A112" s="221" t="s">
        <v>34</v>
      </c>
      <c r="B112" s="44" t="s">
        <v>332</v>
      </c>
      <c r="C112" s="218">
        <f aca="true" t="shared" si="21" ref="C112:K112">C99+C105+C106+C107+C108+C109+C110+C111</f>
        <v>0</v>
      </c>
      <c r="D112" s="219">
        <f t="shared" si="21"/>
        <v>1889682</v>
      </c>
      <c r="E112" s="220">
        <f t="shared" si="21"/>
        <v>1889682</v>
      </c>
      <c r="F112" s="218">
        <f t="shared" si="21"/>
        <v>0</v>
      </c>
      <c r="G112" s="219">
        <f t="shared" si="21"/>
        <v>0</v>
      </c>
      <c r="H112" s="220">
        <f t="shared" si="21"/>
        <v>0</v>
      </c>
      <c r="I112" s="218">
        <f t="shared" si="21"/>
        <v>0</v>
      </c>
      <c r="J112" s="219">
        <f t="shared" si="21"/>
        <v>0</v>
      </c>
      <c r="K112" s="220">
        <f t="shared" si="21"/>
        <v>0</v>
      </c>
      <c r="L112" s="218">
        <f t="shared" si="14"/>
        <v>0</v>
      </c>
      <c r="M112" s="219">
        <f t="shared" si="1"/>
        <v>1889682</v>
      </c>
      <c r="N112" s="220">
        <f t="shared" si="20"/>
        <v>1889682</v>
      </c>
    </row>
    <row r="113" spans="1:14" ht="13.5" customHeight="1">
      <c r="A113" s="217" t="s">
        <v>36</v>
      </c>
      <c r="B113" s="43" t="s">
        <v>333</v>
      </c>
      <c r="C113" s="218"/>
      <c r="D113" s="219"/>
      <c r="E113" s="220"/>
      <c r="F113" s="218"/>
      <c r="G113" s="219"/>
      <c r="H113" s="220"/>
      <c r="I113" s="218"/>
      <c r="J113" s="219"/>
      <c r="K113" s="220"/>
      <c r="L113" s="218">
        <f t="shared" si="14"/>
        <v>0</v>
      </c>
      <c r="M113" s="219">
        <f t="shared" si="1"/>
        <v>0</v>
      </c>
      <c r="N113" s="220">
        <f t="shared" si="20"/>
        <v>0</v>
      </c>
    </row>
    <row r="114" spans="1:14" ht="13.5" customHeight="1">
      <c r="A114" s="217" t="s">
        <v>38</v>
      </c>
      <c r="B114" s="43" t="s">
        <v>334</v>
      </c>
      <c r="C114" s="218"/>
      <c r="D114" s="219"/>
      <c r="E114" s="220"/>
      <c r="F114" s="218"/>
      <c r="G114" s="219"/>
      <c r="H114" s="220"/>
      <c r="I114" s="218"/>
      <c r="J114" s="219"/>
      <c r="K114" s="220"/>
      <c r="L114" s="218">
        <f t="shared" si="14"/>
        <v>0</v>
      </c>
      <c r="M114" s="219">
        <f t="shared" si="1"/>
        <v>0</v>
      </c>
      <c r="N114" s="220">
        <f t="shared" si="20"/>
        <v>0</v>
      </c>
    </row>
    <row r="115" spans="1:14" ht="13.5" customHeight="1">
      <c r="A115" s="217" t="s">
        <v>40</v>
      </c>
      <c r="B115" s="43" t="s">
        <v>335</v>
      </c>
      <c r="C115" s="218"/>
      <c r="D115" s="219"/>
      <c r="E115" s="220"/>
      <c r="F115" s="218"/>
      <c r="G115" s="219"/>
      <c r="H115" s="220"/>
      <c r="I115" s="218"/>
      <c r="J115" s="219"/>
      <c r="K115" s="220"/>
      <c r="L115" s="218">
        <f t="shared" si="14"/>
        <v>0</v>
      </c>
      <c r="M115" s="219">
        <f t="shared" si="1"/>
        <v>0</v>
      </c>
      <c r="N115" s="220">
        <f t="shared" si="20"/>
        <v>0</v>
      </c>
    </row>
    <row r="116" spans="1:14" ht="13.5" customHeight="1">
      <c r="A116" s="217" t="s">
        <v>42</v>
      </c>
      <c r="B116" s="43" t="s">
        <v>336</v>
      </c>
      <c r="C116" s="218"/>
      <c r="D116" s="219"/>
      <c r="E116" s="220"/>
      <c r="F116" s="218"/>
      <c r="G116" s="219"/>
      <c r="H116" s="220"/>
      <c r="I116" s="218"/>
      <c r="J116" s="219"/>
      <c r="K116" s="220"/>
      <c r="L116" s="218">
        <f t="shared" si="14"/>
        <v>0</v>
      </c>
      <c r="M116" s="219">
        <f t="shared" si="1"/>
        <v>0</v>
      </c>
      <c r="N116" s="220">
        <f t="shared" si="20"/>
        <v>0</v>
      </c>
    </row>
    <row r="117" spans="1:14" ht="13.5" customHeight="1">
      <c r="A117" s="221" t="s">
        <v>44</v>
      </c>
      <c r="B117" s="44" t="s">
        <v>337</v>
      </c>
      <c r="C117" s="218">
        <f aca="true" t="shared" si="22" ref="C117:K117">C113+C114+C115+C116</f>
        <v>0</v>
      </c>
      <c r="D117" s="219">
        <f t="shared" si="22"/>
        <v>0</v>
      </c>
      <c r="E117" s="220">
        <f t="shared" si="22"/>
        <v>0</v>
      </c>
      <c r="F117" s="218">
        <f t="shared" si="22"/>
        <v>0</v>
      </c>
      <c r="G117" s="219">
        <f t="shared" si="22"/>
        <v>0</v>
      </c>
      <c r="H117" s="220">
        <f t="shared" si="22"/>
        <v>0</v>
      </c>
      <c r="I117" s="218">
        <f t="shared" si="22"/>
        <v>0</v>
      </c>
      <c r="J117" s="219">
        <f t="shared" si="22"/>
        <v>0</v>
      </c>
      <c r="K117" s="220">
        <f t="shared" si="22"/>
        <v>0</v>
      </c>
      <c r="L117" s="218">
        <f t="shared" si="14"/>
        <v>0</v>
      </c>
      <c r="M117" s="219">
        <f t="shared" si="1"/>
        <v>0</v>
      </c>
      <c r="N117" s="220">
        <f t="shared" si="20"/>
        <v>0</v>
      </c>
    </row>
    <row r="118" spans="1:14" ht="13.5" customHeight="1">
      <c r="A118" s="217" t="s">
        <v>46</v>
      </c>
      <c r="B118" s="43" t="s">
        <v>338</v>
      </c>
      <c r="C118" s="218"/>
      <c r="D118" s="219"/>
      <c r="E118" s="220"/>
      <c r="F118" s="218"/>
      <c r="G118" s="219"/>
      <c r="H118" s="220"/>
      <c r="I118" s="218"/>
      <c r="J118" s="219"/>
      <c r="K118" s="220"/>
      <c r="L118" s="218">
        <f t="shared" si="14"/>
        <v>0</v>
      </c>
      <c r="M118" s="219">
        <f t="shared" si="1"/>
        <v>0</v>
      </c>
      <c r="N118" s="220">
        <f t="shared" si="20"/>
        <v>0</v>
      </c>
    </row>
    <row r="119" spans="1:14" ht="13.5" customHeight="1">
      <c r="A119" s="221" t="s">
        <v>48</v>
      </c>
      <c r="B119" s="44" t="s">
        <v>339</v>
      </c>
      <c r="C119" s="218">
        <f aca="true" t="shared" si="23" ref="C119:K119">C112+C117+C118</f>
        <v>0</v>
      </c>
      <c r="D119" s="219">
        <f t="shared" si="23"/>
        <v>1889682</v>
      </c>
      <c r="E119" s="220">
        <f t="shared" si="23"/>
        <v>1889682</v>
      </c>
      <c r="F119" s="218">
        <f t="shared" si="23"/>
        <v>0</v>
      </c>
      <c r="G119" s="219">
        <f t="shared" si="23"/>
        <v>0</v>
      </c>
      <c r="H119" s="220">
        <f t="shared" si="23"/>
        <v>0</v>
      </c>
      <c r="I119" s="218">
        <f t="shared" si="23"/>
        <v>0</v>
      </c>
      <c r="J119" s="219">
        <f t="shared" si="23"/>
        <v>0</v>
      </c>
      <c r="K119" s="220">
        <f t="shared" si="23"/>
        <v>0</v>
      </c>
      <c r="L119" s="218">
        <f t="shared" si="14"/>
        <v>0</v>
      </c>
      <c r="M119" s="219">
        <f t="shared" si="1"/>
        <v>1889682</v>
      </c>
      <c r="N119" s="220">
        <f t="shared" si="20"/>
        <v>1889682</v>
      </c>
    </row>
    <row r="120" spans="1:14" ht="13.5" customHeight="1">
      <c r="A120" s="226"/>
      <c r="B120" s="45" t="s">
        <v>340</v>
      </c>
      <c r="C120" s="227">
        <f aca="true" t="shared" si="24" ref="C120:K120">C95+C119</f>
        <v>52352261</v>
      </c>
      <c r="D120" s="228">
        <f t="shared" si="24"/>
        <v>58499064</v>
      </c>
      <c r="E120" s="229">
        <f t="shared" si="24"/>
        <v>57299342</v>
      </c>
      <c r="F120" s="227">
        <f t="shared" si="24"/>
        <v>29741288</v>
      </c>
      <c r="G120" s="228">
        <f t="shared" si="24"/>
        <v>35693079</v>
      </c>
      <c r="H120" s="229">
        <f t="shared" si="24"/>
        <v>15954743</v>
      </c>
      <c r="I120" s="227">
        <f t="shared" si="24"/>
        <v>5196172</v>
      </c>
      <c r="J120" s="228">
        <f t="shared" si="24"/>
        <v>5835251</v>
      </c>
      <c r="K120" s="229">
        <f t="shared" si="24"/>
        <v>5143295</v>
      </c>
      <c r="L120" s="227">
        <f t="shared" si="14"/>
        <v>87289721</v>
      </c>
      <c r="M120" s="228">
        <f t="shared" si="1"/>
        <v>100027394</v>
      </c>
      <c r="N120" s="229">
        <f t="shared" si="20"/>
        <v>78397380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39375" right="0" top="1.4840277777777777" bottom="0.9840277777777777" header="0.9840277777777777" footer="0.5118055555555555"/>
  <pageSetup horizontalDpi="300" verticalDpi="300" orientation="landscape" paperSize="9" r:id="rId1"/>
  <headerFooter alignWithMargins="0">
    <oddHeader>&amp;C&amp;"Times New Roman,Normál"&amp;12 2 sz. melléklet
Pecöl Község Önkormányzata 2016 évi költségvetési beszámolója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="97" zoomScaleNormal="97" zoomScalePageLayoutView="0" workbookViewId="0" topLeftCell="C1">
      <selection activeCell="A1" sqref="A1:B16384"/>
    </sheetView>
  </sheetViews>
  <sheetFormatPr defaultColWidth="9.140625" defaultRowHeight="12.75" customHeight="1"/>
  <cols>
    <col min="1" max="1" width="0" style="46" hidden="1" customWidth="1"/>
    <col min="2" max="2" width="0" style="47" hidden="1" customWidth="1"/>
    <col min="3" max="3" width="63.00390625" style="48" customWidth="1"/>
    <col min="4" max="4" width="0" style="49" hidden="1" customWidth="1"/>
    <col min="5" max="5" width="11.140625" style="50" customWidth="1"/>
    <col min="6" max="6" width="13.7109375" style="50" customWidth="1"/>
    <col min="7" max="8" width="14.8515625" style="50" customWidth="1"/>
  </cols>
  <sheetData>
    <row r="1" spans="1:8" ht="12.75" customHeight="1">
      <c r="A1" s="51" t="s">
        <v>343</v>
      </c>
      <c r="B1" s="52"/>
      <c r="C1" s="53" t="s">
        <v>344</v>
      </c>
      <c r="D1" s="54"/>
      <c r="E1" s="55"/>
      <c r="F1" s="55"/>
      <c r="G1" s="55"/>
      <c r="H1" s="55"/>
    </row>
    <row r="2" spans="1:8" ht="12.75" customHeight="1">
      <c r="A2" s="51"/>
      <c r="B2" s="52"/>
      <c r="C2" s="56" t="s">
        <v>345</v>
      </c>
      <c r="D2" s="57" t="s">
        <v>251</v>
      </c>
      <c r="E2" s="58" t="s">
        <v>249</v>
      </c>
      <c r="F2" s="58" t="s">
        <v>250</v>
      </c>
      <c r="G2" s="58"/>
      <c r="H2" s="59" t="s">
        <v>251</v>
      </c>
    </row>
    <row r="3" spans="1:8" s="9" customFormat="1" ht="12.75" customHeight="1">
      <c r="A3" s="51"/>
      <c r="B3" s="52"/>
      <c r="C3" s="60" t="s">
        <v>346</v>
      </c>
      <c r="D3" s="61" t="s">
        <v>253</v>
      </c>
      <c r="E3" s="59" t="s">
        <v>347</v>
      </c>
      <c r="F3" s="59" t="s">
        <v>347</v>
      </c>
      <c r="G3" s="59" t="s">
        <v>251</v>
      </c>
      <c r="H3" s="59" t="s">
        <v>253</v>
      </c>
    </row>
    <row r="4" spans="1:8" ht="11.25" customHeight="1">
      <c r="A4" s="51"/>
      <c r="B4" s="52"/>
      <c r="C4" s="56"/>
      <c r="D4" s="57"/>
      <c r="E4" s="62"/>
      <c r="F4" s="62"/>
      <c r="G4" s="62"/>
      <c r="H4" s="62"/>
    </row>
    <row r="5" spans="1:8" ht="12.75" customHeight="1">
      <c r="A5" s="63"/>
      <c r="B5" s="64"/>
      <c r="C5" s="65"/>
      <c r="D5" s="54"/>
      <c r="E5" s="66"/>
      <c r="F5" s="66"/>
      <c r="G5" s="66"/>
      <c r="H5" s="66"/>
    </row>
    <row r="6" spans="1:8" ht="12.75" customHeight="1">
      <c r="A6" s="63"/>
      <c r="B6" s="64"/>
      <c r="C6" s="65" t="s">
        <v>348</v>
      </c>
      <c r="D6" s="54" t="e">
        <f>SUM("$#REF!$#REF!"/"#REF!#REF!")*100</f>
        <v>#VALUE!</v>
      </c>
      <c r="E6" s="66"/>
      <c r="F6" s="66"/>
      <c r="G6" s="66"/>
      <c r="H6" s="67" t="e">
        <f>G6/F6</f>
        <v>#DIV/0!</v>
      </c>
    </row>
    <row r="7" spans="1:8" ht="12.75" customHeight="1">
      <c r="A7" s="63"/>
      <c r="B7" s="64"/>
      <c r="C7" s="65" t="s">
        <v>349</v>
      </c>
      <c r="D7" s="54"/>
      <c r="E7" s="66"/>
      <c r="F7" s="66"/>
      <c r="G7" s="66"/>
      <c r="H7" s="67" t="e">
        <f>G7/F7</f>
        <v>#DIV/0!</v>
      </c>
    </row>
    <row r="8" spans="1:8" ht="12.75" customHeight="1">
      <c r="A8" s="63"/>
      <c r="B8" s="64"/>
      <c r="C8" s="65" t="s">
        <v>350</v>
      </c>
      <c r="D8" s="54"/>
      <c r="E8" s="66"/>
      <c r="F8" s="66"/>
      <c r="G8" s="66"/>
      <c r="H8" s="67" t="e">
        <f>G8/F8</f>
        <v>#DIV/0!</v>
      </c>
    </row>
    <row r="9" spans="1:8" ht="12.75" customHeight="1">
      <c r="A9" s="63" t="s">
        <v>20</v>
      </c>
      <c r="B9" s="64" t="s">
        <v>351</v>
      </c>
      <c r="C9" s="65" t="s">
        <v>352</v>
      </c>
      <c r="D9" s="54" t="e">
        <f>SUM("$#REF!$#REF!"/"#REF!#REF!")*100</f>
        <v>#VALUE!</v>
      </c>
      <c r="E9" s="66"/>
      <c r="F9" s="66"/>
      <c r="G9" s="66"/>
      <c r="H9" s="67" t="e">
        <f>G9/F9</f>
        <v>#DIV/0!</v>
      </c>
    </row>
    <row r="10" spans="1:8" ht="12.75" customHeight="1">
      <c r="A10" s="63"/>
      <c r="B10" s="64"/>
      <c r="C10" s="65"/>
      <c r="D10" s="54"/>
      <c r="E10" s="66"/>
      <c r="F10" s="66"/>
      <c r="G10" s="66"/>
      <c r="H10" s="66"/>
    </row>
    <row r="11" spans="1:8" ht="12.75" customHeight="1">
      <c r="A11" s="63"/>
      <c r="B11" s="64"/>
      <c r="C11" s="35" t="s">
        <v>123</v>
      </c>
      <c r="D11" s="54"/>
      <c r="E11" s="68">
        <f>SUM(E6:E9)</f>
        <v>0</v>
      </c>
      <c r="F11" s="68">
        <f>SUM(F6:F9)</f>
        <v>0</v>
      </c>
      <c r="G11" s="68">
        <f>SUM(G6:G9)</f>
        <v>0</v>
      </c>
      <c r="H11" s="68" t="e">
        <f>SUM(H6:H9)</f>
        <v>#DIV/0!</v>
      </c>
    </row>
    <row r="12" spans="1:8" ht="12.75" customHeight="1">
      <c r="A12" s="63"/>
      <c r="B12" s="64"/>
      <c r="C12" s="65"/>
      <c r="D12" s="54"/>
      <c r="E12" s="66"/>
      <c r="F12" s="66"/>
      <c r="G12" s="66"/>
      <c r="H12" s="66"/>
    </row>
    <row r="13" spans="1:8" ht="12.75" customHeight="1">
      <c r="A13" s="63"/>
      <c r="B13" s="64" t="s">
        <v>351</v>
      </c>
      <c r="C13" s="65" t="s">
        <v>353</v>
      </c>
      <c r="D13" s="54" t="e">
        <f>SUM("$#REF!$#REF!"/"#REF!#REF!")*100</f>
        <v>#VALUE!</v>
      </c>
      <c r="E13" s="66"/>
      <c r="F13" s="66"/>
      <c r="G13" s="66"/>
      <c r="H13" s="67" t="e">
        <f aca="true" t="shared" si="0" ref="H13:H20">G13/F13</f>
        <v>#DIV/0!</v>
      </c>
    </row>
    <row r="14" spans="1:8" ht="12.75" customHeight="1">
      <c r="A14" s="63"/>
      <c r="B14" s="64" t="s">
        <v>354</v>
      </c>
      <c r="C14" s="65" t="s">
        <v>355</v>
      </c>
      <c r="D14" s="54" t="e">
        <f>SUM("$#REF!$#REF!"/"#REF!#REF!")*100</f>
        <v>#VALUE!</v>
      </c>
      <c r="E14" s="69"/>
      <c r="F14" s="69"/>
      <c r="G14" s="69"/>
      <c r="H14" s="67" t="e">
        <f t="shared" si="0"/>
        <v>#DIV/0!</v>
      </c>
    </row>
    <row r="15" spans="1:8" ht="12.75" customHeight="1">
      <c r="A15" s="63"/>
      <c r="B15" s="64" t="s">
        <v>356</v>
      </c>
      <c r="C15" s="65" t="s">
        <v>357</v>
      </c>
      <c r="D15" s="54" t="e">
        <f>SUM("$#REF!$#REF!"/"#REF!#REF!")*100</f>
        <v>#VALUE!</v>
      </c>
      <c r="E15" s="66"/>
      <c r="F15" s="66"/>
      <c r="G15" s="66"/>
      <c r="H15" s="67" t="e">
        <f t="shared" si="0"/>
        <v>#DIV/0!</v>
      </c>
    </row>
    <row r="16" spans="1:8" ht="12.75" customHeight="1">
      <c r="A16" s="63"/>
      <c r="B16" s="64" t="s">
        <v>351</v>
      </c>
      <c r="C16" s="65" t="s">
        <v>358</v>
      </c>
      <c r="D16" s="54" t="e">
        <f>SUM("$#REF!$#REF!"/"#REF!#REF!")*100</f>
        <v>#VALUE!</v>
      </c>
      <c r="E16" s="66"/>
      <c r="F16" s="66"/>
      <c r="G16" s="66"/>
      <c r="H16" s="67" t="e">
        <f t="shared" si="0"/>
        <v>#DIV/0!</v>
      </c>
    </row>
    <row r="17" spans="1:8" ht="12.75" customHeight="1">
      <c r="A17" s="63"/>
      <c r="B17" s="64"/>
      <c r="C17" s="65" t="s">
        <v>359</v>
      </c>
      <c r="D17" s="54"/>
      <c r="E17" s="66"/>
      <c r="F17" s="66"/>
      <c r="G17" s="66"/>
      <c r="H17" s="67" t="e">
        <f t="shared" si="0"/>
        <v>#DIV/0!</v>
      </c>
    </row>
    <row r="18" spans="1:8" s="70" customFormat="1" ht="12.75" customHeight="1">
      <c r="A18" s="63"/>
      <c r="B18" s="64"/>
      <c r="C18" s="65" t="s">
        <v>360</v>
      </c>
      <c r="D18" s="54"/>
      <c r="E18" s="66"/>
      <c r="F18" s="66"/>
      <c r="G18" s="66"/>
      <c r="H18" s="67" t="e">
        <f t="shared" si="0"/>
        <v>#DIV/0!</v>
      </c>
    </row>
    <row r="19" spans="1:8" s="71" customFormat="1" ht="12.75" customHeight="1">
      <c r="A19" s="63"/>
      <c r="B19" s="64" t="s">
        <v>351</v>
      </c>
      <c r="C19" s="65" t="s">
        <v>361</v>
      </c>
      <c r="D19" s="54" t="e">
        <f>SUM("$#REF!$#REF!"/"#REF!#REF!")*100</f>
        <v>#VALUE!</v>
      </c>
      <c r="E19" s="66"/>
      <c r="F19" s="66"/>
      <c r="G19" s="66"/>
      <c r="H19" s="67" t="e">
        <f t="shared" si="0"/>
        <v>#DIV/0!</v>
      </c>
    </row>
    <row r="20" spans="1:8" ht="12.75" customHeight="1">
      <c r="A20" s="63"/>
      <c r="B20" s="64" t="s">
        <v>351</v>
      </c>
      <c r="C20" s="65" t="s">
        <v>362</v>
      </c>
      <c r="D20" s="54" t="e">
        <f>SUM("$#REF!$#REF!"/"#REF!#REF!")*100</f>
        <v>#VALUE!</v>
      </c>
      <c r="E20" s="66"/>
      <c r="F20" s="66"/>
      <c r="G20" s="66"/>
      <c r="H20" s="67" t="e">
        <f t="shared" si="0"/>
        <v>#DIV/0!</v>
      </c>
    </row>
    <row r="21" spans="1:8" ht="12.75" customHeight="1">
      <c r="A21" s="63"/>
      <c r="B21" s="64"/>
      <c r="C21" s="65"/>
      <c r="D21" s="54"/>
      <c r="E21" s="66"/>
      <c r="F21" s="66"/>
      <c r="G21" s="66"/>
      <c r="H21" s="66"/>
    </row>
    <row r="22" spans="1:8" ht="12.75" customHeight="1">
      <c r="A22" s="72"/>
      <c r="B22" s="73"/>
      <c r="C22" s="74"/>
      <c r="D22" s="54"/>
      <c r="E22" s="75"/>
      <c r="F22" s="75"/>
      <c r="G22" s="75"/>
      <c r="H22" s="75"/>
    </row>
    <row r="23" spans="1:8" ht="12.75" customHeight="1">
      <c r="A23" s="72"/>
      <c r="B23" s="73"/>
      <c r="C23" s="35" t="s">
        <v>133</v>
      </c>
      <c r="D23" s="54"/>
      <c r="E23" s="68">
        <f>SUM(E13:E20)</f>
        <v>0</v>
      </c>
      <c r="F23" s="68">
        <f>SUM(F13:F20)</f>
        <v>0</v>
      </c>
      <c r="G23" s="68">
        <f>SUM(G13:G20)</f>
        <v>0</v>
      </c>
      <c r="H23" s="68" t="e">
        <f>SUM(H13:H20)</f>
        <v>#DIV/0!</v>
      </c>
    </row>
    <row r="24" spans="1:8" ht="12.75" customHeight="1">
      <c r="A24" s="72"/>
      <c r="B24" s="73"/>
      <c r="C24" s="26"/>
      <c r="D24" s="54"/>
      <c r="E24" s="75"/>
      <c r="F24" s="75"/>
      <c r="G24" s="75"/>
      <c r="H24" s="75"/>
    </row>
    <row r="25" spans="1:8" ht="12.75" customHeight="1">
      <c r="A25" s="72"/>
      <c r="B25" s="73"/>
      <c r="C25" s="26"/>
      <c r="D25" s="54"/>
      <c r="E25" s="75"/>
      <c r="F25" s="75"/>
      <c r="G25" s="75"/>
      <c r="H25" s="75"/>
    </row>
    <row r="26" spans="1:8" ht="12.75" customHeight="1">
      <c r="A26" s="72"/>
      <c r="B26" s="73"/>
      <c r="C26" s="65" t="s">
        <v>363</v>
      </c>
      <c r="D26" s="54"/>
      <c r="E26" s="66"/>
      <c r="F26" s="66"/>
      <c r="G26" s="66"/>
      <c r="H26" s="67" t="e">
        <f aca="true" t="shared" si="1" ref="H26:H41">G26/F26</f>
        <v>#DIV/0!</v>
      </c>
    </row>
    <row r="27" spans="1:8" ht="12.75" customHeight="1">
      <c r="A27" s="72"/>
      <c r="B27" s="73"/>
      <c r="C27" s="65" t="s">
        <v>364</v>
      </c>
      <c r="D27" s="54"/>
      <c r="E27" s="66"/>
      <c r="F27" s="66"/>
      <c r="G27" s="66"/>
      <c r="H27" s="67" t="e">
        <f t="shared" si="1"/>
        <v>#DIV/0!</v>
      </c>
    </row>
    <row r="28" spans="1:8" ht="12.75" customHeight="1">
      <c r="A28" s="72"/>
      <c r="B28" s="73"/>
      <c r="C28" s="65" t="s">
        <v>365</v>
      </c>
      <c r="D28" s="54"/>
      <c r="E28" s="66"/>
      <c r="F28" s="66"/>
      <c r="G28" s="66"/>
      <c r="H28" s="67" t="e">
        <f t="shared" si="1"/>
        <v>#DIV/0!</v>
      </c>
    </row>
    <row r="29" spans="1:8" ht="12.75" customHeight="1">
      <c r="A29" s="72"/>
      <c r="B29" s="73"/>
      <c r="C29" s="26" t="s">
        <v>97</v>
      </c>
      <c r="D29" s="54"/>
      <c r="E29" s="76">
        <f>E26+E27+E28</f>
        <v>0</v>
      </c>
      <c r="F29" s="76">
        <f>F26+F27+F28</f>
        <v>0</v>
      </c>
      <c r="G29" s="76">
        <f>G26+G27+G28</f>
        <v>0</v>
      </c>
      <c r="H29" s="67" t="e">
        <f t="shared" si="1"/>
        <v>#DIV/0!</v>
      </c>
    </row>
    <row r="30" spans="1:8" ht="12.75" customHeight="1">
      <c r="A30" s="72"/>
      <c r="B30" s="73"/>
      <c r="C30" s="65" t="s">
        <v>366</v>
      </c>
      <c r="D30" s="54"/>
      <c r="E30" s="66"/>
      <c r="F30" s="66"/>
      <c r="G30" s="66"/>
      <c r="H30" s="67" t="e">
        <f t="shared" si="1"/>
        <v>#DIV/0!</v>
      </c>
    </row>
    <row r="31" spans="1:8" ht="12.75" customHeight="1">
      <c r="A31" s="72"/>
      <c r="B31" s="73"/>
      <c r="C31" s="65" t="s">
        <v>367</v>
      </c>
      <c r="D31" s="54"/>
      <c r="E31" s="66"/>
      <c r="F31" s="66"/>
      <c r="G31" s="66"/>
      <c r="H31" s="67" t="e">
        <f t="shared" si="1"/>
        <v>#DIV/0!</v>
      </c>
    </row>
    <row r="32" spans="1:8" ht="15.75" customHeight="1">
      <c r="A32" s="63" t="s">
        <v>368</v>
      </c>
      <c r="B32" s="64" t="s">
        <v>369</v>
      </c>
      <c r="C32" s="26" t="s">
        <v>101</v>
      </c>
      <c r="D32" s="54" t="e">
        <f>SUM("$#REF!$#REF!"/"#REF!#REF!")*100</f>
        <v>#VALUE!</v>
      </c>
      <c r="E32" s="77">
        <f>E30+E31</f>
        <v>0</v>
      </c>
      <c r="F32" s="77">
        <f>F30+F31</f>
        <v>0</v>
      </c>
      <c r="G32" s="77">
        <f>G30+G31</f>
        <v>0</v>
      </c>
      <c r="H32" s="67" t="e">
        <f t="shared" si="1"/>
        <v>#DIV/0!</v>
      </c>
    </row>
    <row r="33" spans="1:8" ht="12.75" customHeight="1">
      <c r="A33" s="63"/>
      <c r="B33" s="64"/>
      <c r="C33" s="65" t="s">
        <v>370</v>
      </c>
      <c r="D33" s="54"/>
      <c r="E33" s="78"/>
      <c r="F33" s="78"/>
      <c r="G33" s="78"/>
      <c r="H33" s="67" t="e">
        <f t="shared" si="1"/>
        <v>#DIV/0!</v>
      </c>
    </row>
    <row r="34" spans="1:8" ht="12.75" customHeight="1">
      <c r="A34" s="63"/>
      <c r="B34" s="64"/>
      <c r="C34" s="26" t="s">
        <v>103</v>
      </c>
      <c r="D34" s="54"/>
      <c r="E34" s="77">
        <f>E33</f>
        <v>0</v>
      </c>
      <c r="F34" s="77">
        <f>F33</f>
        <v>0</v>
      </c>
      <c r="G34" s="77">
        <f>G33</f>
        <v>0</v>
      </c>
      <c r="H34" s="67" t="e">
        <f t="shared" si="1"/>
        <v>#DIV/0!</v>
      </c>
    </row>
    <row r="35" spans="1:8" ht="12.75" customHeight="1">
      <c r="A35" s="63"/>
      <c r="B35" s="64"/>
      <c r="C35" s="65" t="s">
        <v>371</v>
      </c>
      <c r="D35" s="54"/>
      <c r="E35" s="66"/>
      <c r="F35" s="66"/>
      <c r="G35" s="66"/>
      <c r="H35" s="67" t="e">
        <f t="shared" si="1"/>
        <v>#DIV/0!</v>
      </c>
    </row>
    <row r="36" spans="1:8" ht="12.75" customHeight="1">
      <c r="A36" s="63"/>
      <c r="B36" s="64"/>
      <c r="C36" s="26" t="s">
        <v>105</v>
      </c>
      <c r="D36" s="54"/>
      <c r="E36" s="77">
        <f>E35</f>
        <v>0</v>
      </c>
      <c r="F36" s="77">
        <f>F35</f>
        <v>0</v>
      </c>
      <c r="G36" s="77">
        <f>G35</f>
        <v>0</v>
      </c>
      <c r="H36" s="67" t="e">
        <f t="shared" si="1"/>
        <v>#DIV/0!</v>
      </c>
    </row>
    <row r="37" spans="1:8" s="80" customFormat="1" ht="12.75" customHeight="1">
      <c r="A37" s="63"/>
      <c r="B37" s="64"/>
      <c r="C37" s="79" t="s">
        <v>372</v>
      </c>
      <c r="D37" s="54"/>
      <c r="E37" s="66"/>
      <c r="F37" s="66"/>
      <c r="G37" s="66"/>
      <c r="H37" s="67" t="e">
        <f t="shared" si="1"/>
        <v>#DIV/0!</v>
      </c>
    </row>
    <row r="38" spans="1:8" s="70" customFormat="1" ht="12.75" customHeight="1">
      <c r="A38" s="63"/>
      <c r="B38" s="64"/>
      <c r="C38" s="65" t="s">
        <v>373</v>
      </c>
      <c r="D38" s="54"/>
      <c r="E38" s="66"/>
      <c r="F38" s="66"/>
      <c r="G38" s="66"/>
      <c r="H38" s="67" t="e">
        <f t="shared" si="1"/>
        <v>#DIV/0!</v>
      </c>
    </row>
    <row r="39" spans="1:8" s="70" customFormat="1" ht="12.75" customHeight="1">
      <c r="A39" s="63"/>
      <c r="B39" s="64"/>
      <c r="C39" s="65" t="s">
        <v>374</v>
      </c>
      <c r="D39" s="54"/>
      <c r="E39" s="78"/>
      <c r="F39" s="78"/>
      <c r="G39" s="78"/>
      <c r="H39" s="67" t="e">
        <f t="shared" si="1"/>
        <v>#DIV/0!</v>
      </c>
    </row>
    <row r="40" spans="1:8" s="70" customFormat="1" ht="12.75" customHeight="1">
      <c r="A40" s="63"/>
      <c r="B40" s="64"/>
      <c r="C40" s="65" t="s">
        <v>366</v>
      </c>
      <c r="D40" s="54"/>
      <c r="E40" s="78"/>
      <c r="F40" s="78"/>
      <c r="G40" s="78"/>
      <c r="H40" s="67" t="e">
        <f t="shared" si="1"/>
        <v>#DIV/0!</v>
      </c>
    </row>
    <row r="41" spans="1:8" ht="12.75" customHeight="1">
      <c r="A41" s="63"/>
      <c r="B41" s="64"/>
      <c r="C41" s="26" t="s">
        <v>109</v>
      </c>
      <c r="D41" s="54" t="e">
        <f>SUM("$#REF!$#REF!"/"#REF!#REF!")*100</f>
        <v>#VALUE!</v>
      </c>
      <c r="E41" s="75">
        <f>E37+E38+E39</f>
        <v>0</v>
      </c>
      <c r="F41" s="75">
        <f>F37+F38+F39</f>
        <v>0</v>
      </c>
      <c r="G41" s="75">
        <f>G37+G38+G39+G40</f>
        <v>0</v>
      </c>
      <c r="H41" s="67" t="e">
        <f t="shared" si="1"/>
        <v>#DIV/0!</v>
      </c>
    </row>
    <row r="42" spans="1:8" ht="12.75" customHeight="1">
      <c r="A42" s="63"/>
      <c r="B42" s="64"/>
      <c r="C42" s="65"/>
      <c r="D42" s="54"/>
      <c r="E42" s="76"/>
      <c r="F42" s="76"/>
      <c r="G42" s="76"/>
      <c r="H42" s="76"/>
    </row>
    <row r="43" spans="1:8" ht="12.75" customHeight="1">
      <c r="A43" s="63"/>
      <c r="B43" s="81"/>
      <c r="C43" s="35" t="s">
        <v>309</v>
      </c>
      <c r="D43" s="54" t="e">
        <f>SUM("$#REF!$#REF!"/"#REF!#REF!")*100</f>
        <v>#VALUE!</v>
      </c>
      <c r="E43" s="82">
        <f>E29+E32+E34+E36+E41</f>
        <v>0</v>
      </c>
      <c r="F43" s="82">
        <f>F29+F32+F34+F36+F41</f>
        <v>0</v>
      </c>
      <c r="G43" s="82">
        <f>G29+G32+G34+G36+G41</f>
        <v>0</v>
      </c>
      <c r="H43" s="82" t="e">
        <f>H29+H32+H34+H36+H41</f>
        <v>#DIV/0!</v>
      </c>
    </row>
  </sheetData>
  <sheetProtection selectLockedCells="1" selectUnlockedCells="1"/>
  <printOptions gridLines="1"/>
  <pageMargins left="1.1298611111111112" right="0.7" top="1" bottom="0.3798611111111111" header="0.45" footer="0.3"/>
  <pageSetup horizontalDpi="300" verticalDpi="300" orientation="landscape" paperSize="9" scale="85"/>
  <headerFooter alignWithMargins="0">
    <oddHeader>&amp;C3.sz melléklet
Csénye Község Önkormányzata 2014.évi költségvetése
SZOCIÁLIS KIAD.ÉS ÁTADOTT PÉNZEK E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49"/>
  <sheetViews>
    <sheetView zoomScale="97" zoomScaleNormal="97" zoomScalePageLayoutView="0" workbookViewId="0" topLeftCell="C1">
      <selection activeCell="P50" sqref="P50"/>
    </sheetView>
  </sheetViews>
  <sheetFormatPr defaultColWidth="9.140625" defaultRowHeight="12.75" customHeight="1"/>
  <cols>
    <col min="1" max="1" width="0" style="83" hidden="1" customWidth="1"/>
    <col min="2" max="2" width="0" style="84" hidden="1" customWidth="1"/>
    <col min="3" max="3" width="42.7109375" style="50" customWidth="1"/>
    <col min="4" max="4" width="0" style="85" hidden="1" customWidth="1"/>
    <col min="5" max="5" width="10.7109375" style="50" customWidth="1"/>
    <col min="6" max="7" width="10.8515625" style="50" customWidth="1"/>
    <col min="8" max="8" width="9.57421875" style="50" customWidth="1"/>
    <col min="9" max="9" width="9.421875" style="50" customWidth="1"/>
    <col min="10" max="10" width="9.7109375" style="50" customWidth="1"/>
    <col min="11" max="13" width="3.421875" style="50" customWidth="1"/>
    <col min="14" max="14" width="11.00390625" style="50" customWidth="1"/>
    <col min="15" max="15" width="11.421875" style="50" customWidth="1"/>
    <col min="16" max="16" width="11.57421875" style="50" customWidth="1"/>
    <col min="17" max="16384" width="9.140625" style="9" customWidth="1"/>
  </cols>
  <sheetData>
    <row r="2" ht="12.75" customHeight="1" thickBot="1">
      <c r="N2" s="50" t="s">
        <v>375</v>
      </c>
    </row>
    <row r="3" spans="1:16" ht="12.75" customHeight="1">
      <c r="A3" s="86" t="s">
        <v>343</v>
      </c>
      <c r="B3" s="87"/>
      <c r="C3" s="88" t="s">
        <v>376</v>
      </c>
      <c r="D3" s="89"/>
      <c r="E3" s="254" t="s">
        <v>377</v>
      </c>
      <c r="F3" s="254"/>
      <c r="G3" s="254"/>
      <c r="H3" s="254" t="s">
        <v>378</v>
      </c>
      <c r="I3" s="254"/>
      <c r="J3" s="254"/>
      <c r="K3" s="255" t="s">
        <v>379</v>
      </c>
      <c r="L3" s="256"/>
      <c r="M3" s="257"/>
      <c r="N3" s="254" t="s">
        <v>247</v>
      </c>
      <c r="O3" s="254"/>
      <c r="P3" s="254"/>
    </row>
    <row r="4" spans="1:16" ht="12.75" customHeight="1">
      <c r="A4" s="86"/>
      <c r="B4" s="87"/>
      <c r="C4" s="90" t="s">
        <v>412</v>
      </c>
      <c r="D4" s="91" t="s">
        <v>251</v>
      </c>
      <c r="E4" s="92" t="s">
        <v>249</v>
      </c>
      <c r="F4" s="93" t="s">
        <v>250</v>
      </c>
      <c r="G4" s="94"/>
      <c r="H4" s="92" t="s">
        <v>249</v>
      </c>
      <c r="I4" s="93" t="s">
        <v>250</v>
      </c>
      <c r="J4" s="94"/>
      <c r="K4" s="92" t="s">
        <v>249</v>
      </c>
      <c r="L4" s="93" t="s">
        <v>250</v>
      </c>
      <c r="M4" s="94"/>
      <c r="N4" s="92" t="s">
        <v>249</v>
      </c>
      <c r="O4" s="93" t="s">
        <v>250</v>
      </c>
      <c r="P4" s="94"/>
    </row>
    <row r="5" spans="1:16" ht="12.75" customHeight="1">
      <c r="A5" s="86"/>
      <c r="B5" s="87"/>
      <c r="C5" s="95" t="s">
        <v>346</v>
      </c>
      <c r="D5" s="91" t="s">
        <v>253</v>
      </c>
      <c r="E5" s="96" t="s">
        <v>347</v>
      </c>
      <c r="F5" s="97" t="s">
        <v>347</v>
      </c>
      <c r="G5" s="98" t="s">
        <v>251</v>
      </c>
      <c r="H5" s="96" t="s">
        <v>347</v>
      </c>
      <c r="I5" s="97" t="s">
        <v>347</v>
      </c>
      <c r="J5" s="98" t="s">
        <v>251</v>
      </c>
      <c r="K5" s="96" t="s">
        <v>347</v>
      </c>
      <c r="L5" s="97" t="s">
        <v>347</v>
      </c>
      <c r="M5" s="98" t="s">
        <v>251</v>
      </c>
      <c r="N5" s="96" t="s">
        <v>347</v>
      </c>
      <c r="O5" s="97" t="s">
        <v>347</v>
      </c>
      <c r="P5" s="98" t="s">
        <v>251</v>
      </c>
    </row>
    <row r="6" spans="1:16" ht="11.25" customHeight="1">
      <c r="A6" s="86"/>
      <c r="B6" s="87"/>
      <c r="C6" s="90"/>
      <c r="D6" s="91"/>
      <c r="E6" s="99"/>
      <c r="F6" s="100"/>
      <c r="G6" s="101"/>
      <c r="H6" s="99"/>
      <c r="I6" s="100"/>
      <c r="J6" s="101"/>
      <c r="K6" s="99"/>
      <c r="L6" s="100"/>
      <c r="M6" s="101"/>
      <c r="N6" s="102">
        <f aca="true" t="shared" si="0" ref="N6:N16">E6+H6+K6</f>
        <v>0</v>
      </c>
      <c r="O6" s="103">
        <f aca="true" t="shared" si="1" ref="O6:O16">F6+I6+L6</f>
        <v>0</v>
      </c>
      <c r="P6" s="104">
        <f aca="true" t="shared" si="2" ref="P6:P16">G6+J6+M6</f>
        <v>0</v>
      </c>
    </row>
    <row r="7" spans="1:16" ht="12.75" customHeight="1">
      <c r="A7" s="105"/>
      <c r="B7" s="106"/>
      <c r="C7" s="107"/>
      <c r="D7" s="108"/>
      <c r="E7" s="109"/>
      <c r="F7" s="110"/>
      <c r="G7" s="111"/>
      <c r="H7" s="109"/>
      <c r="I7" s="110"/>
      <c r="J7" s="111"/>
      <c r="K7" s="109"/>
      <c r="L7" s="110"/>
      <c r="M7" s="111"/>
      <c r="N7" s="109">
        <f t="shared" si="0"/>
        <v>0</v>
      </c>
      <c r="O7" s="110">
        <f t="shared" si="1"/>
        <v>0</v>
      </c>
      <c r="P7" s="111">
        <f t="shared" si="2"/>
        <v>0</v>
      </c>
    </row>
    <row r="8" spans="1:16" ht="12.75" customHeight="1">
      <c r="A8" s="105"/>
      <c r="B8" s="106"/>
      <c r="C8" s="107" t="s">
        <v>380</v>
      </c>
      <c r="D8" s="108" t="e">
        <f>SUM("$#REF!$#REF!"/"#REF!#REF!")*100</f>
        <v>#VALUE!</v>
      </c>
      <c r="E8" s="109">
        <v>34482705</v>
      </c>
      <c r="F8" s="110">
        <f>36664451-1327333</f>
        <v>35337118</v>
      </c>
      <c r="G8" s="111">
        <v>35337118</v>
      </c>
      <c r="H8" s="109"/>
      <c r="I8" s="110"/>
      <c r="J8" s="111"/>
      <c r="K8" s="109"/>
      <c r="L8" s="110"/>
      <c r="M8" s="111"/>
      <c r="N8" s="109">
        <f t="shared" si="0"/>
        <v>34482705</v>
      </c>
      <c r="O8" s="110">
        <f t="shared" si="1"/>
        <v>35337118</v>
      </c>
      <c r="P8" s="104">
        <f t="shared" si="2"/>
        <v>35337118</v>
      </c>
    </row>
    <row r="9" spans="1:16" ht="12.75" customHeight="1">
      <c r="A9" s="105"/>
      <c r="B9" s="106"/>
      <c r="C9" s="107" t="s">
        <v>381</v>
      </c>
      <c r="D9" s="108"/>
      <c r="E9" s="109"/>
      <c r="F9" s="110"/>
      <c r="G9" s="111"/>
      <c r="H9" s="109"/>
      <c r="I9" s="110"/>
      <c r="J9" s="111"/>
      <c r="K9" s="109"/>
      <c r="L9" s="110"/>
      <c r="M9" s="111"/>
      <c r="N9" s="109">
        <f t="shared" si="0"/>
        <v>0</v>
      </c>
      <c r="O9" s="110">
        <f t="shared" si="1"/>
        <v>0</v>
      </c>
      <c r="P9" s="104">
        <f t="shared" si="2"/>
        <v>0</v>
      </c>
    </row>
    <row r="10" spans="1:16" ht="12.75" customHeight="1">
      <c r="A10" s="105"/>
      <c r="B10" s="106"/>
      <c r="C10" s="107" t="s">
        <v>382</v>
      </c>
      <c r="D10" s="108"/>
      <c r="E10" s="109">
        <v>4027200</v>
      </c>
      <c r="F10" s="110">
        <v>4354800</v>
      </c>
      <c r="G10" s="111">
        <v>4354800</v>
      </c>
      <c r="H10" s="109"/>
      <c r="I10" s="110"/>
      <c r="J10" s="111"/>
      <c r="K10" s="109"/>
      <c r="L10" s="110"/>
      <c r="M10" s="111"/>
      <c r="N10" s="109">
        <f t="shared" si="0"/>
        <v>4027200</v>
      </c>
      <c r="O10" s="110">
        <f t="shared" si="1"/>
        <v>4354800</v>
      </c>
      <c r="P10" s="104">
        <f t="shared" si="2"/>
        <v>4354800</v>
      </c>
    </row>
    <row r="11" spans="1:16" ht="12.75" customHeight="1">
      <c r="A11" s="105" t="s">
        <v>20</v>
      </c>
      <c r="B11" s="106" t="s">
        <v>351</v>
      </c>
      <c r="C11" s="107" t="s">
        <v>383</v>
      </c>
      <c r="D11" s="108" t="e">
        <f>SUM("$#REF!$#REF!"/"#REF!#REF!")*100</f>
        <v>#VALUE!</v>
      </c>
      <c r="E11" s="109"/>
      <c r="F11" s="110"/>
      <c r="G11" s="111"/>
      <c r="H11" s="109"/>
      <c r="I11" s="110"/>
      <c r="J11" s="111"/>
      <c r="K11" s="109"/>
      <c r="L11" s="110"/>
      <c r="M11" s="111"/>
      <c r="N11" s="109">
        <f t="shared" si="0"/>
        <v>0</v>
      </c>
      <c r="O11" s="110">
        <f t="shared" si="1"/>
        <v>0</v>
      </c>
      <c r="P11" s="104">
        <f t="shared" si="2"/>
        <v>0</v>
      </c>
    </row>
    <row r="12" spans="1:16" ht="12.75" customHeight="1">
      <c r="A12" s="105"/>
      <c r="B12" s="106"/>
      <c r="C12" s="107" t="s">
        <v>384</v>
      </c>
      <c r="D12" s="108"/>
      <c r="E12" s="109">
        <v>2654667</v>
      </c>
      <c r="F12" s="110">
        <v>1327333</v>
      </c>
      <c r="G12" s="111">
        <v>1327333</v>
      </c>
      <c r="H12" s="109"/>
      <c r="I12" s="110"/>
      <c r="J12" s="111"/>
      <c r="K12" s="109"/>
      <c r="L12" s="110"/>
      <c r="M12" s="111"/>
      <c r="N12" s="109">
        <f t="shared" si="0"/>
        <v>2654667</v>
      </c>
      <c r="O12" s="110">
        <f t="shared" si="1"/>
        <v>1327333</v>
      </c>
      <c r="P12" s="104">
        <f t="shared" si="2"/>
        <v>1327333</v>
      </c>
    </row>
    <row r="13" spans="1:16" ht="12.75" customHeight="1">
      <c r="A13" s="105"/>
      <c r="B13" s="106"/>
      <c r="C13" s="107" t="s">
        <v>415</v>
      </c>
      <c r="D13" s="108"/>
      <c r="E13" s="109"/>
      <c r="F13" s="110"/>
      <c r="G13" s="111"/>
      <c r="H13" s="109"/>
      <c r="I13" s="110">
        <v>323000</v>
      </c>
      <c r="J13" s="111">
        <v>323000</v>
      </c>
      <c r="K13" s="109"/>
      <c r="L13" s="110"/>
      <c r="M13" s="111"/>
      <c r="N13" s="109">
        <f t="shared" si="0"/>
        <v>0</v>
      </c>
      <c r="O13" s="110">
        <f t="shared" si="1"/>
        <v>323000</v>
      </c>
      <c r="P13" s="104">
        <f t="shared" si="2"/>
        <v>323000</v>
      </c>
    </row>
    <row r="14" spans="1:16" ht="12.75" customHeight="1">
      <c r="A14" s="105"/>
      <c r="B14" s="106"/>
      <c r="C14" s="107" t="s">
        <v>414</v>
      </c>
      <c r="D14" s="108"/>
      <c r="E14" s="109"/>
      <c r="F14" s="110"/>
      <c r="G14" s="111"/>
      <c r="H14" s="109"/>
      <c r="I14" s="110">
        <v>16200</v>
      </c>
      <c r="J14" s="111">
        <v>16200</v>
      </c>
      <c r="K14" s="109"/>
      <c r="L14" s="110"/>
      <c r="M14" s="111"/>
      <c r="N14" s="109">
        <f t="shared" si="0"/>
        <v>0</v>
      </c>
      <c r="O14" s="110">
        <f t="shared" si="1"/>
        <v>16200</v>
      </c>
      <c r="P14" s="104">
        <f t="shared" si="2"/>
        <v>16200</v>
      </c>
    </row>
    <row r="15" spans="1:16" ht="12.75" customHeight="1">
      <c r="A15" s="105"/>
      <c r="B15" s="106"/>
      <c r="C15" s="107" t="s">
        <v>360</v>
      </c>
      <c r="D15" s="108"/>
      <c r="E15" s="109"/>
      <c r="F15" s="110"/>
      <c r="G15" s="111"/>
      <c r="H15" s="109"/>
      <c r="I15" s="110">
        <f>79800+81000</f>
        <v>160800</v>
      </c>
      <c r="J15" s="111">
        <v>160800</v>
      </c>
      <c r="K15" s="109"/>
      <c r="L15" s="110"/>
      <c r="M15" s="111"/>
      <c r="N15" s="109">
        <f t="shared" si="0"/>
        <v>0</v>
      </c>
      <c r="O15" s="110">
        <f t="shared" si="1"/>
        <v>160800</v>
      </c>
      <c r="P15" s="104">
        <f t="shared" si="2"/>
        <v>160800</v>
      </c>
    </row>
    <row r="16" spans="1:16" ht="12.75" customHeight="1">
      <c r="A16" s="105"/>
      <c r="B16" s="106"/>
      <c r="C16" s="107" t="s">
        <v>416</v>
      </c>
      <c r="D16" s="108"/>
      <c r="E16" s="109"/>
      <c r="F16" s="110">
        <v>219296</v>
      </c>
      <c r="G16" s="111">
        <v>219296</v>
      </c>
      <c r="H16" s="109"/>
      <c r="I16" s="110"/>
      <c r="J16" s="111"/>
      <c r="K16" s="109"/>
      <c r="L16" s="110"/>
      <c r="M16" s="111"/>
      <c r="N16" s="109">
        <f t="shared" si="0"/>
        <v>0</v>
      </c>
      <c r="O16" s="110">
        <f t="shared" si="1"/>
        <v>219296</v>
      </c>
      <c r="P16" s="104">
        <f t="shared" si="2"/>
        <v>219296</v>
      </c>
    </row>
    <row r="17" spans="1:16" ht="12.75" customHeight="1">
      <c r="A17" s="105"/>
      <c r="B17" s="106"/>
      <c r="C17" s="107"/>
      <c r="D17" s="108"/>
      <c r="E17" s="109"/>
      <c r="F17" s="110"/>
      <c r="G17" s="111"/>
      <c r="H17" s="109"/>
      <c r="I17" s="110"/>
      <c r="J17" s="111"/>
      <c r="K17" s="109"/>
      <c r="L17" s="110"/>
      <c r="M17" s="111"/>
      <c r="N17" s="109"/>
      <c r="O17" s="110"/>
      <c r="P17" s="104"/>
    </row>
    <row r="18" spans="1:16" ht="12.75" customHeight="1">
      <c r="A18" s="105"/>
      <c r="B18" s="106"/>
      <c r="C18" s="27" t="s">
        <v>123</v>
      </c>
      <c r="D18" s="108"/>
      <c r="E18" s="112">
        <f>SUM(E8:E15)</f>
        <v>41164572</v>
      </c>
      <c r="F18" s="113">
        <f>SUM(F8:F17)</f>
        <v>41238547</v>
      </c>
      <c r="G18" s="114">
        <f>SUM(G8:G16)</f>
        <v>41238547</v>
      </c>
      <c r="H18" s="112">
        <f>SUM(H8:H15)</f>
        <v>0</v>
      </c>
      <c r="I18" s="113">
        <f>SUM(I8:I17)</f>
        <v>500000</v>
      </c>
      <c r="J18" s="114">
        <f>SUM(J8:J16)</f>
        <v>500000</v>
      </c>
      <c r="K18" s="112">
        <f>SUM(K8:K11)</f>
        <v>0</v>
      </c>
      <c r="L18" s="113">
        <f>SUM(L8:L11)</f>
        <v>0</v>
      </c>
      <c r="M18" s="114">
        <f>SUM(M8:M11)</f>
        <v>0</v>
      </c>
      <c r="N18" s="112">
        <f aca="true" t="shared" si="3" ref="N18:O24">E18+H18+K18</f>
        <v>41164572</v>
      </c>
      <c r="O18" s="113">
        <f t="shared" si="3"/>
        <v>41738547</v>
      </c>
      <c r="P18" s="132">
        <f>SUM(P8:P16)</f>
        <v>41738547</v>
      </c>
    </row>
    <row r="19" spans="1:16" ht="12.75" customHeight="1">
      <c r="A19" s="105"/>
      <c r="B19" s="106"/>
      <c r="C19" s="107"/>
      <c r="D19" s="108"/>
      <c r="E19" s="109"/>
      <c r="F19" s="110"/>
      <c r="G19" s="111"/>
      <c r="H19" s="109"/>
      <c r="I19" s="110"/>
      <c r="J19" s="111"/>
      <c r="K19" s="109"/>
      <c r="L19" s="110"/>
      <c r="M19" s="111"/>
      <c r="N19" s="109">
        <f t="shared" si="3"/>
        <v>0</v>
      </c>
      <c r="O19" s="110">
        <f t="shared" si="3"/>
        <v>0</v>
      </c>
      <c r="P19" s="104">
        <f>G19+J19+M19</f>
        <v>0</v>
      </c>
    </row>
    <row r="20" spans="1:16" ht="12.75" customHeight="1">
      <c r="A20" s="105"/>
      <c r="B20" s="106" t="s">
        <v>351</v>
      </c>
      <c r="C20" s="107" t="s">
        <v>385</v>
      </c>
      <c r="D20" s="108" t="e">
        <f>SUM("$#REF!$#REF!"/"#REF!#REF!")*100</f>
        <v>#VALUE!</v>
      </c>
      <c r="E20" s="109"/>
      <c r="F20" s="110"/>
      <c r="G20" s="111"/>
      <c r="H20" s="109">
        <v>20000</v>
      </c>
      <c r="I20" s="110"/>
      <c r="J20" s="111"/>
      <c r="K20" s="109"/>
      <c r="L20" s="110"/>
      <c r="M20" s="111"/>
      <c r="N20" s="109">
        <f t="shared" si="3"/>
        <v>20000</v>
      </c>
      <c r="O20" s="110">
        <f t="shared" si="3"/>
        <v>0</v>
      </c>
      <c r="P20" s="104">
        <f>G20+J20+M20</f>
        <v>0</v>
      </c>
    </row>
    <row r="21" spans="1:16" ht="12.75" customHeight="1">
      <c r="A21" s="105"/>
      <c r="B21" s="106" t="s">
        <v>354</v>
      </c>
      <c r="C21" s="107" t="s">
        <v>386</v>
      </c>
      <c r="D21" s="108" t="e">
        <f>SUM("$#REF!$#REF!"/"#REF!#REF!")*100</f>
        <v>#VALUE!</v>
      </c>
      <c r="E21" s="115"/>
      <c r="F21" s="116"/>
      <c r="G21" s="117"/>
      <c r="H21" s="115">
        <v>150000</v>
      </c>
      <c r="I21" s="116">
        <v>50000</v>
      </c>
      <c r="J21" s="117">
        <v>50000</v>
      </c>
      <c r="K21" s="115"/>
      <c r="L21" s="116"/>
      <c r="M21" s="117"/>
      <c r="N21" s="115">
        <f t="shared" si="3"/>
        <v>150000</v>
      </c>
      <c r="O21" s="116">
        <f t="shared" si="3"/>
        <v>50000</v>
      </c>
      <c r="P21" s="117">
        <f>G21+J21+M21</f>
        <v>50000</v>
      </c>
    </row>
    <row r="22" spans="1:19" ht="12.75" customHeight="1">
      <c r="A22" s="105"/>
      <c r="B22" s="106" t="s">
        <v>356</v>
      </c>
      <c r="C22" s="107" t="s">
        <v>413</v>
      </c>
      <c r="D22" s="108" t="e">
        <f>SUM("$#REF!$#REF!"/"#REF!#REF!")*100</f>
        <v>#VALUE!</v>
      </c>
      <c r="E22" s="109"/>
      <c r="F22" s="110"/>
      <c r="G22" s="111"/>
      <c r="H22" s="109">
        <v>2450000</v>
      </c>
      <c r="I22" s="103">
        <v>2510140</v>
      </c>
      <c r="J22" s="104">
        <v>2510140</v>
      </c>
      <c r="K22" s="109"/>
      <c r="L22" s="110"/>
      <c r="M22" s="111"/>
      <c r="N22" s="109">
        <f t="shared" si="3"/>
        <v>2450000</v>
      </c>
      <c r="O22" s="110">
        <f t="shared" si="3"/>
        <v>2510140</v>
      </c>
      <c r="P22" s="104">
        <f>G22+J22+M22</f>
        <v>2510140</v>
      </c>
      <c r="Q22" s="237">
        <v>30000</v>
      </c>
      <c r="R22" s="237" t="s">
        <v>417</v>
      </c>
      <c r="S22" s="237"/>
    </row>
    <row r="23" spans="1:19" ht="12.75" customHeight="1">
      <c r="A23" s="105"/>
      <c r="B23" s="106" t="s">
        <v>351</v>
      </c>
      <c r="C23" s="107" t="s">
        <v>387</v>
      </c>
      <c r="D23" s="108" t="e">
        <f>SUM("$#REF!$#REF!"/"#REF!#REF!")*100</f>
        <v>#VALUE!</v>
      </c>
      <c r="E23" s="109"/>
      <c r="F23" s="110"/>
      <c r="G23" s="111"/>
      <c r="H23" s="109">
        <v>50000</v>
      </c>
      <c r="I23" s="103">
        <v>51477</v>
      </c>
      <c r="J23" s="104">
        <v>51477</v>
      </c>
      <c r="K23" s="109"/>
      <c r="L23" s="110"/>
      <c r="M23" s="111"/>
      <c r="N23" s="109">
        <f t="shared" si="3"/>
        <v>50000</v>
      </c>
      <c r="O23" s="110">
        <f t="shared" si="3"/>
        <v>51477</v>
      </c>
      <c r="P23" s="104">
        <f>G23+J23+M23</f>
        <v>51477</v>
      </c>
      <c r="Q23" s="237">
        <v>80140</v>
      </c>
      <c r="R23" s="237" t="s">
        <v>418</v>
      </c>
      <c r="S23" s="237"/>
    </row>
    <row r="24" spans="1:19" ht="12.75" customHeight="1">
      <c r="A24" s="105"/>
      <c r="B24" s="106"/>
      <c r="C24" s="107" t="s">
        <v>388</v>
      </c>
      <c r="D24" s="108"/>
      <c r="E24" s="109"/>
      <c r="F24" s="110"/>
      <c r="G24" s="111"/>
      <c r="H24" s="109">
        <v>40000</v>
      </c>
      <c r="I24" s="103"/>
      <c r="J24" s="104"/>
      <c r="K24" s="109"/>
      <c r="L24" s="110"/>
      <c r="M24" s="111"/>
      <c r="N24" s="109">
        <f t="shared" si="3"/>
        <v>40000</v>
      </c>
      <c r="O24" s="110">
        <f t="shared" si="3"/>
        <v>0</v>
      </c>
      <c r="P24" s="104">
        <v>0</v>
      </c>
      <c r="Q24" s="237">
        <v>2000000</v>
      </c>
      <c r="R24" s="237" t="s">
        <v>419</v>
      </c>
      <c r="S24" s="237"/>
    </row>
    <row r="25" spans="1:19" s="122" customFormat="1" ht="12.75" customHeight="1">
      <c r="A25" s="105"/>
      <c r="B25" s="106"/>
      <c r="C25" s="148" t="s">
        <v>398</v>
      </c>
      <c r="D25" s="119"/>
      <c r="E25" s="118"/>
      <c r="F25" s="120"/>
      <c r="G25" s="121"/>
      <c r="H25" s="109"/>
      <c r="I25" s="103">
        <v>6728</v>
      </c>
      <c r="J25" s="104">
        <v>6728</v>
      </c>
      <c r="K25" s="109"/>
      <c r="L25" s="110"/>
      <c r="M25" s="111"/>
      <c r="N25" s="109">
        <v>0</v>
      </c>
      <c r="O25" s="110">
        <f>I25</f>
        <v>6728</v>
      </c>
      <c r="P25" s="104">
        <f>J25</f>
        <v>6728</v>
      </c>
      <c r="Q25" s="237">
        <v>400000</v>
      </c>
      <c r="R25" s="237" t="s">
        <v>420</v>
      </c>
      <c r="S25" s="238"/>
    </row>
    <row r="26" spans="3:17" ht="12.75" customHeight="1">
      <c r="C26" s="144" t="s">
        <v>421</v>
      </c>
      <c r="D26" s="124"/>
      <c r="E26" s="123"/>
      <c r="F26" s="125"/>
      <c r="G26" s="126"/>
      <c r="H26" s="109">
        <v>50000</v>
      </c>
      <c r="I26" s="103">
        <v>50000</v>
      </c>
      <c r="J26" s="104">
        <v>50000</v>
      </c>
      <c r="K26" s="123"/>
      <c r="L26" s="125"/>
      <c r="M26" s="126"/>
      <c r="N26" s="109">
        <f>H26</f>
        <v>50000</v>
      </c>
      <c r="O26" s="110">
        <f>I26</f>
        <v>50000</v>
      </c>
      <c r="P26" s="104">
        <f>J26</f>
        <v>50000</v>
      </c>
      <c r="Q26" s="9" t="s">
        <v>422</v>
      </c>
    </row>
    <row r="27" spans="1:16" ht="12.75" customHeight="1">
      <c r="A27" s="105"/>
      <c r="B27" s="106" t="s">
        <v>351</v>
      </c>
      <c r="C27" s="145" t="s">
        <v>397</v>
      </c>
      <c r="D27" s="108" t="e">
        <f>SUM("$#REF!$#REF!"/"#REF!#REF!")*100</f>
        <v>#VALUE!</v>
      </c>
      <c r="E27" s="109"/>
      <c r="F27" s="110"/>
      <c r="G27" s="111"/>
      <c r="H27" s="109">
        <v>481000</v>
      </c>
      <c r="I27" s="103">
        <f>481200+481200</f>
        <v>962400</v>
      </c>
      <c r="J27" s="104">
        <v>962400</v>
      </c>
      <c r="K27" s="109"/>
      <c r="L27" s="110"/>
      <c r="M27" s="111"/>
      <c r="N27" s="109">
        <f aca="true" t="shared" si="4" ref="N27:P32">E27+H27+K27</f>
        <v>481000</v>
      </c>
      <c r="O27" s="110">
        <f t="shared" si="4"/>
        <v>962400</v>
      </c>
      <c r="P27" s="104">
        <f t="shared" si="4"/>
        <v>962400</v>
      </c>
    </row>
    <row r="28" spans="1:16" ht="12.75" customHeight="1">
      <c r="A28" s="105"/>
      <c r="B28" s="106"/>
      <c r="C28" s="107" t="s">
        <v>389</v>
      </c>
      <c r="D28" s="108"/>
      <c r="E28" s="109"/>
      <c r="F28" s="110"/>
      <c r="G28" s="111"/>
      <c r="H28" s="109"/>
      <c r="I28" s="103">
        <v>30000</v>
      </c>
      <c r="J28" s="104">
        <v>30000</v>
      </c>
      <c r="K28" s="109"/>
      <c r="L28" s="110"/>
      <c r="M28" s="111"/>
      <c r="N28" s="109">
        <f t="shared" si="4"/>
        <v>0</v>
      </c>
      <c r="O28" s="110">
        <f t="shared" si="4"/>
        <v>30000</v>
      </c>
      <c r="P28" s="104">
        <f t="shared" si="4"/>
        <v>30000</v>
      </c>
    </row>
    <row r="29" spans="1:16" ht="12.75" customHeight="1">
      <c r="A29" s="127"/>
      <c r="B29" s="128"/>
      <c r="C29" s="149" t="s">
        <v>399</v>
      </c>
      <c r="D29" s="108"/>
      <c r="E29" s="112"/>
      <c r="F29" s="113"/>
      <c r="G29" s="114"/>
      <c r="H29" s="112"/>
      <c r="I29" s="150">
        <v>25000</v>
      </c>
      <c r="J29" s="151">
        <v>25000</v>
      </c>
      <c r="K29" s="152"/>
      <c r="L29" s="150"/>
      <c r="M29" s="151"/>
      <c r="N29" s="152">
        <f t="shared" si="4"/>
        <v>0</v>
      </c>
      <c r="O29" s="150">
        <f t="shared" si="4"/>
        <v>25000</v>
      </c>
      <c r="P29" s="104">
        <f t="shared" si="4"/>
        <v>25000</v>
      </c>
    </row>
    <row r="30" spans="1:16" ht="12.75" customHeight="1">
      <c r="A30" s="127"/>
      <c r="B30" s="128"/>
      <c r="C30" s="27" t="s">
        <v>133</v>
      </c>
      <c r="D30" s="108"/>
      <c r="E30" s="112">
        <f>SUM(E20:E27)</f>
        <v>0</v>
      </c>
      <c r="F30" s="113">
        <f>SUM(F20:F27)</f>
        <v>0</v>
      </c>
      <c r="G30" s="114">
        <f>SUM(G20:G27)</f>
        <v>0</v>
      </c>
      <c r="H30" s="112">
        <f>SUM(H20:H29)</f>
        <v>3241000</v>
      </c>
      <c r="I30" s="113">
        <f>SUM(I21:I29)</f>
        <v>3685745</v>
      </c>
      <c r="J30" s="114">
        <f>SUM(J21:J29)</f>
        <v>3685745</v>
      </c>
      <c r="K30" s="112">
        <f>SUM(K20:K27)</f>
        <v>0</v>
      </c>
      <c r="L30" s="113">
        <f>SUM(L20:L27)</f>
        <v>0</v>
      </c>
      <c r="M30" s="114">
        <f>SUM(M20:M27)</f>
        <v>0</v>
      </c>
      <c r="N30" s="112">
        <f t="shared" si="4"/>
        <v>3241000</v>
      </c>
      <c r="O30" s="113">
        <f t="shared" si="4"/>
        <v>3685745</v>
      </c>
      <c r="P30" s="132">
        <f t="shared" si="4"/>
        <v>3685745</v>
      </c>
    </row>
    <row r="31" spans="1:16" ht="12.75" customHeight="1">
      <c r="A31" s="127"/>
      <c r="B31" s="128"/>
      <c r="C31" s="27"/>
      <c r="D31" s="108"/>
      <c r="E31" s="112"/>
      <c r="F31" s="113"/>
      <c r="G31" s="114"/>
      <c r="H31" s="112"/>
      <c r="I31" s="113"/>
      <c r="J31" s="114"/>
      <c r="K31" s="112"/>
      <c r="L31" s="113"/>
      <c r="M31" s="114"/>
      <c r="N31" s="112">
        <f t="shared" si="4"/>
        <v>0</v>
      </c>
      <c r="O31" s="113">
        <f t="shared" si="4"/>
        <v>0</v>
      </c>
      <c r="P31" s="114">
        <f t="shared" si="4"/>
        <v>0</v>
      </c>
    </row>
    <row r="32" spans="1:16" s="129" customFormat="1" ht="12.75" customHeight="1">
      <c r="A32" s="105"/>
      <c r="B32" s="106" t="s">
        <v>351</v>
      </c>
      <c r="C32" s="107" t="s">
        <v>361</v>
      </c>
      <c r="D32" s="108" t="e">
        <f>SUM("$#REF!$#REF!"/"#REF!#REF!")*100</f>
        <v>#VALUE!</v>
      </c>
      <c r="E32" s="109"/>
      <c r="F32" s="110"/>
      <c r="G32" s="111"/>
      <c r="H32" s="109">
        <v>100000</v>
      </c>
      <c r="I32" s="110">
        <v>100000</v>
      </c>
      <c r="J32" s="111">
        <v>100000</v>
      </c>
      <c r="K32" s="109"/>
      <c r="L32" s="110"/>
      <c r="M32" s="111"/>
      <c r="N32" s="109">
        <f t="shared" si="4"/>
        <v>100000</v>
      </c>
      <c r="O32" s="110">
        <f t="shared" si="4"/>
        <v>100000</v>
      </c>
      <c r="P32" s="111">
        <f t="shared" si="4"/>
        <v>100000</v>
      </c>
    </row>
    <row r="33" spans="1:16" ht="35.25" customHeight="1">
      <c r="A33" s="127"/>
      <c r="B33" s="128"/>
      <c r="C33" s="153" t="s">
        <v>400</v>
      </c>
      <c r="D33" s="108"/>
      <c r="E33" s="109"/>
      <c r="F33" s="110"/>
      <c r="G33" s="111"/>
      <c r="H33" s="109"/>
      <c r="I33" s="103">
        <v>280000</v>
      </c>
      <c r="J33" s="104">
        <v>280000</v>
      </c>
      <c r="K33" s="109"/>
      <c r="L33" s="110"/>
      <c r="M33" s="111"/>
      <c r="N33" s="109"/>
      <c r="O33" s="110">
        <f>I33</f>
        <v>280000</v>
      </c>
      <c r="P33" s="111">
        <f>J33</f>
        <v>280000</v>
      </c>
    </row>
    <row r="34" spans="1:16" ht="12.75" customHeight="1">
      <c r="A34" s="127"/>
      <c r="B34" s="128"/>
      <c r="C34" s="107" t="s">
        <v>364</v>
      </c>
      <c r="D34" s="108"/>
      <c r="E34" s="109"/>
      <c r="F34" s="110"/>
      <c r="G34" s="111"/>
      <c r="H34" s="109"/>
      <c r="I34" s="110"/>
      <c r="J34" s="111"/>
      <c r="K34" s="109"/>
      <c r="L34" s="110"/>
      <c r="M34" s="111"/>
      <c r="N34" s="109"/>
      <c r="O34" s="110">
        <f aca="true" t="shared" si="5" ref="O34:O49">F34+I34+L34</f>
        <v>0</v>
      </c>
      <c r="P34" s="111">
        <f aca="true" t="shared" si="6" ref="P34:P49">G34+J34+M34</f>
        <v>0</v>
      </c>
    </row>
    <row r="35" spans="1:16" ht="12.75" customHeight="1">
      <c r="A35" s="127"/>
      <c r="B35" s="128"/>
      <c r="C35" s="144"/>
      <c r="D35" s="108"/>
      <c r="E35" s="109"/>
      <c r="F35" s="110"/>
      <c r="G35" s="111"/>
      <c r="H35" s="109"/>
      <c r="I35" s="110"/>
      <c r="J35" s="111"/>
      <c r="K35" s="109"/>
      <c r="L35" s="110"/>
      <c r="M35" s="111"/>
      <c r="N35" s="109">
        <f aca="true" t="shared" si="7" ref="N35:N49">E35+H35+K35</f>
        <v>0</v>
      </c>
      <c r="O35" s="110">
        <f t="shared" si="5"/>
        <v>0</v>
      </c>
      <c r="P35" s="111">
        <f t="shared" si="6"/>
        <v>0</v>
      </c>
    </row>
    <row r="36" spans="1:16" ht="12.75" customHeight="1">
      <c r="A36" s="127"/>
      <c r="B36" s="128"/>
      <c r="C36" s="27" t="s">
        <v>97</v>
      </c>
      <c r="D36" s="108"/>
      <c r="E36" s="130">
        <f>E33+E34+E35</f>
        <v>0</v>
      </c>
      <c r="F36" s="131">
        <f>F33+F34+F35</f>
        <v>0</v>
      </c>
      <c r="G36" s="132">
        <f>G33+G34+G35</f>
        <v>0</v>
      </c>
      <c r="H36" s="130">
        <f>H33+H34+H35+H32</f>
        <v>100000</v>
      </c>
      <c r="I36" s="131">
        <f>I33+I34+I35+I32</f>
        <v>380000</v>
      </c>
      <c r="J36" s="132">
        <f>J33+J34+J35+J32</f>
        <v>380000</v>
      </c>
      <c r="K36" s="130">
        <f>K33+K34+K35</f>
        <v>0</v>
      </c>
      <c r="L36" s="131">
        <f>L33+L34+L35</f>
        <v>0</v>
      </c>
      <c r="M36" s="132">
        <f>M33+M34+M35</f>
        <v>0</v>
      </c>
      <c r="N36" s="130">
        <f t="shared" si="7"/>
        <v>100000</v>
      </c>
      <c r="O36" s="131">
        <f t="shared" si="5"/>
        <v>380000</v>
      </c>
      <c r="P36" s="132">
        <f t="shared" si="6"/>
        <v>380000</v>
      </c>
    </row>
    <row r="37" spans="1:16" ht="12.75" customHeight="1">
      <c r="A37" s="127"/>
      <c r="B37" s="128"/>
      <c r="C37" s="107" t="s">
        <v>366</v>
      </c>
      <c r="D37" s="108"/>
      <c r="E37" s="109"/>
      <c r="F37" s="110"/>
      <c r="G37" s="111"/>
      <c r="H37" s="109"/>
      <c r="I37" s="110"/>
      <c r="J37" s="111"/>
      <c r="K37" s="109"/>
      <c r="L37" s="110"/>
      <c r="M37" s="111"/>
      <c r="N37" s="109">
        <f t="shared" si="7"/>
        <v>0</v>
      </c>
      <c r="O37" s="110">
        <f t="shared" si="5"/>
        <v>0</v>
      </c>
      <c r="P37" s="111">
        <f t="shared" si="6"/>
        <v>0</v>
      </c>
    </row>
    <row r="38" spans="1:16" ht="12.75" customHeight="1">
      <c r="A38" s="127"/>
      <c r="B38" s="128"/>
      <c r="C38" s="107" t="s">
        <v>367</v>
      </c>
      <c r="D38" s="108"/>
      <c r="E38" s="109"/>
      <c r="F38" s="110"/>
      <c r="G38" s="111"/>
      <c r="H38" s="109"/>
      <c r="I38" s="110"/>
      <c r="J38" s="111"/>
      <c r="K38" s="109"/>
      <c r="L38" s="110"/>
      <c r="M38" s="111"/>
      <c r="N38" s="109">
        <f t="shared" si="7"/>
        <v>0</v>
      </c>
      <c r="O38" s="110">
        <f t="shared" si="5"/>
        <v>0</v>
      </c>
      <c r="P38" s="111">
        <f t="shared" si="6"/>
        <v>0</v>
      </c>
    </row>
    <row r="39" spans="1:16" ht="15.75" customHeight="1">
      <c r="A39" s="105" t="s">
        <v>368</v>
      </c>
      <c r="B39" s="106" t="s">
        <v>369</v>
      </c>
      <c r="C39" s="27" t="s">
        <v>101</v>
      </c>
      <c r="D39" s="108" t="e">
        <f>SUM("$#REF!$#REF!"/"#REF!#REF!")*100</f>
        <v>#VALUE!</v>
      </c>
      <c r="E39" s="133">
        <f aca="true" t="shared" si="8" ref="E39:M39">E37+E38</f>
        <v>0</v>
      </c>
      <c r="F39" s="134">
        <f t="shared" si="8"/>
        <v>0</v>
      </c>
      <c r="G39" s="135">
        <f t="shared" si="8"/>
        <v>0</v>
      </c>
      <c r="H39" s="133">
        <f t="shared" si="8"/>
        <v>0</v>
      </c>
      <c r="I39" s="134">
        <f t="shared" si="8"/>
        <v>0</v>
      </c>
      <c r="J39" s="135">
        <f t="shared" si="8"/>
        <v>0</v>
      </c>
      <c r="K39" s="133">
        <f t="shared" si="8"/>
        <v>0</v>
      </c>
      <c r="L39" s="134">
        <f t="shared" si="8"/>
        <v>0</v>
      </c>
      <c r="M39" s="135">
        <f t="shared" si="8"/>
        <v>0</v>
      </c>
      <c r="N39" s="133">
        <f t="shared" si="7"/>
        <v>0</v>
      </c>
      <c r="O39" s="134">
        <f t="shared" si="5"/>
        <v>0</v>
      </c>
      <c r="P39" s="135">
        <f t="shared" si="6"/>
        <v>0</v>
      </c>
    </row>
    <row r="40" spans="1:16" ht="12.75" customHeight="1">
      <c r="A40" s="105"/>
      <c r="B40" s="106"/>
      <c r="C40" s="107" t="s">
        <v>370</v>
      </c>
      <c r="D40" s="108"/>
      <c r="E40" s="102"/>
      <c r="F40" s="146"/>
      <c r="G40" s="147"/>
      <c r="H40" s="102"/>
      <c r="I40" s="103"/>
      <c r="J40" s="104"/>
      <c r="K40" s="102"/>
      <c r="L40" s="103"/>
      <c r="M40" s="104"/>
      <c r="N40" s="102">
        <f t="shared" si="7"/>
        <v>0</v>
      </c>
      <c r="O40" s="103">
        <f t="shared" si="5"/>
        <v>0</v>
      </c>
      <c r="P40" s="104">
        <f t="shared" si="6"/>
        <v>0</v>
      </c>
    </row>
    <row r="41" spans="1:16" ht="12.75" customHeight="1">
      <c r="A41" s="105"/>
      <c r="B41" s="106"/>
      <c r="C41" s="27" t="s">
        <v>103</v>
      </c>
      <c r="D41" s="108"/>
      <c r="E41" s="133">
        <f aca="true" t="shared" si="9" ref="E41:M41">E40</f>
        <v>0</v>
      </c>
      <c r="F41" s="134">
        <f t="shared" si="9"/>
        <v>0</v>
      </c>
      <c r="G41" s="135">
        <f t="shared" si="9"/>
        <v>0</v>
      </c>
      <c r="H41" s="133">
        <f t="shared" si="9"/>
        <v>0</v>
      </c>
      <c r="I41" s="134">
        <f t="shared" si="9"/>
        <v>0</v>
      </c>
      <c r="J41" s="135">
        <f t="shared" si="9"/>
        <v>0</v>
      </c>
      <c r="K41" s="133">
        <f t="shared" si="9"/>
        <v>0</v>
      </c>
      <c r="L41" s="134">
        <f t="shared" si="9"/>
        <v>0</v>
      </c>
      <c r="M41" s="135">
        <f t="shared" si="9"/>
        <v>0</v>
      </c>
      <c r="N41" s="133">
        <f t="shared" si="7"/>
        <v>0</v>
      </c>
      <c r="O41" s="134">
        <f t="shared" si="5"/>
        <v>0</v>
      </c>
      <c r="P41" s="135">
        <f t="shared" si="6"/>
        <v>0</v>
      </c>
    </row>
    <row r="42" spans="1:16" ht="12.75" customHeight="1">
      <c r="A42" s="105"/>
      <c r="B42" s="106"/>
      <c r="C42" s="107" t="s">
        <v>371</v>
      </c>
      <c r="D42" s="108"/>
      <c r="E42" s="109"/>
      <c r="F42" s="146"/>
      <c r="G42" s="147"/>
      <c r="H42" s="109"/>
      <c r="I42" s="110"/>
      <c r="J42" s="111"/>
      <c r="K42" s="109"/>
      <c r="L42" s="110"/>
      <c r="M42" s="111"/>
      <c r="N42" s="109">
        <f t="shared" si="7"/>
        <v>0</v>
      </c>
      <c r="O42" s="110">
        <f t="shared" si="5"/>
        <v>0</v>
      </c>
      <c r="P42" s="111">
        <f t="shared" si="6"/>
        <v>0</v>
      </c>
    </row>
    <row r="43" spans="1:16" ht="12.75" customHeight="1">
      <c r="A43" s="105"/>
      <c r="B43" s="106"/>
      <c r="C43" s="27" t="s">
        <v>105</v>
      </c>
      <c r="D43" s="108"/>
      <c r="E43" s="133"/>
      <c r="F43" s="134">
        <f aca="true" t="shared" si="10" ref="F43:M43">F42</f>
        <v>0</v>
      </c>
      <c r="G43" s="135">
        <f t="shared" si="10"/>
        <v>0</v>
      </c>
      <c r="H43" s="133">
        <f t="shared" si="10"/>
        <v>0</v>
      </c>
      <c r="I43" s="134">
        <f t="shared" si="10"/>
        <v>0</v>
      </c>
      <c r="J43" s="135">
        <f t="shared" si="10"/>
        <v>0</v>
      </c>
      <c r="K43" s="133">
        <f t="shared" si="10"/>
        <v>0</v>
      </c>
      <c r="L43" s="134">
        <f t="shared" si="10"/>
        <v>0</v>
      </c>
      <c r="M43" s="135">
        <f t="shared" si="10"/>
        <v>0</v>
      </c>
      <c r="N43" s="133">
        <f t="shared" si="7"/>
        <v>0</v>
      </c>
      <c r="O43" s="134">
        <f t="shared" si="5"/>
        <v>0</v>
      </c>
      <c r="P43" s="135">
        <f t="shared" si="6"/>
        <v>0</v>
      </c>
    </row>
    <row r="44" spans="1:16" s="136" customFormat="1" ht="24.75" customHeight="1">
      <c r="A44" s="105"/>
      <c r="B44" s="106"/>
      <c r="C44" s="154" t="s">
        <v>423</v>
      </c>
      <c r="D44" s="108"/>
      <c r="E44" s="109"/>
      <c r="F44" s="110"/>
      <c r="G44" s="111"/>
      <c r="H44" s="109">
        <v>3000000</v>
      </c>
      <c r="I44" s="110">
        <v>4600323</v>
      </c>
      <c r="J44" s="111">
        <v>4600323</v>
      </c>
      <c r="K44" s="109"/>
      <c r="L44" s="110"/>
      <c r="M44" s="111"/>
      <c r="N44" s="109">
        <f t="shared" si="7"/>
        <v>3000000</v>
      </c>
      <c r="O44" s="110">
        <f t="shared" si="5"/>
        <v>4600323</v>
      </c>
      <c r="P44" s="111">
        <f t="shared" si="6"/>
        <v>4600323</v>
      </c>
    </row>
    <row r="45" spans="1:16" s="122" customFormat="1" ht="3.75" customHeight="1">
      <c r="A45" s="105"/>
      <c r="B45" s="106"/>
      <c r="C45" s="144"/>
      <c r="D45" s="108"/>
      <c r="E45" s="109"/>
      <c r="F45" s="110"/>
      <c r="G45" s="111"/>
      <c r="H45" s="109"/>
      <c r="I45" s="110"/>
      <c r="J45" s="111"/>
      <c r="K45" s="109"/>
      <c r="L45" s="110"/>
      <c r="M45" s="111"/>
      <c r="N45" s="109">
        <f t="shared" si="7"/>
        <v>0</v>
      </c>
      <c r="O45" s="110">
        <f t="shared" si="5"/>
        <v>0</v>
      </c>
      <c r="P45" s="111">
        <f t="shared" si="6"/>
        <v>0</v>
      </c>
    </row>
    <row r="46" spans="1:16" s="122" customFormat="1" ht="12.75" customHeight="1">
      <c r="A46" s="105"/>
      <c r="B46" s="106"/>
      <c r="C46" s="107"/>
      <c r="D46" s="108"/>
      <c r="E46" s="102">
        <v>0</v>
      </c>
      <c r="F46" s="103"/>
      <c r="G46" s="104"/>
      <c r="H46" s="102"/>
      <c r="I46" s="103"/>
      <c r="J46" s="104"/>
      <c r="K46" s="102"/>
      <c r="L46" s="103"/>
      <c r="M46" s="104"/>
      <c r="N46" s="102">
        <f t="shared" si="7"/>
        <v>0</v>
      </c>
      <c r="O46" s="103">
        <f t="shared" si="5"/>
        <v>0</v>
      </c>
      <c r="P46" s="104">
        <f t="shared" si="6"/>
        <v>0</v>
      </c>
    </row>
    <row r="47" spans="1:16" ht="12.75" customHeight="1">
      <c r="A47" s="105"/>
      <c r="B47" s="106"/>
      <c r="C47" s="27" t="s">
        <v>109</v>
      </c>
      <c r="D47" s="108" t="e">
        <f>SUM("$#REF!$#REF!"/"#REF!#REF!")*100</f>
        <v>#VALUE!</v>
      </c>
      <c r="E47" s="112">
        <f aca="true" t="shared" si="11" ref="E47:M47">E44+E45+E46</f>
        <v>0</v>
      </c>
      <c r="F47" s="113">
        <f t="shared" si="11"/>
        <v>0</v>
      </c>
      <c r="G47" s="114">
        <f t="shared" si="11"/>
        <v>0</v>
      </c>
      <c r="H47" s="112">
        <f t="shared" si="11"/>
        <v>3000000</v>
      </c>
      <c r="I47" s="113">
        <f t="shared" si="11"/>
        <v>4600323</v>
      </c>
      <c r="J47" s="114">
        <f t="shared" si="11"/>
        <v>4600323</v>
      </c>
      <c r="K47" s="112">
        <f t="shared" si="11"/>
        <v>0</v>
      </c>
      <c r="L47" s="113">
        <f t="shared" si="11"/>
        <v>0</v>
      </c>
      <c r="M47" s="114">
        <f t="shared" si="11"/>
        <v>0</v>
      </c>
      <c r="N47" s="112">
        <f t="shared" si="7"/>
        <v>3000000</v>
      </c>
      <c r="O47" s="113">
        <f t="shared" si="5"/>
        <v>4600323</v>
      </c>
      <c r="P47" s="114">
        <f t="shared" si="6"/>
        <v>4600323</v>
      </c>
    </row>
    <row r="48" spans="1:16" ht="12.75" customHeight="1">
      <c r="A48" s="105"/>
      <c r="B48" s="106"/>
      <c r="C48" s="107"/>
      <c r="D48" s="108"/>
      <c r="E48" s="130"/>
      <c r="F48" s="131"/>
      <c r="G48" s="132"/>
      <c r="H48" s="130"/>
      <c r="I48" s="131"/>
      <c r="J48" s="132"/>
      <c r="K48" s="130"/>
      <c r="L48" s="131"/>
      <c r="M48" s="132"/>
      <c r="N48" s="130">
        <f t="shared" si="7"/>
        <v>0</v>
      </c>
      <c r="O48" s="131">
        <f t="shared" si="5"/>
        <v>0</v>
      </c>
      <c r="P48" s="132">
        <f t="shared" si="6"/>
        <v>0</v>
      </c>
    </row>
    <row r="49" spans="1:16" ht="12.75" customHeight="1" thickBot="1">
      <c r="A49" s="105"/>
      <c r="B49" s="137"/>
      <c r="C49" s="138" t="s">
        <v>309</v>
      </c>
      <c r="D49" s="139" t="e">
        <f>SUM("$#REF!$#REF!"/"#REF!#REF!")*100</f>
        <v>#VALUE!</v>
      </c>
      <c r="E49" s="140">
        <f aca="true" t="shared" si="12" ref="E49:M49">E36+E39+E41+E43+E47</f>
        <v>0</v>
      </c>
      <c r="F49" s="141">
        <f t="shared" si="12"/>
        <v>0</v>
      </c>
      <c r="G49" s="142">
        <f t="shared" si="12"/>
        <v>0</v>
      </c>
      <c r="H49" s="140">
        <f t="shared" si="12"/>
        <v>3100000</v>
      </c>
      <c r="I49" s="141">
        <f t="shared" si="12"/>
        <v>4980323</v>
      </c>
      <c r="J49" s="142">
        <f t="shared" si="12"/>
        <v>4980323</v>
      </c>
      <c r="K49" s="140">
        <f t="shared" si="12"/>
        <v>0</v>
      </c>
      <c r="L49" s="141">
        <f t="shared" si="12"/>
        <v>0</v>
      </c>
      <c r="M49" s="142">
        <f t="shared" si="12"/>
        <v>0</v>
      </c>
      <c r="N49" s="140">
        <f t="shared" si="7"/>
        <v>3100000</v>
      </c>
      <c r="O49" s="141">
        <f t="shared" si="5"/>
        <v>4980323</v>
      </c>
      <c r="P49" s="142">
        <f t="shared" si="6"/>
        <v>4980323</v>
      </c>
    </row>
  </sheetData>
  <sheetProtection selectLockedCells="1" selectUnlockedCells="1"/>
  <mergeCells count="4">
    <mergeCell ref="E3:G3"/>
    <mergeCell ref="H3:J3"/>
    <mergeCell ref="K3:M3"/>
    <mergeCell ref="N3:P3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2016-04-25T13:29:46Z</cp:lastPrinted>
  <dcterms:created xsi:type="dcterms:W3CDTF">2016-04-06T12:42:03Z</dcterms:created>
  <dcterms:modified xsi:type="dcterms:W3CDTF">2017-05-09T08:43:16Z</dcterms:modified>
  <cp:category/>
  <cp:version/>
  <cp:contentType/>
  <cp:contentStatus/>
</cp:coreProperties>
</file>