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375" windowWidth="11355" windowHeight="8700" activeTab="8"/>
  </bookViews>
  <sheets>
    <sheet name="Bevételek mindösszesen" sheetId="13" r:id="rId1"/>
    <sheet name="Bevétel önkormányzat" sheetId="24" r:id="rId2"/>
    <sheet name="Bevétel Közös Hivatal" sheetId="25" r:id="rId3"/>
    <sheet name="Bevétel Kerekerdő Óvoda" sheetId="26" r:id="rId4"/>
    <sheet name="Kiadások összesen" sheetId="10" r:id="rId5"/>
    <sheet name="Kiadás önkormányzat" sheetId="27" r:id="rId6"/>
    <sheet name="Kiadás Közös Hivatal" sheetId="28" r:id="rId7"/>
    <sheet name="Kiadás Kerekerdő Óvoda" sheetId="29" r:id="rId8"/>
    <sheet name="Működés-felhalmozás mérleg" sheetId="46" r:id="rId9"/>
    <sheet name="Beruházás" sheetId="41" r:id="rId10"/>
    <sheet name="Felújítás" sheetId="43" r:id="rId11"/>
    <sheet name="Tartalék" sheetId="45" r:id="rId12"/>
    <sheet name="EU" sheetId="47" r:id="rId13"/>
    <sheet name="Előirányzat felhasználási üt." sheetId="48" r:id="rId14"/>
    <sheet name="Támogatások" sheetId="38" r:id="rId15"/>
  </sheets>
  <calcPr calcId="125725"/>
</workbook>
</file>

<file path=xl/calcChain.xml><?xml version="1.0" encoding="utf-8"?>
<calcChain xmlns="http://schemas.openxmlformats.org/spreadsheetml/2006/main">
  <c r="O10" i="48"/>
  <c r="J64" i="46"/>
  <c r="D73"/>
  <c r="D96" s="1"/>
  <c r="D72"/>
  <c r="D95" s="1"/>
  <c r="G68"/>
  <c r="O68" s="1"/>
  <c r="G58"/>
  <c r="G73" s="1"/>
  <c r="M92"/>
  <c r="L92"/>
  <c r="J92"/>
  <c r="I92"/>
  <c r="H92"/>
  <c r="F92"/>
  <c r="D92"/>
  <c r="M91"/>
  <c r="L91"/>
  <c r="J91"/>
  <c r="I91"/>
  <c r="I93" s="1"/>
  <c r="H91"/>
  <c r="F91"/>
  <c r="E91"/>
  <c r="D91"/>
  <c r="D93" s="1"/>
  <c r="M90"/>
  <c r="I90"/>
  <c r="H90"/>
  <c r="G89"/>
  <c r="O89" s="1"/>
  <c r="G88"/>
  <c r="O88" s="1"/>
  <c r="O87"/>
  <c r="L86"/>
  <c r="L90" s="1"/>
  <c r="J86"/>
  <c r="J90" s="1"/>
  <c r="F86"/>
  <c r="F90" s="1"/>
  <c r="E86"/>
  <c r="E90" s="1"/>
  <c r="E92" s="1"/>
  <c r="D86"/>
  <c r="D90" s="1"/>
  <c r="N85"/>
  <c r="K85"/>
  <c r="G85"/>
  <c r="N84"/>
  <c r="K84"/>
  <c r="G84"/>
  <c r="N83"/>
  <c r="K83"/>
  <c r="G83"/>
  <c r="G92" s="1"/>
  <c r="N82"/>
  <c r="K82"/>
  <c r="G82"/>
  <c r="O82" s="1"/>
  <c r="N81"/>
  <c r="K81"/>
  <c r="G81"/>
  <c r="N80"/>
  <c r="K80"/>
  <c r="G80"/>
  <c r="N79"/>
  <c r="K79"/>
  <c r="G79"/>
  <c r="N78"/>
  <c r="K78"/>
  <c r="G78"/>
  <c r="N73"/>
  <c r="M73"/>
  <c r="L73"/>
  <c r="L96" s="1"/>
  <c r="K73"/>
  <c r="J73"/>
  <c r="J96" s="1"/>
  <c r="I73"/>
  <c r="I96" s="1"/>
  <c r="H73"/>
  <c r="H96" s="1"/>
  <c r="F73"/>
  <c r="F96" s="1"/>
  <c r="E73"/>
  <c r="E96" s="1"/>
  <c r="M72"/>
  <c r="M95" s="1"/>
  <c r="L72"/>
  <c r="L95" s="1"/>
  <c r="J72"/>
  <c r="J95" s="1"/>
  <c r="I72"/>
  <c r="H72"/>
  <c r="H95" s="1"/>
  <c r="F72"/>
  <c r="F95" s="1"/>
  <c r="E72"/>
  <c r="E95" s="1"/>
  <c r="M71"/>
  <c r="J71"/>
  <c r="I71"/>
  <c r="H71"/>
  <c r="E71"/>
  <c r="O70"/>
  <c r="N69"/>
  <c r="K69"/>
  <c r="G67"/>
  <c r="O67" s="1"/>
  <c r="N66"/>
  <c r="K66"/>
  <c r="G66"/>
  <c r="O65"/>
  <c r="L64"/>
  <c r="L71" s="1"/>
  <c r="F64"/>
  <c r="F71" s="1"/>
  <c r="D64"/>
  <c r="D71" s="1"/>
  <c r="G63"/>
  <c r="O63" s="1"/>
  <c r="G62"/>
  <c r="O62" s="1"/>
  <c r="O61"/>
  <c r="G61"/>
  <c r="N60"/>
  <c r="G60"/>
  <c r="O60" s="1"/>
  <c r="G59"/>
  <c r="O59" s="1"/>
  <c r="O58"/>
  <c r="N57"/>
  <c r="K57"/>
  <c r="K64" s="1"/>
  <c r="G57"/>
  <c r="O57" s="1"/>
  <c r="M42"/>
  <c r="L42"/>
  <c r="J42"/>
  <c r="I42"/>
  <c r="H42"/>
  <c r="F42"/>
  <c r="E42"/>
  <c r="D42"/>
  <c r="M41"/>
  <c r="M43" s="1"/>
  <c r="L41"/>
  <c r="L43" s="1"/>
  <c r="J41"/>
  <c r="J43" s="1"/>
  <c r="I41"/>
  <c r="I43" s="1"/>
  <c r="H41"/>
  <c r="H43" s="1"/>
  <c r="F41"/>
  <c r="F43" s="1"/>
  <c r="E41"/>
  <c r="E43" s="1"/>
  <c r="D41"/>
  <c r="D43" s="1"/>
  <c r="M40"/>
  <c r="I40"/>
  <c r="H40"/>
  <c r="G39"/>
  <c r="O39" s="1"/>
  <c r="G38"/>
  <c r="O38" s="1"/>
  <c r="O37"/>
  <c r="L36"/>
  <c r="N36" s="1"/>
  <c r="N40" s="1"/>
  <c r="J36"/>
  <c r="K36" s="1"/>
  <c r="K40" s="1"/>
  <c r="F36"/>
  <c r="F40" s="1"/>
  <c r="E36"/>
  <c r="E40" s="1"/>
  <c r="D36"/>
  <c r="G36" s="1"/>
  <c r="N35"/>
  <c r="K35"/>
  <c r="G35"/>
  <c r="N34"/>
  <c r="K34"/>
  <c r="G34"/>
  <c r="N33"/>
  <c r="K33"/>
  <c r="G33"/>
  <c r="G42" s="1"/>
  <c r="N32"/>
  <c r="K32"/>
  <c r="G32"/>
  <c r="O32" s="1"/>
  <c r="N31"/>
  <c r="K31"/>
  <c r="G31"/>
  <c r="N30"/>
  <c r="K30"/>
  <c r="G30"/>
  <c r="N29"/>
  <c r="K29"/>
  <c r="G29"/>
  <c r="O29" s="1"/>
  <c r="N28"/>
  <c r="K28"/>
  <c r="G28"/>
  <c r="N23"/>
  <c r="M23"/>
  <c r="M46" s="1"/>
  <c r="L23"/>
  <c r="L46" s="1"/>
  <c r="K23"/>
  <c r="J23"/>
  <c r="J46" s="1"/>
  <c r="I23"/>
  <c r="H23"/>
  <c r="H46" s="1"/>
  <c r="F23"/>
  <c r="F46" s="1"/>
  <c r="E23"/>
  <c r="E46" s="1"/>
  <c r="D23"/>
  <c r="M22"/>
  <c r="M45" s="1"/>
  <c r="L22"/>
  <c r="L45" s="1"/>
  <c r="J22"/>
  <c r="J45" s="1"/>
  <c r="I22"/>
  <c r="H22"/>
  <c r="H45" s="1"/>
  <c r="F22"/>
  <c r="F45" s="1"/>
  <c r="E22"/>
  <c r="E45" s="1"/>
  <c r="D22"/>
  <c r="M21"/>
  <c r="J21"/>
  <c r="I21"/>
  <c r="H21"/>
  <c r="E21"/>
  <c r="N19"/>
  <c r="K19"/>
  <c r="G18"/>
  <c r="O18" s="1"/>
  <c r="N17"/>
  <c r="K17"/>
  <c r="K22" s="1"/>
  <c r="G17"/>
  <c r="O16"/>
  <c r="L15"/>
  <c r="L21" s="1"/>
  <c r="F15"/>
  <c r="F21" s="1"/>
  <c r="D15"/>
  <c r="D21" s="1"/>
  <c r="G14"/>
  <c r="O14" s="1"/>
  <c r="O13"/>
  <c r="G12"/>
  <c r="O12" s="1"/>
  <c r="N11"/>
  <c r="G11"/>
  <c r="G10"/>
  <c r="O10" s="1"/>
  <c r="O9"/>
  <c r="N8"/>
  <c r="N22" s="1"/>
  <c r="G8"/>
  <c r="G22" s="1"/>
  <c r="F11" i="26"/>
  <c r="G22" i="47"/>
  <c r="E22"/>
  <c r="N30" i="48"/>
  <c r="M30"/>
  <c r="L30"/>
  <c r="K30"/>
  <c r="J30"/>
  <c r="I30"/>
  <c r="H30"/>
  <c r="G30"/>
  <c r="F30"/>
  <c r="E30"/>
  <c r="D30"/>
  <c r="C30"/>
  <c r="N29"/>
  <c r="M29"/>
  <c r="L29"/>
  <c r="K29"/>
  <c r="J29"/>
  <c r="I29"/>
  <c r="H29"/>
  <c r="G29"/>
  <c r="F29"/>
  <c r="E29"/>
  <c r="D29"/>
  <c r="C29"/>
  <c r="O27"/>
  <c r="O26"/>
  <c r="O25"/>
  <c r="O24"/>
  <c r="O23"/>
  <c r="O22"/>
  <c r="O21"/>
  <c r="O20"/>
  <c r="O18"/>
  <c r="O17"/>
  <c r="O16"/>
  <c r="O15"/>
  <c r="O14"/>
  <c r="O13"/>
  <c r="O12"/>
  <c r="O11"/>
  <c r="O9"/>
  <c r="K41" i="46" l="1"/>
  <c r="O31"/>
  <c r="N42"/>
  <c r="N46" s="1"/>
  <c r="O35"/>
  <c r="K91"/>
  <c r="K93" s="1"/>
  <c r="O81"/>
  <c r="N92"/>
  <c r="N96" s="1"/>
  <c r="O85"/>
  <c r="F93"/>
  <c r="L93"/>
  <c r="G64"/>
  <c r="G71" s="1"/>
  <c r="O23"/>
  <c r="G23"/>
  <c r="G46" s="1"/>
  <c r="G41"/>
  <c r="K42"/>
  <c r="K46" s="1"/>
  <c r="K92"/>
  <c r="K96" s="1"/>
  <c r="J93"/>
  <c r="N15"/>
  <c r="N21" s="1"/>
  <c r="K71"/>
  <c r="O11"/>
  <c r="O19"/>
  <c r="D45"/>
  <c r="I45"/>
  <c r="D46"/>
  <c r="I46"/>
  <c r="N41"/>
  <c r="O30"/>
  <c r="O34"/>
  <c r="O66"/>
  <c r="O72" s="1"/>
  <c r="O74" s="1"/>
  <c r="O69"/>
  <c r="I95"/>
  <c r="M96"/>
  <c r="O84"/>
  <c r="H93"/>
  <c r="M93"/>
  <c r="M31" i="48"/>
  <c r="K31"/>
  <c r="I31"/>
  <c r="H31"/>
  <c r="G31"/>
  <c r="F31"/>
  <c r="E31"/>
  <c r="D31"/>
  <c r="C31"/>
  <c r="D32" s="1"/>
  <c r="N31"/>
  <c r="L31"/>
  <c r="J31"/>
  <c r="O30"/>
  <c r="O31" s="1"/>
  <c r="O29"/>
  <c r="N91" i="46"/>
  <c r="N93" s="1"/>
  <c r="O80"/>
  <c r="O79"/>
  <c r="G91"/>
  <c r="G93" s="1"/>
  <c r="N72"/>
  <c r="N74" s="1"/>
  <c r="N97" s="1"/>
  <c r="G72"/>
  <c r="O73"/>
  <c r="G96"/>
  <c r="N45"/>
  <c r="N24"/>
  <c r="N95"/>
  <c r="G45"/>
  <c r="G24"/>
  <c r="K24"/>
  <c r="G40"/>
  <c r="O36"/>
  <c r="O40" s="1"/>
  <c r="G43"/>
  <c r="N43"/>
  <c r="E93"/>
  <c r="O8"/>
  <c r="G15"/>
  <c r="O17"/>
  <c r="D24"/>
  <c r="D47" s="1"/>
  <c r="F24"/>
  <c r="F47" s="1"/>
  <c r="H24"/>
  <c r="H47" s="1"/>
  <c r="J24"/>
  <c r="J47" s="1"/>
  <c r="L24"/>
  <c r="L47" s="1"/>
  <c r="D40"/>
  <c r="J40"/>
  <c r="L40"/>
  <c r="N64"/>
  <c r="N71" s="1"/>
  <c r="K72"/>
  <c r="E74"/>
  <c r="E97" s="1"/>
  <c r="I74"/>
  <c r="I97" s="1"/>
  <c r="M74"/>
  <c r="M97" s="1"/>
  <c r="O78"/>
  <c r="O83"/>
  <c r="O92" s="1"/>
  <c r="G86"/>
  <c r="K86"/>
  <c r="K90" s="1"/>
  <c r="N86"/>
  <c r="N90" s="1"/>
  <c r="K21"/>
  <c r="E24"/>
  <c r="E47" s="1"/>
  <c r="I24"/>
  <c r="I47" s="1"/>
  <c r="M24"/>
  <c r="M47" s="1"/>
  <c r="O28"/>
  <c r="O41" s="1"/>
  <c r="O33"/>
  <c r="D74"/>
  <c r="D97" s="1"/>
  <c r="F74"/>
  <c r="H74"/>
  <c r="H97" s="1"/>
  <c r="J74"/>
  <c r="J97" s="1"/>
  <c r="L74"/>
  <c r="L97" s="1"/>
  <c r="F17" i="45"/>
  <c r="J16"/>
  <c r="F16"/>
  <c r="J15"/>
  <c r="F15"/>
  <c r="F14"/>
  <c r="O96" i="46" l="1"/>
  <c r="O42"/>
  <c r="O46" s="1"/>
  <c r="G95"/>
  <c r="E32" i="48"/>
  <c r="F32" s="1"/>
  <c r="G32" s="1"/>
  <c r="H32" s="1"/>
  <c r="I32" s="1"/>
  <c r="J32" s="1"/>
  <c r="K32" s="1"/>
  <c r="L32" s="1"/>
  <c r="M32" s="1"/>
  <c r="N32" s="1"/>
  <c r="O32" s="1"/>
  <c r="K43" i="46"/>
  <c r="K47" s="1"/>
  <c r="F97"/>
  <c r="O91"/>
  <c r="K45"/>
  <c r="G74"/>
  <c r="G97" s="1"/>
  <c r="O86"/>
  <c r="O90" s="1"/>
  <c r="G90"/>
  <c r="K95"/>
  <c r="K74"/>
  <c r="K97" s="1"/>
  <c r="O64"/>
  <c r="O71"/>
  <c r="G21"/>
  <c r="O15"/>
  <c r="O21" s="1"/>
  <c r="O93"/>
  <c r="O97" s="1"/>
  <c r="O95"/>
  <c r="O22"/>
  <c r="G47"/>
  <c r="N47"/>
  <c r="AC47" i="38"/>
  <c r="AD47"/>
  <c r="AE31"/>
  <c r="AE28"/>
  <c r="AE29"/>
  <c r="AE26"/>
  <c r="AE23"/>
  <c r="AE24"/>
  <c r="C50" i="41"/>
  <c r="C43"/>
  <c r="D19" i="43"/>
  <c r="K26" i="10"/>
  <c r="I16"/>
  <c r="J16"/>
  <c r="H16"/>
  <c r="H52"/>
  <c r="K54" i="27"/>
  <c r="H52"/>
  <c r="H30"/>
  <c r="H16"/>
  <c r="K23"/>
  <c r="K17"/>
  <c r="I39"/>
  <c r="J39"/>
  <c r="H39"/>
  <c r="I15" i="29"/>
  <c r="I10" s="1"/>
  <c r="J15"/>
  <c r="J10" s="1"/>
  <c r="H15"/>
  <c r="H10" s="1"/>
  <c r="K55" i="13"/>
  <c r="K54"/>
  <c r="K44"/>
  <c r="K45"/>
  <c r="K42"/>
  <c r="K33"/>
  <c r="K34"/>
  <c r="K28"/>
  <c r="K41" i="26"/>
  <c r="K77" i="25"/>
  <c r="K27" i="24"/>
  <c r="K54"/>
  <c r="K53"/>
  <c r="K73"/>
  <c r="K43"/>
  <c r="K44"/>
  <c r="K41"/>
  <c r="K32"/>
  <c r="K33"/>
  <c r="K21"/>
  <c r="D70" i="13"/>
  <c r="H69" i="24"/>
  <c r="I69"/>
  <c r="J69"/>
  <c r="E69"/>
  <c r="F69"/>
  <c r="D69"/>
  <c r="G70"/>
  <c r="G69" s="1"/>
  <c r="G71" i="13"/>
  <c r="K71"/>
  <c r="K40"/>
  <c r="C25" i="41"/>
  <c r="C19" i="43"/>
  <c r="O43" i="46" l="1"/>
  <c r="O45"/>
  <c r="O24"/>
  <c r="O47" s="1"/>
  <c r="B25" i="41"/>
  <c r="AE40" i="38" l="1"/>
  <c r="K40" i="27"/>
  <c r="K39" s="1"/>
  <c r="AE42" i="38"/>
  <c r="AE41"/>
  <c r="AE30"/>
  <c r="AE27"/>
  <c r="AE25"/>
  <c r="AE22"/>
  <c r="AE21"/>
  <c r="AB20"/>
  <c r="AB47" s="1"/>
  <c r="K12" i="10"/>
  <c r="K13"/>
  <c r="K14"/>
  <c r="K15"/>
  <c r="K17"/>
  <c r="K18"/>
  <c r="K19"/>
  <c r="K20"/>
  <c r="K21"/>
  <c r="K22"/>
  <c r="K23"/>
  <c r="K24"/>
  <c r="K25"/>
  <c r="K28"/>
  <c r="K29"/>
  <c r="K31"/>
  <c r="K32"/>
  <c r="K33"/>
  <c r="K34"/>
  <c r="K35"/>
  <c r="K36"/>
  <c r="K37"/>
  <c r="K38"/>
  <c r="K39"/>
  <c r="K40"/>
  <c r="K41"/>
  <c r="K43"/>
  <c r="K63" s="1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E11"/>
  <c r="F11"/>
  <c r="I11"/>
  <c r="J11"/>
  <c r="J27"/>
  <c r="H63"/>
  <c r="H27"/>
  <c r="H11"/>
  <c r="K67"/>
  <c r="K66"/>
  <c r="I63"/>
  <c r="I30"/>
  <c r="I27" s="1"/>
  <c r="I42" s="1"/>
  <c r="I64" s="1"/>
  <c r="K55" i="27"/>
  <c r="J52"/>
  <c r="J63" s="1"/>
  <c r="I52"/>
  <c r="I63" s="1"/>
  <c r="H63"/>
  <c r="K38"/>
  <c r="K34"/>
  <c r="J30"/>
  <c r="J27" s="1"/>
  <c r="I30"/>
  <c r="H27"/>
  <c r="K29"/>
  <c r="K28"/>
  <c r="I27"/>
  <c r="K26"/>
  <c r="K21"/>
  <c r="K16"/>
  <c r="K15"/>
  <c r="K14"/>
  <c r="K13"/>
  <c r="K12"/>
  <c r="J11"/>
  <c r="I11"/>
  <c r="H11"/>
  <c r="K66" i="29"/>
  <c r="K51"/>
  <c r="K62" s="1"/>
  <c r="J51"/>
  <c r="J62" s="1"/>
  <c r="I51"/>
  <c r="I62"/>
  <c r="H51"/>
  <c r="H62" s="1"/>
  <c r="H38"/>
  <c r="K37"/>
  <c r="K33"/>
  <c r="K29" s="1"/>
  <c r="J29"/>
  <c r="I29"/>
  <c r="K28"/>
  <c r="K27"/>
  <c r="J26"/>
  <c r="I26"/>
  <c r="H26"/>
  <c r="K25"/>
  <c r="K20"/>
  <c r="K13"/>
  <c r="K12"/>
  <c r="K11"/>
  <c r="J41"/>
  <c r="I41"/>
  <c r="I63" s="1"/>
  <c r="J70" i="13"/>
  <c r="K21"/>
  <c r="K79"/>
  <c r="J79"/>
  <c r="I79"/>
  <c r="H79"/>
  <c r="K73"/>
  <c r="J73"/>
  <c r="I73"/>
  <c r="H73"/>
  <c r="K70"/>
  <c r="I70"/>
  <c r="H70"/>
  <c r="K65"/>
  <c r="J65"/>
  <c r="I65"/>
  <c r="H65"/>
  <c r="K61"/>
  <c r="J61"/>
  <c r="I61"/>
  <c r="I85" s="1"/>
  <c r="H61"/>
  <c r="K59"/>
  <c r="K58"/>
  <c r="J56"/>
  <c r="I56"/>
  <c r="H56"/>
  <c r="K52"/>
  <c r="J52"/>
  <c r="I52"/>
  <c r="H52"/>
  <c r="K46"/>
  <c r="J46"/>
  <c r="I46"/>
  <c r="H46"/>
  <c r="K43"/>
  <c r="K41"/>
  <c r="K39"/>
  <c r="K38"/>
  <c r="K37"/>
  <c r="J35"/>
  <c r="I35"/>
  <c r="H35"/>
  <c r="K32"/>
  <c r="K31"/>
  <c r="K30"/>
  <c r="J29"/>
  <c r="I29"/>
  <c r="H29"/>
  <c r="K23"/>
  <c r="J23"/>
  <c r="I23"/>
  <c r="H23"/>
  <c r="K22"/>
  <c r="J17"/>
  <c r="I17"/>
  <c r="H17"/>
  <c r="K16"/>
  <c r="K15"/>
  <c r="K13"/>
  <c r="K12"/>
  <c r="K11"/>
  <c r="J10"/>
  <c r="I10"/>
  <c r="H10"/>
  <c r="K78" i="24"/>
  <c r="J78"/>
  <c r="I78"/>
  <c r="H78"/>
  <c r="K72"/>
  <c r="J72"/>
  <c r="I72"/>
  <c r="H72"/>
  <c r="K70"/>
  <c r="K64"/>
  <c r="J64"/>
  <c r="I64"/>
  <c r="H64"/>
  <c r="H84" s="1"/>
  <c r="K60"/>
  <c r="J60"/>
  <c r="J84" s="1"/>
  <c r="I60"/>
  <c r="I84" s="1"/>
  <c r="H60"/>
  <c r="K58"/>
  <c r="K57"/>
  <c r="J55"/>
  <c r="I55"/>
  <c r="H55"/>
  <c r="K51"/>
  <c r="J51"/>
  <c r="I51"/>
  <c r="H51"/>
  <c r="K45"/>
  <c r="J45"/>
  <c r="I45"/>
  <c r="H45"/>
  <c r="K42"/>
  <c r="K40"/>
  <c r="K38"/>
  <c r="K37"/>
  <c r="K36"/>
  <c r="J34"/>
  <c r="I34"/>
  <c r="H34"/>
  <c r="K31"/>
  <c r="K30"/>
  <c r="K29"/>
  <c r="J28"/>
  <c r="I28"/>
  <c r="H28"/>
  <c r="K22"/>
  <c r="J22"/>
  <c r="I22"/>
  <c r="H22"/>
  <c r="K16"/>
  <c r="J16"/>
  <c r="I16"/>
  <c r="H16"/>
  <c r="K15"/>
  <c r="K14"/>
  <c r="K12"/>
  <c r="K11"/>
  <c r="K10"/>
  <c r="J9"/>
  <c r="J59" s="1"/>
  <c r="I9"/>
  <c r="H9"/>
  <c r="K80" i="26"/>
  <c r="J80"/>
  <c r="I80"/>
  <c r="H80"/>
  <c r="K79"/>
  <c r="K74" s="1"/>
  <c r="J74"/>
  <c r="I74"/>
  <c r="H74"/>
  <c r="K72"/>
  <c r="K71" s="1"/>
  <c r="J71"/>
  <c r="I71"/>
  <c r="H71"/>
  <c r="K66"/>
  <c r="J66"/>
  <c r="I66"/>
  <c r="H66"/>
  <c r="K62"/>
  <c r="J62"/>
  <c r="J86" s="1"/>
  <c r="I62"/>
  <c r="I86" s="1"/>
  <c r="H62"/>
  <c r="H86" s="1"/>
  <c r="K57"/>
  <c r="J57"/>
  <c r="I57"/>
  <c r="H57"/>
  <c r="K53"/>
  <c r="J53"/>
  <c r="I53"/>
  <c r="H53"/>
  <c r="K47"/>
  <c r="J47"/>
  <c r="I47"/>
  <c r="H47"/>
  <c r="K38"/>
  <c r="K36" s="1"/>
  <c r="J36"/>
  <c r="I36"/>
  <c r="H36"/>
  <c r="K30"/>
  <c r="J30"/>
  <c r="I30"/>
  <c r="H30"/>
  <c r="K24"/>
  <c r="J24"/>
  <c r="I24"/>
  <c r="H24"/>
  <c r="K23"/>
  <c r="K18" s="1"/>
  <c r="J18"/>
  <c r="I18"/>
  <c r="H18"/>
  <c r="K11"/>
  <c r="J11"/>
  <c r="J61" s="1"/>
  <c r="J87" s="1"/>
  <c r="I11"/>
  <c r="I61" s="1"/>
  <c r="H11"/>
  <c r="K65" i="28"/>
  <c r="K50"/>
  <c r="K61" s="1"/>
  <c r="J50"/>
  <c r="J61" s="1"/>
  <c r="I50"/>
  <c r="I61"/>
  <c r="H50"/>
  <c r="H61" s="1"/>
  <c r="H37"/>
  <c r="K36"/>
  <c r="K32"/>
  <c r="K28" s="1"/>
  <c r="J28"/>
  <c r="I28"/>
  <c r="K27"/>
  <c r="K26"/>
  <c r="J25"/>
  <c r="I25"/>
  <c r="H25"/>
  <c r="K24"/>
  <c r="K19"/>
  <c r="K14"/>
  <c r="K13"/>
  <c r="K12"/>
  <c r="K11"/>
  <c r="K10"/>
  <c r="J9"/>
  <c r="J40" s="1"/>
  <c r="I9"/>
  <c r="H9"/>
  <c r="G72" i="25"/>
  <c r="H72"/>
  <c r="H84" s="1"/>
  <c r="I72"/>
  <c r="J72"/>
  <c r="K78"/>
  <c r="J78"/>
  <c r="I78"/>
  <c r="H78"/>
  <c r="J69"/>
  <c r="I69"/>
  <c r="H69"/>
  <c r="K64"/>
  <c r="J64"/>
  <c r="I64"/>
  <c r="H64"/>
  <c r="K60"/>
  <c r="J60"/>
  <c r="I60"/>
  <c r="I84" s="1"/>
  <c r="H60"/>
  <c r="K55"/>
  <c r="J55"/>
  <c r="I55"/>
  <c r="H55"/>
  <c r="K51"/>
  <c r="J51"/>
  <c r="I51"/>
  <c r="H51"/>
  <c r="K45"/>
  <c r="J45"/>
  <c r="I45"/>
  <c r="H45"/>
  <c r="K34"/>
  <c r="J34"/>
  <c r="I34"/>
  <c r="H34"/>
  <c r="K28"/>
  <c r="J28"/>
  <c r="I28"/>
  <c r="H28"/>
  <c r="K22"/>
  <c r="J22"/>
  <c r="I22"/>
  <c r="H22"/>
  <c r="K21"/>
  <c r="K16" s="1"/>
  <c r="J16"/>
  <c r="I16"/>
  <c r="H16"/>
  <c r="K15"/>
  <c r="K14"/>
  <c r="K12"/>
  <c r="K11"/>
  <c r="K10"/>
  <c r="K9" s="1"/>
  <c r="J59"/>
  <c r="I9"/>
  <c r="I59" s="1"/>
  <c r="H9"/>
  <c r="H59"/>
  <c r="AA40" i="38"/>
  <c r="AA41"/>
  <c r="AA42"/>
  <c r="AA22"/>
  <c r="AA25"/>
  <c r="AA27"/>
  <c r="AA29"/>
  <c r="AA30"/>
  <c r="AA21"/>
  <c r="C20"/>
  <c r="AA20" s="1"/>
  <c r="G11" i="29"/>
  <c r="G12"/>
  <c r="G13"/>
  <c r="G12" i="10"/>
  <c r="G67"/>
  <c r="G66"/>
  <c r="D63"/>
  <c r="D39"/>
  <c r="D30"/>
  <c r="D27"/>
  <c r="D16"/>
  <c r="D11" s="1"/>
  <c r="D42" s="1"/>
  <c r="D64" s="1"/>
  <c r="E63"/>
  <c r="E30"/>
  <c r="E27" s="1"/>
  <c r="E42" s="1"/>
  <c r="E64" s="1"/>
  <c r="E11" i="27"/>
  <c r="E30"/>
  <c r="E27"/>
  <c r="E52"/>
  <c r="E63" s="1"/>
  <c r="F63" i="10"/>
  <c r="F30"/>
  <c r="F27"/>
  <c r="F42" s="1"/>
  <c r="F11" i="27"/>
  <c r="F42" s="1"/>
  <c r="F64" s="1"/>
  <c r="G12"/>
  <c r="D16"/>
  <c r="D11" s="1"/>
  <c r="G10" i="28"/>
  <c r="G65"/>
  <c r="G50"/>
  <c r="G61" s="1"/>
  <c r="F50"/>
  <c r="F61"/>
  <c r="E50"/>
  <c r="E61" s="1"/>
  <c r="D50"/>
  <c r="D61"/>
  <c r="D37"/>
  <c r="G36"/>
  <c r="G28" s="1"/>
  <c r="G32"/>
  <c r="F28"/>
  <c r="E28"/>
  <c r="E25" s="1"/>
  <c r="G27"/>
  <c r="G26"/>
  <c r="F25"/>
  <c r="D25"/>
  <c r="G24"/>
  <c r="G19"/>
  <c r="G14"/>
  <c r="G13"/>
  <c r="G12"/>
  <c r="G11"/>
  <c r="F9"/>
  <c r="F40" s="1"/>
  <c r="F62" s="1"/>
  <c r="E9"/>
  <c r="D9"/>
  <c r="G66" i="29"/>
  <c r="E10"/>
  <c r="F10"/>
  <c r="D10"/>
  <c r="G55" i="27"/>
  <c r="G52" s="1"/>
  <c r="G63" s="1"/>
  <c r="G51" i="29"/>
  <c r="G62" s="1"/>
  <c r="F51"/>
  <c r="F62" s="1"/>
  <c r="E51"/>
  <c r="E62" s="1"/>
  <c r="D51"/>
  <c r="D62" s="1"/>
  <c r="D38"/>
  <c r="G37"/>
  <c r="G29" s="1"/>
  <c r="G33"/>
  <c r="F29"/>
  <c r="E29"/>
  <c r="E26" s="1"/>
  <c r="G28"/>
  <c r="G27"/>
  <c r="F26"/>
  <c r="F41" s="1"/>
  <c r="F63" s="1"/>
  <c r="D26"/>
  <c r="G25"/>
  <c r="G20"/>
  <c r="F52" i="27"/>
  <c r="F63" s="1"/>
  <c r="D52"/>
  <c r="D63" s="1"/>
  <c r="D39"/>
  <c r="G38"/>
  <c r="G34"/>
  <c r="G30" s="1"/>
  <c r="F30"/>
  <c r="D30"/>
  <c r="D27" s="1"/>
  <c r="G29"/>
  <c r="G28"/>
  <c r="F27"/>
  <c r="G26"/>
  <c r="G21"/>
  <c r="G16"/>
  <c r="G15"/>
  <c r="G14"/>
  <c r="G13"/>
  <c r="G11" s="1"/>
  <c r="F70" i="13"/>
  <c r="G11"/>
  <c r="F10"/>
  <c r="E10"/>
  <c r="D10"/>
  <c r="F78" i="25"/>
  <c r="F72"/>
  <c r="F69"/>
  <c r="F64"/>
  <c r="F60"/>
  <c r="F55"/>
  <c r="F51"/>
  <c r="F45"/>
  <c r="F34"/>
  <c r="F28"/>
  <c r="F22"/>
  <c r="F16"/>
  <c r="F59" s="1"/>
  <c r="F9"/>
  <c r="G78"/>
  <c r="E78"/>
  <c r="D78"/>
  <c r="E72"/>
  <c r="D72"/>
  <c r="G69"/>
  <c r="E69"/>
  <c r="D69"/>
  <c r="G64"/>
  <c r="E64"/>
  <c r="D64"/>
  <c r="G60"/>
  <c r="E60"/>
  <c r="D60"/>
  <c r="G55"/>
  <c r="E55"/>
  <c r="D55"/>
  <c r="G51"/>
  <c r="E51"/>
  <c r="D51"/>
  <c r="G45"/>
  <c r="E45"/>
  <c r="D45"/>
  <c r="G34"/>
  <c r="E34"/>
  <c r="D34"/>
  <c r="G28"/>
  <c r="E28"/>
  <c r="D28"/>
  <c r="G22"/>
  <c r="E22"/>
  <c r="D22"/>
  <c r="G21"/>
  <c r="G16" s="1"/>
  <c r="E16"/>
  <c r="D16"/>
  <c r="G15"/>
  <c r="G14"/>
  <c r="G12"/>
  <c r="G11"/>
  <c r="G10"/>
  <c r="E9"/>
  <c r="D9"/>
  <c r="G79" i="26"/>
  <c r="G72"/>
  <c r="G71" s="1"/>
  <c r="G38"/>
  <c r="G36" s="1"/>
  <c r="G23"/>
  <c r="G18" s="1"/>
  <c r="G80"/>
  <c r="F80"/>
  <c r="E80"/>
  <c r="D80"/>
  <c r="G74"/>
  <c r="F74"/>
  <c r="E74"/>
  <c r="D74"/>
  <c r="F71"/>
  <c r="E71"/>
  <c r="D71"/>
  <c r="G66"/>
  <c r="F66"/>
  <c r="E66"/>
  <c r="D66"/>
  <c r="G62"/>
  <c r="F62"/>
  <c r="F86" s="1"/>
  <c r="E62"/>
  <c r="D62"/>
  <c r="D86" s="1"/>
  <c r="G57"/>
  <c r="F57"/>
  <c r="E57"/>
  <c r="D57"/>
  <c r="G53"/>
  <c r="F53"/>
  <c r="E53"/>
  <c r="D53"/>
  <c r="G47"/>
  <c r="F47"/>
  <c r="E47"/>
  <c r="D47"/>
  <c r="F36"/>
  <c r="E36"/>
  <c r="D36"/>
  <c r="G30"/>
  <c r="F30"/>
  <c r="E30"/>
  <c r="D30"/>
  <c r="G24"/>
  <c r="F24"/>
  <c r="E24"/>
  <c r="D24"/>
  <c r="F18"/>
  <c r="E18"/>
  <c r="D18"/>
  <c r="G11"/>
  <c r="F61"/>
  <c r="F87" s="1"/>
  <c r="E11"/>
  <c r="E61" s="1"/>
  <c r="D11"/>
  <c r="D61" s="1"/>
  <c r="D87" s="1"/>
  <c r="G57" i="24"/>
  <c r="G58"/>
  <c r="G36"/>
  <c r="G37"/>
  <c r="G38"/>
  <c r="G40"/>
  <c r="G42"/>
  <c r="G29"/>
  <c r="G30"/>
  <c r="G31"/>
  <c r="G21"/>
  <c r="G16" s="1"/>
  <c r="G78"/>
  <c r="G72"/>
  <c r="G64"/>
  <c r="G60"/>
  <c r="G84" s="1"/>
  <c r="G55"/>
  <c r="G51"/>
  <c r="G45"/>
  <c r="G34"/>
  <c r="G28"/>
  <c r="G22"/>
  <c r="G10"/>
  <c r="G11"/>
  <c r="G12"/>
  <c r="G14"/>
  <c r="G15"/>
  <c r="F78"/>
  <c r="E78"/>
  <c r="D78"/>
  <c r="F72"/>
  <c r="E72"/>
  <c r="D72"/>
  <c r="F64"/>
  <c r="E64"/>
  <c r="D64"/>
  <c r="F60"/>
  <c r="E60"/>
  <c r="D60"/>
  <c r="D84" s="1"/>
  <c r="F55"/>
  <c r="E55"/>
  <c r="D55"/>
  <c r="F51"/>
  <c r="E51"/>
  <c r="D51"/>
  <c r="F45"/>
  <c r="E45"/>
  <c r="D45"/>
  <c r="F34"/>
  <c r="E34"/>
  <c r="D34"/>
  <c r="F28"/>
  <c r="E28"/>
  <c r="D28"/>
  <c r="F22"/>
  <c r="E22"/>
  <c r="D22"/>
  <c r="F16"/>
  <c r="E16"/>
  <c r="D16"/>
  <c r="F9"/>
  <c r="E9"/>
  <c r="D9"/>
  <c r="D59" s="1"/>
  <c r="G15" i="13"/>
  <c r="G38" i="10"/>
  <c r="G34"/>
  <c r="G28"/>
  <c r="G29"/>
  <c r="G26"/>
  <c r="G21"/>
  <c r="G13"/>
  <c r="G14"/>
  <c r="G15"/>
  <c r="G16"/>
  <c r="G63"/>
  <c r="G70" i="13"/>
  <c r="E79"/>
  <c r="F79"/>
  <c r="G79"/>
  <c r="D79"/>
  <c r="E73"/>
  <c r="F73"/>
  <c r="G73"/>
  <c r="D73"/>
  <c r="E65"/>
  <c r="F65"/>
  <c r="G65"/>
  <c r="D65"/>
  <c r="E61"/>
  <c r="F61"/>
  <c r="G61"/>
  <c r="D61"/>
  <c r="E70"/>
  <c r="E85" s="1"/>
  <c r="F85"/>
  <c r="D85"/>
  <c r="G58"/>
  <c r="G56" s="1"/>
  <c r="G59"/>
  <c r="E17"/>
  <c r="F17"/>
  <c r="E23"/>
  <c r="F23"/>
  <c r="G23"/>
  <c r="D23"/>
  <c r="E56"/>
  <c r="F56"/>
  <c r="D56"/>
  <c r="E52"/>
  <c r="F52"/>
  <c r="G52"/>
  <c r="D52"/>
  <c r="E46"/>
  <c r="F46"/>
  <c r="G46"/>
  <c r="D46"/>
  <c r="G37"/>
  <c r="G38"/>
  <c r="G39"/>
  <c r="G41"/>
  <c r="G43"/>
  <c r="E35"/>
  <c r="F35"/>
  <c r="D35"/>
  <c r="G30"/>
  <c r="G29" s="1"/>
  <c r="G31"/>
  <c r="G32"/>
  <c r="E29"/>
  <c r="F29"/>
  <c r="D29"/>
  <c r="G22"/>
  <c r="D17"/>
  <c r="G12"/>
  <c r="G13"/>
  <c r="G16"/>
  <c r="G30" i="10"/>
  <c r="G10" i="29"/>
  <c r="E59" i="25"/>
  <c r="K9" i="28"/>
  <c r="J60" i="13"/>
  <c r="H42" i="27"/>
  <c r="H64" s="1"/>
  <c r="K11" i="10"/>
  <c r="E86" i="26" l="1"/>
  <c r="E87" s="1"/>
  <c r="H85" i="25"/>
  <c r="D59"/>
  <c r="D85" s="1"/>
  <c r="D84"/>
  <c r="D41" i="29"/>
  <c r="D63" s="1"/>
  <c r="E41"/>
  <c r="E63" s="1"/>
  <c r="J62" i="28"/>
  <c r="I42" i="27"/>
  <c r="D60" i="13"/>
  <c r="D86" s="1"/>
  <c r="F59" i="24"/>
  <c r="F84"/>
  <c r="G61" i="26"/>
  <c r="G86"/>
  <c r="D40" i="28"/>
  <c r="D62" s="1"/>
  <c r="I40"/>
  <c r="I62" s="1"/>
  <c r="K25"/>
  <c r="K26" i="29"/>
  <c r="G9" i="25"/>
  <c r="G59" s="1"/>
  <c r="G9" i="28"/>
  <c r="G40" s="1"/>
  <c r="G25"/>
  <c r="F64" i="10"/>
  <c r="E42" i="27"/>
  <c r="H40" i="28"/>
  <c r="H62" s="1"/>
  <c r="I60" i="13"/>
  <c r="J63" i="29"/>
  <c r="E64" i="27"/>
  <c r="K16" i="10"/>
  <c r="E59" i="24"/>
  <c r="E84"/>
  <c r="G17" i="13"/>
  <c r="AA47" i="38"/>
  <c r="J85" i="13"/>
  <c r="J42" i="10"/>
  <c r="J64" s="1"/>
  <c r="E84" i="25"/>
  <c r="E85" s="1"/>
  <c r="F84"/>
  <c r="F85"/>
  <c r="I85"/>
  <c r="K72"/>
  <c r="K69" i="24"/>
  <c r="K84" s="1"/>
  <c r="J85"/>
  <c r="G9"/>
  <c r="G59" s="1"/>
  <c r="G85" s="1"/>
  <c r="I59"/>
  <c r="I85" s="1"/>
  <c r="G27" i="10"/>
  <c r="G11"/>
  <c r="G26" i="29"/>
  <c r="G41" s="1"/>
  <c r="G63" s="1"/>
  <c r="K15"/>
  <c r="K10" s="1"/>
  <c r="K52" i="27"/>
  <c r="K63" s="1"/>
  <c r="G27"/>
  <c r="G42" s="1"/>
  <c r="G64" s="1"/>
  <c r="D42"/>
  <c r="H41" i="29"/>
  <c r="H63" s="1"/>
  <c r="H85" i="13"/>
  <c r="K56"/>
  <c r="K29"/>
  <c r="K17"/>
  <c r="K55" i="24"/>
  <c r="K34"/>
  <c r="K28"/>
  <c r="G35" i="13"/>
  <c r="AE20" i="38"/>
  <c r="AE47" s="1"/>
  <c r="D64" i="27"/>
  <c r="I64"/>
  <c r="J42"/>
  <c r="K30"/>
  <c r="K27" s="1"/>
  <c r="F85" i="24"/>
  <c r="E85"/>
  <c r="D85"/>
  <c r="G62" i="28"/>
  <c r="E40"/>
  <c r="E62" s="1"/>
  <c r="I87" i="26"/>
  <c r="K61"/>
  <c r="K86"/>
  <c r="H61"/>
  <c r="H87" s="1"/>
  <c r="J84" i="25"/>
  <c r="J85" s="1"/>
  <c r="J86" i="13"/>
  <c r="G10"/>
  <c r="G60" s="1"/>
  <c r="G85"/>
  <c r="I86"/>
  <c r="K85"/>
  <c r="E60"/>
  <c r="E86" s="1"/>
  <c r="F60"/>
  <c r="F86" s="1"/>
  <c r="K35"/>
  <c r="H60"/>
  <c r="H59" i="24"/>
  <c r="H85" s="1"/>
  <c r="H42" i="10"/>
  <c r="H64" s="1"/>
  <c r="K10" i="13"/>
  <c r="K9" i="24"/>
  <c r="J64" i="27"/>
  <c r="K11"/>
  <c r="K40" i="28"/>
  <c r="K62" s="1"/>
  <c r="G84" i="25"/>
  <c r="K59"/>
  <c r="K85" s="1"/>
  <c r="K84"/>
  <c r="K27" i="10"/>
  <c r="K30"/>
  <c r="G85" i="25" l="1"/>
  <c r="K59" i="24"/>
  <c r="K85" s="1"/>
  <c r="G87" i="26"/>
  <c r="K41" i="29"/>
  <c r="K63" s="1"/>
  <c r="G42" i="10"/>
  <c r="G64" s="1"/>
  <c r="K42" i="27"/>
  <c r="K64" s="1"/>
  <c r="H86" i="13"/>
  <c r="K60"/>
  <c r="K86" s="1"/>
  <c r="K87" i="26"/>
  <c r="G86" i="13"/>
  <c r="K42" i="10"/>
  <c r="K64" s="1"/>
</calcChain>
</file>

<file path=xl/sharedStrings.xml><?xml version="1.0" encoding="utf-8"?>
<sst xmlns="http://schemas.openxmlformats.org/spreadsheetml/2006/main" count="2206" uniqueCount="589">
  <si>
    <t xml:space="preserve"> </t>
  </si>
  <si>
    <t>ezer forintban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</si>
  <si>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</si>
  <si>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</si>
  <si>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</si>
  <si>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</si>
  <si>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</si>
  <si>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</si>
  <si>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</si>
  <si>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</si>
  <si>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</si>
  <si>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</si>
  <si>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</si>
  <si>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</si>
  <si>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</si>
  <si>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Sor-
szám</t>
  </si>
  <si>
    <t>Rovat megnevezése</t>
  </si>
  <si>
    <t>Rovat
száma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</si>
  <si>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</si>
  <si>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</si>
  <si>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</si>
  <si>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</si>
  <si>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</si>
  <si>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</si>
  <si>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</si>
  <si>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</si>
  <si>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</si>
  <si>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</si>
  <si>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</si>
  <si>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</si>
  <si>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</si>
  <si>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</si>
  <si>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</si>
  <si>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</si>
  <si>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</si>
  <si>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</si>
  <si>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</si>
  <si>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</si>
  <si>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</si>
  <si>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</si>
  <si>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</si>
  <si>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</si>
  <si>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</si>
  <si>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K512</t>
  </si>
  <si>
    <t>K5</t>
  </si>
  <si>
    <t>K6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</si>
  <si>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</si>
  <si>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</si>
  <si>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</si>
  <si>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</si>
  <si>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</si>
  <si>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</si>
  <si>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</si>
  <si>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</si>
  <si>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</si>
  <si>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</si>
  <si>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</si>
  <si>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</si>
  <si>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</si>
  <si>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</si>
  <si>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</si>
  <si>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</si>
  <si>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</si>
  <si>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</si>
  <si>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</si>
  <si>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Öreglak Község Önkormányzatának</t>
  </si>
  <si>
    <t>Személyi juttatások összesen</t>
  </si>
  <si>
    <t xml:space="preserve">Dologi kiadások </t>
  </si>
  <si>
    <t xml:space="preserve">Ellátottak pénzbeli juttatásai </t>
  </si>
  <si>
    <t>Egyéb működési célú kiadások</t>
  </si>
  <si>
    <t>MŰKÖDÉSI KÖLTSÉGVETÉS KIADÁSAI</t>
  </si>
  <si>
    <t>FELHALMOZÁSI KÖLTSÉGVETÉS KIADÁSAI</t>
  </si>
  <si>
    <t xml:space="preserve">Beruházások </t>
  </si>
  <si>
    <t xml:space="preserve">Felújítások </t>
  </si>
  <si>
    <t>1.1.</t>
  </si>
  <si>
    <t>1.2.</t>
  </si>
  <si>
    <t>1.4.</t>
  </si>
  <si>
    <t>1.5.</t>
  </si>
  <si>
    <t>2.1.</t>
  </si>
  <si>
    <t>2.2.</t>
  </si>
  <si>
    <t xml:space="preserve">Egyéb felhalmozási célú kiadások </t>
  </si>
  <si>
    <t>2.3.</t>
  </si>
  <si>
    <t>TARTALÉKOK</t>
  </si>
  <si>
    <t>Általános tartalék</t>
  </si>
  <si>
    <t>Céltartalék</t>
  </si>
  <si>
    <t xml:space="preserve">Hosszú lejáratú hitelek, kölcsönök törlesztése 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</si>
  <si>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</si>
  <si>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</si>
  <si>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</si>
  <si>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</si>
  <si>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</si>
  <si>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</si>
  <si>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</si>
  <si>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</si>
  <si>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</si>
  <si>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</si>
  <si>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</si>
  <si>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</si>
  <si>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</si>
  <si>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</si>
  <si>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</si>
  <si>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</si>
  <si>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</si>
  <si>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</si>
  <si>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12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</si>
  <si>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</si>
  <si>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</si>
  <si>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</si>
  <si>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</si>
  <si>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</si>
  <si>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</si>
  <si>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</si>
  <si>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</si>
  <si>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</si>
  <si>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</si>
  <si>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</si>
  <si>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</si>
  <si>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</si>
  <si>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</si>
  <si>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</si>
  <si>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K92</t>
  </si>
  <si>
    <t>K9</t>
  </si>
  <si>
    <t>KÖLTSÉGVETÉSI KIADÁSOK ÖSSZESEN</t>
  </si>
  <si>
    <t xml:space="preserve">Belföldi értékpapírok kiadásai </t>
  </si>
  <si>
    <t xml:space="preserve">Hitel-, kölcsöntörlesztés államháztartáson kívülre </t>
  </si>
  <si>
    <t xml:space="preserve">Belföldi finanszírozás kiadásai </t>
  </si>
  <si>
    <t>FINANSZÍROZÁSI KIADÁSOK</t>
  </si>
  <si>
    <t>2.3.1</t>
  </si>
  <si>
    <t>2.3.2</t>
  </si>
  <si>
    <t>2.3.4.</t>
  </si>
  <si>
    <t>2.3.5.</t>
  </si>
  <si>
    <t>2.3.6.</t>
  </si>
  <si>
    <t>2.3.7.</t>
  </si>
  <si>
    <t>2.3.8.</t>
  </si>
  <si>
    <t>3.1.</t>
  </si>
  <si>
    <t>3.2.</t>
  </si>
  <si>
    <t>5.1.</t>
  </si>
  <si>
    <t>5.2.</t>
  </si>
  <si>
    <t>5.3.</t>
  </si>
  <si>
    <t>6.1.</t>
  </si>
  <si>
    <t>6.2.</t>
  </si>
  <si>
    <t>6.3.</t>
  </si>
  <si>
    <t>7.1.</t>
  </si>
  <si>
    <t>7.2.</t>
  </si>
  <si>
    <t>7.3.</t>
  </si>
  <si>
    <t>7.4.</t>
  </si>
  <si>
    <t>7.5.</t>
  </si>
  <si>
    <t>6.4.</t>
  </si>
  <si>
    <t>2.3.9.</t>
  </si>
  <si>
    <t>8.1.</t>
  </si>
  <si>
    <t>8.3.</t>
  </si>
  <si>
    <t>8.4.</t>
  </si>
  <si>
    <t>8.5.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</si>
  <si>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</si>
  <si>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</si>
  <si>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</si>
  <si>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</si>
  <si>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</si>
  <si>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</si>
  <si>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</si>
  <si>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</si>
  <si>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</si>
  <si>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</si>
  <si>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</si>
  <si>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</si>
  <si>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</si>
  <si>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</si>
  <si>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</si>
  <si>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</si>
  <si>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</si>
  <si>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</si>
  <si>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</si>
  <si>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</si>
  <si>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</si>
  <si>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</si>
  <si>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</si>
  <si>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</si>
  <si>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</si>
  <si>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</si>
  <si>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</si>
  <si>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</si>
  <si>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</si>
  <si>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</si>
  <si>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</si>
  <si>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</si>
  <si>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</si>
  <si>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</si>
  <si>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</si>
  <si>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</si>
  <si>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</si>
  <si>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</si>
  <si>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</si>
  <si>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</si>
  <si>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</si>
  <si>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</si>
  <si>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</si>
  <si>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B2</t>
  </si>
  <si>
    <t xml:space="preserve">Vagyoni tipusú adók </t>
  </si>
  <si>
    <t>B34</t>
  </si>
  <si>
    <t>Gépjárműadók</t>
  </si>
  <si>
    <t>B354</t>
  </si>
  <si>
    <t xml:space="preserve">Egyéb áruhasználati és szolgáltatási adók </t>
  </si>
  <si>
    <t>B355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</si>
  <si>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</si>
  <si>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</si>
  <si>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</si>
  <si>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</si>
  <si>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</si>
  <si>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</si>
  <si>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</si>
  <si>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</si>
  <si>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</si>
  <si>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</si>
  <si>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</si>
  <si>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</si>
  <si>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</si>
  <si>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</si>
  <si>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</si>
  <si>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</si>
  <si>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</si>
  <si>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</si>
  <si>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</si>
  <si>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</si>
  <si>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</si>
  <si>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</si>
  <si>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</si>
  <si>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</si>
  <si>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</si>
  <si>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</si>
  <si>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</si>
  <si>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</si>
  <si>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</si>
  <si>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</si>
  <si>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</si>
  <si>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</si>
  <si>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</si>
  <si>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</si>
  <si>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</si>
  <si>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</si>
  <si>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</si>
  <si>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</si>
  <si>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</si>
  <si>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</si>
  <si>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</si>
  <si>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</si>
  <si>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</si>
  <si>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</si>
  <si>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</si>
  <si>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</si>
  <si>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</si>
  <si>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</si>
  <si>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</si>
  <si>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</si>
  <si>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 xml:space="preserve">Működési célú támogatások államháztartáson belülről </t>
  </si>
  <si>
    <t xml:space="preserve">Önkormányzatok működési támogatásai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</si>
  <si>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</si>
  <si>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</si>
  <si>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</si>
  <si>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</si>
  <si>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>KÖLTSÉGVETÉSI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</si>
  <si>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</si>
  <si>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</si>
  <si>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</si>
  <si>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</si>
  <si>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</si>
  <si>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</si>
  <si>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</si>
  <si>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</si>
  <si>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</si>
  <si>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</si>
  <si>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</si>
  <si>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</si>
  <si>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</si>
  <si>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</si>
  <si>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</si>
  <si>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</si>
  <si>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</si>
  <si>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</si>
  <si>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</si>
  <si>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</si>
  <si>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</si>
  <si>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</si>
  <si>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</si>
  <si>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</si>
  <si>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</si>
  <si>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</si>
  <si>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</si>
  <si>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</si>
  <si>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</si>
  <si>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</si>
  <si>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</si>
  <si>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</si>
  <si>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</si>
  <si>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</si>
  <si>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</si>
  <si>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</si>
  <si>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</si>
  <si>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</si>
  <si>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</si>
  <si>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</si>
  <si>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</si>
  <si>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</si>
  <si>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</si>
  <si>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</si>
  <si>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</si>
  <si>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</si>
  <si>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</si>
  <si>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</si>
  <si>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BEVÉTELEK ÖSSZESEN:</t>
  </si>
  <si>
    <t>1.3.</t>
  </si>
  <si>
    <t>1.6.</t>
  </si>
  <si>
    <t>2.4.</t>
  </si>
  <si>
    <t>2.5.</t>
  </si>
  <si>
    <t>3.3.</t>
  </si>
  <si>
    <t>3.4.</t>
  </si>
  <si>
    <t>3.5.</t>
  </si>
  <si>
    <t>5.4.</t>
  </si>
  <si>
    <t>5.5.</t>
  </si>
  <si>
    <t>5.6.</t>
  </si>
  <si>
    <t>5.7.</t>
  </si>
  <si>
    <t>5.8.</t>
  </si>
  <si>
    <t>5.9.</t>
  </si>
  <si>
    <t>5.10.</t>
  </si>
  <si>
    <t>6.5.</t>
  </si>
  <si>
    <t>8.2.</t>
  </si>
  <si>
    <t>10.1.</t>
  </si>
  <si>
    <t>10.2.</t>
  </si>
  <si>
    <t>10.3.</t>
  </si>
  <si>
    <t>11.1.</t>
  </si>
  <si>
    <t>11.2.</t>
  </si>
  <si>
    <t>11.3.</t>
  </si>
  <si>
    <t>11.4.</t>
  </si>
  <si>
    <t>12.1.</t>
  </si>
  <si>
    <t>12.2.</t>
  </si>
  <si>
    <t>13.1.</t>
  </si>
  <si>
    <t>13.2.</t>
  </si>
  <si>
    <t>13.3.</t>
  </si>
  <si>
    <t>13.4.</t>
  </si>
  <si>
    <t>13.5.</t>
  </si>
  <si>
    <t>14.1.</t>
  </si>
  <si>
    <t>14.2.</t>
  </si>
  <si>
    <t>14.3.</t>
  </si>
  <si>
    <t>14.4.</t>
  </si>
  <si>
    <t>14.5.</t>
  </si>
  <si>
    <t>Öreglaki Közös Önkormányzati Hivatal</t>
  </si>
  <si>
    <t>Közfoglalkoztatott  létszám (fő)</t>
  </si>
  <si>
    <t>Öreglaki Kerekerdő Óvoda</t>
  </si>
  <si>
    <t xml:space="preserve">Felhalmozási célú támogatások államháztartáson belülről </t>
  </si>
  <si>
    <t xml:space="preserve">Finanszírozási bevételek </t>
  </si>
  <si>
    <t>Összesen</t>
  </si>
  <si>
    <t>Értékesítési és forgalmi adók</t>
  </si>
  <si>
    <t>B351</t>
  </si>
  <si>
    <t>4.1.</t>
  </si>
  <si>
    <t>4.2.</t>
  </si>
  <si>
    <t>4.3.</t>
  </si>
  <si>
    <t>4.4.</t>
  </si>
  <si>
    <t>4.5.</t>
  </si>
  <si>
    <t>Központi irányítószervi támogatás</t>
  </si>
  <si>
    <t>2014. évi előirányzat</t>
  </si>
  <si>
    <t>Megnevezés</t>
  </si>
  <si>
    <t>Külföldi finanszírozás kiadásai</t>
  </si>
  <si>
    <t xml:space="preserve">Közhatalmi bevételek </t>
  </si>
  <si>
    <t>2014. ÉVI KÖLTSÉGVETÉSI BEVÉTELEI</t>
  </si>
  <si>
    <t>2014. ÉVI KÖLTSÉGVETÉSI KIADÁSAI</t>
  </si>
  <si>
    <t>Kötelező feladat</t>
  </si>
  <si>
    <t>Önként vállalt feladat</t>
  </si>
  <si>
    <t>Államigazg. feladat</t>
  </si>
  <si>
    <t>Öreglak Község Önkormányzatának összesített</t>
  </si>
  <si>
    <t>Öreglaki  Kerekerdő Óvoda</t>
  </si>
  <si>
    <t>Öreglaki  Közös Önkormányzati Hivatal</t>
  </si>
  <si>
    <t>Rovat-szám</t>
  </si>
  <si>
    <t>2014. évi eredeti előirányzat</t>
  </si>
  <si>
    <t>adatok ezer Ft-ban</t>
  </si>
  <si>
    <t>Mind-összesen</t>
  </si>
  <si>
    <t>054020</t>
  </si>
  <si>
    <t>062020</t>
  </si>
  <si>
    <t>063080</t>
  </si>
  <si>
    <t>064010</t>
  </si>
  <si>
    <t>066020</t>
  </si>
  <si>
    <t>072112</t>
  </si>
  <si>
    <t>VOLÁN</t>
  </si>
  <si>
    <t>K501</t>
  </si>
  <si>
    <t xml:space="preserve">Nemzetközi kötelezettségek </t>
  </si>
  <si>
    <t xml:space="preserve">Elvonások és befizetések </t>
  </si>
  <si>
    <t xml:space="preserve">Műk. c. garancia- és kez. szárm. kif. áht-n bel. </t>
  </si>
  <si>
    <t xml:space="preserve">Műk. c. visszatér. tám., kölcs. nyújt. áht-n bel.  </t>
  </si>
  <si>
    <t xml:space="preserve">Műk. c. visszatér. tám., kölcs. törl. áht-n bel.  </t>
  </si>
  <si>
    <t xml:space="preserve">Egyéb műk. célú tám. áht-n belülre  </t>
  </si>
  <si>
    <t xml:space="preserve">Műk. c. gar.- és kez.váll. szárm. kifiz. áht-n kív. </t>
  </si>
  <si>
    <t xml:space="preserve">Műk. c. visszatér. tám., kölcs. nyújt. áht-n kív.  </t>
  </si>
  <si>
    <t xml:space="preserve">Árkiegészítések, ártámogatások </t>
  </si>
  <si>
    <t xml:space="preserve">Kamattámogatások </t>
  </si>
  <si>
    <t xml:space="preserve">Egyéb működési célú tám. áht-n kívülre  </t>
  </si>
  <si>
    <t>EGYÉB MŰKÖDÉSI CÉLÚ KIAD. ÖSSZESEN</t>
  </si>
  <si>
    <t>Öreglaki MEDOSZ SE támogatása</t>
  </si>
  <si>
    <t>Házi segítségnyújtás önk.hozzájárulás</t>
  </si>
  <si>
    <t>Családsegítés önk.hozzájárulás</t>
  </si>
  <si>
    <t>Kistérségi tagdíj</t>
  </si>
  <si>
    <t>Orvosi ügyelet önk.hozzájár.</t>
  </si>
  <si>
    <t>Konessziós dij 50 %  Baráti-hegy</t>
  </si>
  <si>
    <t>DNY Balatoni Társ.tagdíj</t>
  </si>
  <si>
    <t>Önként vállalt</t>
  </si>
  <si>
    <t>Államigaz-gatási</t>
  </si>
  <si>
    <t>Fogorvosnak működési hozzájárulás</t>
  </si>
  <si>
    <t xml:space="preserve">Egyéb működési célú kiadásai </t>
  </si>
  <si>
    <t>2014. évi módosított előirányzat</t>
  </si>
  <si>
    <t>Államig. feladat</t>
  </si>
  <si>
    <t>2014. évi módosítot előirányzat</t>
  </si>
  <si>
    <t>2014. évi módosított  előirányzat</t>
  </si>
  <si>
    <t>Csuhé Néptánc Egyesület támogatása</t>
  </si>
  <si>
    <t>Egyéb működési célú kiadások eredeti előirányzat</t>
  </si>
  <si>
    <t>Egyéb működési célú kiadások                             módosított előirányzat</t>
  </si>
  <si>
    <t xml:space="preserve">DRV Lakossági ivóvíz támogatás </t>
  </si>
  <si>
    <t>Beruházás megnevezése</t>
  </si>
  <si>
    <t>Tanyagondnoki busz önerő</t>
  </si>
  <si>
    <t>IP alapú telefonhálózat kiépítése</t>
  </si>
  <si>
    <t>Szivattyú beszerzés uszodába</t>
  </si>
  <si>
    <t>Úrnafal kiépítés</t>
  </si>
  <si>
    <t>Önkormányzat összesen:</t>
  </si>
  <si>
    <t>Ivóvízhálózat felújítás</t>
  </si>
  <si>
    <t>Közút felújítás</t>
  </si>
  <si>
    <t>Irodaház felújítás</t>
  </si>
  <si>
    <t>Könyvtár felújítás</t>
  </si>
  <si>
    <t>Garázs felújítás</t>
  </si>
  <si>
    <t>Járda felújítás</t>
  </si>
  <si>
    <t>Sorszám</t>
  </si>
  <si>
    <t>Tűzcsap csere Vasút u.</t>
  </si>
  <si>
    <t>Kisértékű tárgyieszköz beszerzés</t>
  </si>
  <si>
    <t>Létszám  (fő)</t>
  </si>
  <si>
    <t>Teljes munkaidőben foglalkoztatott létszám  (fő)</t>
  </si>
  <si>
    <t>Szociális étkeztetés</t>
  </si>
  <si>
    <t>Közoktatási feladatok</t>
  </si>
  <si>
    <t>Munka-és tűzvédelmi társulási díj</t>
  </si>
  <si>
    <t>15.</t>
  </si>
  <si>
    <t>KÖLTSÉGVETÉSI, FINANSZÍROZÁSI KIADÁSOK MINDÖSSZESEN</t>
  </si>
  <si>
    <t>Finanszírozási kiadások</t>
  </si>
  <si>
    <t>Temetői utak felújítása</t>
  </si>
  <si>
    <t>2014. évi Felújítási kiadásai</t>
  </si>
  <si>
    <t>2014. évi Beruházási kiadásai</t>
  </si>
  <si>
    <t>Informatikai eszközök beszerzése</t>
  </si>
  <si>
    <t>Szoftwer beszerzés</t>
  </si>
  <si>
    <t>KEOP-2014-4.10/0/F Öreglaki Községháza Épületenergetikai Fejlesztése</t>
  </si>
  <si>
    <t>Öreglak RÖ-1-es átemelőnél egy indukciós átfolyásmérő beszerzése</t>
  </si>
  <si>
    <t>Öreglak III. kút kerítés bontás, építés</t>
  </si>
  <si>
    <t>Hivatal</t>
  </si>
  <si>
    <t>szoftwer</t>
  </si>
  <si>
    <t>Inf. Eszk.</t>
  </si>
  <si>
    <t>Egyéb</t>
  </si>
  <si>
    <t>ÁFA</t>
  </si>
  <si>
    <t>óvoda</t>
  </si>
  <si>
    <t>Egyéb IPR</t>
  </si>
  <si>
    <t>ÖNKORM.</t>
  </si>
  <si>
    <t>Klíma szerelés</t>
  </si>
  <si>
    <t>Fűtés szivattyú</t>
  </si>
  <si>
    <t>Közfoglalkoztatás eszköz beszerzés</t>
  </si>
  <si>
    <t>Bozótvágó, fűnyíró , aggregátor vásárlás</t>
  </si>
  <si>
    <t>Temetőbe díszkút, pad beszerzés</t>
  </si>
  <si>
    <t>Idősek, demens betegek nappali ellátása</t>
  </si>
  <si>
    <t>Tanulók Ifjúságáért Alapítvány támogatása</t>
  </si>
  <si>
    <t>Sor-szám</t>
  </si>
  <si>
    <t>Belső ellenőrzéshez önkormányzati hozzájárulás</t>
  </si>
  <si>
    <t>Munka-és tűzvédelmi díj (óvoda)</t>
  </si>
  <si>
    <t>1. melléklet  az 5/2015. (V.22.) Önkormányzati rendelethez</t>
  </si>
  <si>
    <t>1/1. melléklet  az 5/2015. (V.22.) Önkormányzati rendelethez</t>
  </si>
  <si>
    <t>1/2. melléklet  az 5/2015. (V.22.) Önkormányzati rendelethez</t>
  </si>
  <si>
    <t>1/3. melléklet  az 5/2015. (V.22.) Önkormányzati rendelethez</t>
  </si>
  <si>
    <t>2. melléklet  az 5/2015. (V.22.) Önkormányzati rendelethez</t>
  </si>
  <si>
    <t>2/1. melléklet  az 5/2015. (V.22.) Önkormányzati rendelethez</t>
  </si>
  <si>
    <t>2/2. melléklet  az 5/2015. (V.22.) Önkormányzati rendelethez</t>
  </si>
  <si>
    <t>2/3. melléklet  az 6/2015. (V.22.) Önkormányzati rendelethez</t>
  </si>
  <si>
    <t xml:space="preserve">   4. melléklet az 5/2015.( V.22. ) Önkormányzati rendelethez</t>
  </si>
  <si>
    <t xml:space="preserve">   5. melléklet az 5 /2015.( V.22. ) Önkormányzati rendelethez</t>
  </si>
  <si>
    <t>1. melléklet  az 1/2014. (II.06.) Önkormányzati rendelethez</t>
  </si>
  <si>
    <t>1/1. melléklet  az 1/2014. (II.06.) Önkormányzati rendelethez</t>
  </si>
  <si>
    <t>1/2. melléklet  az 1/2014. (II.06.) Önkormányzati rendelethez</t>
  </si>
  <si>
    <t>1/3. melléklet  az 1/2014. (II.06.) Önkormányzati rendelethez</t>
  </si>
  <si>
    <t>2. melléklet  az 1/2014. (II.06.) Önkormányzati rendelethez</t>
  </si>
  <si>
    <t>2/1. melléklet  az 1/2014. (II.06.) Önkormányzati rendelethez</t>
  </si>
  <si>
    <t>2/2. melléklet  az 1/2014. (II.06.) Önkormányzati rendelethez</t>
  </si>
  <si>
    <t>2/3. melléklet  az 1/2014. (II.06.) Önkormányzati rendelethez</t>
  </si>
  <si>
    <t>5. melléklet  az 1/2014. (II.06.) Önkormányzati rendelethez</t>
  </si>
  <si>
    <t>6. melléklet  az 1/2014. (II.06.) Önkormányzati rendelethez</t>
  </si>
  <si>
    <t>7.  melléklet az 1 /2014.( II.06. ) Önkormányzati rendelethez</t>
  </si>
  <si>
    <t xml:space="preserve">ÖREGLAK KÖZSÉGI ÖNKORMÁNYZAT 2014. ÉVI KÖLTSÉGVETÉSE </t>
  </si>
  <si>
    <t>Tartalékok előirányzatai</t>
  </si>
  <si>
    <t>e Ft-ban</t>
  </si>
  <si>
    <t>Rovatszám</t>
  </si>
  <si>
    <t>2014. évi Eredeti előirányzat</t>
  </si>
  <si>
    <t>2014. évi Módosított előirányzat</t>
  </si>
  <si>
    <t>Fejezeti és általános tartalék elszámolása</t>
  </si>
  <si>
    <t>Mindösszesen</t>
  </si>
  <si>
    <t>Kötelező</t>
  </si>
  <si>
    <t>Önként</t>
  </si>
  <si>
    <t>Államig.</t>
  </si>
  <si>
    <t>Tartalékok</t>
  </si>
  <si>
    <t>-Működési célú</t>
  </si>
  <si>
    <t>-Felhalmozási célú</t>
  </si>
  <si>
    <t>TARTALÉKOK ÖSSZESEN</t>
  </si>
  <si>
    <t>6.  melléklet az 5/2015.( V.22. ) Önkormányzati rendelethez</t>
  </si>
  <si>
    <t xml:space="preserve">   10. melléklet az 1 /2014.( II.06. ) Önkormányzati rendelethez</t>
  </si>
  <si>
    <t xml:space="preserve">ÖREGLAK KÖZSÉGI ÖNKORMÁNYZAT </t>
  </si>
  <si>
    <t>2014. évi előirányzat-felhasználási ütemterve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</si>
  <si>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</si>
  <si>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</si>
  <si>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</si>
  <si>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</si>
  <si>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</si>
  <si>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</si>
  <si>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</si>
  <si>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</si>
  <si>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</si>
  <si>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</si>
  <si>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</si>
  <si>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</si>
  <si>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</si>
  <si>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Műk. célú támog. áht-n belülről</t>
  </si>
  <si>
    <t>Felhalm. célú támog. áht-n belülről</t>
  </si>
  <si>
    <t>Közhatalmi bevételek</t>
  </si>
  <si>
    <t>Működési bevételek</t>
  </si>
  <si>
    <t>Felhalmozási bevételek</t>
  </si>
  <si>
    <t>Műk. célú átvett pénzeszközök</t>
  </si>
  <si>
    <t>Felhalm. célú átvett pénzeszközök</t>
  </si>
  <si>
    <t>Hitel-, kölcsönfelvétel áht-n kívülről - felhalm.</t>
  </si>
  <si>
    <t>Maradvány igénybevétele - működési</t>
  </si>
  <si>
    <t>Maradvány igénybevétele - felhalmozási</t>
  </si>
  <si>
    <t>Kiadások</t>
  </si>
  <si>
    <t>Személyi juttatások</t>
  </si>
  <si>
    <t>12.</t>
  </si>
  <si>
    <t>Munkaadókat terh. jár. és szoc. hozzájár. adó</t>
  </si>
  <si>
    <t>Dologi kiadások</t>
  </si>
  <si>
    <t>Ellátottak pénzbeli juttatásai</t>
  </si>
  <si>
    <t>16.</t>
  </si>
  <si>
    <t>Beruházások</t>
  </si>
  <si>
    <t>17.</t>
  </si>
  <si>
    <t>Felújítások</t>
  </si>
  <si>
    <t>18.</t>
  </si>
  <si>
    <t>Egyéb felhalmozási célú kiadások</t>
  </si>
  <si>
    <t>19.</t>
  </si>
  <si>
    <t xml:space="preserve">Hitel-, kölcsöntörlesztés áht-n kívülre </t>
  </si>
  <si>
    <t>20.</t>
  </si>
  <si>
    <t>Bevételek összesen</t>
  </si>
  <si>
    <t>21.</t>
  </si>
  <si>
    <t>Kiadások összesen</t>
  </si>
  <si>
    <t>22.</t>
  </si>
  <si>
    <t>Különbözet (31.-32.)</t>
  </si>
  <si>
    <t>23.</t>
  </si>
  <si>
    <t>Kumulált különbözet</t>
  </si>
  <si>
    <t xml:space="preserve">   8. melléklet az 5/2015.( V.22. ) Önkormányzati rendelethez</t>
  </si>
  <si>
    <t>ÖREGLAK KÖZSÉG ÖNKORMÁNYZAT</t>
  </si>
  <si>
    <t>EURÓPAI UNIÓS FORRÁSOKBÓL FINANSZÍROZOTT PROJEKJEI</t>
  </si>
  <si>
    <t>2010-2014. év</t>
  </si>
  <si>
    <t>MEGNEVEZÉS</t>
  </si>
  <si>
    <t xml:space="preserve"> TÁMOGATÁS összesen</t>
  </si>
  <si>
    <t>TÁMOGATÁS  felhasználás</t>
  </si>
  <si>
    <t>2010-2013. év</t>
  </si>
  <si>
    <t>2014. év</t>
  </si>
  <si>
    <t>20010-2013. év</t>
  </si>
  <si>
    <t>TÁMOP 3.4.2.a/11-2-2012-0007 "Legyen ÉRTÉK minden GYEREK"</t>
  </si>
  <si>
    <t>ÖSSZESEN:</t>
  </si>
  <si>
    <t xml:space="preserve">   7. melléklet az 5/2015.( V.22. ) Önkormányzati rendelethez</t>
  </si>
  <si>
    <t>EMVA Falumegújítás, vidékfejlesztés Tanyagondnoki gépjármű beszerzés</t>
  </si>
  <si>
    <t>EMVA Falumegújítás, vidékfejlesztés  Ravatalozó, park</t>
  </si>
  <si>
    <t>9. melléklet  az 5/2015. (V.22.) Önkormányzati rendelethez</t>
  </si>
  <si>
    <t>12. melléklet  az 1/2014. (II.06.) Önkormányzati rendelethez</t>
  </si>
  <si>
    <t>3. melléklet 1/2014.(II.06.) Önkormányzati rendelethez</t>
  </si>
  <si>
    <t xml:space="preserve">ÖREGLAK  KÖZSÉG ÖNKORMÁNYZAT 2014. ÉVI KÖLTSÉGVETÉSE </t>
  </si>
  <si>
    <t>BEVÉTELEK ÖSSZESEN</t>
  </si>
  <si>
    <t>Önkormányzat</t>
  </si>
  <si>
    <t>Közös Önkormányzati Hivatal</t>
  </si>
  <si>
    <t>B1</t>
  </si>
  <si>
    <t>Költségvetési bevételek összesen</t>
  </si>
  <si>
    <t>Intézményfinanszírozás</t>
  </si>
  <si>
    <t>Intézményfinanszírozás kiszűrése</t>
  </si>
  <si>
    <t>Működési célú bevételek</t>
  </si>
  <si>
    <t>Felhalmozási célú bevételek</t>
  </si>
  <si>
    <t xml:space="preserve"> BEVÉTELEK ÖSSZESEN</t>
  </si>
  <si>
    <t xml:space="preserve">Kiadások </t>
  </si>
  <si>
    <t>Költségvetési kiadások összesen</t>
  </si>
  <si>
    <t>KIADÁSOK ÖSSZESEN</t>
  </si>
  <si>
    <t>Működési célú kiadások</t>
  </si>
  <si>
    <t>Felhalmozási célú kiadások</t>
  </si>
  <si>
    <t xml:space="preserve"> KIADÁSOK ÖSSZESEN</t>
  </si>
  <si>
    <t>Működési célú bevételek - kiadások</t>
  </si>
  <si>
    <t>Felhalmozási célú bevételek - kiadások</t>
  </si>
  <si>
    <t xml:space="preserve"> BEVÉTELE ÉS KIADÁSOK EGYENLEGE</t>
  </si>
  <si>
    <t>3. melléklet az 5/2015.(V.22.) Önkormányzati rendelethez</t>
  </si>
  <si>
    <t>Belföldi finanszírozás bevételei</t>
  </si>
  <si>
    <t>Belföldi finanszírozás kiadásai</t>
  </si>
  <si>
    <t>9.  melléklet az 1 /2014.( II.06. ) Önkormányzati rendelethez</t>
  </si>
</sst>
</file>

<file path=xl/styles.xml><?xml version="1.0" encoding="utf-8"?>
<styleSheet xmlns="http://schemas.openxmlformats.org/spreadsheetml/2006/main">
  <fonts count="36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sz val="8"/>
      <name val="Times New Roman"/>
      <family val="1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8"/>
      <name val="Arial CE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9" fillId="0" borderId="0"/>
    <xf numFmtId="0" fontId="2" fillId="0" borderId="0"/>
    <xf numFmtId="0" fontId="2" fillId="0" borderId="0"/>
  </cellStyleXfs>
  <cellXfs count="5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/>
    <xf numFmtId="0" fontId="5" fillId="0" borderId="11" xfId="0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0" fontId="3" fillId="0" borderId="2" xfId="0" applyFont="1" applyBorder="1"/>
    <xf numFmtId="49" fontId="4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32" xfId="0" applyBorder="1" applyAlignment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32" xfId="0" applyFont="1" applyBorder="1" applyAlignment="1">
      <alignment horizontal="center" vertical="center"/>
    </xf>
    <xf numFmtId="0" fontId="5" fillId="0" borderId="0" xfId="0" applyFont="1"/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3" fontId="1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0" fontId="5" fillId="0" borderId="2" xfId="0" applyFont="1" applyBorder="1"/>
    <xf numFmtId="49" fontId="14" fillId="0" borderId="1" xfId="0" applyNumberFormat="1" applyFont="1" applyBorder="1" applyAlignment="1">
      <alignment horizontal="left"/>
    </xf>
    <xf numFmtId="0" fontId="5" fillId="0" borderId="0" xfId="0" applyFont="1" applyAlignment="1"/>
    <xf numFmtId="0" fontId="14" fillId="0" borderId="0" xfId="0" applyFont="1" applyBorder="1" applyAlignment="1">
      <alignment horizontal="right"/>
    </xf>
    <xf numFmtId="0" fontId="5" fillId="0" borderId="1" xfId="0" applyFont="1" applyBorder="1" applyAlignment="1"/>
    <xf numFmtId="0" fontId="1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1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5" fillId="0" borderId="0" xfId="0" applyFont="1" applyAlignment="1">
      <alignment horizontal="right"/>
    </xf>
    <xf numFmtId="0" fontId="14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/>
    <xf numFmtId="49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0" fillId="0" borderId="15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/>
    </xf>
    <xf numFmtId="3" fontId="11" fillId="0" borderId="19" xfId="0" applyNumberFormat="1" applyFont="1" applyFill="1" applyBorder="1" applyAlignment="1">
      <alignment vertical="center"/>
    </xf>
    <xf numFmtId="3" fontId="18" fillId="0" borderId="19" xfId="0" applyNumberFormat="1" applyFont="1" applyFill="1" applyBorder="1" applyAlignment="1">
      <alignment vertical="center"/>
    </xf>
    <xf numFmtId="3" fontId="11" fillId="0" borderId="27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vertical="center" wrapText="1"/>
    </xf>
    <xf numFmtId="3" fontId="18" fillId="0" borderId="3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0" fontId="19" fillId="0" borderId="0" xfId="0" applyFont="1"/>
    <xf numFmtId="0" fontId="18" fillId="0" borderId="3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vertical="center" wrapText="1"/>
    </xf>
    <xf numFmtId="3" fontId="11" fillId="0" borderId="3" xfId="0" applyNumberFormat="1" applyFont="1" applyFill="1" applyBorder="1" applyAlignment="1">
      <alignment vertical="center"/>
    </xf>
    <xf numFmtId="3" fontId="18" fillId="0" borderId="4" xfId="0" applyNumberFormat="1" applyFont="1" applyFill="1" applyBorder="1" applyAlignment="1">
      <alignment vertical="center"/>
    </xf>
    <xf numFmtId="49" fontId="20" fillId="0" borderId="34" xfId="0" applyNumberFormat="1" applyFont="1" applyFill="1" applyBorder="1" applyAlignment="1" applyProtection="1">
      <alignment horizontal="left" vertical="center" wrapText="1"/>
    </xf>
    <xf numFmtId="3" fontId="11" fillId="0" borderId="6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horizontal="left" vertical="center" indent="1"/>
    </xf>
    <xf numFmtId="3" fontId="18" fillId="0" borderId="5" xfId="0" applyNumberFormat="1" applyFont="1" applyFill="1" applyBorder="1" applyAlignment="1">
      <alignment vertical="center"/>
    </xf>
    <xf numFmtId="49" fontId="20" fillId="0" borderId="2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Border="1"/>
    <xf numFmtId="0" fontId="15" fillId="0" borderId="1" xfId="0" applyFont="1" applyBorder="1"/>
    <xf numFmtId="0" fontId="15" fillId="0" borderId="30" xfId="0" applyFont="1" applyBorder="1"/>
    <xf numFmtId="0" fontId="18" fillId="0" borderId="23" xfId="0" applyFont="1" applyFill="1" applyBorder="1" applyAlignment="1">
      <alignment horizontal="left" vertical="center" indent="1"/>
    </xf>
    <xf numFmtId="49" fontId="20" fillId="0" borderId="24" xfId="0" applyNumberFormat="1" applyFont="1" applyFill="1" applyBorder="1" applyAlignment="1" applyProtection="1">
      <alignment horizontal="left" vertical="center" wrapText="1"/>
    </xf>
    <xf numFmtId="0" fontId="15" fillId="0" borderId="29" xfId="0" applyFont="1" applyBorder="1"/>
    <xf numFmtId="0" fontId="15" fillId="0" borderId="28" xfId="0" applyFont="1" applyBorder="1"/>
    <xf numFmtId="3" fontId="18" fillId="0" borderId="28" xfId="0" applyNumberFormat="1" applyFont="1" applyFill="1" applyBorder="1" applyAlignment="1">
      <alignment vertical="center"/>
    </xf>
    <xf numFmtId="3" fontId="18" fillId="0" borderId="31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vertical="center" wrapText="1"/>
    </xf>
    <xf numFmtId="3" fontId="11" fillId="0" borderId="1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5" fillId="0" borderId="0" xfId="0" applyNumberFormat="1" applyFont="1"/>
    <xf numFmtId="3" fontId="19" fillId="0" borderId="0" xfId="0" applyNumberFormat="1" applyFont="1"/>
    <xf numFmtId="3" fontId="18" fillId="0" borderId="2" xfId="0" applyNumberFormat="1" applyFont="1" applyFill="1" applyBorder="1" applyAlignment="1">
      <alignment vertical="center"/>
    </xf>
    <xf numFmtId="0" fontId="21" fillId="0" borderId="1" xfId="0" applyFont="1" applyBorder="1"/>
    <xf numFmtId="0" fontId="22" fillId="0" borderId="1" xfId="0" applyFont="1" applyBorder="1"/>
    <xf numFmtId="3" fontId="3" fillId="0" borderId="0" xfId="0" applyNumberFormat="1" applyFon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/>
    <xf numFmtId="0" fontId="1" fillId="0" borderId="3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/>
    </xf>
    <xf numFmtId="0" fontId="2" fillId="0" borderId="0" xfId="0" applyFont="1"/>
    <xf numFmtId="3" fontId="0" fillId="0" borderId="0" xfId="0" applyNumberFormat="1" applyFill="1" applyBorder="1" applyAlignment="1">
      <alignment vertical="center"/>
    </xf>
    <xf numFmtId="0" fontId="1" fillId="0" borderId="0" xfId="0" applyFont="1"/>
    <xf numFmtId="0" fontId="2" fillId="0" borderId="24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/>
    <xf numFmtId="0" fontId="24" fillId="0" borderId="30" xfId="0" applyFont="1" applyBorder="1"/>
    <xf numFmtId="0" fontId="0" fillId="0" borderId="0" xfId="0" applyAlignment="1"/>
    <xf numFmtId="0" fontId="5" fillId="0" borderId="0" xfId="0" applyFont="1" applyBorder="1" applyAlignment="1">
      <alignment horizontal="right"/>
    </xf>
    <xf numFmtId="0" fontId="14" fillId="0" borderId="1" xfId="0" applyFont="1" applyBorder="1" applyAlignment="1"/>
    <xf numFmtId="0" fontId="4" fillId="0" borderId="1" xfId="0" applyFont="1" applyBorder="1" applyAlignment="1"/>
    <xf numFmtId="3" fontId="20" fillId="0" borderId="3" xfId="0" applyNumberFormat="1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right"/>
    </xf>
    <xf numFmtId="0" fontId="0" fillId="0" borderId="0" xfId="0" applyAlignment="1"/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7" fillId="0" borderId="0" xfId="0" applyNumberFormat="1" applyFont="1"/>
    <xf numFmtId="3" fontId="25" fillId="0" borderId="10" xfId="0" applyNumberFormat="1" applyFont="1" applyFill="1" applyBorder="1" applyAlignment="1">
      <alignment horizontal="center" vertical="center" wrapText="1"/>
    </xf>
    <xf numFmtId="3" fontId="25" fillId="0" borderId="48" xfId="0" applyNumberFormat="1" applyFont="1" applyFill="1" applyBorder="1" applyAlignment="1">
      <alignment horizontal="center" vertical="center" wrapText="1"/>
    </xf>
    <xf numFmtId="3" fontId="25" fillId="0" borderId="49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vertical="center" wrapText="1"/>
    </xf>
    <xf numFmtId="3" fontId="26" fillId="0" borderId="15" xfId="0" applyNumberFormat="1" applyFont="1" applyFill="1" applyBorder="1" applyAlignment="1">
      <alignment vertical="center"/>
    </xf>
    <xf numFmtId="3" fontId="26" fillId="0" borderId="16" xfId="0" applyNumberFormat="1" applyFont="1" applyFill="1" applyBorder="1" applyAlignment="1">
      <alignment vertical="center"/>
    </xf>
    <xf numFmtId="3" fontId="26" fillId="0" borderId="20" xfId="0" applyNumberFormat="1" applyFont="1" applyFill="1" applyBorder="1" applyAlignment="1">
      <alignment vertical="center"/>
    </xf>
    <xf numFmtId="3" fontId="25" fillId="0" borderId="5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indent="1"/>
    </xf>
    <xf numFmtId="0" fontId="25" fillId="0" borderId="2" xfId="0" applyFont="1" applyFill="1" applyBorder="1" applyAlignment="1">
      <alignment vertical="center" wrapText="1"/>
    </xf>
    <xf numFmtId="3" fontId="25" fillId="0" borderId="3" xfId="0" applyNumberFormat="1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vertical="center"/>
    </xf>
    <xf numFmtId="3" fontId="25" fillId="0" borderId="4" xfId="0" applyNumberFormat="1" applyFont="1" applyFill="1" applyBorder="1" applyAlignment="1">
      <alignment vertical="center"/>
    </xf>
    <xf numFmtId="3" fontId="25" fillId="0" borderId="52" xfId="0" applyNumberFormat="1" applyFont="1" applyFill="1" applyBorder="1" applyAlignment="1">
      <alignment vertical="center"/>
    </xf>
    <xf numFmtId="0" fontId="27" fillId="0" borderId="0" xfId="0" applyFont="1"/>
    <xf numFmtId="0" fontId="25" fillId="0" borderId="23" xfId="0" applyFont="1" applyFill="1" applyBorder="1" applyAlignment="1">
      <alignment horizontal="left" vertical="center" indent="1"/>
    </xf>
    <xf numFmtId="49" fontId="25" fillId="0" borderId="24" xfId="0" applyNumberFormat="1" applyFont="1" applyFill="1" applyBorder="1" applyAlignment="1">
      <alignment vertical="center" wrapText="1"/>
    </xf>
    <xf numFmtId="3" fontId="26" fillId="0" borderId="29" xfId="0" applyNumberFormat="1" applyFont="1" applyFill="1" applyBorder="1" applyAlignment="1">
      <alignment vertical="center"/>
    </xf>
    <xf numFmtId="3" fontId="26" fillId="0" borderId="28" xfId="0" applyNumberFormat="1" applyFont="1" applyFill="1" applyBorder="1" applyAlignment="1">
      <alignment vertical="center"/>
    </xf>
    <xf numFmtId="3" fontId="26" fillId="0" borderId="31" xfId="0" applyNumberFormat="1" applyFont="1" applyFill="1" applyBorder="1" applyAlignment="1">
      <alignment vertical="center"/>
    </xf>
    <xf numFmtId="3" fontId="26" fillId="0" borderId="53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5" fillId="0" borderId="8" xfId="0" applyFont="1" applyFill="1" applyBorder="1" applyAlignment="1">
      <alignment horizontal="left" vertical="center" indent="1"/>
    </xf>
    <xf numFmtId="0" fontId="25" fillId="0" borderId="13" xfId="0" applyFont="1" applyFill="1" applyBorder="1" applyAlignment="1">
      <alignment vertical="center" wrapText="1"/>
    </xf>
    <xf numFmtId="3" fontId="25" fillId="0" borderId="17" xfId="0" applyNumberFormat="1" applyFont="1" applyFill="1" applyBorder="1" applyAlignment="1">
      <alignment vertical="center" wrapText="1"/>
    </xf>
    <xf numFmtId="3" fontId="25" fillId="0" borderId="7" xfId="0" applyNumberFormat="1" applyFont="1" applyFill="1" applyBorder="1" applyAlignment="1">
      <alignment vertical="center" wrapText="1"/>
    </xf>
    <xf numFmtId="3" fontId="25" fillId="0" borderId="9" xfId="0" applyNumberFormat="1" applyFont="1" applyFill="1" applyBorder="1" applyAlignment="1">
      <alignment vertical="center" wrapText="1"/>
    </xf>
    <xf numFmtId="3" fontId="25" fillId="0" borderId="35" xfId="0" applyNumberFormat="1" applyFont="1" applyFill="1" applyBorder="1" applyAlignment="1">
      <alignment vertical="center" wrapText="1"/>
    </xf>
    <xf numFmtId="3" fontId="0" fillId="0" borderId="0" xfId="0" applyNumberFormat="1"/>
    <xf numFmtId="3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right" vertical="center"/>
    </xf>
    <xf numFmtId="0" fontId="10" fillId="0" borderId="21" xfId="2" applyFont="1" applyFill="1" applyBorder="1" applyAlignment="1">
      <alignment horizontal="center" vertical="center" wrapText="1"/>
    </xf>
    <xf numFmtId="0" fontId="10" fillId="0" borderId="22" xfId="2" applyFont="1" applyFill="1" applyBorder="1" applyAlignment="1">
      <alignment horizontal="center" vertical="center" wrapText="1"/>
    </xf>
    <xf numFmtId="3" fontId="10" fillId="0" borderId="21" xfId="2" applyNumberFormat="1" applyFont="1" applyFill="1" applyBorder="1" applyAlignment="1">
      <alignment horizontal="center" vertical="center" wrapText="1"/>
    </xf>
    <xf numFmtId="3" fontId="10" fillId="0" borderId="54" xfId="2" applyNumberFormat="1" applyFont="1" applyFill="1" applyBorder="1" applyAlignment="1">
      <alignment horizontal="center" vertical="center" wrapText="1"/>
    </xf>
    <xf numFmtId="3" fontId="10" fillId="0" borderId="22" xfId="2" applyNumberFormat="1" applyFont="1" applyFill="1" applyBorder="1" applyAlignment="1">
      <alignment horizontal="center" vertical="center" wrapText="1"/>
    </xf>
    <xf numFmtId="3" fontId="10" fillId="0" borderId="47" xfId="2" applyNumberFormat="1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0" borderId="36" xfId="2" applyFont="1" applyFill="1" applyBorder="1" applyAlignment="1">
      <alignment horizontal="center" vertical="center" wrapText="1"/>
    </xf>
    <xf numFmtId="3" fontId="10" fillId="0" borderId="18" xfId="2" applyNumberFormat="1" applyFont="1" applyFill="1" applyBorder="1" applyAlignment="1">
      <alignment horizontal="center" vertical="center" wrapText="1"/>
    </xf>
    <xf numFmtId="3" fontId="10" fillId="0" borderId="19" xfId="2" applyNumberFormat="1" applyFont="1" applyFill="1" applyBorder="1" applyAlignment="1">
      <alignment horizontal="center" vertical="center" wrapText="1"/>
    </xf>
    <xf numFmtId="3" fontId="10" fillId="0" borderId="36" xfId="2" applyNumberFormat="1" applyFont="1" applyFill="1" applyBorder="1" applyAlignment="1">
      <alignment horizontal="center" vertical="center" wrapText="1"/>
    </xf>
    <xf numFmtId="3" fontId="10" fillId="0" borderId="55" xfId="2" applyNumberFormat="1" applyFont="1" applyFill="1" applyBorder="1" applyAlignment="1">
      <alignment horizontal="center" vertical="center" wrapText="1"/>
    </xf>
    <xf numFmtId="0" fontId="20" fillId="0" borderId="0" xfId="2" applyFont="1" applyFill="1" applyAlignment="1">
      <alignment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3" fontId="20" fillId="0" borderId="3" xfId="2" applyNumberFormat="1" applyFont="1" applyFill="1" applyBorder="1" applyAlignment="1">
      <alignment vertical="center"/>
    </xf>
    <xf numFmtId="3" fontId="20" fillId="0" borderId="1" xfId="2" applyNumberFormat="1" applyFont="1" applyFill="1" applyBorder="1" applyAlignment="1">
      <alignment vertical="center"/>
    </xf>
    <xf numFmtId="3" fontId="20" fillId="0" borderId="56" xfId="2" applyNumberFormat="1" applyFont="1" applyFill="1" applyBorder="1" applyAlignment="1">
      <alignment vertical="center"/>
    </xf>
    <xf numFmtId="3" fontId="20" fillId="0" borderId="2" xfId="2" applyNumberFormat="1" applyFont="1" applyFill="1" applyBorder="1" applyAlignment="1">
      <alignment vertical="center"/>
    </xf>
    <xf numFmtId="3" fontId="20" fillId="0" borderId="51" xfId="2" applyNumberFormat="1" applyFont="1" applyFill="1" applyBorder="1" applyAlignment="1">
      <alignment vertical="center"/>
    </xf>
    <xf numFmtId="3" fontId="20" fillId="0" borderId="0" xfId="2" applyNumberFormat="1" applyFont="1" applyFill="1" applyAlignment="1">
      <alignment vertical="center"/>
    </xf>
    <xf numFmtId="3" fontId="20" fillId="0" borderId="3" xfId="2" applyNumberFormat="1" applyFont="1" applyBorder="1" applyAlignment="1">
      <alignment vertical="center"/>
    </xf>
    <xf numFmtId="3" fontId="20" fillId="0" borderId="1" xfId="2" applyNumberFormat="1" applyFont="1" applyBorder="1" applyAlignment="1">
      <alignment vertical="center"/>
    </xf>
    <xf numFmtId="3" fontId="20" fillId="0" borderId="2" xfId="2" applyNumberFormat="1" applyFont="1" applyBorder="1" applyAlignment="1">
      <alignment vertical="center"/>
    </xf>
    <xf numFmtId="3" fontId="20" fillId="0" borderId="52" xfId="2" applyNumberFormat="1" applyFont="1" applyBorder="1" applyAlignment="1">
      <alignment vertical="center"/>
    </xf>
    <xf numFmtId="3" fontId="20" fillId="0" borderId="52" xfId="2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3" fontId="29" fillId="0" borderId="3" xfId="2" applyNumberFormat="1" applyFont="1" applyFill="1" applyBorder="1" applyAlignment="1"/>
    <xf numFmtId="0" fontId="20" fillId="0" borderId="10" xfId="2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vertical="center"/>
    </xf>
    <xf numFmtId="3" fontId="29" fillId="0" borderId="10" xfId="2" applyNumberFormat="1" applyFont="1" applyFill="1" applyBorder="1" applyAlignment="1"/>
    <xf numFmtId="3" fontId="20" fillId="0" borderId="11" xfId="2" applyNumberFormat="1" applyFont="1" applyFill="1" applyBorder="1" applyAlignment="1">
      <alignment vertical="center"/>
    </xf>
    <xf numFmtId="3" fontId="20" fillId="0" borderId="37" xfId="2" applyNumberFormat="1" applyFont="1" applyFill="1" applyBorder="1" applyAlignment="1">
      <alignment vertical="center"/>
    </xf>
    <xf numFmtId="3" fontId="20" fillId="0" borderId="57" xfId="2" applyNumberFormat="1" applyFont="1" applyFill="1" applyBorder="1" applyAlignment="1">
      <alignment vertical="center"/>
    </xf>
    <xf numFmtId="3" fontId="20" fillId="0" borderId="0" xfId="2" applyNumberFormat="1" applyFont="1" applyBorder="1" applyAlignment="1">
      <alignment vertical="center"/>
    </xf>
    <xf numFmtId="0" fontId="20" fillId="0" borderId="15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 wrapText="1"/>
    </xf>
    <xf numFmtId="3" fontId="20" fillId="0" borderId="58" xfId="2" applyNumberFormat="1" applyFont="1" applyFill="1" applyBorder="1" applyAlignment="1">
      <alignment vertical="center"/>
    </xf>
    <xf numFmtId="3" fontId="20" fillId="0" borderId="32" xfId="2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3" fontId="20" fillId="0" borderId="56" xfId="2" applyNumberFormat="1" applyFont="1" applyFill="1" applyBorder="1" applyAlignment="1">
      <alignment vertical="center" wrapText="1"/>
    </xf>
    <xf numFmtId="3" fontId="20" fillId="0" borderId="59" xfId="2" applyNumberFormat="1" applyFont="1" applyFill="1" applyBorder="1" applyAlignment="1">
      <alignment vertical="center" wrapText="1"/>
    </xf>
    <xf numFmtId="3" fontId="20" fillId="0" borderId="1" xfId="2" applyNumberFormat="1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3" fontId="20" fillId="0" borderId="60" xfId="2" applyNumberFormat="1" applyFont="1" applyFill="1" applyBorder="1" applyAlignment="1">
      <alignment vertical="center"/>
    </xf>
    <xf numFmtId="3" fontId="20" fillId="0" borderId="5" xfId="2" applyNumberFormat="1" applyFont="1" applyFill="1" applyBorder="1" applyAlignment="1">
      <alignment vertical="center"/>
    </xf>
    <xf numFmtId="3" fontId="20" fillId="0" borderId="61" xfId="2" applyNumberFormat="1" applyFont="1" applyFill="1" applyBorder="1" applyAlignment="1">
      <alignment vertical="center"/>
    </xf>
    <xf numFmtId="3" fontId="20" fillId="0" borderId="62" xfId="2" applyNumberFormat="1" applyFont="1" applyFill="1" applyBorder="1" applyAlignment="1">
      <alignment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vertical="center" wrapText="1"/>
    </xf>
    <xf numFmtId="3" fontId="10" fillId="0" borderId="35" xfId="2" applyNumberFormat="1" applyFont="1" applyFill="1" applyBorder="1" applyAlignment="1">
      <alignment vertical="center"/>
    </xf>
    <xf numFmtId="3" fontId="10" fillId="0" borderId="17" xfId="2" applyNumberFormat="1" applyFont="1" applyFill="1" applyBorder="1" applyAlignment="1">
      <alignment vertical="center"/>
    </xf>
    <xf numFmtId="3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vertical="center" wrapText="1"/>
    </xf>
    <xf numFmtId="3" fontId="10" fillId="0" borderId="35" xfId="2" applyNumberFormat="1" applyFont="1" applyFill="1" applyBorder="1" applyAlignment="1">
      <alignment horizontal="right" vertical="center"/>
    </xf>
    <xf numFmtId="3" fontId="10" fillId="0" borderId="17" xfId="2" applyNumberFormat="1" applyFont="1" applyFill="1" applyBorder="1" applyAlignment="1">
      <alignment horizontal="right"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vertical="center" wrapText="1"/>
    </xf>
    <xf numFmtId="3" fontId="10" fillId="0" borderId="50" xfId="2" applyNumberFormat="1" applyFont="1" applyFill="1" applyBorder="1" applyAlignment="1">
      <alignment vertical="center"/>
    </xf>
    <xf numFmtId="3" fontId="10" fillId="0" borderId="39" xfId="2" applyNumberFormat="1" applyFont="1" applyFill="1" applyBorder="1" applyAlignment="1">
      <alignment vertical="center"/>
    </xf>
    <xf numFmtId="3" fontId="10" fillId="0" borderId="33" xfId="2" applyNumberFormat="1" applyFont="1" applyFill="1" applyBorder="1" applyAlignment="1">
      <alignment vertical="center"/>
    </xf>
    <xf numFmtId="0" fontId="20" fillId="0" borderId="0" xfId="2" applyFont="1" applyFill="1" applyAlignment="1">
      <alignment vertical="center" wrapText="1"/>
    </xf>
    <xf numFmtId="0" fontId="30" fillId="0" borderId="0" xfId="4" applyFont="1" applyAlignment="1">
      <alignment vertical="center"/>
    </xf>
    <xf numFmtId="0" fontId="3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11" fillId="0" borderId="35" xfId="0" applyNumberFormat="1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3" fontId="34" fillId="0" borderId="10" xfId="2" applyNumberFormat="1" applyFont="1" applyFill="1" applyBorder="1" applyAlignment="1">
      <alignment horizontal="center" vertical="center" wrapText="1"/>
    </xf>
    <xf numFmtId="3" fontId="34" fillId="0" borderId="11" xfId="2" applyNumberFormat="1" applyFont="1" applyFill="1" applyBorder="1" applyAlignment="1">
      <alignment horizontal="center" vertical="center" wrapText="1"/>
    </xf>
    <xf numFmtId="3" fontId="34" fillId="0" borderId="37" xfId="2" applyNumberFormat="1" applyFont="1" applyFill="1" applyBorder="1" applyAlignment="1">
      <alignment horizontal="center" vertical="center" wrapText="1"/>
    </xf>
    <xf numFmtId="3" fontId="34" fillId="0" borderId="12" xfId="2" applyNumberFormat="1" applyFont="1" applyFill="1" applyBorder="1" applyAlignment="1">
      <alignment horizontal="center" vertical="center" wrapText="1"/>
    </xf>
    <xf numFmtId="3" fontId="34" fillId="0" borderId="48" xfId="2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vertical="center" wrapText="1"/>
    </xf>
    <xf numFmtId="0" fontId="33" fillId="0" borderId="19" xfId="0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vertical="center" wrapText="1"/>
    </xf>
    <xf numFmtId="3" fontId="33" fillId="0" borderId="19" xfId="0" applyNumberFormat="1" applyFont="1" applyFill="1" applyBorder="1" applyAlignment="1">
      <alignment vertical="center" wrapText="1"/>
    </xf>
    <xf numFmtId="3" fontId="34" fillId="0" borderId="22" xfId="0" applyNumberFormat="1" applyFont="1" applyFill="1" applyBorder="1" applyAlignment="1">
      <alignment vertical="center" wrapText="1"/>
    </xf>
    <xf numFmtId="3" fontId="34" fillId="0" borderId="27" xfId="0" applyNumberFormat="1" applyFont="1" applyFill="1" applyBorder="1" applyAlignment="1">
      <alignment vertical="center" wrapText="1"/>
    </xf>
    <xf numFmtId="3" fontId="33" fillId="0" borderId="65" xfId="0" applyNumberFormat="1" applyFont="1" applyFill="1" applyBorder="1" applyAlignment="1">
      <alignment vertical="center" wrapText="1"/>
    </xf>
    <xf numFmtId="3" fontId="33" fillId="0" borderId="19" xfId="0" applyNumberFormat="1" applyFont="1" applyFill="1" applyBorder="1" applyAlignment="1">
      <alignment vertical="center"/>
    </xf>
    <xf numFmtId="3" fontId="34" fillId="0" borderId="27" xfId="0" applyNumberFormat="1" applyFont="1" applyFill="1" applyBorder="1" applyAlignment="1">
      <alignment vertical="center"/>
    </xf>
    <xf numFmtId="3" fontId="34" fillId="0" borderId="66" xfId="0" applyNumberFormat="1" applyFont="1" applyFill="1" applyBorder="1" applyAlignment="1">
      <alignment vertical="center"/>
    </xf>
    <xf numFmtId="3" fontId="33" fillId="0" borderId="0" xfId="0" applyNumberFormat="1" applyFont="1" applyFill="1" applyAlignment="1">
      <alignment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3" fontId="33" fillId="0" borderId="3" xfId="0" applyNumberFormat="1" applyFont="1" applyFill="1" applyBorder="1" applyAlignment="1">
      <alignment vertical="center" wrapText="1"/>
    </xf>
    <xf numFmtId="3" fontId="33" fillId="0" borderId="1" xfId="0" applyNumberFormat="1" applyFont="1" applyFill="1" applyBorder="1" applyAlignment="1">
      <alignment vertical="center" wrapText="1"/>
    </xf>
    <xf numFmtId="3" fontId="34" fillId="0" borderId="2" xfId="0" applyNumberFormat="1" applyFont="1" applyFill="1" applyBorder="1" applyAlignment="1">
      <alignment vertical="center" wrapText="1"/>
    </xf>
    <xf numFmtId="3" fontId="34" fillId="0" borderId="4" xfId="0" applyNumberFormat="1" applyFont="1" applyFill="1" applyBorder="1" applyAlignment="1">
      <alignment vertical="center" wrapText="1"/>
    </xf>
    <xf numFmtId="3" fontId="33" fillId="0" borderId="56" xfId="0" applyNumberFormat="1" applyFont="1" applyFill="1" applyBorder="1" applyAlignment="1">
      <alignment vertical="center" wrapText="1"/>
    </xf>
    <xf numFmtId="3" fontId="33" fillId="0" borderId="1" xfId="0" applyNumberFormat="1" applyFont="1" applyFill="1" applyBorder="1" applyAlignment="1">
      <alignment vertical="center"/>
    </xf>
    <xf numFmtId="3" fontId="34" fillId="0" borderId="4" xfId="0" applyNumberFormat="1" applyFont="1" applyFill="1" applyBorder="1" applyAlignment="1">
      <alignment vertical="center"/>
    </xf>
    <xf numFmtId="3" fontId="34" fillId="0" borderId="52" xfId="0" applyNumberFormat="1" applyFont="1" applyFill="1" applyBorder="1" applyAlignment="1">
      <alignment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horizontal="center" vertical="center"/>
    </xf>
    <xf numFmtId="3" fontId="33" fillId="0" borderId="6" xfId="0" applyNumberFormat="1" applyFont="1" applyFill="1" applyBorder="1" applyAlignment="1">
      <alignment vertical="center" wrapText="1"/>
    </xf>
    <xf numFmtId="3" fontId="33" fillId="0" borderId="5" xfId="0" applyNumberFormat="1" applyFont="1" applyFill="1" applyBorder="1" applyAlignment="1">
      <alignment vertical="center" wrapText="1"/>
    </xf>
    <xf numFmtId="3" fontId="34" fillId="0" borderId="14" xfId="0" applyNumberFormat="1" applyFont="1" applyFill="1" applyBorder="1" applyAlignment="1">
      <alignment vertical="center" wrapText="1"/>
    </xf>
    <xf numFmtId="3" fontId="34" fillId="0" borderId="63" xfId="0" applyNumberFormat="1" applyFont="1" applyFill="1" applyBorder="1" applyAlignment="1">
      <alignment vertical="center" wrapText="1"/>
    </xf>
    <xf numFmtId="3" fontId="33" fillId="0" borderId="60" xfId="0" applyNumberFormat="1" applyFont="1" applyFill="1" applyBorder="1" applyAlignment="1">
      <alignment vertical="center" wrapText="1"/>
    </xf>
    <xf numFmtId="3" fontId="33" fillId="0" borderId="5" xfId="0" applyNumberFormat="1" applyFont="1" applyFill="1" applyBorder="1" applyAlignment="1">
      <alignment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13" xfId="0" applyFont="1" applyFill="1" applyBorder="1" applyAlignment="1">
      <alignment horizontal="left" vertical="center"/>
    </xf>
    <xf numFmtId="3" fontId="34" fillId="0" borderId="8" xfId="0" applyNumberFormat="1" applyFont="1" applyFill="1" applyBorder="1" applyAlignment="1">
      <alignment horizontal="right" vertical="center"/>
    </xf>
    <xf numFmtId="3" fontId="34" fillId="0" borderId="67" xfId="0" applyNumberFormat="1" applyFont="1" applyFill="1" applyBorder="1" applyAlignment="1">
      <alignment horizontal="right" vertical="center"/>
    </xf>
    <xf numFmtId="3" fontId="34" fillId="0" borderId="43" xfId="0" applyNumberFormat="1" applyFont="1" applyFill="1" applyBorder="1" applyAlignment="1">
      <alignment horizontal="right" vertical="center"/>
    </xf>
    <xf numFmtId="0" fontId="33" fillId="0" borderId="23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vertical="center"/>
    </xf>
    <xf numFmtId="0" fontId="33" fillId="0" borderId="24" xfId="0" applyFont="1" applyFill="1" applyBorder="1" applyAlignment="1">
      <alignment horizontal="center" vertical="center"/>
    </xf>
    <xf numFmtId="3" fontId="33" fillId="0" borderId="29" xfId="0" applyNumberFormat="1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3" fontId="33" fillId="0" borderId="4" xfId="0" applyNumberFormat="1" applyFont="1" applyFill="1" applyBorder="1" applyAlignment="1">
      <alignment vertical="center"/>
    </xf>
    <xf numFmtId="3" fontId="33" fillId="0" borderId="23" xfId="0" applyNumberFormat="1" applyFont="1" applyFill="1" applyBorder="1" applyAlignment="1">
      <alignment vertical="center"/>
    </xf>
    <xf numFmtId="3" fontId="33" fillId="0" borderId="28" xfId="0" applyNumberFormat="1" applyFont="1" applyFill="1" applyBorder="1" applyAlignment="1">
      <alignment vertical="center"/>
    </xf>
    <xf numFmtId="3" fontId="33" fillId="0" borderId="68" xfId="0" applyNumberFormat="1" applyFont="1" applyFill="1" applyBorder="1" applyAlignment="1">
      <alignment vertical="center"/>
    </xf>
    <xf numFmtId="3" fontId="33" fillId="0" borderId="64" xfId="0" applyNumberFormat="1" applyFont="1" applyBorder="1" applyAlignment="1">
      <alignment vertical="center"/>
    </xf>
    <xf numFmtId="0" fontId="33" fillId="0" borderId="1" xfId="0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/>
    </xf>
    <xf numFmtId="3" fontId="33" fillId="0" borderId="3" xfId="0" applyNumberFormat="1" applyFont="1" applyFill="1" applyBorder="1" applyAlignment="1">
      <alignment vertical="center"/>
    </xf>
    <xf numFmtId="3" fontId="33" fillId="0" borderId="56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3" fillId="0" borderId="61" xfId="0" applyFont="1" applyFill="1" applyBorder="1" applyAlignment="1">
      <alignment horizontal="center" vertical="center"/>
    </xf>
    <xf numFmtId="3" fontId="33" fillId="0" borderId="6" xfId="0" applyNumberFormat="1" applyFont="1" applyFill="1" applyBorder="1" applyAlignment="1">
      <alignment vertical="center"/>
    </xf>
    <xf numFmtId="3" fontId="33" fillId="0" borderId="60" xfId="0" applyNumberFormat="1" applyFont="1" applyFill="1" applyBorder="1" applyAlignment="1">
      <alignment vertical="center"/>
    </xf>
    <xf numFmtId="3" fontId="33" fillId="0" borderId="63" xfId="0" applyNumberFormat="1" applyFont="1" applyFill="1" applyBorder="1" applyAlignment="1">
      <alignment vertical="center"/>
    </xf>
    <xf numFmtId="0" fontId="33" fillId="0" borderId="30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59" xfId="0" applyFont="1" applyBorder="1" applyAlignment="1">
      <alignment vertical="center"/>
    </xf>
    <xf numFmtId="3" fontId="33" fillId="0" borderId="69" xfId="0" applyNumberFormat="1" applyFont="1" applyBorder="1" applyAlignment="1">
      <alignment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3" fontId="34" fillId="0" borderId="8" xfId="0" applyNumberFormat="1" applyFont="1" applyFill="1" applyBorder="1" applyAlignment="1">
      <alignment vertical="center"/>
    </xf>
    <xf numFmtId="3" fontId="33" fillId="0" borderId="44" xfId="0" applyNumberFormat="1" applyFont="1" applyFill="1" applyBorder="1" applyAlignment="1">
      <alignment vertical="center"/>
    </xf>
    <xf numFmtId="3" fontId="33" fillId="0" borderId="55" xfId="0" applyNumberFormat="1" applyFont="1" applyFill="1" applyBorder="1" applyAlignment="1">
      <alignment vertical="center"/>
    </xf>
    <xf numFmtId="3" fontId="33" fillId="0" borderId="70" xfId="0" applyNumberFormat="1" applyFont="1" applyFill="1" applyBorder="1" applyAlignment="1">
      <alignment vertical="center"/>
    </xf>
    <xf numFmtId="3" fontId="33" fillId="0" borderId="62" xfId="0" applyNumberFormat="1" applyFont="1" applyFill="1" applyBorder="1" applyAlignment="1">
      <alignment vertical="center"/>
    </xf>
    <xf numFmtId="0" fontId="34" fillId="0" borderId="8" xfId="0" applyFont="1" applyFill="1" applyBorder="1" applyAlignment="1">
      <alignment horizontal="center" vertical="center"/>
    </xf>
    <xf numFmtId="3" fontId="34" fillId="0" borderId="17" xfId="0" applyNumberFormat="1" applyFont="1" applyFill="1" applyBorder="1" applyAlignment="1">
      <alignment vertical="center"/>
    </xf>
    <xf numFmtId="3" fontId="34" fillId="0" borderId="35" xfId="0" applyNumberFormat="1" applyFont="1" applyFill="1" applyBorder="1" applyAlignment="1">
      <alignment vertical="center"/>
    </xf>
    <xf numFmtId="3" fontId="34" fillId="0" borderId="36" xfId="0" applyNumberFormat="1" applyFont="1" applyFill="1" applyBorder="1" applyAlignment="1">
      <alignment vertical="center" wrapText="1"/>
    </xf>
    <xf numFmtId="3" fontId="34" fillId="0" borderId="55" xfId="0" applyNumberFormat="1" applyFont="1" applyFill="1" applyBorder="1" applyAlignment="1">
      <alignment vertical="center"/>
    </xf>
    <xf numFmtId="3" fontId="34" fillId="0" borderId="61" xfId="0" applyNumberFormat="1" applyFont="1" applyFill="1" applyBorder="1" applyAlignment="1">
      <alignment vertical="center" wrapText="1"/>
    </xf>
    <xf numFmtId="3" fontId="34" fillId="0" borderId="63" xfId="0" applyNumberFormat="1" applyFont="1" applyFill="1" applyBorder="1" applyAlignment="1">
      <alignment vertical="center"/>
    </xf>
    <xf numFmtId="3" fontId="34" fillId="0" borderId="62" xfId="0" applyNumberFormat="1" applyFont="1" applyFill="1" applyBorder="1" applyAlignment="1">
      <alignment vertical="center"/>
    </xf>
    <xf numFmtId="0" fontId="33" fillId="0" borderId="21" xfId="0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left" vertical="center"/>
    </xf>
    <xf numFmtId="3" fontId="34" fillId="0" borderId="21" xfId="0" applyNumberFormat="1" applyFont="1" applyFill="1" applyBorder="1" applyAlignment="1">
      <alignment horizontal="right" vertical="center"/>
    </xf>
    <xf numFmtId="3" fontId="34" fillId="0" borderId="72" xfId="0" applyNumberFormat="1" applyFont="1" applyFill="1" applyBorder="1" applyAlignment="1">
      <alignment horizontal="right" vertical="center"/>
    </xf>
    <xf numFmtId="3" fontId="34" fillId="0" borderId="66" xfId="0" applyNumberFormat="1" applyFont="1" applyFill="1" applyBorder="1" applyAlignment="1">
      <alignment horizontal="right" vertical="center"/>
    </xf>
    <xf numFmtId="3" fontId="34" fillId="0" borderId="9" xfId="0" applyNumberFormat="1" applyFont="1" applyFill="1" applyBorder="1" applyAlignment="1">
      <alignment vertical="center" wrapText="1"/>
    </xf>
    <xf numFmtId="3" fontId="34" fillId="0" borderId="9" xfId="0" applyNumberFormat="1" applyFont="1" applyFill="1" applyBorder="1" applyAlignment="1">
      <alignment vertical="center"/>
    </xf>
    <xf numFmtId="0" fontId="35" fillId="0" borderId="19" xfId="0" applyFont="1" applyFill="1" applyBorder="1" applyAlignment="1">
      <alignment vertical="center" wrapText="1"/>
    </xf>
    <xf numFmtId="0" fontId="33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0" fontId="33" fillId="0" borderId="36" xfId="0" applyFont="1" applyFill="1" applyBorder="1" applyAlignment="1">
      <alignment vertical="center"/>
    </xf>
    <xf numFmtId="0" fontId="33" fillId="0" borderId="15" xfId="0" applyFont="1" applyFill="1" applyBorder="1" applyAlignment="1">
      <alignment vertical="center"/>
    </xf>
    <xf numFmtId="0" fontId="33" fillId="0" borderId="16" xfId="0" applyFont="1" applyFill="1" applyBorder="1" applyAlignment="1">
      <alignment vertical="center"/>
    </xf>
    <xf numFmtId="0" fontId="33" fillId="0" borderId="14" xfId="0" applyFont="1" applyFill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3" fontId="34" fillId="0" borderId="51" xfId="0" applyNumberFormat="1" applyFont="1" applyFill="1" applyBorder="1" applyAlignment="1">
      <alignment vertical="center"/>
    </xf>
    <xf numFmtId="3" fontId="34" fillId="0" borderId="2" xfId="0" applyNumberFormat="1" applyFont="1" applyFill="1" applyBorder="1" applyAlignment="1">
      <alignment vertical="center"/>
    </xf>
    <xf numFmtId="3" fontId="33" fillId="0" borderId="10" xfId="0" applyNumberFormat="1" applyFont="1" applyFill="1" applyBorder="1" applyAlignment="1">
      <alignment vertical="center"/>
    </xf>
    <xf numFmtId="3" fontId="33" fillId="0" borderId="11" xfId="0" applyNumberFormat="1" applyFont="1" applyFill="1" applyBorder="1" applyAlignment="1">
      <alignment vertical="center"/>
    </xf>
    <xf numFmtId="3" fontId="34" fillId="0" borderId="37" xfId="0" applyNumberFormat="1" applyFont="1" applyFill="1" applyBorder="1" applyAlignment="1">
      <alignment vertical="center"/>
    </xf>
    <xf numFmtId="3" fontId="34" fillId="0" borderId="12" xfId="0" applyNumberFormat="1" applyFont="1" applyFill="1" applyBorder="1" applyAlignment="1">
      <alignment vertical="center"/>
    </xf>
    <xf numFmtId="3" fontId="34" fillId="0" borderId="25" xfId="0" applyNumberFormat="1" applyFont="1" applyFill="1" applyBorder="1" applyAlignment="1">
      <alignment vertical="center"/>
    </xf>
    <xf numFmtId="3" fontId="34" fillId="0" borderId="50" xfId="0" applyNumberFormat="1" applyFont="1" applyFill="1" applyBorder="1" applyAlignment="1">
      <alignment vertical="center"/>
    </xf>
    <xf numFmtId="3" fontId="33" fillId="0" borderId="18" xfId="0" applyNumberFormat="1" applyFont="1" applyFill="1" applyBorder="1" applyAlignment="1">
      <alignment vertical="center"/>
    </xf>
    <xf numFmtId="3" fontId="34" fillId="0" borderId="0" xfId="0" applyNumberFormat="1" applyFont="1" applyFill="1" applyAlignment="1">
      <alignment vertical="center"/>
    </xf>
    <xf numFmtId="3" fontId="33" fillId="0" borderId="40" xfId="0" applyNumberFormat="1" applyFont="1" applyFill="1" applyBorder="1" applyAlignment="1">
      <alignment vertical="center"/>
    </xf>
    <xf numFmtId="3" fontId="33" fillId="0" borderId="47" xfId="0" applyNumberFormat="1" applyFont="1" applyFill="1" applyBorder="1" applyAlignment="1">
      <alignment vertical="center"/>
    </xf>
    <xf numFmtId="3" fontId="33" fillId="0" borderId="17" xfId="0" applyNumberFormat="1" applyFont="1" applyFill="1" applyBorder="1" applyAlignment="1">
      <alignment vertical="center"/>
    </xf>
    <xf numFmtId="3" fontId="33" fillId="0" borderId="35" xfId="0" applyNumberFormat="1" applyFont="1" applyFill="1" applyBorder="1" applyAlignment="1">
      <alignment vertical="center"/>
    </xf>
    <xf numFmtId="3" fontId="33" fillId="0" borderId="2" xfId="0" applyNumberFormat="1" applyFont="1" applyFill="1" applyBorder="1" applyAlignment="1">
      <alignment vertical="center" wrapText="1"/>
    </xf>
    <xf numFmtId="3" fontId="33" fillId="0" borderId="14" xfId="0" applyNumberFormat="1" applyFont="1" applyFill="1" applyBorder="1" applyAlignment="1">
      <alignment vertical="center" wrapText="1"/>
    </xf>
    <xf numFmtId="3" fontId="34" fillId="0" borderId="57" xfId="0" applyNumberFormat="1" applyFont="1" applyFill="1" applyBorder="1" applyAlignment="1">
      <alignment vertical="center"/>
    </xf>
    <xf numFmtId="3" fontId="34" fillId="0" borderId="55" xfId="0" applyNumberFormat="1" applyFont="1" applyFill="1" applyBorder="1" applyAlignment="1">
      <alignment horizontal="right" vertical="center"/>
    </xf>
    <xf numFmtId="3" fontId="34" fillId="0" borderId="52" xfId="0" applyNumberFormat="1" applyFont="1" applyFill="1" applyBorder="1" applyAlignment="1">
      <alignment horizontal="right" vertical="center"/>
    </xf>
    <xf numFmtId="3" fontId="34" fillId="0" borderId="57" xfId="0" applyNumberFormat="1" applyFont="1" applyFill="1" applyBorder="1" applyAlignment="1">
      <alignment horizontal="right" vertical="center"/>
    </xf>
    <xf numFmtId="3" fontId="33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22" xfId="0" applyNumberFormat="1" applyFont="1" applyFill="1" applyBorder="1" applyAlignment="1">
      <alignment vertical="center" wrapText="1"/>
    </xf>
    <xf numFmtId="3" fontId="33" fillId="0" borderId="27" xfId="0" applyNumberFormat="1" applyFont="1" applyFill="1" applyBorder="1" applyAlignment="1">
      <alignment vertical="center" wrapText="1"/>
    </xf>
    <xf numFmtId="3" fontId="33" fillId="0" borderId="27" xfId="0" applyNumberFormat="1" applyFont="1" applyFill="1" applyBorder="1" applyAlignment="1">
      <alignment vertical="center"/>
    </xf>
    <xf numFmtId="3" fontId="33" fillId="0" borderId="73" xfId="0" applyNumberFormat="1" applyFont="1" applyFill="1" applyBorder="1" applyAlignment="1">
      <alignment vertical="center"/>
    </xf>
    <xf numFmtId="3" fontId="34" fillId="0" borderId="6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32" xfId="0" applyFont="1" applyBorder="1" applyAlignment="1">
      <alignment horizontal="right"/>
    </xf>
    <xf numFmtId="0" fontId="5" fillId="0" borderId="32" xfId="0" applyFont="1" applyBorder="1" applyAlignme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right"/>
    </xf>
    <xf numFmtId="0" fontId="3" fillId="0" borderId="32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32" xfId="0" applyBorder="1" applyAlignment="1">
      <alignment horizontal="right"/>
    </xf>
    <xf numFmtId="0" fontId="0" fillId="0" borderId="32" xfId="0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4" fillId="0" borderId="0" xfId="0" applyFont="1" applyAlignment="1">
      <alignment horizontal="center" vertical="center"/>
    </xf>
    <xf numFmtId="0" fontId="33" fillId="0" borderId="33" xfId="0" applyFont="1" applyBorder="1" applyAlignment="1">
      <alignment horizontal="right" vertical="center"/>
    </xf>
    <xf numFmtId="0" fontId="34" fillId="0" borderId="18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3" fontId="34" fillId="0" borderId="18" xfId="2" applyNumberFormat="1" applyFont="1" applyFill="1" applyBorder="1" applyAlignment="1">
      <alignment horizontal="center" vertical="center"/>
    </xf>
    <xf numFmtId="3" fontId="34" fillId="0" borderId="19" xfId="2" applyNumberFormat="1" applyFont="1" applyFill="1" applyBorder="1" applyAlignment="1">
      <alignment horizontal="center" vertical="center"/>
    </xf>
    <xf numFmtId="3" fontId="34" fillId="0" borderId="27" xfId="2" applyNumberFormat="1" applyFont="1" applyFill="1" applyBorder="1" applyAlignment="1">
      <alignment horizontal="center" vertical="center"/>
    </xf>
    <xf numFmtId="3" fontId="34" fillId="0" borderId="46" xfId="2" applyNumberFormat="1" applyFont="1" applyFill="1" applyBorder="1" applyAlignment="1">
      <alignment horizontal="center" vertical="center" wrapText="1"/>
    </xf>
    <xf numFmtId="3" fontId="34" fillId="0" borderId="64" xfId="2" applyNumberFormat="1" applyFont="1" applyFill="1" applyBorder="1" applyAlignment="1">
      <alignment horizontal="center" vertical="center" wrapText="1"/>
    </xf>
    <xf numFmtId="3" fontId="34" fillId="0" borderId="49" xfId="2" applyNumberFormat="1" applyFont="1" applyFill="1" applyBorder="1" applyAlignment="1">
      <alignment horizontal="center" vertical="center" wrapText="1"/>
    </xf>
    <xf numFmtId="3" fontId="34" fillId="0" borderId="3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Fill="1" applyBorder="1" applyAlignment="1">
      <alignment horizontal="center" vertical="center" wrapText="1"/>
    </xf>
    <xf numFmtId="3" fontId="34" fillId="0" borderId="2" xfId="2" applyNumberFormat="1" applyFont="1" applyFill="1" applyBorder="1" applyAlignment="1">
      <alignment horizontal="center" vertical="center" wrapText="1"/>
    </xf>
    <xf numFmtId="3" fontId="34" fillId="0" borderId="4" xfId="2" applyNumberFormat="1" applyFont="1" applyFill="1" applyBorder="1" applyAlignment="1">
      <alignment horizontal="center" vertical="center" wrapText="1"/>
    </xf>
    <xf numFmtId="3" fontId="34" fillId="0" borderId="56" xfId="2" applyNumberFormat="1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left" vertical="center"/>
    </xf>
    <xf numFmtId="0" fontId="33" fillId="0" borderId="5" xfId="0" applyFont="1" applyFill="1" applyBorder="1" applyAlignment="1">
      <alignment horizontal="left" vertical="center"/>
    </xf>
    <xf numFmtId="0" fontId="34" fillId="0" borderId="13" xfId="0" applyFont="1" applyFill="1" applyBorder="1" applyAlignment="1">
      <alignment vertical="center"/>
    </xf>
    <xf numFmtId="0" fontId="34" fillId="0" borderId="67" xfId="0" applyFont="1" applyFill="1" applyBorder="1" applyAlignment="1">
      <alignment vertical="center"/>
    </xf>
    <xf numFmtId="3" fontId="34" fillId="0" borderId="55" xfId="2" applyNumberFormat="1" applyFont="1" applyFill="1" applyBorder="1" applyAlignment="1">
      <alignment horizontal="center" vertical="center" wrapText="1"/>
    </xf>
    <xf numFmtId="3" fontId="34" fillId="0" borderId="52" xfId="2" applyNumberFormat="1" applyFont="1" applyFill="1" applyBorder="1" applyAlignment="1">
      <alignment horizontal="center" vertical="center" wrapText="1"/>
    </xf>
    <xf numFmtId="3" fontId="34" fillId="0" borderId="57" xfId="2" applyNumberFormat="1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54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71" xfId="0" applyFont="1" applyFill="1" applyBorder="1" applyAlignment="1">
      <alignment horizontal="center" vertical="center" wrapText="1"/>
    </xf>
    <xf numFmtId="49" fontId="33" fillId="0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32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/>
    </xf>
    <xf numFmtId="3" fontId="25" fillId="0" borderId="44" xfId="0" applyNumberFormat="1" applyFont="1" applyFill="1" applyBorder="1" applyAlignment="1">
      <alignment horizontal="center" vertical="center" wrapText="1"/>
    </xf>
    <xf numFmtId="3" fontId="25" fillId="0" borderId="45" xfId="0" applyNumberFormat="1" applyFont="1" applyFill="1" applyBorder="1" applyAlignment="1">
      <alignment horizontal="center" vertical="center" wrapText="1"/>
    </xf>
    <xf numFmtId="3" fontId="25" fillId="0" borderId="46" xfId="0" applyNumberFormat="1" applyFont="1" applyFill="1" applyBorder="1" applyAlignment="1">
      <alignment horizontal="center" vertical="center" wrapText="1"/>
    </xf>
    <xf numFmtId="3" fontId="25" fillId="0" borderId="47" xfId="0" applyNumberFormat="1" applyFont="1" applyFill="1" applyBorder="1" applyAlignment="1">
      <alignment horizontal="center" vertical="center" wrapText="1"/>
    </xf>
    <xf numFmtId="3" fontId="25" fillId="0" borderId="5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0" borderId="40" xfId="0" applyFont="1" applyFill="1" applyBorder="1" applyAlignment="1">
      <alignment horizontal="center" vertical="center" wrapText="1"/>
    </xf>
    <xf numFmtId="0" fontId="0" fillId="0" borderId="29" xfId="0" applyBorder="1" applyAlignment="1"/>
    <xf numFmtId="0" fontId="0" fillId="0" borderId="38" xfId="0" applyBorder="1" applyAlignment="1"/>
    <xf numFmtId="0" fontId="25" fillId="0" borderId="41" xfId="0" applyFont="1" applyFill="1" applyBorder="1" applyAlignment="1">
      <alignment horizontal="center" vertical="center" wrapText="1"/>
    </xf>
    <xf numFmtId="0" fontId="0" fillId="0" borderId="33" xfId="0" applyBorder="1" applyAlignment="1"/>
    <xf numFmtId="3" fontId="1" fillId="0" borderId="17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3" fontId="1" fillId="0" borderId="4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0" fillId="0" borderId="10" xfId="0" applyBorder="1" applyAlignment="1">
      <alignment wrapText="1" shrinkToFit="1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/>
    <xf numFmtId="0" fontId="0" fillId="0" borderId="10" xfId="0" applyBorder="1" applyAlignment="1"/>
    <xf numFmtId="0" fontId="0" fillId="0" borderId="6" xfId="0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20" fillId="0" borderId="0" xfId="2" applyNumberFormat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5" fillId="0" borderId="3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3" xfId="0" applyFont="1" applyBorder="1" applyAlignme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0" fillId="0" borderId="18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/>
    <xf numFmtId="0" fontId="5" fillId="0" borderId="27" xfId="0" applyFont="1" applyFill="1" applyBorder="1" applyAlignment="1"/>
    <xf numFmtId="0" fontId="11" fillId="0" borderId="21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</cellXfs>
  <cellStyles count="5">
    <cellStyle name="Normál" xfId="0" builtinId="0"/>
    <cellStyle name="Normál 11" xfId="1"/>
    <cellStyle name="Normál 2 2" xfId="2"/>
    <cellStyle name="Normál_14.sz.melléklet" xfId="4"/>
    <cellStyle name="Normál_17.sz.mellékl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zoomScale="150" zoomScaleNormal="150" workbookViewId="0">
      <selection activeCell="N15" sqref="N15"/>
    </sheetView>
  </sheetViews>
  <sheetFormatPr defaultRowHeight="11.25"/>
  <cols>
    <col min="1" max="1" width="3.85546875" style="44" customWidth="1"/>
    <col min="2" max="2" width="68" style="44" customWidth="1"/>
    <col min="3" max="3" width="4.42578125" style="44" customWidth="1"/>
    <col min="4" max="4" width="8.28515625" style="44" customWidth="1"/>
    <col min="5" max="5" width="9.42578125" style="44" customWidth="1"/>
    <col min="6" max="6" width="9.5703125" style="44" customWidth="1"/>
    <col min="7" max="7" width="8" style="44" customWidth="1"/>
    <col min="8" max="8" width="10.28515625" style="44" customWidth="1"/>
    <col min="9" max="9" width="7.85546875" style="44" customWidth="1"/>
    <col min="10" max="10" width="9.28515625" style="44" customWidth="1"/>
    <col min="11" max="11" width="8" style="44" customWidth="1"/>
    <col min="12" max="16384" width="9.140625" style="44"/>
  </cols>
  <sheetData>
    <row r="1" spans="1:11">
      <c r="A1" s="385" t="s">
        <v>462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>
      <c r="A2" s="385" t="s">
        <v>472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>
      <c r="A3" s="55"/>
      <c r="B3" s="55"/>
      <c r="C3" s="55"/>
      <c r="D3" s="55"/>
      <c r="E3" s="55"/>
      <c r="F3" s="55"/>
      <c r="G3" s="54"/>
      <c r="H3" s="54"/>
      <c r="I3" s="54"/>
      <c r="J3" s="54"/>
      <c r="K3" s="54"/>
    </row>
    <row r="4" spans="1:11">
      <c r="A4" s="391" t="s">
        <v>367</v>
      </c>
      <c r="B4" s="391"/>
      <c r="C4" s="391"/>
      <c r="D4" s="391"/>
      <c r="E4" s="391"/>
      <c r="F4" s="391"/>
      <c r="G4" s="387"/>
      <c r="H4" s="387"/>
      <c r="I4" s="387"/>
      <c r="J4" s="387"/>
      <c r="K4" s="387"/>
    </row>
    <row r="5" spans="1:11">
      <c r="A5" s="390" t="s">
        <v>362</v>
      </c>
      <c r="B5" s="390"/>
      <c r="C5" s="390"/>
      <c r="D5" s="390"/>
      <c r="E5" s="390"/>
      <c r="F5" s="390"/>
      <c r="G5" s="387"/>
      <c r="H5" s="387"/>
      <c r="I5" s="387"/>
      <c r="J5" s="387"/>
      <c r="K5" s="387"/>
    </row>
    <row r="6" spans="1:11">
      <c r="A6" s="388" t="s">
        <v>1</v>
      </c>
      <c r="B6" s="388"/>
      <c r="C6" s="388"/>
      <c r="D6" s="388"/>
      <c r="E6" s="388"/>
      <c r="F6" s="388"/>
      <c r="G6" s="389"/>
      <c r="H6" s="389"/>
      <c r="I6" s="389"/>
      <c r="J6" s="389"/>
      <c r="K6" s="389"/>
    </row>
    <row r="7" spans="1:11">
      <c r="A7" s="382" t="s">
        <v>15</v>
      </c>
      <c r="B7" s="382" t="s">
        <v>16</v>
      </c>
      <c r="C7" s="382" t="s">
        <v>17</v>
      </c>
      <c r="D7" s="392" t="s">
        <v>358</v>
      </c>
      <c r="E7" s="392"/>
      <c r="F7" s="392"/>
      <c r="G7" s="392"/>
      <c r="H7" s="392" t="s">
        <v>405</v>
      </c>
      <c r="I7" s="392"/>
      <c r="J7" s="392"/>
      <c r="K7" s="392"/>
    </row>
    <row r="8" spans="1:11" ht="11.25" customHeight="1">
      <c r="A8" s="383"/>
      <c r="B8" s="383"/>
      <c r="C8" s="383"/>
      <c r="D8" s="384" t="s">
        <v>364</v>
      </c>
      <c r="E8" s="384" t="s">
        <v>365</v>
      </c>
      <c r="F8" s="384" t="s">
        <v>366</v>
      </c>
      <c r="G8" s="384" t="s">
        <v>349</v>
      </c>
      <c r="H8" s="384" t="s">
        <v>364</v>
      </c>
      <c r="I8" s="384" t="s">
        <v>365</v>
      </c>
      <c r="J8" s="384" t="s">
        <v>366</v>
      </c>
      <c r="K8" s="384" t="s">
        <v>349</v>
      </c>
    </row>
    <row r="9" spans="1:11" ht="12.75" customHeight="1">
      <c r="A9" s="383"/>
      <c r="B9" s="383"/>
      <c r="C9" s="383"/>
      <c r="D9" s="383"/>
      <c r="E9" s="383"/>
      <c r="F9" s="383"/>
      <c r="G9" s="383"/>
      <c r="H9" s="383"/>
      <c r="I9" s="383"/>
      <c r="J9" s="383"/>
      <c r="K9" s="383"/>
    </row>
    <row r="10" spans="1:11">
      <c r="A10" s="45" t="s">
        <v>2</v>
      </c>
      <c r="B10" s="46" t="s">
        <v>254</v>
      </c>
      <c r="C10" s="117" t="s">
        <v>175</v>
      </c>
      <c r="D10" s="47">
        <f t="shared" ref="D10:K10" si="0">SUM(D11:D16)</f>
        <v>84086</v>
      </c>
      <c r="E10" s="47">
        <f t="shared" si="0"/>
        <v>0</v>
      </c>
      <c r="F10" s="47">
        <f t="shared" si="0"/>
        <v>70800</v>
      </c>
      <c r="G10" s="47">
        <f t="shared" si="0"/>
        <v>154886</v>
      </c>
      <c r="H10" s="47">
        <f t="shared" si="0"/>
        <v>99292</v>
      </c>
      <c r="I10" s="47">
        <f t="shared" si="0"/>
        <v>0</v>
      </c>
      <c r="J10" s="47">
        <f t="shared" si="0"/>
        <v>67380</v>
      </c>
      <c r="K10" s="47">
        <f t="shared" si="0"/>
        <v>166672</v>
      </c>
    </row>
    <row r="11" spans="1:11">
      <c r="A11" s="48" t="s">
        <v>74</v>
      </c>
      <c r="B11" s="49" t="s">
        <v>163</v>
      </c>
      <c r="C11" s="118" t="s">
        <v>164</v>
      </c>
      <c r="D11" s="50">
        <v>12747</v>
      </c>
      <c r="E11" s="50"/>
      <c r="F11" s="50">
        <v>36823</v>
      </c>
      <c r="G11" s="50">
        <f>SUM(D11:F11)</f>
        <v>49570</v>
      </c>
      <c r="H11" s="50">
        <v>25670</v>
      </c>
      <c r="I11" s="50"/>
      <c r="J11" s="50">
        <v>36823</v>
      </c>
      <c r="K11" s="50">
        <f>SUM(H11:J11)</f>
        <v>62493</v>
      </c>
    </row>
    <row r="12" spans="1:11">
      <c r="A12" s="48" t="s">
        <v>75</v>
      </c>
      <c r="B12" s="49" t="s">
        <v>165</v>
      </c>
      <c r="C12" s="118" t="s">
        <v>166</v>
      </c>
      <c r="D12" s="50">
        <v>34215</v>
      </c>
      <c r="E12" s="50"/>
      <c r="F12" s="50"/>
      <c r="G12" s="50">
        <f>SUM(D12:F12)</f>
        <v>34215</v>
      </c>
      <c r="H12" s="50">
        <v>35499</v>
      </c>
      <c r="I12" s="50"/>
      <c r="J12" s="50"/>
      <c r="K12" s="50">
        <f>SUM(H12:J12)</f>
        <v>35499</v>
      </c>
    </row>
    <row r="13" spans="1:11">
      <c r="A13" s="48" t="s">
        <v>309</v>
      </c>
      <c r="B13" s="49" t="s">
        <v>167</v>
      </c>
      <c r="C13" s="118" t="s">
        <v>168</v>
      </c>
      <c r="D13" s="50">
        <v>36093</v>
      </c>
      <c r="E13" s="50"/>
      <c r="F13" s="50">
        <v>33977</v>
      </c>
      <c r="G13" s="50">
        <f>SUM(D13:F13)</f>
        <v>70070</v>
      </c>
      <c r="H13" s="50">
        <v>24106</v>
      </c>
      <c r="I13" s="50"/>
      <c r="J13" s="50">
        <v>29813</v>
      </c>
      <c r="K13" s="50">
        <f>SUM(H13:J13)</f>
        <v>53919</v>
      </c>
    </row>
    <row r="14" spans="1:11">
      <c r="A14" s="48" t="s">
        <v>76</v>
      </c>
      <c r="B14" s="49" t="s">
        <v>169</v>
      </c>
      <c r="C14" s="118" t="s">
        <v>170</v>
      </c>
      <c r="D14" s="50"/>
      <c r="E14" s="50"/>
      <c r="F14" s="50"/>
      <c r="G14" s="50"/>
      <c r="H14" s="50">
        <v>1834</v>
      </c>
      <c r="I14" s="50"/>
      <c r="J14" s="50"/>
      <c r="K14" s="50">
        <v>1834</v>
      </c>
    </row>
    <row r="15" spans="1:11">
      <c r="A15" s="48" t="s">
        <v>77</v>
      </c>
      <c r="B15" s="49" t="s">
        <v>171</v>
      </c>
      <c r="C15" s="118" t="s">
        <v>172</v>
      </c>
      <c r="D15" s="50">
        <v>1031</v>
      </c>
      <c r="E15" s="50"/>
      <c r="F15" s="50"/>
      <c r="G15" s="50">
        <f>SUM(D15:F15)</f>
        <v>1031</v>
      </c>
      <c r="H15" s="50">
        <v>6466</v>
      </c>
      <c r="I15" s="50"/>
      <c r="J15" s="50">
        <v>744</v>
      </c>
      <c r="K15" s="50">
        <f>SUM(H15:J15)</f>
        <v>7210</v>
      </c>
    </row>
    <row r="16" spans="1:11">
      <c r="A16" s="48" t="s">
        <v>310</v>
      </c>
      <c r="B16" s="49" t="s">
        <v>173</v>
      </c>
      <c r="C16" s="118" t="s">
        <v>174</v>
      </c>
      <c r="D16" s="50"/>
      <c r="E16" s="50"/>
      <c r="F16" s="50"/>
      <c r="G16" s="50">
        <f>SUM(D16:F16)</f>
        <v>0</v>
      </c>
      <c r="H16" s="50">
        <v>5717</v>
      </c>
      <c r="I16" s="50"/>
      <c r="J16" s="50"/>
      <c r="K16" s="50">
        <f>SUM(H16:J16)</f>
        <v>5717</v>
      </c>
    </row>
    <row r="17" spans="1:11">
      <c r="A17" s="45" t="s">
        <v>3</v>
      </c>
      <c r="B17" s="46" t="s">
        <v>253</v>
      </c>
      <c r="C17" s="117" t="s">
        <v>177</v>
      </c>
      <c r="D17" s="47">
        <f>SUM(D18:D22)</f>
        <v>18567</v>
      </c>
      <c r="E17" s="47">
        <f>SUM(E18:E22)</f>
        <v>0</v>
      </c>
      <c r="F17" s="47">
        <f>SUM(F18:F22)</f>
        <v>0</v>
      </c>
      <c r="G17" s="47">
        <f>SUM(D17:F17)</f>
        <v>18567</v>
      </c>
      <c r="H17" s="47">
        <f t="shared" ref="H17:K17" si="1">SUM(H18:H22)</f>
        <v>50924</v>
      </c>
      <c r="I17" s="47">
        <f t="shared" si="1"/>
        <v>0</v>
      </c>
      <c r="J17" s="47">
        <f t="shared" si="1"/>
        <v>2740</v>
      </c>
      <c r="K17" s="47">
        <f t="shared" si="1"/>
        <v>53664</v>
      </c>
    </row>
    <row r="18" spans="1:11">
      <c r="A18" s="48" t="s">
        <v>78</v>
      </c>
      <c r="B18" s="49" t="s">
        <v>176</v>
      </c>
      <c r="C18" s="118" t="s">
        <v>177</v>
      </c>
      <c r="D18" s="50"/>
      <c r="E18" s="50"/>
      <c r="F18" s="50"/>
      <c r="G18" s="50"/>
      <c r="H18" s="50"/>
      <c r="I18" s="50"/>
      <c r="J18" s="50"/>
      <c r="K18" s="50"/>
    </row>
    <row r="19" spans="1:11">
      <c r="A19" s="48" t="s">
        <v>79</v>
      </c>
      <c r="B19" s="49" t="s">
        <v>178</v>
      </c>
      <c r="C19" s="118" t="s">
        <v>179</v>
      </c>
      <c r="D19" s="50"/>
      <c r="E19" s="50"/>
      <c r="F19" s="50"/>
      <c r="G19" s="50"/>
      <c r="H19" s="50"/>
      <c r="I19" s="50"/>
      <c r="J19" s="50"/>
      <c r="K19" s="50"/>
    </row>
    <row r="20" spans="1:11">
      <c r="A20" s="48" t="s">
        <v>81</v>
      </c>
      <c r="B20" s="49" t="s">
        <v>180</v>
      </c>
      <c r="C20" s="118" t="s">
        <v>181</v>
      </c>
      <c r="D20" s="50"/>
      <c r="E20" s="50"/>
      <c r="F20" s="50"/>
      <c r="G20" s="50"/>
      <c r="H20" s="50"/>
      <c r="I20" s="50"/>
      <c r="J20" s="50"/>
      <c r="K20" s="50"/>
    </row>
    <row r="21" spans="1:11">
      <c r="A21" s="48" t="s">
        <v>311</v>
      </c>
      <c r="B21" s="49" t="s">
        <v>182</v>
      </c>
      <c r="C21" s="118" t="s">
        <v>183</v>
      </c>
      <c r="D21" s="50"/>
      <c r="E21" s="50"/>
      <c r="F21" s="50"/>
      <c r="G21" s="50"/>
      <c r="H21" s="50"/>
      <c r="I21" s="50"/>
      <c r="J21" s="50">
        <v>0</v>
      </c>
      <c r="K21" s="50">
        <f>SUM(H21:J21)</f>
        <v>0</v>
      </c>
    </row>
    <row r="22" spans="1:11">
      <c r="A22" s="48" t="s">
        <v>312</v>
      </c>
      <c r="B22" s="49" t="s">
        <v>184</v>
      </c>
      <c r="C22" s="118" t="s">
        <v>185</v>
      </c>
      <c r="D22" s="50">
        <v>18567</v>
      </c>
      <c r="E22" s="50"/>
      <c r="F22" s="50"/>
      <c r="G22" s="50">
        <f>SUM(D22:F22)</f>
        <v>18567</v>
      </c>
      <c r="H22" s="50">
        <v>50924</v>
      </c>
      <c r="I22" s="50"/>
      <c r="J22" s="50">
        <v>2740</v>
      </c>
      <c r="K22" s="50">
        <f>SUM(H22:J22)</f>
        <v>53664</v>
      </c>
    </row>
    <row r="23" spans="1:11">
      <c r="A23" s="51" t="s">
        <v>4</v>
      </c>
      <c r="B23" s="46" t="s">
        <v>347</v>
      </c>
      <c r="C23" s="117" t="s">
        <v>196</v>
      </c>
      <c r="D23" s="50">
        <f t="shared" ref="D23:K23" si="2">SUM(D24:D28)</f>
        <v>0</v>
      </c>
      <c r="E23" s="50">
        <f t="shared" si="2"/>
        <v>0</v>
      </c>
      <c r="F23" s="50">
        <f t="shared" si="2"/>
        <v>0</v>
      </c>
      <c r="G23" s="50">
        <f t="shared" si="2"/>
        <v>0</v>
      </c>
      <c r="H23" s="50">
        <f t="shared" si="2"/>
        <v>3451</v>
      </c>
      <c r="I23" s="50">
        <f t="shared" si="2"/>
        <v>0</v>
      </c>
      <c r="J23" s="50">
        <f t="shared" si="2"/>
        <v>0</v>
      </c>
      <c r="K23" s="50">
        <f t="shared" si="2"/>
        <v>3451</v>
      </c>
    </row>
    <row r="24" spans="1:11">
      <c r="A24" s="48" t="s">
        <v>134</v>
      </c>
      <c r="B24" s="49" t="s">
        <v>186</v>
      </c>
      <c r="C24" s="118" t="s">
        <v>187</v>
      </c>
      <c r="D24" s="50"/>
      <c r="E24" s="50"/>
      <c r="F24" s="50"/>
      <c r="G24" s="50"/>
      <c r="H24" s="50"/>
      <c r="I24" s="50"/>
      <c r="J24" s="50"/>
      <c r="K24" s="50"/>
    </row>
    <row r="25" spans="1:11">
      <c r="A25" s="48" t="s">
        <v>135</v>
      </c>
      <c r="B25" s="49" t="s">
        <v>188</v>
      </c>
      <c r="C25" s="118" t="s">
        <v>189</v>
      </c>
      <c r="D25" s="50"/>
      <c r="E25" s="50"/>
      <c r="F25" s="50"/>
      <c r="G25" s="50"/>
      <c r="H25" s="50"/>
      <c r="I25" s="50"/>
      <c r="J25" s="50"/>
      <c r="K25" s="50"/>
    </row>
    <row r="26" spans="1:11">
      <c r="A26" s="48" t="s">
        <v>313</v>
      </c>
      <c r="B26" s="49" t="s">
        <v>190</v>
      </c>
      <c r="C26" s="118" t="s">
        <v>191</v>
      </c>
      <c r="D26" s="50"/>
      <c r="E26" s="50"/>
      <c r="F26" s="50"/>
      <c r="G26" s="50"/>
      <c r="H26" s="50"/>
      <c r="I26" s="50"/>
      <c r="J26" s="50"/>
      <c r="K26" s="50"/>
    </row>
    <row r="27" spans="1:11">
      <c r="A27" s="48" t="s">
        <v>314</v>
      </c>
      <c r="B27" s="49" t="s">
        <v>192</v>
      </c>
      <c r="C27" s="118" t="s">
        <v>193</v>
      </c>
      <c r="D27" s="50"/>
      <c r="E27" s="50"/>
      <c r="F27" s="50"/>
      <c r="G27" s="50"/>
      <c r="H27" s="50"/>
      <c r="I27" s="50"/>
      <c r="J27" s="50"/>
      <c r="K27" s="50"/>
    </row>
    <row r="28" spans="1:11">
      <c r="A28" s="48" t="s">
        <v>315</v>
      </c>
      <c r="B28" s="49" t="s">
        <v>194</v>
      </c>
      <c r="C28" s="118" t="s">
        <v>195</v>
      </c>
      <c r="D28" s="50"/>
      <c r="E28" s="50"/>
      <c r="F28" s="50"/>
      <c r="G28" s="50"/>
      <c r="H28" s="50">
        <v>3451</v>
      </c>
      <c r="I28" s="50"/>
      <c r="J28" s="50"/>
      <c r="K28" s="50">
        <f>SUM(H28:J28)</f>
        <v>3451</v>
      </c>
    </row>
    <row r="29" spans="1:11">
      <c r="A29" s="45" t="s">
        <v>5</v>
      </c>
      <c r="B29" s="46" t="s">
        <v>361</v>
      </c>
      <c r="C29" s="117" t="s">
        <v>205</v>
      </c>
      <c r="D29" s="47">
        <f t="shared" ref="D29:K29" si="3">SUM(D30:D34)</f>
        <v>16200</v>
      </c>
      <c r="E29" s="47">
        <f t="shared" si="3"/>
        <v>0</v>
      </c>
      <c r="F29" s="47">
        <f t="shared" si="3"/>
        <v>0</v>
      </c>
      <c r="G29" s="47">
        <f t="shared" si="3"/>
        <v>16200</v>
      </c>
      <c r="H29" s="47">
        <f t="shared" si="3"/>
        <v>29260</v>
      </c>
      <c r="I29" s="47">
        <f t="shared" si="3"/>
        <v>0</v>
      </c>
      <c r="J29" s="47">
        <f t="shared" si="3"/>
        <v>0</v>
      </c>
      <c r="K29" s="47">
        <f t="shared" si="3"/>
        <v>29260</v>
      </c>
    </row>
    <row r="30" spans="1:11">
      <c r="A30" s="48" t="s">
        <v>352</v>
      </c>
      <c r="B30" s="52" t="s">
        <v>197</v>
      </c>
      <c r="C30" s="118" t="s">
        <v>198</v>
      </c>
      <c r="D30" s="50">
        <v>1700</v>
      </c>
      <c r="E30" s="50"/>
      <c r="F30" s="50"/>
      <c r="G30" s="50">
        <f>SUM(D30:F30)</f>
        <v>1700</v>
      </c>
      <c r="H30" s="50">
        <v>2300</v>
      </c>
      <c r="I30" s="50"/>
      <c r="J30" s="50"/>
      <c r="K30" s="50">
        <f>SUM(H30:J30)</f>
        <v>2300</v>
      </c>
    </row>
    <row r="31" spans="1:11">
      <c r="A31" s="48" t="s">
        <v>353</v>
      </c>
      <c r="B31" s="44" t="s">
        <v>350</v>
      </c>
      <c r="C31" s="118" t="s">
        <v>351</v>
      </c>
      <c r="D31" s="50">
        <v>12000</v>
      </c>
      <c r="E31" s="50"/>
      <c r="F31" s="50"/>
      <c r="G31" s="50">
        <f>SUM(D31:F31)</f>
        <v>12000</v>
      </c>
      <c r="H31" s="50">
        <v>23500</v>
      </c>
      <c r="I31" s="50"/>
      <c r="J31" s="50"/>
      <c r="K31" s="50">
        <f>SUM(H31:J31)</f>
        <v>23500</v>
      </c>
    </row>
    <row r="32" spans="1:11">
      <c r="A32" s="48" t="s">
        <v>354</v>
      </c>
      <c r="B32" s="52" t="s">
        <v>199</v>
      </c>
      <c r="C32" s="118" t="s">
        <v>200</v>
      </c>
      <c r="D32" s="50">
        <v>2500</v>
      </c>
      <c r="E32" s="50"/>
      <c r="F32" s="50"/>
      <c r="G32" s="50">
        <f>SUM(D32:F32)</f>
        <v>2500</v>
      </c>
      <c r="H32" s="50">
        <v>2500</v>
      </c>
      <c r="I32" s="50"/>
      <c r="J32" s="50"/>
      <c r="K32" s="50">
        <f>SUM(H32:J32)</f>
        <v>2500</v>
      </c>
    </row>
    <row r="33" spans="1:11">
      <c r="A33" s="48" t="s">
        <v>355</v>
      </c>
      <c r="B33" s="49" t="s">
        <v>201</v>
      </c>
      <c r="C33" s="118" t="s">
        <v>202</v>
      </c>
      <c r="D33" s="50"/>
      <c r="E33" s="50"/>
      <c r="F33" s="50"/>
      <c r="G33" s="50"/>
      <c r="H33" s="50">
        <v>0</v>
      </c>
      <c r="I33" s="50"/>
      <c r="J33" s="50"/>
      <c r="K33" s="50">
        <f t="shared" ref="K33:K34" si="4">SUM(H33:J33)</f>
        <v>0</v>
      </c>
    </row>
    <row r="34" spans="1:11">
      <c r="A34" s="48" t="s">
        <v>356</v>
      </c>
      <c r="B34" s="49" t="s">
        <v>203</v>
      </c>
      <c r="C34" s="118" t="s">
        <v>204</v>
      </c>
      <c r="D34" s="50"/>
      <c r="E34" s="50"/>
      <c r="F34" s="50"/>
      <c r="G34" s="50"/>
      <c r="H34" s="50">
        <v>960</v>
      </c>
      <c r="I34" s="50"/>
      <c r="J34" s="50"/>
      <c r="K34" s="50">
        <f t="shared" si="4"/>
        <v>960</v>
      </c>
    </row>
    <row r="35" spans="1:11">
      <c r="A35" s="45" t="s">
        <v>6</v>
      </c>
      <c r="B35" s="46" t="s">
        <v>255</v>
      </c>
      <c r="C35" s="117" t="s">
        <v>226</v>
      </c>
      <c r="D35" s="47">
        <f t="shared" ref="D35:K35" si="5">SUM(D36:D45)</f>
        <v>9512</v>
      </c>
      <c r="E35" s="47">
        <f t="shared" si="5"/>
        <v>0</v>
      </c>
      <c r="F35" s="47">
        <f t="shared" si="5"/>
        <v>0</v>
      </c>
      <c r="G35" s="47">
        <f t="shared" si="5"/>
        <v>9512</v>
      </c>
      <c r="H35" s="47">
        <f t="shared" si="5"/>
        <v>11893</v>
      </c>
      <c r="I35" s="47">
        <f t="shared" si="5"/>
        <v>0</v>
      </c>
      <c r="J35" s="47">
        <f t="shared" si="5"/>
        <v>0</v>
      </c>
      <c r="K35" s="47">
        <f t="shared" si="5"/>
        <v>11893</v>
      </c>
    </row>
    <row r="36" spans="1:11">
      <c r="A36" s="48" t="s">
        <v>136</v>
      </c>
      <c r="B36" s="49" t="s">
        <v>206</v>
      </c>
      <c r="C36" s="118" t="s">
        <v>207</v>
      </c>
      <c r="D36" s="50"/>
      <c r="E36" s="50"/>
      <c r="F36" s="50"/>
      <c r="G36" s="50"/>
      <c r="H36" s="50"/>
      <c r="I36" s="50"/>
      <c r="J36" s="50"/>
      <c r="K36" s="50"/>
    </row>
    <row r="37" spans="1:11">
      <c r="A37" s="48" t="s">
        <v>137</v>
      </c>
      <c r="B37" s="49" t="s">
        <v>208</v>
      </c>
      <c r="C37" s="118" t="s">
        <v>209</v>
      </c>
      <c r="D37" s="50">
        <v>3808</v>
      </c>
      <c r="E37" s="50"/>
      <c r="F37" s="50"/>
      <c r="G37" s="50">
        <f>SUM(D37:F37)</f>
        <v>3808</v>
      </c>
      <c r="H37" s="50">
        <v>2049</v>
      </c>
      <c r="I37" s="50"/>
      <c r="J37" s="50"/>
      <c r="K37" s="50">
        <f t="shared" ref="K37:K43" si="6">SUM(H37:J37)</f>
        <v>2049</v>
      </c>
    </row>
    <row r="38" spans="1:11">
      <c r="A38" s="48" t="s">
        <v>138</v>
      </c>
      <c r="B38" s="49" t="s">
        <v>210</v>
      </c>
      <c r="C38" s="118" t="s">
        <v>211</v>
      </c>
      <c r="D38" s="50">
        <v>2677</v>
      </c>
      <c r="E38" s="50"/>
      <c r="F38" s="50"/>
      <c r="G38" s="50">
        <f>SUM(D38:F38)</f>
        <v>2677</v>
      </c>
      <c r="H38" s="50">
        <v>1605</v>
      </c>
      <c r="I38" s="50"/>
      <c r="J38" s="50"/>
      <c r="K38" s="50">
        <f t="shared" si="6"/>
        <v>1605</v>
      </c>
    </row>
    <row r="39" spans="1:11">
      <c r="A39" s="48" t="s">
        <v>316</v>
      </c>
      <c r="B39" s="49" t="s">
        <v>212</v>
      </c>
      <c r="C39" s="118" t="s">
        <v>213</v>
      </c>
      <c r="D39" s="50">
        <v>1272</v>
      </c>
      <c r="E39" s="50"/>
      <c r="F39" s="50"/>
      <c r="G39" s="50">
        <f>SUM(D39:F39)</f>
        <v>1272</v>
      </c>
      <c r="H39" s="50">
        <v>1072</v>
      </c>
      <c r="I39" s="50"/>
      <c r="J39" s="50"/>
      <c r="K39" s="50">
        <f t="shared" si="6"/>
        <v>1072</v>
      </c>
    </row>
    <row r="40" spans="1:11">
      <c r="A40" s="48" t="s">
        <v>317</v>
      </c>
      <c r="B40" s="49" t="s">
        <v>214</v>
      </c>
      <c r="C40" s="118" t="s">
        <v>215</v>
      </c>
      <c r="D40" s="50"/>
      <c r="E40" s="50"/>
      <c r="F40" s="50"/>
      <c r="G40" s="50"/>
      <c r="H40" s="50">
        <v>3530</v>
      </c>
      <c r="I40" s="50"/>
      <c r="J40" s="50"/>
      <c r="K40" s="50">
        <f t="shared" si="6"/>
        <v>3530</v>
      </c>
    </row>
    <row r="41" spans="1:11">
      <c r="A41" s="48" t="s">
        <v>318</v>
      </c>
      <c r="B41" s="49" t="s">
        <v>216</v>
      </c>
      <c r="C41" s="118" t="s">
        <v>217</v>
      </c>
      <c r="D41" s="50">
        <v>1505</v>
      </c>
      <c r="E41" s="50"/>
      <c r="F41" s="50"/>
      <c r="G41" s="50">
        <f>SUM(D41:F41)</f>
        <v>1505</v>
      </c>
      <c r="H41" s="50">
        <v>1533</v>
      </c>
      <c r="I41" s="50"/>
      <c r="J41" s="50"/>
      <c r="K41" s="50">
        <f t="shared" si="6"/>
        <v>1533</v>
      </c>
    </row>
    <row r="42" spans="1:11">
      <c r="A42" s="48" t="s">
        <v>319</v>
      </c>
      <c r="B42" s="49" t="s">
        <v>218</v>
      </c>
      <c r="C42" s="118" t="s">
        <v>219</v>
      </c>
      <c r="D42" s="50"/>
      <c r="E42" s="50"/>
      <c r="F42" s="50"/>
      <c r="G42" s="50"/>
      <c r="H42" s="50">
        <v>1205</v>
      </c>
      <c r="I42" s="50"/>
      <c r="J42" s="50"/>
      <c r="K42" s="50">
        <f t="shared" si="6"/>
        <v>1205</v>
      </c>
    </row>
    <row r="43" spans="1:11">
      <c r="A43" s="48" t="s">
        <v>320</v>
      </c>
      <c r="B43" s="49" t="s">
        <v>220</v>
      </c>
      <c r="C43" s="118" t="s">
        <v>221</v>
      </c>
      <c r="D43" s="50">
        <v>250</v>
      </c>
      <c r="E43" s="50"/>
      <c r="F43" s="50"/>
      <c r="G43" s="50">
        <f>SUM(D43:F43)</f>
        <v>250</v>
      </c>
      <c r="H43" s="50">
        <v>800</v>
      </c>
      <c r="I43" s="50"/>
      <c r="J43" s="50"/>
      <c r="K43" s="50">
        <f t="shared" si="6"/>
        <v>800</v>
      </c>
    </row>
    <row r="44" spans="1:11">
      <c r="A44" s="48" t="s">
        <v>321</v>
      </c>
      <c r="B44" s="49" t="s">
        <v>222</v>
      </c>
      <c r="C44" s="118" t="s">
        <v>223</v>
      </c>
      <c r="D44" s="50"/>
      <c r="E44" s="50"/>
      <c r="F44" s="50"/>
      <c r="G44" s="50"/>
      <c r="H44" s="50">
        <v>0</v>
      </c>
      <c r="I44" s="50"/>
      <c r="J44" s="50"/>
      <c r="K44" s="50">
        <f t="shared" ref="K44:K45" si="7">SUM(H44:J44)</f>
        <v>0</v>
      </c>
    </row>
    <row r="45" spans="1:11">
      <c r="A45" s="48" t="s">
        <v>322</v>
      </c>
      <c r="B45" s="49" t="s">
        <v>224</v>
      </c>
      <c r="C45" s="118" t="s">
        <v>225</v>
      </c>
      <c r="D45" s="50"/>
      <c r="E45" s="50"/>
      <c r="F45" s="50"/>
      <c r="G45" s="50"/>
      <c r="H45" s="50">
        <v>99</v>
      </c>
      <c r="I45" s="50"/>
      <c r="J45" s="50"/>
      <c r="K45" s="50">
        <f t="shared" si="7"/>
        <v>99</v>
      </c>
    </row>
    <row r="46" spans="1:11">
      <c r="A46" s="45" t="s">
        <v>7</v>
      </c>
      <c r="B46" s="46" t="s">
        <v>256</v>
      </c>
      <c r="C46" s="117" t="s">
        <v>237</v>
      </c>
      <c r="D46" s="47">
        <f t="shared" ref="D46:K46" si="8">SUM(D47:D51)</f>
        <v>0</v>
      </c>
      <c r="E46" s="47">
        <f t="shared" si="8"/>
        <v>0</v>
      </c>
      <c r="F46" s="47">
        <f t="shared" si="8"/>
        <v>0</v>
      </c>
      <c r="G46" s="47">
        <f t="shared" si="8"/>
        <v>0</v>
      </c>
      <c r="H46" s="47">
        <f t="shared" si="8"/>
        <v>0</v>
      </c>
      <c r="I46" s="47">
        <f t="shared" si="8"/>
        <v>0</v>
      </c>
      <c r="J46" s="47">
        <f t="shared" si="8"/>
        <v>0</v>
      </c>
      <c r="K46" s="47">
        <f t="shared" si="8"/>
        <v>0</v>
      </c>
    </row>
    <row r="47" spans="1:11">
      <c r="A47" s="48" t="s">
        <v>139</v>
      </c>
      <c r="B47" s="49" t="s">
        <v>227</v>
      </c>
      <c r="C47" s="118" t="s">
        <v>228</v>
      </c>
      <c r="D47" s="50"/>
      <c r="E47" s="50"/>
      <c r="F47" s="50"/>
      <c r="G47" s="50"/>
      <c r="H47" s="50"/>
      <c r="I47" s="50"/>
      <c r="J47" s="50"/>
      <c r="K47" s="50"/>
    </row>
    <row r="48" spans="1:11">
      <c r="A48" s="48" t="s">
        <v>140</v>
      </c>
      <c r="B48" s="49" t="s">
        <v>229</v>
      </c>
      <c r="C48" s="118" t="s">
        <v>230</v>
      </c>
      <c r="D48" s="50"/>
      <c r="E48" s="50"/>
      <c r="F48" s="50"/>
      <c r="G48" s="50"/>
      <c r="H48" s="50"/>
      <c r="I48" s="50"/>
      <c r="J48" s="50"/>
      <c r="K48" s="50"/>
    </row>
    <row r="49" spans="1:11">
      <c r="A49" s="48" t="s">
        <v>141</v>
      </c>
      <c r="B49" s="49" t="s">
        <v>231</v>
      </c>
      <c r="C49" s="118" t="s">
        <v>232</v>
      </c>
      <c r="D49" s="50"/>
      <c r="E49" s="50"/>
      <c r="F49" s="50"/>
      <c r="G49" s="50"/>
      <c r="H49" s="50"/>
      <c r="I49" s="50"/>
      <c r="J49" s="50"/>
      <c r="K49" s="50"/>
    </row>
    <row r="50" spans="1:11">
      <c r="A50" s="48" t="s">
        <v>147</v>
      </c>
      <c r="B50" s="49" t="s">
        <v>233</v>
      </c>
      <c r="C50" s="118" t="s">
        <v>234</v>
      </c>
      <c r="D50" s="50"/>
      <c r="E50" s="50"/>
      <c r="F50" s="50"/>
      <c r="G50" s="50"/>
      <c r="H50" s="50"/>
      <c r="I50" s="50"/>
      <c r="J50" s="50"/>
      <c r="K50" s="50"/>
    </row>
    <row r="51" spans="1:11">
      <c r="A51" s="48" t="s">
        <v>323</v>
      </c>
      <c r="B51" s="49" t="s">
        <v>235</v>
      </c>
      <c r="C51" s="118" t="s">
        <v>236</v>
      </c>
      <c r="D51" s="50"/>
      <c r="E51" s="50"/>
      <c r="F51" s="50"/>
      <c r="G51" s="50"/>
      <c r="H51" s="50"/>
      <c r="I51" s="50"/>
      <c r="J51" s="50"/>
      <c r="K51" s="50"/>
    </row>
    <row r="52" spans="1:11">
      <c r="A52" s="45" t="s">
        <v>8</v>
      </c>
      <c r="B52" s="46" t="s">
        <v>257</v>
      </c>
      <c r="C52" s="117" t="s">
        <v>244</v>
      </c>
      <c r="D52" s="50">
        <f t="shared" ref="D52:K52" si="9">SUM(D53:D55)</f>
        <v>0</v>
      </c>
      <c r="E52" s="50">
        <f t="shared" si="9"/>
        <v>0</v>
      </c>
      <c r="F52" s="50">
        <f t="shared" si="9"/>
        <v>0</v>
      </c>
      <c r="G52" s="50">
        <f t="shared" si="9"/>
        <v>0</v>
      </c>
      <c r="H52" s="50">
        <f t="shared" si="9"/>
        <v>168</v>
      </c>
      <c r="I52" s="50">
        <f t="shared" si="9"/>
        <v>0</v>
      </c>
      <c r="J52" s="50">
        <f t="shared" si="9"/>
        <v>0</v>
      </c>
      <c r="K52" s="50">
        <f t="shared" si="9"/>
        <v>168</v>
      </c>
    </row>
    <row r="53" spans="1:11">
      <c r="A53" s="48" t="s">
        <v>142</v>
      </c>
      <c r="B53" s="49" t="s">
        <v>238</v>
      </c>
      <c r="C53" s="118" t="s">
        <v>239</v>
      </c>
      <c r="D53" s="50"/>
      <c r="E53" s="50"/>
      <c r="F53" s="50"/>
      <c r="G53" s="50"/>
      <c r="H53" s="50"/>
      <c r="I53" s="50"/>
      <c r="J53" s="50"/>
      <c r="K53" s="50"/>
    </row>
    <row r="54" spans="1:11">
      <c r="A54" s="48" t="s">
        <v>143</v>
      </c>
      <c r="B54" s="49" t="s">
        <v>240</v>
      </c>
      <c r="C54" s="118" t="s">
        <v>241</v>
      </c>
      <c r="D54" s="50"/>
      <c r="E54" s="50"/>
      <c r="F54" s="50"/>
      <c r="G54" s="50"/>
      <c r="H54" s="50">
        <v>138</v>
      </c>
      <c r="I54" s="50"/>
      <c r="J54" s="50"/>
      <c r="K54" s="50">
        <f>SUM(H54:J54)</f>
        <v>138</v>
      </c>
    </row>
    <row r="55" spans="1:11">
      <c r="A55" s="48" t="s">
        <v>144</v>
      </c>
      <c r="B55" s="49" t="s">
        <v>242</v>
      </c>
      <c r="C55" s="118" t="s">
        <v>243</v>
      </c>
      <c r="D55" s="50"/>
      <c r="E55" s="50"/>
      <c r="F55" s="50"/>
      <c r="G55" s="50"/>
      <c r="H55" s="50">
        <v>30</v>
      </c>
      <c r="I55" s="50"/>
      <c r="J55" s="50"/>
      <c r="K55" s="50">
        <f>SUM(H55:J55)</f>
        <v>30</v>
      </c>
    </row>
    <row r="56" spans="1:11">
      <c r="A56" s="45" t="s">
        <v>9</v>
      </c>
      <c r="B56" s="46" t="s">
        <v>258</v>
      </c>
      <c r="C56" s="117" t="s">
        <v>251</v>
      </c>
      <c r="D56" s="47">
        <f t="shared" ref="D56:K56" si="10">SUM(D57:D59)</f>
        <v>555</v>
      </c>
      <c r="E56" s="47">
        <f t="shared" si="10"/>
        <v>0</v>
      </c>
      <c r="F56" s="47">
        <f t="shared" si="10"/>
        <v>0</v>
      </c>
      <c r="G56" s="47">
        <f t="shared" si="10"/>
        <v>555</v>
      </c>
      <c r="H56" s="47">
        <f t="shared" si="10"/>
        <v>555</v>
      </c>
      <c r="I56" s="47">
        <f t="shared" si="10"/>
        <v>0</v>
      </c>
      <c r="J56" s="47">
        <f t="shared" si="10"/>
        <v>0</v>
      </c>
      <c r="K56" s="47">
        <f t="shared" si="10"/>
        <v>555</v>
      </c>
    </row>
    <row r="57" spans="1:11">
      <c r="A57" s="48" t="s">
        <v>149</v>
      </c>
      <c r="B57" s="49" t="s">
        <v>245</v>
      </c>
      <c r="C57" s="118" t="s">
        <v>246</v>
      </c>
      <c r="D57" s="50"/>
      <c r="E57" s="50"/>
      <c r="F57" s="50"/>
      <c r="G57" s="50"/>
      <c r="H57" s="50"/>
      <c r="I57" s="50"/>
      <c r="J57" s="50"/>
      <c r="K57" s="50"/>
    </row>
    <row r="58" spans="1:11">
      <c r="A58" s="48" t="s">
        <v>324</v>
      </c>
      <c r="B58" s="49" t="s">
        <v>247</v>
      </c>
      <c r="C58" s="118" t="s">
        <v>248</v>
      </c>
      <c r="D58" s="50">
        <v>355</v>
      </c>
      <c r="E58" s="50"/>
      <c r="F58" s="50"/>
      <c r="G58" s="50">
        <f>SUM(D58:F58)</f>
        <v>355</v>
      </c>
      <c r="H58" s="50">
        <v>555</v>
      </c>
      <c r="I58" s="50"/>
      <c r="J58" s="50"/>
      <c r="K58" s="50">
        <f>SUM(H58:J58)</f>
        <v>555</v>
      </c>
    </row>
    <row r="59" spans="1:11">
      <c r="A59" s="48" t="s">
        <v>150</v>
      </c>
      <c r="B59" s="49" t="s">
        <v>249</v>
      </c>
      <c r="C59" s="118" t="s">
        <v>250</v>
      </c>
      <c r="D59" s="50">
        <v>200</v>
      </c>
      <c r="E59" s="50"/>
      <c r="F59" s="50"/>
      <c r="G59" s="50">
        <f>SUM(D59:F59)</f>
        <v>200</v>
      </c>
      <c r="H59" s="50">
        <v>0</v>
      </c>
      <c r="I59" s="50"/>
      <c r="J59" s="50"/>
      <c r="K59" s="50">
        <f>SUM(H59:J59)</f>
        <v>0</v>
      </c>
    </row>
    <row r="60" spans="1:11">
      <c r="A60" s="53" t="s">
        <v>10</v>
      </c>
      <c r="B60" s="49" t="s">
        <v>259</v>
      </c>
      <c r="C60" s="118" t="s">
        <v>252</v>
      </c>
      <c r="D60" s="50">
        <f t="shared" ref="D60:K60" si="11">D10+D17+D23+D29+D35+D46+D52+D56</f>
        <v>128920</v>
      </c>
      <c r="E60" s="50">
        <f t="shared" si="11"/>
        <v>0</v>
      </c>
      <c r="F60" s="50">
        <f t="shared" si="11"/>
        <v>70800</v>
      </c>
      <c r="G60" s="50">
        <f t="shared" si="11"/>
        <v>199720</v>
      </c>
      <c r="H60" s="50">
        <f t="shared" si="11"/>
        <v>195543</v>
      </c>
      <c r="I60" s="50">
        <f t="shared" si="11"/>
        <v>0</v>
      </c>
      <c r="J60" s="50">
        <f t="shared" si="11"/>
        <v>70120</v>
      </c>
      <c r="K60" s="50">
        <f t="shared" si="11"/>
        <v>265663</v>
      </c>
    </row>
    <row r="61" spans="1:11">
      <c r="A61" s="45" t="s">
        <v>11</v>
      </c>
      <c r="B61" s="46" t="s">
        <v>303</v>
      </c>
      <c r="C61" s="117" t="s">
        <v>266</v>
      </c>
      <c r="D61" s="47">
        <f t="shared" ref="D61:K61" si="12">SUM(D62:D64)</f>
        <v>0</v>
      </c>
      <c r="E61" s="47">
        <f t="shared" si="12"/>
        <v>0</v>
      </c>
      <c r="F61" s="47">
        <f t="shared" si="12"/>
        <v>0</v>
      </c>
      <c r="G61" s="47">
        <f t="shared" si="12"/>
        <v>0</v>
      </c>
      <c r="H61" s="47">
        <f t="shared" si="12"/>
        <v>0</v>
      </c>
      <c r="I61" s="47">
        <f t="shared" si="12"/>
        <v>0</v>
      </c>
      <c r="J61" s="47">
        <f t="shared" si="12"/>
        <v>0</v>
      </c>
      <c r="K61" s="47">
        <f t="shared" si="12"/>
        <v>0</v>
      </c>
    </row>
    <row r="62" spans="1:11">
      <c r="A62" s="48" t="s">
        <v>325</v>
      </c>
      <c r="B62" s="49" t="s">
        <v>260</v>
      </c>
      <c r="C62" s="118" t="s">
        <v>261</v>
      </c>
      <c r="D62" s="50"/>
      <c r="E62" s="50"/>
      <c r="F62" s="50"/>
      <c r="G62" s="50"/>
      <c r="H62" s="50"/>
      <c r="I62" s="50"/>
      <c r="J62" s="50"/>
      <c r="K62" s="50"/>
    </row>
    <row r="63" spans="1:11">
      <c r="A63" s="48" t="s">
        <v>326</v>
      </c>
      <c r="B63" s="49" t="s">
        <v>262</v>
      </c>
      <c r="C63" s="118" t="s">
        <v>263</v>
      </c>
      <c r="D63" s="50"/>
      <c r="E63" s="50"/>
      <c r="F63" s="50"/>
      <c r="G63" s="50"/>
      <c r="H63" s="50"/>
      <c r="I63" s="50"/>
      <c r="J63" s="50"/>
      <c r="K63" s="50"/>
    </row>
    <row r="64" spans="1:11">
      <c r="A64" s="48" t="s">
        <v>327</v>
      </c>
      <c r="B64" s="49" t="s">
        <v>264</v>
      </c>
      <c r="C64" s="118" t="s">
        <v>265</v>
      </c>
      <c r="D64" s="50"/>
      <c r="E64" s="50"/>
      <c r="F64" s="50"/>
      <c r="G64" s="50"/>
      <c r="H64" s="50"/>
      <c r="I64" s="50"/>
      <c r="J64" s="50"/>
      <c r="K64" s="50"/>
    </row>
    <row r="65" spans="1:11">
      <c r="A65" s="45" t="s">
        <v>12</v>
      </c>
      <c r="B65" s="46" t="s">
        <v>304</v>
      </c>
      <c r="C65" s="117" t="s">
        <v>275</v>
      </c>
      <c r="D65" s="47">
        <f t="shared" ref="D65:K65" si="13">SUM(D66:D69)</f>
        <v>0</v>
      </c>
      <c r="E65" s="47">
        <f t="shared" si="13"/>
        <v>0</v>
      </c>
      <c r="F65" s="47">
        <f t="shared" si="13"/>
        <v>0</v>
      </c>
      <c r="G65" s="47">
        <f t="shared" si="13"/>
        <v>0</v>
      </c>
      <c r="H65" s="47">
        <f t="shared" si="13"/>
        <v>0</v>
      </c>
      <c r="I65" s="47">
        <f t="shared" si="13"/>
        <v>0</v>
      </c>
      <c r="J65" s="47">
        <f t="shared" si="13"/>
        <v>0</v>
      </c>
      <c r="K65" s="47">
        <f t="shared" si="13"/>
        <v>0</v>
      </c>
    </row>
    <row r="66" spans="1:11">
      <c r="A66" s="48" t="s">
        <v>328</v>
      </c>
      <c r="B66" s="49" t="s">
        <v>267</v>
      </c>
      <c r="C66" s="118" t="s">
        <v>268</v>
      </c>
      <c r="D66" s="50"/>
      <c r="E66" s="50"/>
      <c r="F66" s="50"/>
      <c r="G66" s="50"/>
      <c r="H66" s="50"/>
      <c r="I66" s="50"/>
      <c r="J66" s="50"/>
      <c r="K66" s="50"/>
    </row>
    <row r="67" spans="1:11">
      <c r="A67" s="48" t="s">
        <v>329</v>
      </c>
      <c r="B67" s="49" t="s">
        <v>269</v>
      </c>
      <c r="C67" s="118" t="s">
        <v>270</v>
      </c>
      <c r="D67" s="50"/>
      <c r="E67" s="50"/>
      <c r="F67" s="50"/>
      <c r="G67" s="50"/>
      <c r="H67" s="50"/>
      <c r="I67" s="50"/>
      <c r="J67" s="50"/>
      <c r="K67" s="50"/>
    </row>
    <row r="68" spans="1:11">
      <c r="A68" s="48" t="s">
        <v>330</v>
      </c>
      <c r="B68" s="49" t="s">
        <v>271</v>
      </c>
      <c r="C68" s="118" t="s">
        <v>272</v>
      </c>
      <c r="D68" s="50"/>
      <c r="E68" s="50"/>
      <c r="F68" s="50"/>
      <c r="G68" s="50"/>
      <c r="H68" s="50"/>
      <c r="I68" s="50"/>
      <c r="J68" s="50"/>
      <c r="K68" s="50"/>
    </row>
    <row r="69" spans="1:11">
      <c r="A69" s="48" t="s">
        <v>331</v>
      </c>
      <c r="B69" s="49" t="s">
        <v>273</v>
      </c>
      <c r="C69" s="118" t="s">
        <v>274</v>
      </c>
      <c r="D69" s="50"/>
      <c r="E69" s="50"/>
      <c r="F69" s="50"/>
      <c r="G69" s="50"/>
      <c r="H69" s="50"/>
      <c r="I69" s="50"/>
      <c r="J69" s="50"/>
      <c r="K69" s="50"/>
    </row>
    <row r="70" spans="1:11">
      <c r="A70" s="53" t="s">
        <v>104</v>
      </c>
      <c r="B70" s="46" t="s">
        <v>305</v>
      </c>
      <c r="C70" s="117" t="s">
        <v>280</v>
      </c>
      <c r="D70" s="50">
        <f>SUM(D71:D72)</f>
        <v>76009</v>
      </c>
      <c r="E70" s="50">
        <f t="shared" ref="E70:K70" si="14">SUM(E71:E72)</f>
        <v>2400</v>
      </c>
      <c r="F70" s="50">
        <f t="shared" si="14"/>
        <v>945</v>
      </c>
      <c r="G70" s="50">
        <f t="shared" si="14"/>
        <v>79354</v>
      </c>
      <c r="H70" s="50">
        <f t="shared" si="14"/>
        <v>76009</v>
      </c>
      <c r="I70" s="50">
        <f t="shared" si="14"/>
        <v>2400</v>
      </c>
      <c r="J70" s="50">
        <f t="shared" si="14"/>
        <v>945</v>
      </c>
      <c r="K70" s="50">
        <f t="shared" si="14"/>
        <v>79354</v>
      </c>
    </row>
    <row r="71" spans="1:11">
      <c r="A71" s="48" t="s">
        <v>332</v>
      </c>
      <c r="B71" s="49" t="s">
        <v>276</v>
      </c>
      <c r="C71" s="118" t="s">
        <v>277</v>
      </c>
      <c r="D71" s="50">
        <v>76009</v>
      </c>
      <c r="E71" s="50">
        <v>2400</v>
      </c>
      <c r="F71" s="50">
        <v>945</v>
      </c>
      <c r="G71" s="50">
        <f>SUM(D71:F71)</f>
        <v>79354</v>
      </c>
      <c r="H71" s="50">
        <v>76009</v>
      </c>
      <c r="I71" s="50">
        <v>2400</v>
      </c>
      <c r="J71" s="50">
        <v>945</v>
      </c>
      <c r="K71" s="50">
        <f>SUM(H71:J71)</f>
        <v>79354</v>
      </c>
    </row>
    <row r="72" spans="1:11">
      <c r="A72" s="48" t="s">
        <v>333</v>
      </c>
      <c r="B72" s="49" t="s">
        <v>278</v>
      </c>
      <c r="C72" s="118" t="s">
        <v>279</v>
      </c>
      <c r="D72" s="50"/>
      <c r="E72" s="50"/>
      <c r="F72" s="50"/>
      <c r="G72" s="50"/>
      <c r="H72" s="50"/>
      <c r="I72" s="50"/>
      <c r="J72" s="50"/>
      <c r="K72" s="50"/>
    </row>
    <row r="73" spans="1:11">
      <c r="A73" s="45" t="s">
        <v>13</v>
      </c>
      <c r="B73" s="46" t="s">
        <v>306</v>
      </c>
      <c r="C73" s="117" t="s">
        <v>290</v>
      </c>
      <c r="D73" s="47">
        <f t="shared" ref="D73:K73" si="15">SUM(D74:D78)</f>
        <v>0</v>
      </c>
      <c r="E73" s="47">
        <f t="shared" si="15"/>
        <v>0</v>
      </c>
      <c r="F73" s="47">
        <f t="shared" si="15"/>
        <v>0</v>
      </c>
      <c r="G73" s="47">
        <f t="shared" si="15"/>
        <v>0</v>
      </c>
      <c r="H73" s="47">
        <f t="shared" si="15"/>
        <v>4493</v>
      </c>
      <c r="I73" s="47">
        <f t="shared" si="15"/>
        <v>0</v>
      </c>
      <c r="J73" s="47">
        <f t="shared" si="15"/>
        <v>0</v>
      </c>
      <c r="K73" s="47">
        <f t="shared" si="15"/>
        <v>4493</v>
      </c>
    </row>
    <row r="74" spans="1:11">
      <c r="A74" s="48" t="s">
        <v>334</v>
      </c>
      <c r="B74" s="49" t="s">
        <v>281</v>
      </c>
      <c r="C74" s="118" t="s">
        <v>282</v>
      </c>
      <c r="D74" s="50"/>
      <c r="E74" s="50"/>
      <c r="F74" s="50"/>
      <c r="G74" s="50"/>
      <c r="H74" s="50">
        <v>4493</v>
      </c>
      <c r="I74" s="50">
        <v>0</v>
      </c>
      <c r="J74" s="50">
        <v>0</v>
      </c>
      <c r="K74" s="50">
        <v>4493</v>
      </c>
    </row>
    <row r="75" spans="1:11">
      <c r="A75" s="48" t="s">
        <v>335</v>
      </c>
      <c r="B75" s="49" t="s">
        <v>283</v>
      </c>
      <c r="C75" s="118" t="s">
        <v>284</v>
      </c>
      <c r="D75" s="50"/>
      <c r="E75" s="50"/>
      <c r="F75" s="50"/>
      <c r="G75" s="50"/>
      <c r="H75" s="50"/>
      <c r="I75" s="50"/>
      <c r="J75" s="50"/>
      <c r="K75" s="50"/>
    </row>
    <row r="76" spans="1:11">
      <c r="A76" s="48" t="s">
        <v>336</v>
      </c>
      <c r="B76" s="49" t="s">
        <v>285</v>
      </c>
      <c r="C76" s="118" t="s">
        <v>286</v>
      </c>
      <c r="D76" s="50"/>
      <c r="E76" s="50"/>
      <c r="F76" s="50"/>
      <c r="G76" s="50"/>
      <c r="H76" s="50"/>
      <c r="I76" s="50"/>
      <c r="J76" s="50"/>
      <c r="K76" s="50"/>
    </row>
    <row r="77" spans="1:11">
      <c r="A77" s="48" t="s">
        <v>337</v>
      </c>
      <c r="B77" s="49" t="s">
        <v>287</v>
      </c>
      <c r="C77" s="118" t="s">
        <v>288</v>
      </c>
      <c r="D77" s="50"/>
      <c r="E77" s="50"/>
      <c r="F77" s="50"/>
      <c r="G77" s="50"/>
      <c r="H77" s="50"/>
      <c r="I77" s="50"/>
      <c r="J77" s="50"/>
      <c r="K77" s="50"/>
    </row>
    <row r="78" spans="1:11">
      <c r="A78" s="48" t="s">
        <v>338</v>
      </c>
      <c r="B78" s="49" t="s">
        <v>357</v>
      </c>
      <c r="C78" s="118" t="s">
        <v>289</v>
      </c>
      <c r="D78" s="50"/>
      <c r="E78" s="50"/>
      <c r="F78" s="50"/>
      <c r="G78" s="50"/>
      <c r="H78" s="50"/>
      <c r="I78" s="50"/>
      <c r="J78" s="50"/>
      <c r="K78" s="50"/>
    </row>
    <row r="79" spans="1:11">
      <c r="A79" s="53" t="s">
        <v>14</v>
      </c>
      <c r="B79" s="46" t="s">
        <v>307</v>
      </c>
      <c r="C79" s="117" t="s">
        <v>299</v>
      </c>
      <c r="D79" s="47">
        <f t="shared" ref="D79:K79" si="16">SUM(D80:D84)</f>
        <v>0</v>
      </c>
      <c r="E79" s="47">
        <f t="shared" si="16"/>
        <v>0</v>
      </c>
      <c r="F79" s="47">
        <f t="shared" si="16"/>
        <v>0</v>
      </c>
      <c r="G79" s="47">
        <f t="shared" si="16"/>
        <v>0</v>
      </c>
      <c r="H79" s="47">
        <f t="shared" si="16"/>
        <v>0</v>
      </c>
      <c r="I79" s="47">
        <f t="shared" si="16"/>
        <v>0</v>
      </c>
      <c r="J79" s="47">
        <f t="shared" si="16"/>
        <v>0</v>
      </c>
      <c r="K79" s="47">
        <f t="shared" si="16"/>
        <v>0</v>
      </c>
    </row>
    <row r="80" spans="1:11">
      <c r="A80" s="48" t="s">
        <v>339</v>
      </c>
      <c r="B80" s="49" t="s">
        <v>291</v>
      </c>
      <c r="C80" s="118" t="s">
        <v>292</v>
      </c>
      <c r="D80" s="50"/>
      <c r="E80" s="50"/>
      <c r="F80" s="50"/>
      <c r="G80" s="50"/>
      <c r="H80" s="50"/>
      <c r="I80" s="50"/>
      <c r="J80" s="50"/>
      <c r="K80" s="50"/>
    </row>
    <row r="81" spans="1:11">
      <c r="A81" s="48" t="s">
        <v>340</v>
      </c>
      <c r="B81" s="49" t="s">
        <v>293</v>
      </c>
      <c r="C81" s="118" t="s">
        <v>294</v>
      </c>
      <c r="D81" s="50"/>
      <c r="E81" s="50"/>
      <c r="F81" s="50"/>
      <c r="G81" s="50"/>
      <c r="H81" s="50"/>
      <c r="I81" s="50"/>
      <c r="J81" s="50"/>
      <c r="K81" s="50"/>
    </row>
    <row r="82" spans="1:11">
      <c r="A82" s="48" t="s">
        <v>341</v>
      </c>
      <c r="B82" s="49" t="s">
        <v>295</v>
      </c>
      <c r="C82" s="118" t="s">
        <v>296</v>
      </c>
      <c r="D82" s="50"/>
      <c r="E82" s="50"/>
      <c r="F82" s="50"/>
      <c r="G82" s="50"/>
      <c r="H82" s="50"/>
      <c r="I82" s="50"/>
      <c r="J82" s="50"/>
      <c r="K82" s="50"/>
    </row>
    <row r="83" spans="1:11">
      <c r="A83" s="48" t="s">
        <v>342</v>
      </c>
      <c r="B83" s="49" t="s">
        <v>297</v>
      </c>
      <c r="C83" s="118" t="s">
        <v>298</v>
      </c>
      <c r="D83" s="50"/>
      <c r="E83" s="50"/>
      <c r="F83" s="50"/>
      <c r="G83" s="50"/>
      <c r="H83" s="50"/>
      <c r="I83" s="50"/>
      <c r="J83" s="50"/>
      <c r="K83" s="50"/>
    </row>
    <row r="84" spans="1:11">
      <c r="A84" s="48" t="s">
        <v>343</v>
      </c>
      <c r="B84" s="49" t="s">
        <v>300</v>
      </c>
      <c r="C84" s="118" t="s">
        <v>301</v>
      </c>
      <c r="D84" s="50"/>
      <c r="E84" s="50"/>
      <c r="F84" s="50"/>
      <c r="G84" s="50"/>
      <c r="H84" s="50"/>
      <c r="I84" s="50"/>
      <c r="J84" s="50"/>
      <c r="K84" s="50"/>
    </row>
    <row r="85" spans="1:11">
      <c r="A85" s="28" t="s">
        <v>433</v>
      </c>
      <c r="B85" s="6" t="s">
        <v>348</v>
      </c>
      <c r="C85" s="117" t="s">
        <v>302</v>
      </c>
      <c r="D85" s="47">
        <f t="shared" ref="D85:K85" si="17">D61+D65+D70+D73+D79</f>
        <v>76009</v>
      </c>
      <c r="E85" s="47">
        <f t="shared" si="17"/>
        <v>2400</v>
      </c>
      <c r="F85" s="47">
        <f t="shared" si="17"/>
        <v>945</v>
      </c>
      <c r="G85" s="47">
        <f t="shared" si="17"/>
        <v>79354</v>
      </c>
      <c r="H85" s="47">
        <f t="shared" si="17"/>
        <v>80502</v>
      </c>
      <c r="I85" s="47">
        <f t="shared" si="17"/>
        <v>2400</v>
      </c>
      <c r="J85" s="47">
        <f t="shared" si="17"/>
        <v>945</v>
      </c>
      <c r="K85" s="47">
        <f t="shared" si="17"/>
        <v>83847</v>
      </c>
    </row>
    <row r="86" spans="1:11">
      <c r="A86" s="48"/>
      <c r="B86" s="49" t="s">
        <v>308</v>
      </c>
      <c r="C86" s="117"/>
      <c r="D86" s="47">
        <f t="shared" ref="D86:K86" si="18">D60+D85</f>
        <v>204929</v>
      </c>
      <c r="E86" s="47">
        <f t="shared" si="18"/>
        <v>2400</v>
      </c>
      <c r="F86" s="47">
        <f t="shared" si="18"/>
        <v>71745</v>
      </c>
      <c r="G86" s="47">
        <f t="shared" si="18"/>
        <v>279074</v>
      </c>
      <c r="H86" s="47">
        <f t="shared" si="18"/>
        <v>276045</v>
      </c>
      <c r="I86" s="47">
        <f t="shared" si="18"/>
        <v>2400</v>
      </c>
      <c r="J86" s="47">
        <f t="shared" si="18"/>
        <v>71065</v>
      </c>
      <c r="K86" s="47">
        <f t="shared" si="18"/>
        <v>349510</v>
      </c>
    </row>
  </sheetData>
  <mergeCells count="18">
    <mergeCell ref="K8:K9"/>
    <mergeCell ref="D7:G7"/>
    <mergeCell ref="A7:A9"/>
    <mergeCell ref="B7:B9"/>
    <mergeCell ref="C7:C9"/>
    <mergeCell ref="D8:D9"/>
    <mergeCell ref="A1:K1"/>
    <mergeCell ref="E8:E9"/>
    <mergeCell ref="A6:K6"/>
    <mergeCell ref="A5:K5"/>
    <mergeCell ref="A4:K4"/>
    <mergeCell ref="A2:K2"/>
    <mergeCell ref="F8:F9"/>
    <mergeCell ref="G8:G9"/>
    <mergeCell ref="H7:K7"/>
    <mergeCell ref="H8:H9"/>
    <mergeCell ref="I8:I9"/>
    <mergeCell ref="J8:J9"/>
  </mergeCells>
  <pageMargins left="0.19685039370078741" right="0" top="0" bottom="0" header="0.31496062992125984" footer="0.31496062992125984"/>
  <pageSetup paperSize="9" scale="6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9"/>
  <sheetViews>
    <sheetView workbookViewId="0">
      <selection activeCell="G9" sqref="G9"/>
    </sheetView>
  </sheetViews>
  <sheetFormatPr defaultRowHeight="18" customHeight="1"/>
  <cols>
    <col min="1" max="1" width="73.5703125" customWidth="1"/>
    <col min="2" max="2" width="25" customWidth="1"/>
    <col min="3" max="3" width="26.28515625" customWidth="1"/>
  </cols>
  <sheetData>
    <row r="1" spans="1:7" ht="18" customHeight="1">
      <c r="A1" s="385" t="s">
        <v>470</v>
      </c>
      <c r="B1" s="414"/>
      <c r="C1" s="414"/>
    </row>
    <row r="2" spans="1:7" ht="18" customHeight="1">
      <c r="A2" s="385" t="s">
        <v>480</v>
      </c>
      <c r="B2" s="424"/>
      <c r="C2" s="424"/>
      <c r="D2" s="147"/>
      <c r="E2" s="147"/>
      <c r="F2" s="147"/>
      <c r="G2" s="147"/>
    </row>
    <row r="3" spans="1:7" ht="18" customHeight="1">
      <c r="A3" s="140"/>
      <c r="B3" s="139"/>
      <c r="C3" s="139"/>
    </row>
    <row r="4" spans="1:7" ht="18" customHeight="1">
      <c r="A4" s="460" t="s">
        <v>65</v>
      </c>
      <c r="B4" s="460"/>
      <c r="C4" s="460"/>
    </row>
    <row r="5" spans="1:7" ht="18" customHeight="1">
      <c r="A5" s="460" t="s">
        <v>438</v>
      </c>
      <c r="B5" s="460"/>
      <c r="C5" s="460"/>
    </row>
    <row r="6" spans="1:7" ht="18" customHeight="1">
      <c r="A6" s="29"/>
      <c r="B6" s="29"/>
      <c r="C6" s="29"/>
    </row>
    <row r="7" spans="1:7" ht="18" customHeight="1">
      <c r="A7" s="459" t="s">
        <v>1</v>
      </c>
      <c r="B7" s="420"/>
      <c r="C7" s="420"/>
    </row>
    <row r="8" spans="1:7" ht="30" customHeight="1">
      <c r="A8" s="30" t="s">
        <v>413</v>
      </c>
      <c r="B8" s="30" t="s">
        <v>371</v>
      </c>
      <c r="C8" s="30" t="s">
        <v>405</v>
      </c>
    </row>
    <row r="9" spans="1:7" ht="18" customHeight="1">
      <c r="A9" s="32" t="s">
        <v>414</v>
      </c>
      <c r="B9" s="135">
        <v>3000</v>
      </c>
      <c r="C9" s="135">
        <v>12955</v>
      </c>
    </row>
    <row r="10" spans="1:7" ht="18" customHeight="1">
      <c r="A10" s="32" t="s">
        <v>415</v>
      </c>
      <c r="B10" s="135">
        <v>300</v>
      </c>
      <c r="C10" s="135">
        <v>300</v>
      </c>
    </row>
    <row r="11" spans="1:7" ht="18" customHeight="1">
      <c r="A11" s="31" t="s">
        <v>416</v>
      </c>
      <c r="B11" s="135">
        <v>318</v>
      </c>
      <c r="C11" s="135">
        <v>318</v>
      </c>
    </row>
    <row r="12" spans="1:7" ht="18" customHeight="1">
      <c r="A12" s="134" t="s">
        <v>455</v>
      </c>
      <c r="B12" s="135"/>
      <c r="C12" s="135">
        <v>338</v>
      </c>
    </row>
    <row r="13" spans="1:7" ht="18" customHeight="1">
      <c r="A13" s="31" t="s">
        <v>439</v>
      </c>
      <c r="B13" s="135"/>
      <c r="C13" s="135">
        <v>1196</v>
      </c>
    </row>
    <row r="14" spans="1:7" ht="18" customHeight="1">
      <c r="A14" s="31" t="s">
        <v>440</v>
      </c>
      <c r="B14" s="135"/>
      <c r="C14" s="135">
        <v>514</v>
      </c>
    </row>
    <row r="15" spans="1:7" ht="18" customHeight="1">
      <c r="A15" s="31" t="s">
        <v>417</v>
      </c>
      <c r="B15" s="135"/>
      <c r="C15" s="135">
        <v>642</v>
      </c>
    </row>
    <row r="16" spans="1:7" ht="18" customHeight="1">
      <c r="A16" s="31" t="s">
        <v>426</v>
      </c>
      <c r="B16" s="135"/>
      <c r="C16" s="135">
        <v>1037</v>
      </c>
    </row>
    <row r="17" spans="1:3" ht="18" customHeight="1">
      <c r="A17" s="32" t="s">
        <v>441</v>
      </c>
      <c r="B17" s="135"/>
      <c r="C17" s="135">
        <v>2540</v>
      </c>
    </row>
    <row r="18" spans="1:3" ht="18" customHeight="1">
      <c r="A18" s="32" t="s">
        <v>452</v>
      </c>
      <c r="B18" s="135"/>
      <c r="C18" s="135">
        <v>110</v>
      </c>
    </row>
    <row r="19" spans="1:3" ht="18" customHeight="1">
      <c r="A19" s="32" t="s">
        <v>453</v>
      </c>
      <c r="B19" s="135"/>
      <c r="C19" s="135">
        <v>391</v>
      </c>
    </row>
    <row r="20" spans="1:3" ht="18" customHeight="1">
      <c r="A20" s="32" t="s">
        <v>456</v>
      </c>
      <c r="B20" s="135"/>
      <c r="C20" s="135">
        <v>217</v>
      </c>
    </row>
    <row r="21" spans="1:3" ht="18" customHeight="1">
      <c r="A21" s="32" t="s">
        <v>442</v>
      </c>
      <c r="B21" s="135"/>
      <c r="C21" s="135">
        <v>702</v>
      </c>
    </row>
    <row r="22" spans="1:3" ht="18" customHeight="1">
      <c r="A22" s="31" t="s">
        <v>443</v>
      </c>
      <c r="B22" s="135"/>
      <c r="C22" s="135">
        <v>732</v>
      </c>
    </row>
    <row r="23" spans="1:3" ht="18" customHeight="1">
      <c r="A23" s="32" t="s">
        <v>454</v>
      </c>
      <c r="B23" s="135"/>
      <c r="C23" s="135">
        <v>607</v>
      </c>
    </row>
    <row r="24" spans="1:3" ht="18" customHeight="1">
      <c r="A24" s="31" t="s">
        <v>427</v>
      </c>
      <c r="B24" s="135"/>
      <c r="C24" s="135">
        <v>771</v>
      </c>
    </row>
    <row r="25" spans="1:3" ht="18" customHeight="1">
      <c r="A25" s="33" t="s">
        <v>418</v>
      </c>
      <c r="B25" s="136">
        <f>SUM(B9:B11)</f>
        <v>3618</v>
      </c>
      <c r="C25" s="136">
        <f>SUM(C9:C24)</f>
        <v>23370</v>
      </c>
    </row>
    <row r="33" spans="1:3" ht="18" customHeight="1">
      <c r="C33" s="132"/>
    </row>
    <row r="39" spans="1:3" ht="18" customHeight="1">
      <c r="A39" s="133" t="s">
        <v>444</v>
      </c>
    </row>
    <row r="40" spans="1:3" ht="18" customHeight="1">
      <c r="A40" t="s">
        <v>445</v>
      </c>
      <c r="C40">
        <v>469</v>
      </c>
    </row>
    <row r="41" spans="1:3" ht="18" customHeight="1">
      <c r="A41" t="s">
        <v>446</v>
      </c>
      <c r="C41">
        <v>1139</v>
      </c>
    </row>
    <row r="42" spans="1:3" ht="18" customHeight="1">
      <c r="A42" t="s">
        <v>447</v>
      </c>
      <c r="C42">
        <v>151</v>
      </c>
    </row>
    <row r="43" spans="1:3" ht="18" customHeight="1">
      <c r="A43" t="s">
        <v>448</v>
      </c>
      <c r="C43">
        <f>SUM(C40:C42)</f>
        <v>1759</v>
      </c>
    </row>
    <row r="45" spans="1:3" ht="18" customHeight="1">
      <c r="A45" s="133" t="s">
        <v>449</v>
      </c>
    </row>
    <row r="46" spans="1:3" ht="18" customHeight="1">
      <c r="A46" t="s">
        <v>445</v>
      </c>
      <c r="C46">
        <v>45</v>
      </c>
    </row>
    <row r="47" spans="1:3" ht="18" customHeight="1">
      <c r="A47" t="s">
        <v>446</v>
      </c>
      <c r="C47">
        <v>57</v>
      </c>
    </row>
    <row r="48" spans="1:3" ht="18" customHeight="1">
      <c r="A48" t="s">
        <v>450</v>
      </c>
      <c r="C48">
        <v>233</v>
      </c>
    </row>
    <row r="49" spans="1:3" ht="18" customHeight="1">
      <c r="A49" t="s">
        <v>448</v>
      </c>
      <c r="C49">
        <v>90</v>
      </c>
    </row>
    <row r="50" spans="1:3" ht="18" customHeight="1">
      <c r="C50">
        <f>SUM(C46:C49)</f>
        <v>425</v>
      </c>
    </row>
    <row r="51" spans="1:3" ht="18" customHeight="1">
      <c r="A51" s="133" t="s">
        <v>451</v>
      </c>
    </row>
    <row r="52" spans="1:3" ht="18" customHeight="1">
      <c r="A52" t="s">
        <v>445</v>
      </c>
      <c r="C52">
        <v>250</v>
      </c>
    </row>
    <row r="53" spans="1:3" ht="18" customHeight="1">
      <c r="A53" t="s">
        <v>446</v>
      </c>
    </row>
    <row r="54" spans="1:3" ht="18" customHeight="1">
      <c r="A54" t="s">
        <v>450</v>
      </c>
    </row>
    <row r="55" spans="1:3" ht="18" customHeight="1">
      <c r="A55" t="s">
        <v>448</v>
      </c>
    </row>
    <row r="59" spans="1:3" ht="18" customHeight="1">
      <c r="A59" s="131"/>
    </row>
  </sheetData>
  <mergeCells count="5">
    <mergeCell ref="A7:C7"/>
    <mergeCell ref="A4:C4"/>
    <mergeCell ref="A5:C5"/>
    <mergeCell ref="A1:C1"/>
    <mergeCell ref="A2:C2"/>
  </mergeCells>
  <pageMargins left="0.78740157480314965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9"/>
  <sheetViews>
    <sheetView workbookViewId="0">
      <selection activeCell="D22" sqref="D22"/>
    </sheetView>
  </sheetViews>
  <sheetFormatPr defaultRowHeight="12.75"/>
  <cols>
    <col min="1" max="1" width="11.28515625" customWidth="1"/>
    <col min="2" max="2" width="55.5703125" customWidth="1"/>
    <col min="3" max="3" width="30" customWidth="1"/>
    <col min="4" max="4" width="28.85546875" customWidth="1"/>
  </cols>
  <sheetData>
    <row r="1" spans="1:20" ht="17.25" customHeight="1">
      <c r="A1" s="385" t="s">
        <v>471</v>
      </c>
      <c r="B1" s="414"/>
      <c r="C1" s="414"/>
      <c r="D1" s="414"/>
    </row>
    <row r="2" spans="1:20" ht="17.25" customHeight="1">
      <c r="A2" s="385" t="s">
        <v>481</v>
      </c>
      <c r="B2" s="424"/>
      <c r="C2" s="424"/>
      <c r="D2" s="414"/>
    </row>
    <row r="3" spans="1:20">
      <c r="B3" s="35"/>
      <c r="C3" s="36"/>
      <c r="D3" s="36"/>
    </row>
    <row r="4" spans="1:20">
      <c r="B4" s="35"/>
      <c r="C4" s="36"/>
      <c r="D4" s="36"/>
    </row>
    <row r="5" spans="1:20" ht="21" customHeight="1">
      <c r="A5" s="462" t="s">
        <v>65</v>
      </c>
      <c r="B5" s="414"/>
      <c r="C5" s="414"/>
      <c r="D5" s="414"/>
    </row>
    <row r="6" spans="1:20" ht="23.25" customHeight="1">
      <c r="A6" s="460" t="s">
        <v>437</v>
      </c>
      <c r="B6" s="414"/>
      <c r="C6" s="414"/>
      <c r="D6" s="414"/>
    </row>
    <row r="7" spans="1:20" ht="15">
      <c r="B7" s="38"/>
      <c r="C7" s="38"/>
      <c r="D7" s="38"/>
    </row>
    <row r="8" spans="1:20" ht="15">
      <c r="B8" s="38"/>
      <c r="C8" s="38"/>
      <c r="D8" s="38"/>
    </row>
    <row r="9" spans="1:20">
      <c r="A9" s="461" t="s">
        <v>1</v>
      </c>
      <c r="B9" s="414"/>
      <c r="C9" s="414"/>
      <c r="D9" s="414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0.75" customHeight="1" thickBot="1">
      <c r="D10" s="34" t="s">
        <v>1</v>
      </c>
    </row>
    <row r="11" spans="1:20" ht="52.5" customHeight="1" thickBot="1">
      <c r="A11" s="122" t="s">
        <v>425</v>
      </c>
      <c r="B11" s="125" t="s">
        <v>413</v>
      </c>
      <c r="C11" s="125" t="s">
        <v>371</v>
      </c>
      <c r="D11" s="125" t="s">
        <v>405</v>
      </c>
    </row>
    <row r="12" spans="1:20" ht="25.5" customHeight="1">
      <c r="A12" s="73" t="s">
        <v>2</v>
      </c>
      <c r="B12" s="74" t="s">
        <v>419</v>
      </c>
      <c r="C12" s="126">
        <v>5080</v>
      </c>
      <c r="D12" s="126">
        <v>4348</v>
      </c>
    </row>
    <row r="13" spans="1:20" ht="25.5" customHeight="1">
      <c r="A13" s="72" t="s">
        <v>3</v>
      </c>
      <c r="B13" s="37" t="s">
        <v>420</v>
      </c>
      <c r="C13" s="127">
        <v>1270</v>
      </c>
      <c r="D13" s="127">
        <v>1270</v>
      </c>
    </row>
    <row r="14" spans="1:20" ht="24" customHeight="1">
      <c r="A14" s="72" t="s">
        <v>4</v>
      </c>
      <c r="B14" s="37" t="s">
        <v>421</v>
      </c>
      <c r="C14" s="127">
        <v>2540</v>
      </c>
      <c r="D14" s="127">
        <v>0</v>
      </c>
    </row>
    <row r="15" spans="1:20" ht="24.75" customHeight="1">
      <c r="A15" s="72" t="s">
        <v>5</v>
      </c>
      <c r="B15" s="37" t="s">
        <v>422</v>
      </c>
      <c r="C15" s="127">
        <v>2540</v>
      </c>
      <c r="D15" s="127">
        <v>2540</v>
      </c>
    </row>
    <row r="16" spans="1:20" ht="24.75" customHeight="1">
      <c r="A16" s="72" t="s">
        <v>6</v>
      </c>
      <c r="B16" s="37" t="s">
        <v>423</v>
      </c>
      <c r="C16" s="128">
        <v>635</v>
      </c>
      <c r="D16" s="128">
        <v>635</v>
      </c>
    </row>
    <row r="17" spans="1:4" ht="24.75" customHeight="1">
      <c r="A17" s="72" t="s">
        <v>7</v>
      </c>
      <c r="B17" s="37" t="s">
        <v>424</v>
      </c>
      <c r="C17" s="128"/>
      <c r="D17" s="128">
        <v>3429</v>
      </c>
    </row>
    <row r="18" spans="1:4" ht="24.75" customHeight="1" thickBot="1">
      <c r="A18" s="120" t="s">
        <v>8</v>
      </c>
      <c r="B18" s="121" t="s">
        <v>436</v>
      </c>
      <c r="C18" s="129"/>
      <c r="D18" s="129">
        <v>1905</v>
      </c>
    </row>
    <row r="19" spans="1:4" ht="25.5" customHeight="1" thickBot="1">
      <c r="A19" s="123"/>
      <c r="B19" s="124" t="s">
        <v>349</v>
      </c>
      <c r="C19" s="130">
        <f>SUM(C12:C16)</f>
        <v>12065</v>
      </c>
      <c r="D19" s="130">
        <f>SUM(D12:D18)</f>
        <v>14127</v>
      </c>
    </row>
  </sheetData>
  <mergeCells count="5">
    <mergeCell ref="A9:D9"/>
    <mergeCell ref="A5:D5"/>
    <mergeCell ref="A6:D6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activeCell="K23" sqref="K23"/>
    </sheetView>
  </sheetViews>
  <sheetFormatPr defaultRowHeight="15"/>
  <cols>
    <col min="1" max="1" width="10.42578125" customWidth="1"/>
    <col min="2" max="2" width="31.85546875" customWidth="1"/>
    <col min="3" max="5" width="9.140625" style="183"/>
    <col min="6" max="6" width="12" style="153" customWidth="1"/>
    <col min="10" max="10" width="12.42578125" customWidth="1"/>
  </cols>
  <sheetData>
    <row r="1" spans="1:17" ht="12.75">
      <c r="A1" s="385" t="s">
        <v>498</v>
      </c>
      <c r="B1" s="410"/>
      <c r="C1" s="410"/>
      <c r="D1" s="410"/>
      <c r="E1" s="410"/>
      <c r="F1" s="414"/>
      <c r="G1" s="414"/>
      <c r="H1" s="414"/>
      <c r="I1" s="414"/>
      <c r="J1" s="414"/>
      <c r="K1" s="414"/>
    </row>
    <row r="2" spans="1:17" ht="12.75">
      <c r="A2" s="385" t="s">
        <v>482</v>
      </c>
      <c r="B2" s="410"/>
      <c r="C2" s="410"/>
      <c r="D2" s="410"/>
      <c r="E2" s="410"/>
      <c r="F2" s="414"/>
      <c r="G2" s="414"/>
      <c r="H2" s="414"/>
      <c r="I2" s="414"/>
      <c r="J2" s="414"/>
      <c r="K2" s="414"/>
    </row>
    <row r="5" spans="1:17" ht="12.75">
      <c r="A5" s="468" t="s">
        <v>483</v>
      </c>
      <c r="B5" s="468"/>
      <c r="C5" s="468"/>
      <c r="D5" s="468"/>
      <c r="E5" s="468"/>
      <c r="F5" s="468"/>
      <c r="G5" s="414"/>
      <c r="H5" s="414"/>
      <c r="I5" s="414"/>
      <c r="J5" s="414"/>
      <c r="K5" s="414"/>
    </row>
    <row r="6" spans="1:17" ht="12.75">
      <c r="A6" s="468" t="s">
        <v>484</v>
      </c>
      <c r="B6" s="468"/>
      <c r="C6" s="468"/>
      <c r="D6" s="468"/>
      <c r="E6" s="468"/>
      <c r="F6" s="468"/>
      <c r="G6" s="414"/>
      <c r="H6" s="414"/>
      <c r="I6" s="414"/>
      <c r="J6" s="414"/>
      <c r="K6" s="414"/>
    </row>
    <row r="7" spans="1:17" ht="12.75">
      <c r="A7" s="151"/>
      <c r="B7" s="151"/>
      <c r="C7" s="152"/>
      <c r="D7" s="152"/>
      <c r="E7" s="152"/>
      <c r="F7" s="152"/>
    </row>
    <row r="8" spans="1:17" ht="12.75">
      <c r="A8" s="151"/>
      <c r="B8" s="151"/>
      <c r="C8" s="152"/>
      <c r="D8" s="152"/>
      <c r="E8" s="152"/>
      <c r="F8" s="152"/>
    </row>
    <row r="9" spans="1:17" ht="15.75" thickBot="1">
      <c r="A9" s="151"/>
      <c r="B9" s="151"/>
      <c r="C9" s="152"/>
      <c r="D9" s="152"/>
      <c r="E9" s="152"/>
      <c r="J9" s="152" t="s">
        <v>485</v>
      </c>
    </row>
    <row r="10" spans="1:17" ht="18.75" customHeight="1" thickBot="1">
      <c r="A10" s="469" t="s">
        <v>486</v>
      </c>
      <c r="B10" s="472" t="s">
        <v>359</v>
      </c>
      <c r="C10" s="474" t="s">
        <v>487</v>
      </c>
      <c r="D10" s="475"/>
      <c r="E10" s="475"/>
      <c r="F10" s="476"/>
      <c r="G10" s="477" t="s">
        <v>488</v>
      </c>
      <c r="H10" s="475"/>
      <c r="I10" s="475"/>
      <c r="J10" s="476"/>
    </row>
    <row r="11" spans="1:17" ht="25.5" customHeight="1">
      <c r="A11" s="470"/>
      <c r="B11" s="413"/>
      <c r="C11" s="463" t="s">
        <v>489</v>
      </c>
      <c r="D11" s="464"/>
      <c r="E11" s="465"/>
      <c r="F11" s="466" t="s">
        <v>490</v>
      </c>
      <c r="G11" s="463" t="s">
        <v>489</v>
      </c>
      <c r="H11" s="464"/>
      <c r="I11" s="465"/>
      <c r="J11" s="466" t="s">
        <v>490</v>
      </c>
    </row>
    <row r="12" spans="1:17" ht="18.75" customHeight="1" thickBot="1">
      <c r="A12" s="471"/>
      <c r="B12" s="473"/>
      <c r="C12" s="154" t="s">
        <v>491</v>
      </c>
      <c r="D12" s="155" t="s">
        <v>492</v>
      </c>
      <c r="E12" s="156" t="s">
        <v>493</v>
      </c>
      <c r="F12" s="467"/>
      <c r="G12" s="154" t="s">
        <v>491</v>
      </c>
      <c r="H12" s="155" t="s">
        <v>492</v>
      </c>
      <c r="I12" s="156" t="s">
        <v>493</v>
      </c>
      <c r="J12" s="467"/>
    </row>
    <row r="13" spans="1:17" ht="12.75">
      <c r="A13" s="157" t="s">
        <v>494</v>
      </c>
      <c r="B13" s="158"/>
      <c r="C13" s="159"/>
      <c r="D13" s="160"/>
      <c r="E13" s="161"/>
      <c r="F13" s="162"/>
      <c r="G13" s="159"/>
      <c r="H13" s="160"/>
      <c r="I13" s="161"/>
      <c r="J13" s="162"/>
    </row>
    <row r="14" spans="1:17" s="169" customFormat="1">
      <c r="A14" s="163" t="s">
        <v>43</v>
      </c>
      <c r="B14" s="164" t="s">
        <v>83</v>
      </c>
      <c r="C14" s="165">
        <v>34221</v>
      </c>
      <c r="D14" s="166">
        <v>0</v>
      </c>
      <c r="E14" s="167">
        <v>0</v>
      </c>
      <c r="F14" s="168">
        <f>SUM(C14:E14)</f>
        <v>34221</v>
      </c>
      <c r="G14" s="165">
        <v>26313</v>
      </c>
      <c r="H14" s="166">
        <v>0</v>
      </c>
      <c r="I14" s="167">
        <v>0</v>
      </c>
      <c r="J14" s="168">
        <v>26313</v>
      </c>
    </row>
    <row r="15" spans="1:17" s="169" customFormat="1" ht="15" customHeight="1">
      <c r="A15" s="170"/>
      <c r="B15" s="171" t="s">
        <v>495</v>
      </c>
      <c r="C15" s="172">
        <v>13597</v>
      </c>
      <c r="D15" s="173"/>
      <c r="E15" s="174"/>
      <c r="F15" s="175">
        <f>SUM(C15:E15)</f>
        <v>13597</v>
      </c>
      <c r="G15" s="172">
        <v>23085</v>
      </c>
      <c r="H15" s="173"/>
      <c r="I15" s="174"/>
      <c r="J15" s="175">
        <f>SUM(G15:I15)</f>
        <v>23085</v>
      </c>
    </row>
    <row r="16" spans="1:17" s="169" customFormat="1" ht="15.75" customHeight="1" thickBot="1">
      <c r="A16" s="170"/>
      <c r="B16" s="171" t="s">
        <v>496</v>
      </c>
      <c r="C16" s="172">
        <v>20624</v>
      </c>
      <c r="D16" s="173"/>
      <c r="E16" s="174"/>
      <c r="F16" s="175">
        <f>SUM(C16:E16)</f>
        <v>20624</v>
      </c>
      <c r="G16" s="172">
        <v>3228</v>
      </c>
      <c r="H16" s="173"/>
      <c r="I16" s="174"/>
      <c r="J16" s="175">
        <f>SUM(G16:I16)</f>
        <v>3228</v>
      </c>
      <c r="P16" s="176"/>
      <c r="Q16" s="176"/>
    </row>
    <row r="17" spans="1:10" ht="18" customHeight="1" thickBot="1">
      <c r="A17" s="177" t="s">
        <v>43</v>
      </c>
      <c r="B17" s="178" t="s">
        <v>497</v>
      </c>
      <c r="C17" s="179">
        <v>34221</v>
      </c>
      <c r="D17" s="180">
        <v>0</v>
      </c>
      <c r="E17" s="181">
        <v>0</v>
      </c>
      <c r="F17" s="182">
        <f>SUM(C17:E17)</f>
        <v>34221</v>
      </c>
      <c r="G17" s="179">
        <v>26313</v>
      </c>
      <c r="H17" s="180">
        <v>0</v>
      </c>
      <c r="I17" s="181">
        <v>0</v>
      </c>
      <c r="J17" s="182">
        <v>26313</v>
      </c>
    </row>
  </sheetData>
  <mergeCells count="12">
    <mergeCell ref="G11:I11"/>
    <mergeCell ref="J11:J12"/>
    <mergeCell ref="A1:K1"/>
    <mergeCell ref="A2:K2"/>
    <mergeCell ref="A5:K5"/>
    <mergeCell ref="A6:K6"/>
    <mergeCell ref="A10:A12"/>
    <mergeCell ref="B10:B12"/>
    <mergeCell ref="C10:F10"/>
    <mergeCell ref="G10:J10"/>
    <mergeCell ref="C11:E11"/>
    <mergeCell ref="F11:F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32"/>
  <sheetViews>
    <sheetView workbookViewId="0">
      <selection activeCell="E26" sqref="E26"/>
    </sheetView>
  </sheetViews>
  <sheetFormatPr defaultRowHeight="12.75"/>
  <cols>
    <col min="4" max="4" width="32.5703125" customWidth="1"/>
    <col min="5" max="5" width="13.42578125" customWidth="1"/>
    <col min="6" max="6" width="14.5703125" customWidth="1"/>
    <col min="7" max="7" width="13.42578125" customWidth="1"/>
    <col min="8" max="8" width="16.42578125" customWidth="1"/>
  </cols>
  <sheetData>
    <row r="1" spans="1:21">
      <c r="A1" s="385" t="s">
        <v>559</v>
      </c>
      <c r="B1" s="414"/>
      <c r="C1" s="414"/>
      <c r="D1" s="414"/>
      <c r="E1" s="414"/>
      <c r="F1" s="414"/>
      <c r="G1" s="414"/>
      <c r="H1" s="414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>
      <c r="A2" s="385" t="s">
        <v>588</v>
      </c>
      <c r="B2" s="414"/>
      <c r="C2" s="414"/>
      <c r="D2" s="414"/>
      <c r="E2" s="414"/>
      <c r="F2" s="414"/>
      <c r="G2" s="414"/>
      <c r="H2" s="414"/>
      <c r="I2" s="150"/>
      <c r="J2" s="150"/>
      <c r="K2" s="150"/>
    </row>
    <row r="3" spans="1:21">
      <c r="A3" s="253"/>
      <c r="B3" s="253"/>
    </row>
    <row r="4" spans="1:21">
      <c r="A4" s="253"/>
      <c r="B4" s="253"/>
    </row>
    <row r="5" spans="1:21">
      <c r="A5" s="478" t="s">
        <v>548</v>
      </c>
      <c r="B5" s="478"/>
      <c r="C5" s="414"/>
      <c r="D5" s="414"/>
      <c r="E5" s="414"/>
      <c r="F5" s="414"/>
      <c r="G5" s="414"/>
      <c r="H5" s="414"/>
    </row>
    <row r="6" spans="1:21">
      <c r="A6" s="478" t="s">
        <v>549</v>
      </c>
      <c r="B6" s="478"/>
      <c r="C6" s="414"/>
      <c r="D6" s="414"/>
      <c r="E6" s="414"/>
      <c r="F6" s="414"/>
      <c r="G6" s="414"/>
      <c r="H6" s="414"/>
    </row>
    <row r="7" spans="1:21">
      <c r="A7" s="478" t="s">
        <v>550</v>
      </c>
      <c r="B7" s="478"/>
      <c r="C7" s="414"/>
      <c r="D7" s="414"/>
      <c r="E7" s="414"/>
      <c r="F7" s="414"/>
      <c r="G7" s="414"/>
      <c r="H7" s="414"/>
    </row>
    <row r="8" spans="1:21">
      <c r="A8" s="254"/>
      <c r="B8" s="254"/>
      <c r="C8" s="150"/>
      <c r="D8" s="150"/>
      <c r="E8" s="150"/>
      <c r="F8" s="150"/>
      <c r="G8" s="150"/>
      <c r="H8" s="150"/>
      <c r="U8">
        <v>1</v>
      </c>
    </row>
    <row r="9" spans="1:21">
      <c r="A9" s="254"/>
      <c r="B9" s="254"/>
      <c r="C9" s="150"/>
      <c r="D9" s="150"/>
      <c r="E9" s="150"/>
      <c r="F9" s="150"/>
      <c r="G9" s="150"/>
      <c r="H9" s="150"/>
    </row>
    <row r="10" spans="1:21">
      <c r="A10" s="254"/>
      <c r="B10" s="254"/>
      <c r="C10" s="150"/>
      <c r="D10" s="150"/>
      <c r="E10" s="150"/>
      <c r="F10" s="150"/>
      <c r="G10" s="150"/>
      <c r="H10" s="150"/>
    </row>
    <row r="11" spans="1:21" ht="13.5" thickBot="1">
      <c r="H11" s="149" t="s">
        <v>1</v>
      </c>
    </row>
    <row r="12" spans="1:21">
      <c r="A12" s="479" t="s">
        <v>425</v>
      </c>
      <c r="B12" s="482" t="s">
        <v>551</v>
      </c>
      <c r="C12" s="482"/>
      <c r="D12" s="483"/>
      <c r="E12" s="488" t="s">
        <v>552</v>
      </c>
      <c r="F12" s="489"/>
      <c r="G12" s="488" t="s">
        <v>553</v>
      </c>
      <c r="H12" s="489"/>
    </row>
    <row r="13" spans="1:21">
      <c r="A13" s="480"/>
      <c r="B13" s="484"/>
      <c r="C13" s="484"/>
      <c r="D13" s="485"/>
      <c r="E13" s="490"/>
      <c r="F13" s="491"/>
      <c r="G13" s="490"/>
      <c r="H13" s="491"/>
    </row>
    <row r="14" spans="1:21">
      <c r="A14" s="480"/>
      <c r="B14" s="484"/>
      <c r="C14" s="484"/>
      <c r="D14" s="485"/>
      <c r="E14" s="492" t="s">
        <v>554</v>
      </c>
      <c r="F14" s="494" t="s">
        <v>555</v>
      </c>
      <c r="G14" s="492" t="s">
        <v>556</v>
      </c>
      <c r="H14" s="494" t="s">
        <v>555</v>
      </c>
    </row>
    <row r="15" spans="1:21" ht="13.5" thickBot="1">
      <c r="A15" s="481"/>
      <c r="B15" s="486"/>
      <c r="C15" s="486"/>
      <c r="D15" s="487"/>
      <c r="E15" s="493"/>
      <c r="F15" s="495"/>
      <c r="G15" s="493"/>
      <c r="H15" s="495"/>
    </row>
    <row r="16" spans="1:21">
      <c r="A16" s="507" t="s">
        <v>2</v>
      </c>
      <c r="B16" s="508" t="s">
        <v>561</v>
      </c>
      <c r="C16" s="508"/>
      <c r="D16" s="508"/>
      <c r="E16" s="510">
        <v>22438</v>
      </c>
      <c r="F16" s="510">
        <v>0</v>
      </c>
      <c r="G16" s="510">
        <v>19422</v>
      </c>
      <c r="H16" s="511">
        <v>0</v>
      </c>
    </row>
    <row r="17" spans="1:8">
      <c r="A17" s="498"/>
      <c r="B17" s="509"/>
      <c r="C17" s="509"/>
      <c r="D17" s="509"/>
      <c r="E17" s="484"/>
      <c r="F17" s="484"/>
      <c r="G17" s="484"/>
      <c r="H17" s="500"/>
    </row>
    <row r="18" spans="1:8">
      <c r="A18" s="490" t="s">
        <v>3</v>
      </c>
      <c r="B18" s="499" t="s">
        <v>557</v>
      </c>
      <c r="C18" s="499"/>
      <c r="D18" s="499"/>
      <c r="E18" s="484">
        <v>1119</v>
      </c>
      <c r="F18" s="484">
        <v>572</v>
      </c>
      <c r="G18" s="484">
        <v>1119</v>
      </c>
      <c r="H18" s="500">
        <v>572</v>
      </c>
    </row>
    <row r="19" spans="1:8">
      <c r="A19" s="498"/>
      <c r="B19" s="499"/>
      <c r="C19" s="499"/>
      <c r="D19" s="499"/>
      <c r="E19" s="484"/>
      <c r="F19" s="484"/>
      <c r="G19" s="484"/>
      <c r="H19" s="500"/>
    </row>
    <row r="20" spans="1:8">
      <c r="A20" s="490" t="s">
        <v>4</v>
      </c>
      <c r="B20" s="499" t="s">
        <v>560</v>
      </c>
      <c r="C20" s="499"/>
      <c r="D20" s="499"/>
      <c r="E20" s="484">
        <v>0</v>
      </c>
      <c r="F20" s="484">
        <v>10000</v>
      </c>
      <c r="G20" s="484">
        <v>19422</v>
      </c>
      <c r="H20" s="500">
        <v>10000</v>
      </c>
    </row>
    <row r="21" spans="1:8" ht="13.5" thickBot="1">
      <c r="A21" s="503"/>
      <c r="B21" s="504"/>
      <c r="C21" s="504"/>
      <c r="D21" s="504"/>
      <c r="E21" s="505"/>
      <c r="F21" s="505"/>
      <c r="G21" s="505"/>
      <c r="H21" s="506"/>
    </row>
    <row r="22" spans="1:8">
      <c r="A22" s="501"/>
      <c r="B22" s="482" t="s">
        <v>558</v>
      </c>
      <c r="C22" s="482"/>
      <c r="D22" s="482"/>
      <c r="E22" s="482">
        <f>SUM(E16:E19)</f>
        <v>23557</v>
      </c>
      <c r="F22" s="482">
        <v>10572</v>
      </c>
      <c r="G22" s="482">
        <f>SUM(G16:G19)</f>
        <v>20541</v>
      </c>
      <c r="H22" s="496">
        <v>10572</v>
      </c>
    </row>
    <row r="23" spans="1:8" ht="13.5" thickBot="1">
      <c r="A23" s="502"/>
      <c r="B23" s="486"/>
      <c r="C23" s="486"/>
      <c r="D23" s="486"/>
      <c r="E23" s="486"/>
      <c r="F23" s="486"/>
      <c r="G23" s="486"/>
      <c r="H23" s="497"/>
    </row>
    <row r="26" spans="1:8">
      <c r="B26" s="133"/>
      <c r="C26" s="133"/>
    </row>
    <row r="32" spans="1:8">
      <c r="C32" s="133"/>
      <c r="D32" s="133"/>
    </row>
  </sheetData>
  <mergeCells count="37">
    <mergeCell ref="G20:G21"/>
    <mergeCell ref="H20:H21"/>
    <mergeCell ref="G14:G15"/>
    <mergeCell ref="H14:H15"/>
    <mergeCell ref="A16:A17"/>
    <mergeCell ref="B16:D17"/>
    <mergeCell ref="E16:E17"/>
    <mergeCell ref="F16:F17"/>
    <mergeCell ref="G16:G17"/>
    <mergeCell ref="H16:H17"/>
    <mergeCell ref="H22:H23"/>
    <mergeCell ref="A18:A19"/>
    <mergeCell ref="B18:D19"/>
    <mergeCell ref="E18:E19"/>
    <mergeCell ref="F18:F19"/>
    <mergeCell ref="G18:G19"/>
    <mergeCell ref="H18:H19"/>
    <mergeCell ref="A22:A23"/>
    <mergeCell ref="B22:D23"/>
    <mergeCell ref="E22:E23"/>
    <mergeCell ref="F22:F23"/>
    <mergeCell ref="G22:G23"/>
    <mergeCell ref="A20:A21"/>
    <mergeCell ref="B20:D21"/>
    <mergeCell ref="E20:E21"/>
    <mergeCell ref="F20:F21"/>
    <mergeCell ref="A1:H1"/>
    <mergeCell ref="A5:H5"/>
    <mergeCell ref="A6:H6"/>
    <mergeCell ref="A7:H7"/>
    <mergeCell ref="A12:A15"/>
    <mergeCell ref="B12:D15"/>
    <mergeCell ref="E12:F13"/>
    <mergeCell ref="G12:H13"/>
    <mergeCell ref="E14:E15"/>
    <mergeCell ref="F14:F15"/>
    <mergeCell ref="A2:H2"/>
  </mergeCells>
  <pageMargins left="1.299212598425197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43"/>
  <sheetViews>
    <sheetView workbookViewId="0">
      <selection activeCell="V31" sqref="V31"/>
    </sheetView>
  </sheetViews>
  <sheetFormatPr defaultRowHeight="11.25"/>
  <cols>
    <col min="1" max="1" width="4.5703125" style="185" customWidth="1"/>
    <col min="2" max="2" width="31.85546875" style="186" customWidth="1"/>
    <col min="3" max="3" width="8.5703125" style="184" customWidth="1"/>
    <col min="4" max="4" width="8.28515625" style="184" customWidth="1"/>
    <col min="5" max="6" width="8.42578125" style="184" customWidth="1"/>
    <col min="7" max="7" width="8.28515625" style="184" customWidth="1"/>
    <col min="8" max="8" width="8.42578125" style="184" customWidth="1"/>
    <col min="9" max="9" width="8.140625" style="184" customWidth="1"/>
    <col min="10" max="10" width="8.5703125" style="184" customWidth="1"/>
    <col min="11" max="11" width="9.5703125" style="184" customWidth="1"/>
    <col min="12" max="12" width="8.140625" style="184" customWidth="1"/>
    <col min="13" max="13" width="8.7109375" style="184" customWidth="1"/>
    <col min="14" max="14" width="8.28515625" style="184" customWidth="1"/>
    <col min="15" max="15" width="8.42578125" style="184" customWidth="1"/>
    <col min="16" max="16" width="9.140625" style="184"/>
    <col min="17" max="16384" width="9.140625" style="185"/>
  </cols>
  <sheetData>
    <row r="1" spans="1:18" ht="12.75">
      <c r="A1" s="385" t="s">
        <v>547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8" ht="12.75">
      <c r="A2" s="385" t="s">
        <v>499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</row>
    <row r="3" spans="1:18" ht="15" customHeight="1">
      <c r="A3" s="513" t="s">
        <v>500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</row>
    <row r="4" spans="1:18" ht="15" customHeight="1">
      <c r="A4" s="513" t="s">
        <v>501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</row>
    <row r="5" spans="1:18" ht="15" customHeight="1">
      <c r="O5" s="187" t="s">
        <v>485</v>
      </c>
    </row>
    <row r="6" spans="1:18" ht="9" customHeight="1" thickBot="1"/>
    <row r="7" spans="1:18" ht="25.5" customHeight="1" thickBot="1">
      <c r="A7" s="188" t="s">
        <v>459</v>
      </c>
      <c r="B7" s="189" t="s">
        <v>359</v>
      </c>
      <c r="C7" s="190" t="s">
        <v>502</v>
      </c>
      <c r="D7" s="191" t="s">
        <v>503</v>
      </c>
      <c r="E7" s="191" t="s">
        <v>504</v>
      </c>
      <c r="F7" s="191" t="s">
        <v>505</v>
      </c>
      <c r="G7" s="191" t="s">
        <v>506</v>
      </c>
      <c r="H7" s="191" t="s">
        <v>507</v>
      </c>
      <c r="I7" s="191" t="s">
        <v>508</v>
      </c>
      <c r="J7" s="191" t="s">
        <v>509</v>
      </c>
      <c r="K7" s="191" t="s">
        <v>510</v>
      </c>
      <c r="L7" s="191" t="s">
        <v>511</v>
      </c>
      <c r="M7" s="191" t="s">
        <v>512</v>
      </c>
      <c r="N7" s="192" t="s">
        <v>513</v>
      </c>
      <c r="O7" s="193" t="s">
        <v>349</v>
      </c>
    </row>
    <row r="8" spans="1:18" s="200" customFormat="1" ht="15" customHeight="1">
      <c r="A8" s="194"/>
      <c r="B8" s="195" t="s">
        <v>514</v>
      </c>
      <c r="C8" s="196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8"/>
      <c r="O8" s="199"/>
    </row>
    <row r="9" spans="1:18" ht="15" customHeight="1">
      <c r="A9" s="201" t="s">
        <v>2</v>
      </c>
      <c r="B9" s="202" t="s">
        <v>515</v>
      </c>
      <c r="C9" s="203">
        <v>19024</v>
      </c>
      <c r="D9" s="204">
        <v>19512</v>
      </c>
      <c r="E9" s="204">
        <v>19653</v>
      </c>
      <c r="F9" s="204">
        <v>15074</v>
      </c>
      <c r="G9" s="204">
        <v>22492</v>
      </c>
      <c r="H9" s="205">
        <v>17863</v>
      </c>
      <c r="I9" s="205">
        <v>14714</v>
      </c>
      <c r="J9" s="204">
        <v>17687</v>
      </c>
      <c r="K9" s="205">
        <v>17258</v>
      </c>
      <c r="L9" s="204">
        <v>19865</v>
      </c>
      <c r="M9" s="205">
        <v>19419</v>
      </c>
      <c r="N9" s="206">
        <v>17775</v>
      </c>
      <c r="O9" s="207">
        <f>SUM(C9:N9)</f>
        <v>220336</v>
      </c>
      <c r="R9" s="208"/>
    </row>
    <row r="10" spans="1:18" ht="15" customHeight="1">
      <c r="A10" s="201" t="s">
        <v>3</v>
      </c>
      <c r="B10" s="202" t="s">
        <v>516</v>
      </c>
      <c r="C10" s="209"/>
      <c r="D10" s="210"/>
      <c r="E10" s="210"/>
      <c r="F10" s="210">
        <v>402</v>
      </c>
      <c r="G10" s="210">
        <v>2011</v>
      </c>
      <c r="H10" s="210"/>
      <c r="I10" s="210">
        <v>1038</v>
      </c>
      <c r="J10" s="210"/>
      <c r="K10" s="210"/>
      <c r="L10" s="210"/>
      <c r="M10" s="210"/>
      <c r="N10" s="211"/>
      <c r="O10" s="212">
        <f>SUM(C10:N10)</f>
        <v>3451</v>
      </c>
      <c r="R10" s="184"/>
    </row>
    <row r="11" spans="1:18" ht="15" customHeight="1">
      <c r="A11" s="201" t="s">
        <v>4</v>
      </c>
      <c r="B11" s="202" t="s">
        <v>517</v>
      </c>
      <c r="C11" s="203">
        <v>654</v>
      </c>
      <c r="D11" s="205">
        <v>386</v>
      </c>
      <c r="E11" s="204">
        <v>8501</v>
      </c>
      <c r="F11" s="205">
        <v>471</v>
      </c>
      <c r="G11" s="204">
        <v>2428</v>
      </c>
      <c r="H11" s="205">
        <v>1128</v>
      </c>
      <c r="I11" s="205">
        <v>881</v>
      </c>
      <c r="J11" s="205">
        <v>353</v>
      </c>
      <c r="K11" s="204">
        <v>12755</v>
      </c>
      <c r="L11" s="205">
        <v>1060</v>
      </c>
      <c r="M11" s="205">
        <v>343</v>
      </c>
      <c r="N11" s="206">
        <v>300</v>
      </c>
      <c r="O11" s="213">
        <f t="shared" ref="O11:O18" si="0">SUM(C11:N11)</f>
        <v>29260</v>
      </c>
      <c r="R11" s="184"/>
    </row>
    <row r="12" spans="1:18" ht="15" customHeight="1">
      <c r="A12" s="201" t="s">
        <v>5</v>
      </c>
      <c r="B12" s="202" t="s">
        <v>518</v>
      </c>
      <c r="C12" s="203">
        <v>1030</v>
      </c>
      <c r="D12" s="204">
        <v>511</v>
      </c>
      <c r="E12" s="204"/>
      <c r="F12" s="204">
        <v>1956</v>
      </c>
      <c r="G12" s="204">
        <v>1269</v>
      </c>
      <c r="H12" s="204">
        <v>1948</v>
      </c>
      <c r="I12" s="204">
        <v>1205</v>
      </c>
      <c r="J12" s="204">
        <v>638</v>
      </c>
      <c r="K12" s="204">
        <v>430</v>
      </c>
      <c r="L12" s="204">
        <v>1308</v>
      </c>
      <c r="M12" s="204">
        <v>450</v>
      </c>
      <c r="N12" s="206">
        <v>1148</v>
      </c>
      <c r="O12" s="213">
        <f t="shared" si="0"/>
        <v>11893</v>
      </c>
      <c r="R12" s="184"/>
    </row>
    <row r="13" spans="1:18" ht="15" customHeight="1">
      <c r="A13" s="201" t="s">
        <v>6</v>
      </c>
      <c r="B13" s="202" t="s">
        <v>519</v>
      </c>
      <c r="C13" s="203">
        <v>0</v>
      </c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6"/>
      <c r="O13" s="213">
        <f t="shared" si="0"/>
        <v>0</v>
      </c>
      <c r="R13" s="184"/>
    </row>
    <row r="14" spans="1:18" ht="15" customHeight="1">
      <c r="A14" s="201" t="s">
        <v>7</v>
      </c>
      <c r="B14" s="202" t="s">
        <v>520</v>
      </c>
      <c r="C14" s="203">
        <v>20</v>
      </c>
      <c r="D14" s="204">
        <v>15</v>
      </c>
      <c r="E14" s="204">
        <v>20</v>
      </c>
      <c r="F14" s="204">
        <v>25</v>
      </c>
      <c r="G14" s="204">
        <v>20</v>
      </c>
      <c r="H14" s="204"/>
      <c r="I14" s="204"/>
      <c r="J14" s="204">
        <v>50</v>
      </c>
      <c r="K14" s="204"/>
      <c r="L14" s="204"/>
      <c r="M14" s="204">
        <v>18</v>
      </c>
      <c r="N14" s="206"/>
      <c r="O14" s="213">
        <f t="shared" si="0"/>
        <v>168</v>
      </c>
      <c r="R14" s="184"/>
    </row>
    <row r="15" spans="1:18" ht="15" customHeight="1">
      <c r="A15" s="201" t="s">
        <v>8</v>
      </c>
      <c r="B15" s="202" t="s">
        <v>521</v>
      </c>
      <c r="C15" s="203">
        <v>192</v>
      </c>
      <c r="D15" s="204">
        <v>38</v>
      </c>
      <c r="E15" s="204">
        <v>17</v>
      </c>
      <c r="F15" s="204">
        <v>188</v>
      </c>
      <c r="G15" s="204">
        <v>15</v>
      </c>
      <c r="H15" s="204">
        <v>25</v>
      </c>
      <c r="I15" s="204">
        <v>28</v>
      </c>
      <c r="J15" s="204">
        <v>7</v>
      </c>
      <c r="K15" s="204">
        <v>3</v>
      </c>
      <c r="L15" s="204">
        <v>15</v>
      </c>
      <c r="M15" s="204">
        <v>3</v>
      </c>
      <c r="N15" s="206">
        <v>24</v>
      </c>
      <c r="O15" s="213">
        <f t="shared" si="0"/>
        <v>555</v>
      </c>
      <c r="R15" s="184"/>
    </row>
    <row r="16" spans="1:18" ht="15" customHeight="1">
      <c r="A16" s="201" t="s">
        <v>9</v>
      </c>
      <c r="B16" s="214" t="s">
        <v>522</v>
      </c>
      <c r="C16" s="203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6">
        <v>4493</v>
      </c>
      <c r="O16" s="213">
        <f t="shared" si="0"/>
        <v>4493</v>
      </c>
      <c r="R16" s="184"/>
    </row>
    <row r="17" spans="1:19" ht="15" customHeight="1">
      <c r="A17" s="201" t="s">
        <v>10</v>
      </c>
      <c r="B17" s="214" t="s">
        <v>523</v>
      </c>
      <c r="C17" s="215"/>
      <c r="D17" s="204"/>
      <c r="E17" s="204"/>
      <c r="F17" s="204">
        <v>41545</v>
      </c>
      <c r="G17" s="204"/>
      <c r="H17" s="204"/>
      <c r="I17" s="204"/>
      <c r="J17" s="204"/>
      <c r="K17" s="204"/>
      <c r="L17" s="204"/>
      <c r="M17" s="204"/>
      <c r="N17" s="206"/>
      <c r="O17" s="213">
        <f t="shared" si="0"/>
        <v>41545</v>
      </c>
      <c r="R17" s="184"/>
    </row>
    <row r="18" spans="1:19" ht="15" customHeight="1" thickBot="1">
      <c r="A18" s="216" t="s">
        <v>11</v>
      </c>
      <c r="B18" s="217" t="s">
        <v>524</v>
      </c>
      <c r="C18" s="218"/>
      <c r="D18" s="219"/>
      <c r="E18" s="219"/>
      <c r="F18" s="219">
        <v>37809</v>
      </c>
      <c r="G18" s="219"/>
      <c r="H18" s="219"/>
      <c r="I18" s="219"/>
      <c r="J18" s="219"/>
      <c r="K18" s="219"/>
      <c r="L18" s="219"/>
      <c r="M18" s="219"/>
      <c r="N18" s="220"/>
      <c r="O18" s="221">
        <f t="shared" si="0"/>
        <v>37809</v>
      </c>
      <c r="R18" s="222"/>
    </row>
    <row r="19" spans="1:19" ht="15" customHeight="1">
      <c r="A19" s="223"/>
      <c r="B19" s="224" t="s">
        <v>525</v>
      </c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6"/>
      <c r="O19" s="207"/>
      <c r="R19" s="184"/>
    </row>
    <row r="20" spans="1:19" ht="15" customHeight="1">
      <c r="A20" s="201" t="s">
        <v>12</v>
      </c>
      <c r="B20" s="227" t="s">
        <v>526</v>
      </c>
      <c r="C20" s="228">
        <v>7687</v>
      </c>
      <c r="D20" s="228">
        <v>6999</v>
      </c>
      <c r="E20" s="228">
        <v>7941</v>
      </c>
      <c r="F20" s="228">
        <v>11512</v>
      </c>
      <c r="G20" s="228">
        <v>9086</v>
      </c>
      <c r="H20" s="228">
        <v>8570</v>
      </c>
      <c r="I20" s="228">
        <v>8015</v>
      </c>
      <c r="J20" s="228">
        <v>10616</v>
      </c>
      <c r="K20" s="228">
        <v>10581</v>
      </c>
      <c r="L20" s="228">
        <v>13307</v>
      </c>
      <c r="M20" s="228">
        <v>8030</v>
      </c>
      <c r="N20" s="228">
        <v>14132</v>
      </c>
      <c r="O20" s="213">
        <f t="shared" ref="O20:O27" si="1">SUM(C20:N20)</f>
        <v>116476</v>
      </c>
      <c r="Q20" s="184"/>
      <c r="S20" s="184"/>
    </row>
    <row r="21" spans="1:19" ht="15" customHeight="1">
      <c r="A21" s="201" t="s">
        <v>527</v>
      </c>
      <c r="B21" s="227" t="s">
        <v>528</v>
      </c>
      <c r="C21" s="228">
        <v>1878</v>
      </c>
      <c r="D21" s="228">
        <v>1840</v>
      </c>
      <c r="E21" s="228">
        <v>1781</v>
      </c>
      <c r="F21" s="228">
        <v>2858</v>
      </c>
      <c r="G21" s="228">
        <v>1666</v>
      </c>
      <c r="H21" s="228">
        <v>2108</v>
      </c>
      <c r="I21" s="228">
        <v>1895</v>
      </c>
      <c r="J21" s="228">
        <v>2190</v>
      </c>
      <c r="K21" s="228">
        <v>2226</v>
      </c>
      <c r="L21" s="228">
        <v>2305</v>
      </c>
      <c r="M21" s="228">
        <v>2530</v>
      </c>
      <c r="N21" s="229">
        <v>3372</v>
      </c>
      <c r="O21" s="213">
        <f t="shared" si="1"/>
        <v>26649</v>
      </c>
      <c r="Q21" s="184"/>
      <c r="S21" s="184"/>
    </row>
    <row r="22" spans="1:19" ht="15" customHeight="1">
      <c r="A22" s="201" t="s">
        <v>13</v>
      </c>
      <c r="B22" s="227" t="s">
        <v>529</v>
      </c>
      <c r="C22" s="228">
        <v>1249</v>
      </c>
      <c r="D22" s="204">
        <v>5218</v>
      </c>
      <c r="E22" s="230">
        <v>5728</v>
      </c>
      <c r="F22" s="204">
        <v>5539</v>
      </c>
      <c r="G22" s="230">
        <v>5219</v>
      </c>
      <c r="H22" s="204">
        <v>5083</v>
      </c>
      <c r="I22" s="230">
        <v>4165</v>
      </c>
      <c r="J22" s="204">
        <v>4809</v>
      </c>
      <c r="K22" s="230">
        <v>7814</v>
      </c>
      <c r="L22" s="204">
        <v>6276</v>
      </c>
      <c r="M22" s="230">
        <v>3296</v>
      </c>
      <c r="N22" s="206">
        <v>20355</v>
      </c>
      <c r="O22" s="213">
        <f t="shared" si="1"/>
        <v>74751</v>
      </c>
      <c r="Q22" s="184"/>
      <c r="S22" s="184"/>
    </row>
    <row r="23" spans="1:19" ht="15" customHeight="1">
      <c r="A23" s="201" t="s">
        <v>14</v>
      </c>
      <c r="B23" s="227" t="s">
        <v>530</v>
      </c>
      <c r="C23" s="228">
        <v>3197</v>
      </c>
      <c r="D23" s="204">
        <v>3238</v>
      </c>
      <c r="E23" s="230">
        <v>3209</v>
      </c>
      <c r="F23" s="204">
        <v>3212</v>
      </c>
      <c r="G23" s="230">
        <v>3267</v>
      </c>
      <c r="H23" s="204">
        <v>3843</v>
      </c>
      <c r="I23" s="230">
        <v>3175</v>
      </c>
      <c r="J23" s="204">
        <v>4432</v>
      </c>
      <c r="K23" s="230">
        <v>2863</v>
      </c>
      <c r="L23" s="204">
        <v>2700</v>
      </c>
      <c r="M23" s="230">
        <v>3935</v>
      </c>
      <c r="N23" s="206">
        <v>11102</v>
      </c>
      <c r="O23" s="213">
        <f t="shared" si="1"/>
        <v>48173</v>
      </c>
      <c r="Q23" s="184"/>
      <c r="S23" s="184"/>
    </row>
    <row r="24" spans="1:19" ht="15" customHeight="1">
      <c r="A24" s="201" t="s">
        <v>433</v>
      </c>
      <c r="B24" s="227" t="s">
        <v>69</v>
      </c>
      <c r="C24" s="205">
        <v>164</v>
      </c>
      <c r="D24" s="204">
        <v>3428</v>
      </c>
      <c r="E24" s="204">
        <v>310</v>
      </c>
      <c r="F24" s="204">
        <v>430</v>
      </c>
      <c r="G24" s="204">
        <v>912</v>
      </c>
      <c r="H24" s="204">
        <v>2210</v>
      </c>
      <c r="I24" s="204">
        <v>1239</v>
      </c>
      <c r="J24" s="204">
        <v>332</v>
      </c>
      <c r="K24" s="204">
        <v>1315</v>
      </c>
      <c r="L24" s="204">
        <v>199</v>
      </c>
      <c r="M24" s="204">
        <v>2144</v>
      </c>
      <c r="N24" s="206">
        <v>27598</v>
      </c>
      <c r="O24" s="213">
        <f t="shared" si="1"/>
        <v>40281</v>
      </c>
      <c r="Q24" s="184"/>
      <c r="S24" s="184"/>
    </row>
    <row r="25" spans="1:19" ht="15" customHeight="1">
      <c r="A25" s="201" t="s">
        <v>531</v>
      </c>
      <c r="B25" s="227" t="s">
        <v>532</v>
      </c>
      <c r="C25" s="205"/>
      <c r="D25" s="204"/>
      <c r="E25" s="204">
        <v>300</v>
      </c>
      <c r="F25" s="204">
        <v>391</v>
      </c>
      <c r="G25" s="204">
        <v>270</v>
      </c>
      <c r="H25" s="204">
        <v>1194</v>
      </c>
      <c r="I25" s="204">
        <v>61</v>
      </c>
      <c r="J25" s="204">
        <v>690</v>
      </c>
      <c r="K25" s="204">
        <v>1643</v>
      </c>
      <c r="L25" s="204">
        <v>661</v>
      </c>
      <c r="M25" s="204">
        <v>13373</v>
      </c>
      <c r="N25" s="206">
        <v>4877</v>
      </c>
      <c r="O25" s="213">
        <f t="shared" si="1"/>
        <v>23460</v>
      </c>
      <c r="Q25" s="184"/>
      <c r="S25" s="184"/>
    </row>
    <row r="26" spans="1:19" ht="15" customHeight="1">
      <c r="A26" s="201" t="s">
        <v>533</v>
      </c>
      <c r="B26" s="227" t="s">
        <v>534</v>
      </c>
      <c r="C26" s="205"/>
      <c r="D26" s="204"/>
      <c r="E26" s="204"/>
      <c r="F26" s="204"/>
      <c r="G26" s="204"/>
      <c r="H26" s="204"/>
      <c r="I26" s="204"/>
      <c r="J26" s="204">
        <v>1083</v>
      </c>
      <c r="K26" s="204">
        <v>3425</v>
      </c>
      <c r="L26" s="204"/>
      <c r="M26" s="204">
        <v>1100</v>
      </c>
      <c r="N26" s="206">
        <v>8519</v>
      </c>
      <c r="O26" s="213">
        <f t="shared" si="1"/>
        <v>14127</v>
      </c>
      <c r="Q26" s="184"/>
      <c r="S26" s="184"/>
    </row>
    <row r="27" spans="1:19" s="200" customFormat="1" ht="15" customHeight="1">
      <c r="A27" s="201" t="s">
        <v>535</v>
      </c>
      <c r="B27" s="227" t="s">
        <v>536</v>
      </c>
      <c r="C27" s="205">
        <v>74</v>
      </c>
      <c r="D27" s="204">
        <v>16</v>
      </c>
      <c r="E27" s="204"/>
      <c r="F27" s="204">
        <v>712</v>
      </c>
      <c r="G27" s="204">
        <v>152</v>
      </c>
      <c r="H27" s="204">
        <v>50</v>
      </c>
      <c r="I27" s="204"/>
      <c r="J27" s="204"/>
      <c r="K27" s="204"/>
      <c r="L27" s="204">
        <v>16</v>
      </c>
      <c r="M27" s="204"/>
      <c r="N27" s="206">
        <v>80</v>
      </c>
      <c r="O27" s="213">
        <f t="shared" si="1"/>
        <v>1100</v>
      </c>
      <c r="P27" s="208"/>
      <c r="Q27" s="184"/>
      <c r="S27" s="184"/>
    </row>
    <row r="28" spans="1:19" s="200" customFormat="1" ht="15" customHeight="1" thickBot="1">
      <c r="A28" s="216" t="s">
        <v>537</v>
      </c>
      <c r="B28" s="231" t="s">
        <v>538</v>
      </c>
      <c r="C28" s="232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4">
        <v>4493</v>
      </c>
      <c r="O28" s="235">
        <v>4493</v>
      </c>
      <c r="P28" s="208"/>
      <c r="Q28" s="208"/>
    </row>
    <row r="29" spans="1:19" s="241" customFormat="1" ht="18" customHeight="1" thickBot="1">
      <c r="A29" s="236" t="s">
        <v>539</v>
      </c>
      <c r="B29" s="237" t="s">
        <v>540</v>
      </c>
      <c r="C29" s="238">
        <f>SUM(C9:C18)</f>
        <v>20920</v>
      </c>
      <c r="D29" s="238">
        <f t="shared" ref="D29:O29" si="2">SUM(D9:D18)</f>
        <v>20462</v>
      </c>
      <c r="E29" s="238">
        <f t="shared" si="2"/>
        <v>28191</v>
      </c>
      <c r="F29" s="238">
        <f t="shared" si="2"/>
        <v>97470</v>
      </c>
      <c r="G29" s="238">
        <f t="shared" si="2"/>
        <v>28235</v>
      </c>
      <c r="H29" s="238">
        <f t="shared" si="2"/>
        <v>20964</v>
      </c>
      <c r="I29" s="238">
        <f t="shared" si="2"/>
        <v>17866</v>
      </c>
      <c r="J29" s="238">
        <f t="shared" si="2"/>
        <v>18735</v>
      </c>
      <c r="K29" s="238">
        <f t="shared" si="2"/>
        <v>30446</v>
      </c>
      <c r="L29" s="238">
        <f t="shared" si="2"/>
        <v>22248</v>
      </c>
      <c r="M29" s="238">
        <f t="shared" si="2"/>
        <v>20233</v>
      </c>
      <c r="N29" s="239">
        <f t="shared" si="2"/>
        <v>23740</v>
      </c>
      <c r="O29" s="238">
        <f t="shared" si="2"/>
        <v>349510</v>
      </c>
      <c r="P29" s="240"/>
    </row>
    <row r="30" spans="1:19" s="241" customFormat="1" ht="18" customHeight="1" thickBot="1">
      <c r="A30" s="242" t="s">
        <v>541</v>
      </c>
      <c r="B30" s="243" t="s">
        <v>542</v>
      </c>
      <c r="C30" s="238">
        <f>SUM(C20:C28)</f>
        <v>14249</v>
      </c>
      <c r="D30" s="238">
        <f t="shared" ref="D30:O30" si="3">SUM(D20:D28)</f>
        <v>20739</v>
      </c>
      <c r="E30" s="238">
        <f t="shared" si="3"/>
        <v>19269</v>
      </c>
      <c r="F30" s="238">
        <f t="shared" si="3"/>
        <v>24654</v>
      </c>
      <c r="G30" s="238">
        <f t="shared" si="3"/>
        <v>20572</v>
      </c>
      <c r="H30" s="238">
        <f t="shared" si="3"/>
        <v>23058</v>
      </c>
      <c r="I30" s="238">
        <f t="shared" si="3"/>
        <v>18550</v>
      </c>
      <c r="J30" s="238">
        <f t="shared" si="3"/>
        <v>24152</v>
      </c>
      <c r="K30" s="238">
        <f t="shared" si="3"/>
        <v>29867</v>
      </c>
      <c r="L30" s="238">
        <f t="shared" si="3"/>
        <v>25464</v>
      </c>
      <c r="M30" s="238">
        <f t="shared" si="3"/>
        <v>34408</v>
      </c>
      <c r="N30" s="239">
        <f t="shared" si="3"/>
        <v>94528</v>
      </c>
      <c r="O30" s="238">
        <f t="shared" si="3"/>
        <v>349510</v>
      </c>
      <c r="P30" s="240"/>
    </row>
    <row r="31" spans="1:19" s="241" customFormat="1" ht="18" customHeight="1" thickBot="1">
      <c r="A31" s="242" t="s">
        <v>543</v>
      </c>
      <c r="B31" s="243" t="s">
        <v>544</v>
      </c>
      <c r="C31" s="244">
        <f>C29-C30</f>
        <v>6671</v>
      </c>
      <c r="D31" s="244">
        <f>D29-D30</f>
        <v>-277</v>
      </c>
      <c r="E31" s="244">
        <f t="shared" ref="E31:O31" si="4">E29-E30</f>
        <v>8922</v>
      </c>
      <c r="F31" s="244">
        <f t="shared" si="4"/>
        <v>72816</v>
      </c>
      <c r="G31" s="244">
        <f t="shared" si="4"/>
        <v>7663</v>
      </c>
      <c r="H31" s="244">
        <f t="shared" si="4"/>
        <v>-2094</v>
      </c>
      <c r="I31" s="244">
        <f t="shared" si="4"/>
        <v>-684</v>
      </c>
      <c r="J31" s="244">
        <f t="shared" si="4"/>
        <v>-5417</v>
      </c>
      <c r="K31" s="244">
        <f t="shared" si="4"/>
        <v>579</v>
      </c>
      <c r="L31" s="244">
        <f t="shared" si="4"/>
        <v>-3216</v>
      </c>
      <c r="M31" s="244">
        <f t="shared" si="4"/>
        <v>-14175</v>
      </c>
      <c r="N31" s="245">
        <f t="shared" si="4"/>
        <v>-70788</v>
      </c>
      <c r="O31" s="244">
        <f t="shared" si="4"/>
        <v>0</v>
      </c>
      <c r="P31" s="240"/>
    </row>
    <row r="32" spans="1:19" ht="18" customHeight="1" thickBot="1">
      <c r="A32" s="246" t="s">
        <v>545</v>
      </c>
      <c r="B32" s="247" t="s">
        <v>546</v>
      </c>
      <c r="C32" s="248"/>
      <c r="D32" s="249">
        <f>C31+D29-D30</f>
        <v>6394</v>
      </c>
      <c r="E32" s="249">
        <f>D32+E29-E30</f>
        <v>15316</v>
      </c>
      <c r="F32" s="249">
        <f t="shared" ref="F32:N32" si="5">E32+F29-F30</f>
        <v>88132</v>
      </c>
      <c r="G32" s="249">
        <f t="shared" si="5"/>
        <v>95795</v>
      </c>
      <c r="H32" s="249">
        <f t="shared" si="5"/>
        <v>93701</v>
      </c>
      <c r="I32" s="249">
        <f t="shared" si="5"/>
        <v>93017</v>
      </c>
      <c r="J32" s="249">
        <f t="shared" si="5"/>
        <v>87600</v>
      </c>
      <c r="K32" s="249">
        <f t="shared" si="5"/>
        <v>88179</v>
      </c>
      <c r="L32" s="249">
        <f t="shared" si="5"/>
        <v>84963</v>
      </c>
      <c r="M32" s="249">
        <f t="shared" si="5"/>
        <v>70788</v>
      </c>
      <c r="N32" s="250">
        <f t="shared" si="5"/>
        <v>0</v>
      </c>
      <c r="O32" s="248">
        <f>N32+O29-O30</f>
        <v>0</v>
      </c>
    </row>
    <row r="33" spans="1:15">
      <c r="A33" s="200"/>
      <c r="B33" s="251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</row>
    <row r="34" spans="1:15">
      <c r="A34" s="200"/>
      <c r="B34" s="251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</row>
    <row r="35" spans="1:15" s="184" customFormat="1">
      <c r="A35" s="252"/>
      <c r="B35" s="186"/>
    </row>
    <row r="41" spans="1:15" s="184" customFormat="1">
      <c r="A41" s="185"/>
      <c r="B41" s="186"/>
      <c r="C41" s="512"/>
      <c r="D41" s="512"/>
    </row>
    <row r="43" spans="1:15" s="184" customFormat="1">
      <c r="A43" s="185"/>
      <c r="B43" s="186"/>
      <c r="C43" s="512"/>
      <c r="D43" s="512"/>
    </row>
  </sheetData>
  <mergeCells count="6">
    <mergeCell ref="C43:D43"/>
    <mergeCell ref="A1:O1"/>
    <mergeCell ref="A2:O2"/>
    <mergeCell ref="A3:O3"/>
    <mergeCell ref="A4:O4"/>
    <mergeCell ref="C41:D41"/>
  </mergeCells>
  <pageMargins left="0.31496062992125984" right="0.31496062992125984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AE47"/>
  <sheetViews>
    <sheetView workbookViewId="0">
      <selection activeCell="AI41" sqref="AI41"/>
    </sheetView>
  </sheetViews>
  <sheetFormatPr defaultRowHeight="11.25"/>
  <cols>
    <col min="1" max="1" width="7.7109375" style="75" customWidth="1"/>
    <col min="2" max="2" width="38.28515625" style="75" customWidth="1"/>
    <col min="3" max="3" width="9.28515625" style="114" customWidth="1"/>
    <col min="4" max="18" width="9.140625" style="114" hidden="1" customWidth="1"/>
    <col min="19" max="20" width="7.28515625" style="114" customWidth="1"/>
    <col min="21" max="26" width="9.140625" style="114" hidden="1" customWidth="1"/>
    <col min="27" max="27" width="7.5703125" style="115" customWidth="1"/>
    <col min="28" max="16384" width="9.140625" style="75"/>
  </cols>
  <sheetData>
    <row r="2" spans="1:31" ht="12.75">
      <c r="A2" s="385" t="s">
        <v>562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  <c r="L2" s="387"/>
      <c r="M2" s="387"/>
      <c r="N2" s="387"/>
      <c r="O2" s="387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</row>
    <row r="3" spans="1:31" ht="12.75">
      <c r="A3" s="385" t="s">
        <v>563</v>
      </c>
      <c r="B3" s="386"/>
      <c r="C3" s="386"/>
      <c r="D3" s="386"/>
      <c r="E3" s="386"/>
      <c r="F3" s="386"/>
      <c r="G3" s="387"/>
      <c r="H3" s="387"/>
      <c r="I3" s="387"/>
      <c r="J3" s="387"/>
      <c r="K3" s="387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</row>
    <row r="4" spans="1:31">
      <c r="A4" s="517" t="s">
        <v>65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387"/>
      <c r="AC4" s="387"/>
      <c r="AD4" s="387"/>
      <c r="AE4" s="387"/>
    </row>
    <row r="5" spans="1:31">
      <c r="A5" s="519" t="s">
        <v>404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387"/>
      <c r="AB5" s="387"/>
      <c r="AC5" s="387"/>
      <c r="AD5" s="387"/>
      <c r="AE5" s="387"/>
    </row>
    <row r="6" spans="1:31" ht="12" thickBot="1">
      <c r="A6" s="514" t="s">
        <v>372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6"/>
      <c r="AC6" s="516"/>
      <c r="AD6" s="516"/>
      <c r="AE6" s="516"/>
    </row>
    <row r="7" spans="1:31" s="76" customFormat="1" ht="25.5" customHeight="1">
      <c r="A7" s="523" t="s">
        <v>370</v>
      </c>
      <c r="B7" s="525" t="s">
        <v>359</v>
      </c>
      <c r="C7" s="520" t="s">
        <v>410</v>
      </c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2"/>
      <c r="AB7" s="520" t="s">
        <v>411</v>
      </c>
      <c r="AC7" s="521"/>
      <c r="AD7" s="521"/>
      <c r="AE7" s="522"/>
    </row>
    <row r="8" spans="1:31" s="76" customFormat="1" ht="23.25" thickBot="1">
      <c r="A8" s="524"/>
      <c r="B8" s="526"/>
      <c r="C8" s="17" t="s">
        <v>364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 t="s">
        <v>380</v>
      </c>
      <c r="R8" s="15"/>
      <c r="S8" s="14" t="s">
        <v>401</v>
      </c>
      <c r="T8" s="14" t="s">
        <v>402</v>
      </c>
      <c r="U8" s="15" t="s">
        <v>374</v>
      </c>
      <c r="V8" s="15" t="s">
        <v>375</v>
      </c>
      <c r="W8" s="15" t="s">
        <v>376</v>
      </c>
      <c r="X8" s="15" t="s">
        <v>377</v>
      </c>
      <c r="Y8" s="15" t="s">
        <v>378</v>
      </c>
      <c r="Z8" s="15" t="s">
        <v>379</v>
      </c>
      <c r="AA8" s="16" t="s">
        <v>373</v>
      </c>
      <c r="AB8" s="17" t="s">
        <v>364</v>
      </c>
      <c r="AC8" s="14" t="s">
        <v>401</v>
      </c>
      <c r="AD8" s="14" t="s">
        <v>402</v>
      </c>
      <c r="AE8" s="16" t="s">
        <v>373</v>
      </c>
    </row>
    <row r="9" spans="1:31">
      <c r="A9" s="77" t="s">
        <v>69</v>
      </c>
      <c r="B9" s="78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  <c r="V9" s="81"/>
      <c r="W9" s="81"/>
      <c r="X9" s="81"/>
      <c r="Y9" s="81"/>
      <c r="Z9" s="81"/>
      <c r="AA9" s="82"/>
      <c r="AB9" s="79"/>
      <c r="AC9" s="80"/>
      <c r="AD9" s="80"/>
      <c r="AE9" s="82"/>
    </row>
    <row r="10" spans="1:31" s="89" customFormat="1">
      <c r="A10" s="83" t="s">
        <v>381</v>
      </c>
      <c r="B10" s="84" t="s">
        <v>382</v>
      </c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8">
        <v>0</v>
      </c>
      <c r="AB10" s="85"/>
      <c r="AC10" s="86"/>
      <c r="AD10" s="86"/>
      <c r="AE10" s="88">
        <v>0</v>
      </c>
    </row>
    <row r="11" spans="1:31">
      <c r="A11" s="90"/>
      <c r="B11" s="91"/>
      <c r="C11" s="92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6"/>
      <c r="V11" s="86"/>
      <c r="W11" s="86"/>
      <c r="X11" s="86"/>
      <c r="Y11" s="86"/>
      <c r="Z11" s="86"/>
      <c r="AA11" s="93"/>
      <c r="AB11" s="92"/>
      <c r="AC11" s="87"/>
      <c r="AD11" s="87"/>
      <c r="AE11" s="93"/>
    </row>
    <row r="12" spans="1:31" s="89" customFormat="1">
      <c r="A12" s="83" t="s">
        <v>24</v>
      </c>
      <c r="B12" s="84" t="s">
        <v>383</v>
      </c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8">
        <v>0</v>
      </c>
      <c r="AB12" s="85">
        <v>138</v>
      </c>
      <c r="AC12" s="86"/>
      <c r="AD12" s="86"/>
      <c r="AE12" s="88">
        <v>138</v>
      </c>
    </row>
    <row r="13" spans="1:31">
      <c r="A13" s="90"/>
      <c r="B13" s="91"/>
      <c r="C13" s="92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6"/>
      <c r="V13" s="86"/>
      <c r="W13" s="86"/>
      <c r="X13" s="86"/>
      <c r="Y13" s="86"/>
      <c r="Z13" s="86"/>
      <c r="AA13" s="93"/>
      <c r="AB13" s="92"/>
      <c r="AC13" s="87"/>
      <c r="AD13" s="87"/>
      <c r="AE13" s="93"/>
    </row>
    <row r="14" spans="1:31" s="89" customFormat="1" ht="15" customHeight="1">
      <c r="A14" s="83" t="s">
        <v>26</v>
      </c>
      <c r="B14" s="84" t="s">
        <v>384</v>
      </c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8">
        <v>0</v>
      </c>
      <c r="AB14" s="85"/>
      <c r="AC14" s="86"/>
      <c r="AD14" s="86"/>
      <c r="AE14" s="88">
        <v>0</v>
      </c>
    </row>
    <row r="15" spans="1:31" ht="15" customHeight="1">
      <c r="A15" s="90"/>
      <c r="B15" s="91"/>
      <c r="C15" s="92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6"/>
      <c r="V15" s="86"/>
      <c r="W15" s="86"/>
      <c r="X15" s="86"/>
      <c r="Y15" s="86"/>
      <c r="Z15" s="86"/>
      <c r="AA15" s="93"/>
      <c r="AB15" s="92"/>
      <c r="AC15" s="87"/>
      <c r="AD15" s="87"/>
      <c r="AE15" s="93"/>
    </row>
    <row r="16" spans="1:31" s="89" customFormat="1" ht="15" customHeight="1">
      <c r="A16" s="83" t="s">
        <v>28</v>
      </c>
      <c r="B16" s="84" t="s">
        <v>385</v>
      </c>
      <c r="C16" s="85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8">
        <v>0</v>
      </c>
      <c r="AB16" s="85"/>
      <c r="AC16" s="86"/>
      <c r="AD16" s="86"/>
      <c r="AE16" s="88">
        <v>0</v>
      </c>
    </row>
    <row r="17" spans="1:31" ht="15" customHeight="1">
      <c r="A17" s="90"/>
      <c r="B17" s="91"/>
      <c r="C17" s="9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6"/>
      <c r="V17" s="86"/>
      <c r="W17" s="86"/>
      <c r="X17" s="86"/>
      <c r="Y17" s="86"/>
      <c r="Z17" s="86"/>
      <c r="AA17" s="93"/>
      <c r="AB17" s="92"/>
      <c r="AC17" s="87"/>
      <c r="AD17" s="87"/>
      <c r="AE17" s="93"/>
    </row>
    <row r="18" spans="1:31" s="89" customFormat="1">
      <c r="A18" s="83" t="s">
        <v>30</v>
      </c>
      <c r="B18" s="84" t="s">
        <v>386</v>
      </c>
      <c r="C18" s="85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>
        <v>0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8">
        <v>0</v>
      </c>
      <c r="AB18" s="85"/>
      <c r="AC18" s="86"/>
      <c r="AD18" s="86"/>
      <c r="AE18" s="88">
        <v>0</v>
      </c>
    </row>
    <row r="19" spans="1:31">
      <c r="A19" s="90"/>
      <c r="B19" s="91"/>
      <c r="C19" s="9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6"/>
      <c r="V19" s="86"/>
      <c r="W19" s="86"/>
      <c r="X19" s="86"/>
      <c r="Y19" s="86"/>
      <c r="Z19" s="86"/>
      <c r="AA19" s="93"/>
      <c r="AB19" s="92"/>
      <c r="AC19" s="87"/>
      <c r="AD19" s="87"/>
      <c r="AE19" s="93"/>
    </row>
    <row r="20" spans="1:31" s="89" customFormat="1">
      <c r="A20" s="83" t="s">
        <v>32</v>
      </c>
      <c r="B20" s="84" t="s">
        <v>387</v>
      </c>
      <c r="C20" s="92">
        <f>SUM(C21:C31)</f>
        <v>3085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7">
        <v>0</v>
      </c>
      <c r="AA20" s="88">
        <f t="shared" ref="AA20:AA30" si="0">SUM(C20:Z20)</f>
        <v>3085</v>
      </c>
      <c r="AB20" s="92">
        <f>SUM(AB21:AB31)</f>
        <v>3714</v>
      </c>
      <c r="AC20" s="86"/>
      <c r="AD20" s="86"/>
      <c r="AE20" s="88">
        <f t="shared" ref="AE20:AE31" si="1">SUM(AB20:AD20)</f>
        <v>3714</v>
      </c>
    </row>
    <row r="21" spans="1:31">
      <c r="A21" s="90"/>
      <c r="B21" s="94" t="s">
        <v>395</v>
      </c>
      <c r="C21" s="85">
        <v>934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93">
        <f t="shared" si="0"/>
        <v>934</v>
      </c>
      <c r="AB21" s="143">
        <v>934</v>
      </c>
      <c r="AC21" s="144"/>
      <c r="AD21" s="86"/>
      <c r="AE21" s="93">
        <f t="shared" si="1"/>
        <v>934</v>
      </c>
    </row>
    <row r="22" spans="1:31">
      <c r="A22" s="90"/>
      <c r="B22" s="94" t="s">
        <v>396</v>
      </c>
      <c r="C22" s="85">
        <v>1025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93">
        <f t="shared" si="0"/>
        <v>1025</v>
      </c>
      <c r="AB22" s="143">
        <v>1025</v>
      </c>
      <c r="AC22" s="144"/>
      <c r="AD22" s="86"/>
      <c r="AE22" s="93">
        <f t="shared" si="1"/>
        <v>1025</v>
      </c>
    </row>
    <row r="23" spans="1:31">
      <c r="A23" s="90"/>
      <c r="B23" s="94" t="s">
        <v>430</v>
      </c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93"/>
      <c r="AB23" s="143"/>
      <c r="AC23" s="144"/>
      <c r="AD23" s="86"/>
      <c r="AE23" s="93">
        <f t="shared" si="1"/>
        <v>0</v>
      </c>
    </row>
    <row r="24" spans="1:31">
      <c r="A24" s="90"/>
      <c r="B24" s="94" t="s">
        <v>457</v>
      </c>
      <c r="C24" s="85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93"/>
      <c r="AB24" s="143">
        <v>294</v>
      </c>
      <c r="AC24" s="144"/>
      <c r="AD24" s="86"/>
      <c r="AE24" s="93">
        <f>SUM(AB24:AD24)</f>
        <v>294</v>
      </c>
    </row>
    <row r="25" spans="1:31">
      <c r="A25" s="90"/>
      <c r="B25" s="94" t="s">
        <v>397</v>
      </c>
      <c r="C25" s="85">
        <v>563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93">
        <f t="shared" si="0"/>
        <v>563</v>
      </c>
      <c r="AB25" s="143">
        <v>563</v>
      </c>
      <c r="AC25" s="144"/>
      <c r="AD25" s="86"/>
      <c r="AE25" s="93">
        <f t="shared" si="1"/>
        <v>563</v>
      </c>
    </row>
    <row r="26" spans="1:31">
      <c r="A26" s="90"/>
      <c r="B26" s="94" t="s">
        <v>431</v>
      </c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93"/>
      <c r="AB26" s="143">
        <v>61</v>
      </c>
      <c r="AC26" s="144"/>
      <c r="AD26" s="86"/>
      <c r="AE26" s="93">
        <f t="shared" si="1"/>
        <v>61</v>
      </c>
    </row>
    <row r="27" spans="1:31">
      <c r="A27" s="90"/>
      <c r="B27" s="94" t="s">
        <v>398</v>
      </c>
      <c r="C27" s="85">
        <v>353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93">
        <f t="shared" si="0"/>
        <v>353</v>
      </c>
      <c r="AB27" s="143">
        <v>442</v>
      </c>
      <c r="AC27" s="144"/>
      <c r="AD27" s="86"/>
      <c r="AE27" s="93">
        <f t="shared" si="1"/>
        <v>442</v>
      </c>
    </row>
    <row r="28" spans="1:31">
      <c r="A28" s="90"/>
      <c r="B28" s="94" t="s">
        <v>460</v>
      </c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93"/>
      <c r="AB28" s="143">
        <v>240</v>
      </c>
      <c r="AC28" s="144"/>
      <c r="AD28" s="86"/>
      <c r="AE28" s="93">
        <f t="shared" si="1"/>
        <v>240</v>
      </c>
    </row>
    <row r="29" spans="1:31">
      <c r="A29" s="90"/>
      <c r="B29" s="94" t="s">
        <v>399</v>
      </c>
      <c r="C29" s="85">
        <v>155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93">
        <f t="shared" si="0"/>
        <v>155</v>
      </c>
      <c r="AB29" s="143">
        <v>0</v>
      </c>
      <c r="AC29" s="144"/>
      <c r="AD29" s="86"/>
      <c r="AE29" s="93">
        <f t="shared" si="1"/>
        <v>0</v>
      </c>
    </row>
    <row r="30" spans="1:31">
      <c r="A30" s="90"/>
      <c r="B30" s="94" t="s">
        <v>400</v>
      </c>
      <c r="C30" s="85">
        <v>55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93">
        <f t="shared" si="0"/>
        <v>55</v>
      </c>
      <c r="AB30" s="143">
        <v>91</v>
      </c>
      <c r="AC30" s="144"/>
      <c r="AD30" s="86"/>
      <c r="AE30" s="93">
        <f t="shared" si="1"/>
        <v>91</v>
      </c>
    </row>
    <row r="31" spans="1:31">
      <c r="A31" s="90"/>
      <c r="B31" s="91" t="s">
        <v>432</v>
      </c>
      <c r="C31" s="92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6"/>
      <c r="V31" s="86"/>
      <c r="W31" s="86"/>
      <c r="X31" s="86"/>
      <c r="Y31" s="86"/>
      <c r="Z31" s="86"/>
      <c r="AA31" s="93"/>
      <c r="AB31" s="145">
        <v>64</v>
      </c>
      <c r="AC31" s="146"/>
      <c r="AD31" s="87"/>
      <c r="AE31" s="93">
        <f t="shared" si="1"/>
        <v>64</v>
      </c>
    </row>
    <row r="32" spans="1:31" s="89" customFormat="1" ht="15" customHeight="1">
      <c r="A32" s="83" t="s">
        <v>34</v>
      </c>
      <c r="B32" s="84" t="s">
        <v>388</v>
      </c>
      <c r="C32" s="8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7">
        <v>0</v>
      </c>
      <c r="V32" s="87">
        <v>0</v>
      </c>
      <c r="W32" s="87">
        <v>0</v>
      </c>
      <c r="X32" s="87">
        <v>0</v>
      </c>
      <c r="Y32" s="87">
        <v>0</v>
      </c>
      <c r="Z32" s="87">
        <v>0</v>
      </c>
      <c r="AA32" s="88">
        <v>0</v>
      </c>
      <c r="AB32" s="85"/>
      <c r="AC32" s="86"/>
      <c r="AD32" s="86"/>
      <c r="AE32" s="88">
        <v>0</v>
      </c>
    </row>
    <row r="33" spans="1:31" ht="15" customHeight="1">
      <c r="A33" s="90"/>
      <c r="B33" s="91"/>
      <c r="C33" s="85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93"/>
      <c r="AB33" s="85"/>
      <c r="AC33" s="86"/>
      <c r="AD33" s="86"/>
      <c r="AE33" s="93"/>
    </row>
    <row r="34" spans="1:31" s="89" customFormat="1" ht="15" customHeight="1">
      <c r="A34" s="83" t="s">
        <v>36</v>
      </c>
      <c r="B34" s="84" t="s">
        <v>389</v>
      </c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7">
        <v>0</v>
      </c>
      <c r="V34" s="87">
        <v>0</v>
      </c>
      <c r="W34" s="87">
        <v>0</v>
      </c>
      <c r="X34" s="87">
        <v>0</v>
      </c>
      <c r="Y34" s="87">
        <v>0</v>
      </c>
      <c r="Z34" s="87">
        <v>0</v>
      </c>
      <c r="AA34" s="88"/>
      <c r="AB34" s="92">
        <v>1159</v>
      </c>
      <c r="AC34" s="87"/>
      <c r="AD34" s="87"/>
      <c r="AE34" s="88">
        <v>1159</v>
      </c>
    </row>
    <row r="35" spans="1:31" ht="15" customHeight="1">
      <c r="A35" s="90"/>
      <c r="B35" s="91"/>
      <c r="C35" s="92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6"/>
      <c r="V35" s="86"/>
      <c r="W35" s="86"/>
      <c r="X35" s="86"/>
      <c r="Y35" s="86"/>
      <c r="Z35" s="86"/>
      <c r="AA35" s="93"/>
      <c r="AB35" s="92"/>
      <c r="AC35" s="87"/>
      <c r="AD35" s="87"/>
      <c r="AE35" s="93"/>
    </row>
    <row r="36" spans="1:31" s="89" customFormat="1">
      <c r="A36" s="83" t="s">
        <v>38</v>
      </c>
      <c r="B36" s="84" t="s">
        <v>390</v>
      </c>
      <c r="C36" s="85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7">
        <v>0</v>
      </c>
      <c r="V36" s="87">
        <v>0</v>
      </c>
      <c r="W36" s="87">
        <v>0</v>
      </c>
      <c r="X36" s="87">
        <v>0</v>
      </c>
      <c r="Y36" s="87">
        <v>0</v>
      </c>
      <c r="Z36" s="87">
        <v>0</v>
      </c>
      <c r="AA36" s="88">
        <v>0</v>
      </c>
      <c r="AB36" s="85"/>
      <c r="AC36" s="86"/>
      <c r="AD36" s="86"/>
      <c r="AE36" s="88">
        <v>0</v>
      </c>
    </row>
    <row r="37" spans="1:31">
      <c r="A37" s="90"/>
      <c r="B37" s="91"/>
      <c r="C37" s="85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93"/>
      <c r="AB37" s="85"/>
      <c r="AC37" s="86"/>
      <c r="AD37" s="86"/>
      <c r="AE37" s="93"/>
    </row>
    <row r="38" spans="1:31" s="89" customFormat="1">
      <c r="A38" s="83" t="s">
        <v>40</v>
      </c>
      <c r="B38" s="84" t="s">
        <v>391</v>
      </c>
      <c r="C38" s="85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7">
        <v>0</v>
      </c>
      <c r="V38" s="87">
        <v>0</v>
      </c>
      <c r="W38" s="87">
        <v>0</v>
      </c>
      <c r="X38" s="87">
        <v>0</v>
      </c>
      <c r="Y38" s="87">
        <v>0</v>
      </c>
      <c r="Z38" s="87">
        <v>0</v>
      </c>
      <c r="AA38" s="88">
        <v>0</v>
      </c>
      <c r="AB38" s="85"/>
      <c r="AC38" s="86"/>
      <c r="AD38" s="86"/>
      <c r="AE38" s="88">
        <v>0</v>
      </c>
    </row>
    <row r="39" spans="1:31">
      <c r="A39" s="90"/>
      <c r="B39" s="91"/>
      <c r="C39" s="85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93"/>
      <c r="AB39" s="85"/>
      <c r="AC39" s="86"/>
      <c r="AD39" s="86"/>
      <c r="AE39" s="93"/>
    </row>
    <row r="40" spans="1:31" s="89" customFormat="1">
      <c r="A40" s="83" t="s">
        <v>42</v>
      </c>
      <c r="B40" s="84" t="s">
        <v>392</v>
      </c>
      <c r="C40" s="95">
        <v>360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>
        <v>1200</v>
      </c>
      <c r="T40" s="96"/>
      <c r="U40" s="87">
        <v>0</v>
      </c>
      <c r="V40" s="87">
        <v>0</v>
      </c>
      <c r="W40" s="87">
        <v>0</v>
      </c>
      <c r="X40" s="87">
        <v>0</v>
      </c>
      <c r="Y40" s="87">
        <v>0</v>
      </c>
      <c r="Z40" s="87">
        <v>0</v>
      </c>
      <c r="AA40" s="88">
        <f>SUM(C40:Z40)</f>
        <v>1560</v>
      </c>
      <c r="AB40" s="95">
        <v>7734</v>
      </c>
      <c r="AC40" s="96">
        <v>1200</v>
      </c>
      <c r="AD40" s="96"/>
      <c r="AE40" s="88">
        <f>SUM(AB40:AD40)</f>
        <v>8934</v>
      </c>
    </row>
    <row r="41" spans="1:31">
      <c r="A41" s="97"/>
      <c r="B41" s="91" t="s">
        <v>394</v>
      </c>
      <c r="C41" s="85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>
        <v>1200</v>
      </c>
      <c r="T41" s="86"/>
      <c r="U41" s="98"/>
      <c r="V41" s="98"/>
      <c r="W41" s="98"/>
      <c r="X41" s="98"/>
      <c r="Y41" s="98"/>
      <c r="Z41" s="98"/>
      <c r="AA41" s="93">
        <f>SUM(C41:Z41)</f>
        <v>1200</v>
      </c>
      <c r="AB41" s="85">
        <v>0</v>
      </c>
      <c r="AC41" s="86">
        <v>1200</v>
      </c>
      <c r="AD41" s="86"/>
      <c r="AE41" s="93">
        <f>SUM(AB41:AD41)</f>
        <v>1200</v>
      </c>
    </row>
    <row r="42" spans="1:31">
      <c r="A42" s="90"/>
      <c r="B42" s="99" t="s">
        <v>403</v>
      </c>
      <c r="C42" s="100">
        <v>360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86"/>
      <c r="V42" s="86"/>
      <c r="W42" s="86"/>
      <c r="X42" s="86"/>
      <c r="Y42" s="86"/>
      <c r="Z42" s="86"/>
      <c r="AA42" s="93">
        <f>SUM(C42:Z42)</f>
        <v>360</v>
      </c>
      <c r="AB42" s="100">
        <v>360</v>
      </c>
      <c r="AC42" s="101"/>
      <c r="AD42" s="101"/>
      <c r="AE42" s="93">
        <f>SUM(AB42:AD42)</f>
        <v>360</v>
      </c>
    </row>
    <row r="43" spans="1:31">
      <c r="A43" s="90"/>
      <c r="B43" s="99" t="s">
        <v>409</v>
      </c>
      <c r="C43" s="102">
        <v>0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86"/>
      <c r="V43" s="86"/>
      <c r="W43" s="86"/>
      <c r="X43" s="86"/>
      <c r="Y43" s="86"/>
      <c r="Z43" s="86"/>
      <c r="AA43" s="93">
        <v>0</v>
      </c>
      <c r="AB43" s="138">
        <v>180</v>
      </c>
      <c r="AC43" s="137"/>
      <c r="AD43" s="101"/>
      <c r="AE43" s="93">
        <v>180</v>
      </c>
    </row>
    <row r="44" spans="1:31">
      <c r="A44" s="90"/>
      <c r="B44" s="99" t="s">
        <v>458</v>
      </c>
      <c r="C44" s="102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86"/>
      <c r="V44" s="86"/>
      <c r="W44" s="86"/>
      <c r="X44" s="86"/>
      <c r="Y44" s="86"/>
      <c r="Z44" s="86"/>
      <c r="AA44" s="116"/>
      <c r="AB44" s="138">
        <v>100</v>
      </c>
      <c r="AC44" s="137"/>
      <c r="AD44" s="101"/>
      <c r="AE44" s="93">
        <v>100</v>
      </c>
    </row>
    <row r="45" spans="1:31">
      <c r="A45" s="90"/>
      <c r="B45" s="99" t="s">
        <v>412</v>
      </c>
      <c r="C45" s="100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86"/>
      <c r="V45" s="86"/>
      <c r="W45" s="86"/>
      <c r="X45" s="86"/>
      <c r="Y45" s="86"/>
      <c r="Z45" s="86"/>
      <c r="AA45" s="116"/>
      <c r="AB45" s="100">
        <v>7094</v>
      </c>
      <c r="AC45" s="101"/>
      <c r="AD45" s="101"/>
      <c r="AE45" s="93">
        <v>7094</v>
      </c>
    </row>
    <row r="46" spans="1:31" ht="12" thickBot="1">
      <c r="A46" s="103"/>
      <c r="B46" s="104" t="s">
        <v>461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7"/>
      <c r="V46" s="107"/>
      <c r="W46" s="107"/>
      <c r="X46" s="107"/>
      <c r="Y46" s="107"/>
      <c r="Z46" s="107"/>
      <c r="AA46" s="108"/>
      <c r="AB46" s="105">
        <v>23</v>
      </c>
      <c r="AC46" s="106"/>
      <c r="AD46" s="106"/>
      <c r="AE46" s="108">
        <v>23</v>
      </c>
    </row>
    <row r="47" spans="1:31" ht="18" customHeight="1" thickBot="1">
      <c r="A47" s="109" t="s">
        <v>44</v>
      </c>
      <c r="B47" s="110" t="s">
        <v>393</v>
      </c>
      <c r="C47" s="111">
        <v>4645</v>
      </c>
      <c r="D47" s="111">
        <v>4645</v>
      </c>
      <c r="E47" s="111">
        <v>4645</v>
      </c>
      <c r="F47" s="111">
        <v>4645</v>
      </c>
      <c r="G47" s="111">
        <v>4645</v>
      </c>
      <c r="H47" s="111">
        <v>4645</v>
      </c>
      <c r="I47" s="111">
        <v>4645</v>
      </c>
      <c r="J47" s="111">
        <v>4645</v>
      </c>
      <c r="K47" s="111">
        <v>4645</v>
      </c>
      <c r="L47" s="111">
        <v>4645</v>
      </c>
      <c r="M47" s="111">
        <v>4645</v>
      </c>
      <c r="N47" s="111">
        <v>4645</v>
      </c>
      <c r="O47" s="111">
        <v>4645</v>
      </c>
      <c r="P47" s="111">
        <v>4645</v>
      </c>
      <c r="Q47" s="111">
        <v>4645</v>
      </c>
      <c r="R47" s="111">
        <v>4645</v>
      </c>
      <c r="S47" s="111">
        <v>1200</v>
      </c>
      <c r="T47" s="111"/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  <c r="AA47" s="113">
        <f>AA20+AA40</f>
        <v>4645</v>
      </c>
      <c r="AB47" s="111">
        <f t="shared" ref="AB47:AE47" si="2">AB12+AB20+AB40+AB34</f>
        <v>12745</v>
      </c>
      <c r="AC47" s="111">
        <f t="shared" si="2"/>
        <v>1200</v>
      </c>
      <c r="AD47" s="111">
        <f t="shared" si="2"/>
        <v>0</v>
      </c>
      <c r="AE47" s="255">
        <f t="shared" si="2"/>
        <v>13945</v>
      </c>
    </row>
  </sheetData>
  <mergeCells count="9">
    <mergeCell ref="A6:AE6"/>
    <mergeCell ref="A4:AE4"/>
    <mergeCell ref="A5:AE5"/>
    <mergeCell ref="A2:AE2"/>
    <mergeCell ref="AB7:AE7"/>
    <mergeCell ref="C7:AA7"/>
    <mergeCell ref="A7:A8"/>
    <mergeCell ref="B7:B8"/>
    <mergeCell ref="A3:AE3"/>
  </mergeCells>
  <pageMargins left="0.31496062992125984" right="0.1181102362204724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5"/>
  <sheetViews>
    <sheetView topLeftCell="B1" zoomScale="150" zoomScaleNormal="150" workbookViewId="0">
      <selection activeCell="B44" sqref="B44"/>
    </sheetView>
  </sheetViews>
  <sheetFormatPr defaultRowHeight="11.25"/>
  <cols>
    <col min="1" max="1" width="4.140625" style="44" customWidth="1"/>
    <col min="2" max="2" width="61.140625" style="44" customWidth="1"/>
    <col min="3" max="3" width="5.5703125" style="44" customWidth="1"/>
    <col min="4" max="4" width="9.5703125" style="44" customWidth="1"/>
    <col min="5" max="5" width="9.7109375" style="44" customWidth="1"/>
    <col min="6" max="6" width="10.140625" style="44" customWidth="1"/>
    <col min="7" max="7" width="8.85546875" style="44" customWidth="1"/>
    <col min="8" max="8" width="10.28515625" style="44" customWidth="1"/>
    <col min="9" max="9" width="11.140625" style="44" customWidth="1"/>
    <col min="10" max="10" width="9" style="44" customWidth="1"/>
    <col min="11" max="16384" width="9.140625" style="44"/>
  </cols>
  <sheetData>
    <row r="1" spans="1:11" ht="9.75" customHeight="1">
      <c r="A1" s="385" t="s">
        <v>463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 ht="9.75" customHeight="1">
      <c r="A2" s="385" t="s">
        <v>473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>
      <c r="A3" s="391" t="s">
        <v>65</v>
      </c>
      <c r="B3" s="391"/>
      <c r="C3" s="391"/>
      <c r="D3" s="391"/>
      <c r="E3" s="391"/>
      <c r="F3" s="391"/>
      <c r="G3" s="387"/>
      <c r="H3" s="387"/>
      <c r="I3" s="387"/>
      <c r="J3" s="387"/>
      <c r="K3" s="387"/>
    </row>
    <row r="4" spans="1:11">
      <c r="A4" s="390" t="s">
        <v>362</v>
      </c>
      <c r="B4" s="390"/>
      <c r="C4" s="390"/>
      <c r="D4" s="390"/>
      <c r="E4" s="390"/>
      <c r="F4" s="390"/>
      <c r="G4" s="387"/>
      <c r="H4" s="387"/>
      <c r="I4" s="387"/>
      <c r="J4" s="387"/>
      <c r="K4" s="387"/>
    </row>
    <row r="5" spans="1:11" ht="9" customHeight="1">
      <c r="A5" s="393" t="s">
        <v>1</v>
      </c>
      <c r="B5" s="393"/>
      <c r="C5" s="393"/>
      <c r="D5" s="393"/>
      <c r="E5" s="393"/>
      <c r="F5" s="393"/>
      <c r="G5" s="394"/>
      <c r="H5" s="394"/>
      <c r="I5" s="394"/>
      <c r="J5" s="394"/>
      <c r="K5" s="394"/>
    </row>
    <row r="6" spans="1:11" ht="9" customHeight="1">
      <c r="A6" s="396" t="s">
        <v>15</v>
      </c>
      <c r="B6" s="384" t="s">
        <v>16</v>
      </c>
      <c r="C6" s="384" t="s">
        <v>17</v>
      </c>
      <c r="D6" s="392" t="s">
        <v>371</v>
      </c>
      <c r="E6" s="392"/>
      <c r="F6" s="392"/>
      <c r="G6" s="392"/>
      <c r="H6" s="392" t="s">
        <v>407</v>
      </c>
      <c r="I6" s="392"/>
      <c r="J6" s="392"/>
      <c r="K6" s="392"/>
    </row>
    <row r="7" spans="1:11" ht="9" customHeight="1">
      <c r="A7" s="397"/>
      <c r="B7" s="395"/>
      <c r="C7" s="395"/>
      <c r="D7" s="384" t="s">
        <v>364</v>
      </c>
      <c r="E7" s="384" t="s">
        <v>365</v>
      </c>
      <c r="F7" s="384" t="s">
        <v>366</v>
      </c>
      <c r="G7" s="384" t="s">
        <v>349</v>
      </c>
      <c r="H7" s="384" t="s">
        <v>364</v>
      </c>
      <c r="I7" s="384" t="s">
        <v>365</v>
      </c>
      <c r="J7" s="384" t="s">
        <v>366</v>
      </c>
      <c r="K7" s="384" t="s">
        <v>349</v>
      </c>
    </row>
    <row r="8" spans="1:11" ht="12" customHeight="1">
      <c r="A8" s="397"/>
      <c r="B8" s="395"/>
      <c r="C8" s="395"/>
      <c r="D8" s="383"/>
      <c r="E8" s="383"/>
      <c r="F8" s="383"/>
      <c r="G8" s="383"/>
      <c r="H8" s="383"/>
      <c r="I8" s="383"/>
      <c r="J8" s="383"/>
      <c r="K8" s="383"/>
    </row>
    <row r="9" spans="1:11" ht="12" customHeight="1">
      <c r="A9" s="22" t="s">
        <v>2</v>
      </c>
      <c r="B9" s="6" t="s">
        <v>254</v>
      </c>
      <c r="C9" s="46" t="s">
        <v>175</v>
      </c>
      <c r="D9" s="47">
        <f t="shared" ref="D9:K9" si="0">SUM(D10:D15)</f>
        <v>84086</v>
      </c>
      <c r="E9" s="47">
        <f t="shared" si="0"/>
        <v>0</v>
      </c>
      <c r="F9" s="47">
        <f t="shared" si="0"/>
        <v>70800</v>
      </c>
      <c r="G9" s="47">
        <f t="shared" si="0"/>
        <v>154886</v>
      </c>
      <c r="H9" s="47">
        <f t="shared" si="0"/>
        <v>99292</v>
      </c>
      <c r="I9" s="47">
        <f t="shared" si="0"/>
        <v>0</v>
      </c>
      <c r="J9" s="47">
        <f t="shared" si="0"/>
        <v>67380</v>
      </c>
      <c r="K9" s="47">
        <f t="shared" si="0"/>
        <v>166672</v>
      </c>
    </row>
    <row r="10" spans="1:11">
      <c r="A10" s="24" t="s">
        <v>74</v>
      </c>
      <c r="B10" s="5" t="s">
        <v>163</v>
      </c>
      <c r="C10" s="49" t="s">
        <v>164</v>
      </c>
      <c r="D10" s="50">
        <v>12747</v>
      </c>
      <c r="E10" s="50"/>
      <c r="F10" s="50">
        <v>36823</v>
      </c>
      <c r="G10" s="50">
        <f>SUM(D10:F10)</f>
        <v>49570</v>
      </c>
      <c r="H10" s="50">
        <v>25670</v>
      </c>
      <c r="I10" s="50"/>
      <c r="J10" s="50">
        <v>36823</v>
      </c>
      <c r="K10" s="50">
        <f>SUM(H10:J10)</f>
        <v>62493</v>
      </c>
    </row>
    <row r="11" spans="1:11">
      <c r="A11" s="24" t="s">
        <v>75</v>
      </c>
      <c r="B11" s="5" t="s">
        <v>165</v>
      </c>
      <c r="C11" s="49" t="s">
        <v>166</v>
      </c>
      <c r="D11" s="50">
        <v>34215</v>
      </c>
      <c r="E11" s="50"/>
      <c r="F11" s="50"/>
      <c r="G11" s="50">
        <f>SUM(D11:F11)</f>
        <v>34215</v>
      </c>
      <c r="H11" s="50">
        <v>35499</v>
      </c>
      <c r="I11" s="50"/>
      <c r="J11" s="50"/>
      <c r="K11" s="50">
        <f>SUM(H11:J11)</f>
        <v>35499</v>
      </c>
    </row>
    <row r="12" spans="1:11">
      <c r="A12" s="24" t="s">
        <v>309</v>
      </c>
      <c r="B12" s="5" t="s">
        <v>167</v>
      </c>
      <c r="C12" s="49" t="s">
        <v>168</v>
      </c>
      <c r="D12" s="50">
        <v>36093</v>
      </c>
      <c r="E12" s="50"/>
      <c r="F12" s="50">
        <v>33977</v>
      </c>
      <c r="G12" s="50">
        <f>SUM(D12:F12)</f>
        <v>70070</v>
      </c>
      <c r="H12" s="50">
        <v>24106</v>
      </c>
      <c r="I12" s="50"/>
      <c r="J12" s="50">
        <v>29813</v>
      </c>
      <c r="K12" s="50">
        <f>SUM(H12:J12)</f>
        <v>53919</v>
      </c>
    </row>
    <row r="13" spans="1:11">
      <c r="A13" s="24" t="s">
        <v>76</v>
      </c>
      <c r="B13" s="5" t="s">
        <v>169</v>
      </c>
      <c r="C13" s="49" t="s">
        <v>170</v>
      </c>
      <c r="D13" s="50"/>
      <c r="E13" s="50"/>
      <c r="F13" s="50"/>
      <c r="G13" s="50"/>
      <c r="H13" s="50">
        <v>1834</v>
      </c>
      <c r="I13" s="50"/>
      <c r="J13" s="50"/>
      <c r="K13" s="50">
        <v>1834</v>
      </c>
    </row>
    <row r="14" spans="1:11">
      <c r="A14" s="24" t="s">
        <v>77</v>
      </c>
      <c r="B14" s="5" t="s">
        <v>171</v>
      </c>
      <c r="C14" s="49" t="s">
        <v>172</v>
      </c>
      <c r="D14" s="50">
        <v>1031</v>
      </c>
      <c r="E14" s="50"/>
      <c r="F14" s="50"/>
      <c r="G14" s="50">
        <f>SUM(D14:F14)</f>
        <v>1031</v>
      </c>
      <c r="H14" s="50">
        <v>6466</v>
      </c>
      <c r="I14" s="50"/>
      <c r="J14" s="50">
        <v>744</v>
      </c>
      <c r="K14" s="50">
        <f>SUM(H14:J14)</f>
        <v>7210</v>
      </c>
    </row>
    <row r="15" spans="1:11">
      <c r="A15" s="24" t="s">
        <v>310</v>
      </c>
      <c r="B15" s="5" t="s">
        <v>173</v>
      </c>
      <c r="C15" s="49" t="s">
        <v>174</v>
      </c>
      <c r="D15" s="50"/>
      <c r="E15" s="50"/>
      <c r="F15" s="50"/>
      <c r="G15" s="50">
        <f>SUM(D15:F15)</f>
        <v>0</v>
      </c>
      <c r="H15" s="50">
        <v>5717</v>
      </c>
      <c r="I15" s="50"/>
      <c r="J15" s="50"/>
      <c r="K15" s="50">
        <f>SUM(H15:J15)</f>
        <v>5717</v>
      </c>
    </row>
    <row r="16" spans="1:11">
      <c r="A16" s="22" t="s">
        <v>3</v>
      </c>
      <c r="B16" s="6" t="s">
        <v>253</v>
      </c>
      <c r="C16" s="46" t="s">
        <v>177</v>
      </c>
      <c r="D16" s="47">
        <f t="shared" ref="D16:K16" si="1">SUM(D17:D21)</f>
        <v>18006</v>
      </c>
      <c r="E16" s="47">
        <f t="shared" si="1"/>
        <v>0</v>
      </c>
      <c r="F16" s="47">
        <f t="shared" si="1"/>
        <v>0</v>
      </c>
      <c r="G16" s="47">
        <f t="shared" si="1"/>
        <v>18006</v>
      </c>
      <c r="H16" s="47">
        <f t="shared" si="1"/>
        <v>49496</v>
      </c>
      <c r="I16" s="47">
        <f t="shared" si="1"/>
        <v>0</v>
      </c>
      <c r="J16" s="47">
        <f t="shared" si="1"/>
        <v>0</v>
      </c>
      <c r="K16" s="47">
        <f t="shared" si="1"/>
        <v>49496</v>
      </c>
    </row>
    <row r="17" spans="1:11">
      <c r="A17" s="24" t="s">
        <v>78</v>
      </c>
      <c r="B17" s="5" t="s">
        <v>176</v>
      </c>
      <c r="C17" s="49" t="s">
        <v>177</v>
      </c>
      <c r="D17" s="50"/>
      <c r="E17" s="50"/>
      <c r="F17" s="50"/>
      <c r="G17" s="50"/>
      <c r="H17" s="50"/>
      <c r="I17" s="50"/>
      <c r="J17" s="50"/>
      <c r="K17" s="50"/>
    </row>
    <row r="18" spans="1:11">
      <c r="A18" s="24" t="s">
        <v>79</v>
      </c>
      <c r="B18" s="5" t="s">
        <v>178</v>
      </c>
      <c r="C18" s="49" t="s">
        <v>179</v>
      </c>
      <c r="D18" s="50"/>
      <c r="E18" s="50"/>
      <c r="F18" s="50"/>
      <c r="G18" s="50"/>
      <c r="H18" s="50"/>
      <c r="I18" s="50"/>
      <c r="J18" s="50"/>
      <c r="K18" s="50"/>
    </row>
    <row r="19" spans="1:11">
      <c r="A19" s="24" t="s">
        <v>81</v>
      </c>
      <c r="B19" s="5" t="s">
        <v>180</v>
      </c>
      <c r="C19" s="49" t="s">
        <v>181</v>
      </c>
      <c r="D19" s="50"/>
      <c r="E19" s="50"/>
      <c r="F19" s="50"/>
      <c r="G19" s="50"/>
      <c r="H19" s="50"/>
      <c r="I19" s="50"/>
      <c r="J19" s="50"/>
      <c r="K19" s="50"/>
    </row>
    <row r="20" spans="1:11">
      <c r="A20" s="24" t="s">
        <v>311</v>
      </c>
      <c r="B20" s="5" t="s">
        <v>182</v>
      </c>
      <c r="C20" s="49" t="s">
        <v>183</v>
      </c>
      <c r="D20" s="50"/>
      <c r="E20" s="50"/>
      <c r="F20" s="50"/>
      <c r="G20" s="50"/>
      <c r="H20" s="50"/>
      <c r="I20" s="50"/>
      <c r="J20" s="50"/>
      <c r="K20" s="50"/>
    </row>
    <row r="21" spans="1:11">
      <c r="A21" s="24" t="s">
        <v>312</v>
      </c>
      <c r="B21" s="5" t="s">
        <v>184</v>
      </c>
      <c r="C21" s="49" t="s">
        <v>185</v>
      </c>
      <c r="D21" s="50">
        <v>18006</v>
      </c>
      <c r="E21" s="50"/>
      <c r="F21" s="50"/>
      <c r="G21" s="50">
        <f>SUM(D21:F21)</f>
        <v>18006</v>
      </c>
      <c r="H21" s="50">
        <v>49496</v>
      </c>
      <c r="I21" s="50"/>
      <c r="J21" s="50"/>
      <c r="K21" s="50">
        <f>SUM(H21:J21)</f>
        <v>49496</v>
      </c>
    </row>
    <row r="22" spans="1:11">
      <c r="A22" s="26" t="s">
        <v>4</v>
      </c>
      <c r="B22" s="6" t="s">
        <v>347</v>
      </c>
      <c r="C22" s="46" t="s">
        <v>196</v>
      </c>
      <c r="D22" s="47">
        <f t="shared" ref="D22:K22" si="2">SUM(D23:D27)</f>
        <v>0</v>
      </c>
      <c r="E22" s="47">
        <f t="shared" si="2"/>
        <v>0</v>
      </c>
      <c r="F22" s="47">
        <f t="shared" si="2"/>
        <v>0</v>
      </c>
      <c r="G22" s="47">
        <f t="shared" si="2"/>
        <v>0</v>
      </c>
      <c r="H22" s="47">
        <f t="shared" si="2"/>
        <v>3451</v>
      </c>
      <c r="I22" s="47">
        <f t="shared" si="2"/>
        <v>0</v>
      </c>
      <c r="J22" s="47">
        <f t="shared" si="2"/>
        <v>0</v>
      </c>
      <c r="K22" s="47">
        <f t="shared" si="2"/>
        <v>3451</v>
      </c>
    </row>
    <row r="23" spans="1:11" ht="9" customHeight="1">
      <c r="A23" s="24" t="s">
        <v>134</v>
      </c>
      <c r="B23" s="5" t="s">
        <v>186</v>
      </c>
      <c r="C23" s="49" t="s">
        <v>187</v>
      </c>
      <c r="D23" s="50"/>
      <c r="E23" s="50"/>
      <c r="F23" s="50"/>
      <c r="G23" s="50"/>
      <c r="H23" s="50"/>
      <c r="I23" s="50"/>
      <c r="J23" s="50"/>
      <c r="K23" s="50"/>
    </row>
    <row r="24" spans="1:11">
      <c r="A24" s="24" t="s">
        <v>135</v>
      </c>
      <c r="B24" s="5" t="s">
        <v>188</v>
      </c>
      <c r="C24" s="49" t="s">
        <v>189</v>
      </c>
      <c r="D24" s="50"/>
      <c r="E24" s="50"/>
      <c r="F24" s="50"/>
      <c r="G24" s="50"/>
      <c r="H24" s="50"/>
      <c r="I24" s="50"/>
      <c r="J24" s="50"/>
      <c r="K24" s="50"/>
    </row>
    <row r="25" spans="1:11">
      <c r="A25" s="24" t="s">
        <v>313</v>
      </c>
      <c r="B25" s="5" t="s">
        <v>190</v>
      </c>
      <c r="C25" s="49" t="s">
        <v>191</v>
      </c>
      <c r="D25" s="50"/>
      <c r="E25" s="50"/>
      <c r="F25" s="50"/>
      <c r="G25" s="50"/>
      <c r="H25" s="50"/>
      <c r="I25" s="50"/>
      <c r="J25" s="50"/>
      <c r="K25" s="50"/>
    </row>
    <row r="26" spans="1:11">
      <c r="A26" s="24" t="s">
        <v>314</v>
      </c>
      <c r="B26" s="5" t="s">
        <v>192</v>
      </c>
      <c r="C26" s="49" t="s">
        <v>193</v>
      </c>
      <c r="D26" s="50"/>
      <c r="E26" s="50"/>
      <c r="F26" s="50"/>
      <c r="G26" s="50"/>
      <c r="H26" s="50"/>
      <c r="I26" s="50"/>
      <c r="J26" s="50"/>
      <c r="K26" s="50"/>
    </row>
    <row r="27" spans="1:11">
      <c r="A27" s="24" t="s">
        <v>315</v>
      </c>
      <c r="B27" s="5" t="s">
        <v>194</v>
      </c>
      <c r="C27" s="49" t="s">
        <v>195</v>
      </c>
      <c r="D27" s="50"/>
      <c r="E27" s="50"/>
      <c r="F27" s="50"/>
      <c r="G27" s="50"/>
      <c r="H27" s="50">
        <v>3451</v>
      </c>
      <c r="I27" s="50"/>
      <c r="J27" s="50"/>
      <c r="K27" s="50">
        <f>SUM(H27:J27)</f>
        <v>3451</v>
      </c>
    </row>
    <row r="28" spans="1:11">
      <c r="A28" s="22" t="s">
        <v>5</v>
      </c>
      <c r="B28" s="6" t="s">
        <v>361</v>
      </c>
      <c r="C28" s="46" t="s">
        <v>205</v>
      </c>
      <c r="D28" s="47">
        <f t="shared" ref="D28:K28" si="3">SUM(D29:D33)</f>
        <v>16200</v>
      </c>
      <c r="E28" s="47">
        <f t="shared" si="3"/>
        <v>0</v>
      </c>
      <c r="F28" s="47">
        <f t="shared" si="3"/>
        <v>0</v>
      </c>
      <c r="G28" s="47">
        <f t="shared" si="3"/>
        <v>16200</v>
      </c>
      <c r="H28" s="47">
        <f t="shared" si="3"/>
        <v>29260</v>
      </c>
      <c r="I28" s="47">
        <f t="shared" si="3"/>
        <v>0</v>
      </c>
      <c r="J28" s="47">
        <f t="shared" si="3"/>
        <v>0</v>
      </c>
      <c r="K28" s="47">
        <f t="shared" si="3"/>
        <v>29260</v>
      </c>
    </row>
    <row r="29" spans="1:11" ht="8.25" customHeight="1">
      <c r="A29" s="24" t="s">
        <v>352</v>
      </c>
      <c r="B29" s="27" t="s">
        <v>197</v>
      </c>
      <c r="C29" s="49" t="s">
        <v>198</v>
      </c>
      <c r="D29" s="50">
        <v>1700</v>
      </c>
      <c r="E29" s="50"/>
      <c r="F29" s="50"/>
      <c r="G29" s="50">
        <f>SUM(D29:F29)</f>
        <v>1700</v>
      </c>
      <c r="H29" s="50">
        <v>2300</v>
      </c>
      <c r="I29" s="50"/>
      <c r="J29" s="50"/>
      <c r="K29" s="50">
        <f>SUM(H29:J29)</f>
        <v>2300</v>
      </c>
    </row>
    <row r="30" spans="1:11">
      <c r="A30" s="24" t="s">
        <v>353</v>
      </c>
      <c r="B30" s="1" t="s">
        <v>350</v>
      </c>
      <c r="C30" s="49" t="s">
        <v>351</v>
      </c>
      <c r="D30" s="50">
        <v>12000</v>
      </c>
      <c r="E30" s="50"/>
      <c r="F30" s="50"/>
      <c r="G30" s="50">
        <f>SUM(D30:F30)</f>
        <v>12000</v>
      </c>
      <c r="H30" s="50">
        <v>23500</v>
      </c>
      <c r="I30" s="50"/>
      <c r="J30" s="50"/>
      <c r="K30" s="50">
        <f>SUM(H30:J30)</f>
        <v>23500</v>
      </c>
    </row>
    <row r="31" spans="1:11">
      <c r="A31" s="24" t="s">
        <v>354</v>
      </c>
      <c r="B31" s="27" t="s">
        <v>199</v>
      </c>
      <c r="C31" s="49" t="s">
        <v>200</v>
      </c>
      <c r="D31" s="50">
        <v>2500</v>
      </c>
      <c r="E31" s="50"/>
      <c r="F31" s="50"/>
      <c r="G31" s="50">
        <f>SUM(D31:F31)</f>
        <v>2500</v>
      </c>
      <c r="H31" s="50">
        <v>2500</v>
      </c>
      <c r="I31" s="50"/>
      <c r="J31" s="50"/>
      <c r="K31" s="50">
        <f>SUM(H31:J31)</f>
        <v>2500</v>
      </c>
    </row>
    <row r="32" spans="1:11">
      <c r="A32" s="24" t="s">
        <v>355</v>
      </c>
      <c r="B32" s="5" t="s">
        <v>201</v>
      </c>
      <c r="C32" s="49" t="s">
        <v>202</v>
      </c>
      <c r="D32" s="50"/>
      <c r="E32" s="50"/>
      <c r="F32" s="50"/>
      <c r="G32" s="50"/>
      <c r="H32" s="50"/>
      <c r="I32" s="50"/>
      <c r="J32" s="50"/>
      <c r="K32" s="50">
        <f t="shared" ref="K32:K33" si="4">SUM(H32:J32)</f>
        <v>0</v>
      </c>
    </row>
    <row r="33" spans="1:11">
      <c r="A33" s="24" t="s">
        <v>356</v>
      </c>
      <c r="B33" s="5" t="s">
        <v>203</v>
      </c>
      <c r="C33" s="49" t="s">
        <v>204</v>
      </c>
      <c r="D33" s="50"/>
      <c r="E33" s="50"/>
      <c r="F33" s="50"/>
      <c r="G33" s="50"/>
      <c r="H33" s="50">
        <v>960</v>
      </c>
      <c r="I33" s="50"/>
      <c r="J33" s="50"/>
      <c r="K33" s="50">
        <f t="shared" si="4"/>
        <v>960</v>
      </c>
    </row>
    <row r="34" spans="1:11">
      <c r="A34" s="22" t="s">
        <v>6</v>
      </c>
      <c r="B34" s="6" t="s">
        <v>255</v>
      </c>
      <c r="C34" s="46" t="s">
        <v>226</v>
      </c>
      <c r="D34" s="47">
        <f t="shared" ref="D34:K34" si="5">SUM(D35:D44)</f>
        <v>8766</v>
      </c>
      <c r="E34" s="47">
        <f t="shared" si="5"/>
        <v>0</v>
      </c>
      <c r="F34" s="47">
        <f t="shared" si="5"/>
        <v>0</v>
      </c>
      <c r="G34" s="47">
        <f t="shared" si="5"/>
        <v>8766</v>
      </c>
      <c r="H34" s="47">
        <f t="shared" si="5"/>
        <v>10757</v>
      </c>
      <c r="I34" s="47">
        <f t="shared" si="5"/>
        <v>0</v>
      </c>
      <c r="J34" s="47">
        <f t="shared" si="5"/>
        <v>0</v>
      </c>
      <c r="K34" s="47">
        <f t="shared" si="5"/>
        <v>10757</v>
      </c>
    </row>
    <row r="35" spans="1:11">
      <c r="A35" s="24" t="s">
        <v>136</v>
      </c>
      <c r="B35" s="5" t="s">
        <v>206</v>
      </c>
      <c r="C35" s="49" t="s">
        <v>207</v>
      </c>
      <c r="D35" s="50"/>
      <c r="E35" s="50"/>
      <c r="F35" s="50"/>
      <c r="G35" s="50"/>
      <c r="H35" s="50"/>
      <c r="I35" s="50"/>
      <c r="J35" s="50"/>
      <c r="K35" s="50"/>
    </row>
    <row r="36" spans="1:11">
      <c r="A36" s="24" t="s">
        <v>137</v>
      </c>
      <c r="B36" s="5" t="s">
        <v>208</v>
      </c>
      <c r="C36" s="49" t="s">
        <v>209</v>
      </c>
      <c r="D36" s="50">
        <v>3062</v>
      </c>
      <c r="E36" s="50"/>
      <c r="F36" s="50"/>
      <c r="G36" s="50">
        <f>SUM(D36:F36)</f>
        <v>3062</v>
      </c>
      <c r="H36" s="50">
        <v>2049</v>
      </c>
      <c r="I36" s="50"/>
      <c r="J36" s="50"/>
      <c r="K36" s="50">
        <f>SUM(H36:J36)</f>
        <v>2049</v>
      </c>
    </row>
    <row r="37" spans="1:11">
      <c r="A37" s="24" t="s">
        <v>138</v>
      </c>
      <c r="B37" s="5" t="s">
        <v>210</v>
      </c>
      <c r="C37" s="49" t="s">
        <v>211</v>
      </c>
      <c r="D37" s="50">
        <v>2677</v>
      </c>
      <c r="E37" s="50"/>
      <c r="F37" s="50"/>
      <c r="G37" s="50">
        <f>SUM(D37:F37)</f>
        <v>2677</v>
      </c>
      <c r="H37" s="50">
        <v>1605</v>
      </c>
      <c r="I37" s="50"/>
      <c r="J37" s="50"/>
      <c r="K37" s="50">
        <f>SUM(H37:J37)</f>
        <v>1605</v>
      </c>
    </row>
    <row r="38" spans="1:11">
      <c r="A38" s="24" t="s">
        <v>316</v>
      </c>
      <c r="B38" s="5" t="s">
        <v>212</v>
      </c>
      <c r="C38" s="49" t="s">
        <v>213</v>
      </c>
      <c r="D38" s="50">
        <v>1272</v>
      </c>
      <c r="E38" s="50"/>
      <c r="F38" s="50"/>
      <c r="G38" s="50">
        <f>SUM(D38:F38)</f>
        <v>1272</v>
      </c>
      <c r="H38" s="50">
        <v>1072</v>
      </c>
      <c r="I38" s="50"/>
      <c r="J38" s="50"/>
      <c r="K38" s="50">
        <f>SUM(H38:J38)</f>
        <v>1072</v>
      </c>
    </row>
    <row r="39" spans="1:11">
      <c r="A39" s="24" t="s">
        <v>317</v>
      </c>
      <c r="B39" s="5" t="s">
        <v>214</v>
      </c>
      <c r="C39" s="49" t="s">
        <v>215</v>
      </c>
      <c r="D39" s="50"/>
      <c r="E39" s="50"/>
      <c r="F39" s="50"/>
      <c r="G39" s="50"/>
      <c r="H39" s="50">
        <v>2394</v>
      </c>
      <c r="I39" s="50"/>
      <c r="J39" s="50"/>
      <c r="K39" s="50">
        <v>2394</v>
      </c>
    </row>
    <row r="40" spans="1:11">
      <c r="A40" s="24" t="s">
        <v>318</v>
      </c>
      <c r="B40" s="5" t="s">
        <v>216</v>
      </c>
      <c r="C40" s="49" t="s">
        <v>217</v>
      </c>
      <c r="D40" s="50">
        <v>1505</v>
      </c>
      <c r="E40" s="50"/>
      <c r="F40" s="50"/>
      <c r="G40" s="50">
        <f>SUM(D40:F40)</f>
        <v>1505</v>
      </c>
      <c r="H40" s="50">
        <v>1533</v>
      </c>
      <c r="I40" s="50"/>
      <c r="J40" s="50"/>
      <c r="K40" s="50">
        <f>SUM(H40:J40)</f>
        <v>1533</v>
      </c>
    </row>
    <row r="41" spans="1:11">
      <c r="A41" s="24" t="s">
        <v>319</v>
      </c>
      <c r="B41" s="5" t="s">
        <v>218</v>
      </c>
      <c r="C41" s="49" t="s">
        <v>219</v>
      </c>
      <c r="D41" s="50"/>
      <c r="E41" s="50"/>
      <c r="F41" s="50"/>
      <c r="G41" s="50"/>
      <c r="H41" s="50">
        <v>1205</v>
      </c>
      <c r="I41" s="50"/>
      <c r="J41" s="50"/>
      <c r="K41" s="50">
        <f>SUM(H41:J41)</f>
        <v>1205</v>
      </c>
    </row>
    <row r="42" spans="1:11">
      <c r="A42" s="24" t="s">
        <v>320</v>
      </c>
      <c r="B42" s="5" t="s">
        <v>220</v>
      </c>
      <c r="C42" s="49" t="s">
        <v>221</v>
      </c>
      <c r="D42" s="50">
        <v>250</v>
      </c>
      <c r="E42" s="50"/>
      <c r="F42" s="50"/>
      <c r="G42" s="50">
        <f>SUM(D42:F42)</f>
        <v>250</v>
      </c>
      <c r="H42" s="50">
        <v>800</v>
      </c>
      <c r="I42" s="50"/>
      <c r="J42" s="50"/>
      <c r="K42" s="50">
        <f>SUM(H42:J42)</f>
        <v>800</v>
      </c>
    </row>
    <row r="43" spans="1:11">
      <c r="A43" s="24" t="s">
        <v>321</v>
      </c>
      <c r="B43" s="5" t="s">
        <v>222</v>
      </c>
      <c r="C43" s="49" t="s">
        <v>223</v>
      </c>
      <c r="D43" s="50"/>
      <c r="E43" s="50"/>
      <c r="F43" s="50"/>
      <c r="G43" s="50"/>
      <c r="H43" s="50"/>
      <c r="I43" s="50"/>
      <c r="J43" s="50"/>
      <c r="K43" s="50">
        <f t="shared" ref="K43:K44" si="6">SUM(H43:J43)</f>
        <v>0</v>
      </c>
    </row>
    <row r="44" spans="1:11">
      <c r="A44" s="24" t="s">
        <v>322</v>
      </c>
      <c r="B44" s="5" t="s">
        <v>224</v>
      </c>
      <c r="C44" s="49" t="s">
        <v>225</v>
      </c>
      <c r="D44" s="50"/>
      <c r="E44" s="50"/>
      <c r="F44" s="50"/>
      <c r="G44" s="50"/>
      <c r="H44" s="50">
        <v>99</v>
      </c>
      <c r="I44" s="50"/>
      <c r="J44" s="50"/>
      <c r="K44" s="50">
        <f t="shared" si="6"/>
        <v>99</v>
      </c>
    </row>
    <row r="45" spans="1:11">
      <c r="A45" s="22" t="s">
        <v>7</v>
      </c>
      <c r="B45" s="6" t="s">
        <v>256</v>
      </c>
      <c r="C45" s="46" t="s">
        <v>237</v>
      </c>
      <c r="D45" s="47">
        <f t="shared" ref="D45:K45" si="7">SUM(D46:D50)</f>
        <v>0</v>
      </c>
      <c r="E45" s="47">
        <f t="shared" si="7"/>
        <v>0</v>
      </c>
      <c r="F45" s="47">
        <f t="shared" si="7"/>
        <v>0</v>
      </c>
      <c r="G45" s="47">
        <f t="shared" si="7"/>
        <v>0</v>
      </c>
      <c r="H45" s="47">
        <f t="shared" si="7"/>
        <v>0</v>
      </c>
      <c r="I45" s="47">
        <f t="shared" si="7"/>
        <v>0</v>
      </c>
      <c r="J45" s="47">
        <f t="shared" si="7"/>
        <v>0</v>
      </c>
      <c r="K45" s="47">
        <f t="shared" si="7"/>
        <v>0</v>
      </c>
    </row>
    <row r="46" spans="1:11">
      <c r="A46" s="24" t="s">
        <v>139</v>
      </c>
      <c r="B46" s="5" t="s">
        <v>227</v>
      </c>
      <c r="C46" s="49" t="s">
        <v>228</v>
      </c>
      <c r="D46" s="50"/>
      <c r="E46" s="50"/>
      <c r="F46" s="50"/>
      <c r="G46" s="50"/>
      <c r="H46" s="50"/>
      <c r="I46" s="50"/>
      <c r="J46" s="50"/>
      <c r="K46" s="50"/>
    </row>
    <row r="47" spans="1:11">
      <c r="A47" s="24" t="s">
        <v>140</v>
      </c>
      <c r="B47" s="5" t="s">
        <v>229</v>
      </c>
      <c r="C47" s="49" t="s">
        <v>230</v>
      </c>
      <c r="D47" s="50"/>
      <c r="E47" s="50"/>
      <c r="F47" s="50"/>
      <c r="G47" s="50"/>
      <c r="H47" s="50"/>
      <c r="I47" s="50"/>
      <c r="J47" s="50"/>
      <c r="K47" s="50"/>
    </row>
    <row r="48" spans="1:11">
      <c r="A48" s="24" t="s">
        <v>141</v>
      </c>
      <c r="B48" s="5" t="s">
        <v>231</v>
      </c>
      <c r="C48" s="49" t="s">
        <v>232</v>
      </c>
      <c r="D48" s="50"/>
      <c r="E48" s="50"/>
      <c r="F48" s="50"/>
      <c r="G48" s="50"/>
      <c r="H48" s="50"/>
      <c r="I48" s="50"/>
      <c r="J48" s="50"/>
      <c r="K48" s="50"/>
    </row>
    <row r="49" spans="1:11">
      <c r="A49" s="24" t="s">
        <v>147</v>
      </c>
      <c r="B49" s="5" t="s">
        <v>233</v>
      </c>
      <c r="C49" s="49" t="s">
        <v>234</v>
      </c>
      <c r="D49" s="50"/>
      <c r="E49" s="50"/>
      <c r="F49" s="50"/>
      <c r="G49" s="50"/>
      <c r="H49" s="50"/>
      <c r="I49" s="50"/>
      <c r="J49" s="50"/>
      <c r="K49" s="50"/>
    </row>
    <row r="50" spans="1:11">
      <c r="A50" s="24" t="s">
        <v>323</v>
      </c>
      <c r="B50" s="5" t="s">
        <v>235</v>
      </c>
      <c r="C50" s="49" t="s">
        <v>236</v>
      </c>
      <c r="D50" s="50"/>
      <c r="E50" s="50"/>
      <c r="F50" s="50"/>
      <c r="G50" s="50"/>
      <c r="H50" s="50"/>
      <c r="I50" s="50"/>
      <c r="J50" s="50"/>
      <c r="K50" s="50"/>
    </row>
    <row r="51" spans="1:11">
      <c r="A51" s="22" t="s">
        <v>8</v>
      </c>
      <c r="B51" s="6" t="s">
        <v>257</v>
      </c>
      <c r="C51" s="46" t="s">
        <v>244</v>
      </c>
      <c r="D51" s="47">
        <f t="shared" ref="D51:K51" si="8">SUM(D52:D54)</f>
        <v>0</v>
      </c>
      <c r="E51" s="47">
        <f t="shared" si="8"/>
        <v>0</v>
      </c>
      <c r="F51" s="47">
        <f t="shared" si="8"/>
        <v>0</v>
      </c>
      <c r="G51" s="47">
        <f t="shared" si="8"/>
        <v>0</v>
      </c>
      <c r="H51" s="47">
        <f t="shared" si="8"/>
        <v>0</v>
      </c>
      <c r="I51" s="47">
        <f t="shared" si="8"/>
        <v>168</v>
      </c>
      <c r="J51" s="47">
        <f t="shared" si="8"/>
        <v>0</v>
      </c>
      <c r="K51" s="47">
        <f t="shared" si="8"/>
        <v>168</v>
      </c>
    </row>
    <row r="52" spans="1:11">
      <c r="A52" s="24" t="s">
        <v>142</v>
      </c>
      <c r="B52" s="5" t="s">
        <v>238</v>
      </c>
      <c r="C52" s="49" t="s">
        <v>239</v>
      </c>
      <c r="D52" s="50"/>
      <c r="E52" s="50"/>
      <c r="F52" s="50"/>
      <c r="G52" s="50"/>
      <c r="H52" s="50"/>
      <c r="I52" s="50"/>
      <c r="J52" s="50"/>
      <c r="K52" s="50"/>
    </row>
    <row r="53" spans="1:11">
      <c r="A53" s="24" t="s">
        <v>143</v>
      </c>
      <c r="B53" s="5" t="s">
        <v>240</v>
      </c>
      <c r="C53" s="49" t="s">
        <v>241</v>
      </c>
      <c r="D53" s="50"/>
      <c r="E53" s="50"/>
      <c r="F53" s="50"/>
      <c r="G53" s="50"/>
      <c r="H53" s="50"/>
      <c r="I53" s="50">
        <v>138</v>
      </c>
      <c r="J53" s="50"/>
      <c r="K53" s="50">
        <f>SUM(I53:J53)</f>
        <v>138</v>
      </c>
    </row>
    <row r="54" spans="1:11">
      <c r="A54" s="24" t="s">
        <v>144</v>
      </c>
      <c r="B54" s="5" t="s">
        <v>242</v>
      </c>
      <c r="C54" s="49" t="s">
        <v>243</v>
      </c>
      <c r="D54" s="50"/>
      <c r="E54" s="50"/>
      <c r="F54" s="50"/>
      <c r="G54" s="50"/>
      <c r="H54" s="50"/>
      <c r="I54" s="50">
        <v>30</v>
      </c>
      <c r="J54" s="50"/>
      <c r="K54" s="50">
        <f>SUM(I54:J54)</f>
        <v>30</v>
      </c>
    </row>
    <row r="55" spans="1:11">
      <c r="A55" s="22" t="s">
        <v>9</v>
      </c>
      <c r="B55" s="6" t="s">
        <v>258</v>
      </c>
      <c r="C55" s="46" t="s">
        <v>251</v>
      </c>
      <c r="D55" s="47">
        <f t="shared" ref="D55:K55" si="9">SUM(D56:D58)</f>
        <v>555</v>
      </c>
      <c r="E55" s="47">
        <f t="shared" si="9"/>
        <v>0</v>
      </c>
      <c r="F55" s="47">
        <f t="shared" si="9"/>
        <v>0</v>
      </c>
      <c r="G55" s="47">
        <f t="shared" si="9"/>
        <v>555</v>
      </c>
      <c r="H55" s="47">
        <f t="shared" si="9"/>
        <v>555</v>
      </c>
      <c r="I55" s="47">
        <f t="shared" si="9"/>
        <v>0</v>
      </c>
      <c r="J55" s="47">
        <f t="shared" si="9"/>
        <v>0</v>
      </c>
      <c r="K55" s="47">
        <f t="shared" si="9"/>
        <v>555</v>
      </c>
    </row>
    <row r="56" spans="1:11">
      <c r="A56" s="24" t="s">
        <v>149</v>
      </c>
      <c r="B56" s="5" t="s">
        <v>245</v>
      </c>
      <c r="C56" s="49" t="s">
        <v>246</v>
      </c>
      <c r="D56" s="50"/>
      <c r="E56" s="50"/>
      <c r="F56" s="50"/>
      <c r="G56" s="50"/>
      <c r="H56" s="50"/>
      <c r="I56" s="50"/>
      <c r="J56" s="50"/>
      <c r="K56" s="50"/>
    </row>
    <row r="57" spans="1:11">
      <c r="A57" s="24" t="s">
        <v>324</v>
      </c>
      <c r="B57" s="5" t="s">
        <v>247</v>
      </c>
      <c r="C57" s="49" t="s">
        <v>248</v>
      </c>
      <c r="D57" s="50">
        <v>355</v>
      </c>
      <c r="E57" s="50"/>
      <c r="F57" s="50"/>
      <c r="G57" s="50">
        <f>SUM(D57:F57)</f>
        <v>355</v>
      </c>
      <c r="H57" s="50">
        <v>555</v>
      </c>
      <c r="I57" s="50"/>
      <c r="J57" s="50"/>
      <c r="K57" s="50">
        <f>SUM(H57:J57)</f>
        <v>555</v>
      </c>
    </row>
    <row r="58" spans="1:11">
      <c r="A58" s="24" t="s">
        <v>150</v>
      </c>
      <c r="B58" s="5" t="s">
        <v>249</v>
      </c>
      <c r="C58" s="49" t="s">
        <v>250</v>
      </c>
      <c r="D58" s="50">
        <v>200</v>
      </c>
      <c r="E58" s="50"/>
      <c r="F58" s="50"/>
      <c r="G58" s="50">
        <f>SUM(D58:F58)</f>
        <v>200</v>
      </c>
      <c r="H58" s="50">
        <v>0</v>
      </c>
      <c r="I58" s="50"/>
      <c r="J58" s="50"/>
      <c r="K58" s="50">
        <f>SUM(H58:J58)</f>
        <v>0</v>
      </c>
    </row>
    <row r="59" spans="1:11">
      <c r="A59" s="28" t="s">
        <v>10</v>
      </c>
      <c r="B59" s="5" t="s">
        <v>259</v>
      </c>
      <c r="C59" s="49" t="s">
        <v>252</v>
      </c>
      <c r="D59" s="50">
        <f t="shared" ref="D59:K59" si="10">D9+D16+D22+D28+D34+D45+D51+D55</f>
        <v>127613</v>
      </c>
      <c r="E59" s="50">
        <f t="shared" si="10"/>
        <v>0</v>
      </c>
      <c r="F59" s="50">
        <f t="shared" si="10"/>
        <v>70800</v>
      </c>
      <c r="G59" s="50">
        <f t="shared" si="10"/>
        <v>198413</v>
      </c>
      <c r="H59" s="50">
        <f t="shared" si="10"/>
        <v>192811</v>
      </c>
      <c r="I59" s="50">
        <f t="shared" si="10"/>
        <v>168</v>
      </c>
      <c r="J59" s="50">
        <f t="shared" si="10"/>
        <v>67380</v>
      </c>
      <c r="K59" s="50">
        <f t="shared" si="10"/>
        <v>260359</v>
      </c>
    </row>
    <row r="60" spans="1:11">
      <c r="A60" s="22" t="s">
        <v>11</v>
      </c>
      <c r="B60" s="6" t="s">
        <v>303</v>
      </c>
      <c r="C60" s="46" t="s">
        <v>266</v>
      </c>
      <c r="D60" s="50">
        <f t="shared" ref="D60:K60" si="11">SUM(D61:D63)</f>
        <v>0</v>
      </c>
      <c r="E60" s="50">
        <f t="shared" si="11"/>
        <v>0</v>
      </c>
      <c r="F60" s="50">
        <f t="shared" si="11"/>
        <v>0</v>
      </c>
      <c r="G60" s="50">
        <f t="shared" si="11"/>
        <v>0</v>
      </c>
      <c r="H60" s="50">
        <f t="shared" si="11"/>
        <v>0</v>
      </c>
      <c r="I60" s="50">
        <f t="shared" si="11"/>
        <v>0</v>
      </c>
      <c r="J60" s="50">
        <f t="shared" si="11"/>
        <v>0</v>
      </c>
      <c r="K60" s="50">
        <f t="shared" si="11"/>
        <v>0</v>
      </c>
    </row>
    <row r="61" spans="1:11">
      <c r="A61" s="24" t="s">
        <v>325</v>
      </c>
      <c r="B61" s="5" t="s">
        <v>260</v>
      </c>
      <c r="C61" s="49" t="s">
        <v>261</v>
      </c>
      <c r="D61" s="50"/>
      <c r="E61" s="50"/>
      <c r="F61" s="50"/>
      <c r="G61" s="50"/>
      <c r="H61" s="50"/>
      <c r="I61" s="50"/>
      <c r="J61" s="50"/>
      <c r="K61" s="50"/>
    </row>
    <row r="62" spans="1:11" ht="12.75" customHeight="1">
      <c r="A62" s="24" t="s">
        <v>326</v>
      </c>
      <c r="B62" s="5" t="s">
        <v>262</v>
      </c>
      <c r="C62" s="49" t="s">
        <v>263</v>
      </c>
      <c r="D62" s="50"/>
      <c r="E62" s="50"/>
      <c r="F62" s="50"/>
      <c r="G62" s="50"/>
      <c r="H62" s="50"/>
      <c r="I62" s="50"/>
      <c r="J62" s="50"/>
      <c r="K62" s="50"/>
    </row>
    <row r="63" spans="1:11">
      <c r="A63" s="24" t="s">
        <v>327</v>
      </c>
      <c r="B63" s="5" t="s">
        <v>264</v>
      </c>
      <c r="C63" s="49" t="s">
        <v>265</v>
      </c>
      <c r="D63" s="50"/>
      <c r="E63" s="50"/>
      <c r="F63" s="50"/>
      <c r="G63" s="50"/>
      <c r="H63" s="50"/>
      <c r="I63" s="50"/>
      <c r="J63" s="50"/>
      <c r="K63" s="50"/>
    </row>
    <row r="64" spans="1:11" ht="12.75" customHeight="1">
      <c r="A64" s="22" t="s">
        <v>12</v>
      </c>
      <c r="B64" s="6" t="s">
        <v>304</v>
      </c>
      <c r="C64" s="46" t="s">
        <v>275</v>
      </c>
      <c r="D64" s="50">
        <f t="shared" ref="D64:K64" si="12">SUM(D65:D68)</f>
        <v>0</v>
      </c>
      <c r="E64" s="50">
        <f t="shared" si="12"/>
        <v>0</v>
      </c>
      <c r="F64" s="50">
        <f t="shared" si="12"/>
        <v>0</v>
      </c>
      <c r="G64" s="50">
        <f t="shared" si="12"/>
        <v>0</v>
      </c>
      <c r="H64" s="50">
        <f t="shared" si="12"/>
        <v>0</v>
      </c>
      <c r="I64" s="50">
        <f t="shared" si="12"/>
        <v>0</v>
      </c>
      <c r="J64" s="50">
        <f t="shared" si="12"/>
        <v>0</v>
      </c>
      <c r="K64" s="50">
        <f t="shared" si="12"/>
        <v>0</v>
      </c>
    </row>
    <row r="65" spans="1:11" ht="12.75" customHeight="1">
      <c r="A65" s="24" t="s">
        <v>328</v>
      </c>
      <c r="B65" s="5" t="s">
        <v>267</v>
      </c>
      <c r="C65" s="49" t="s">
        <v>268</v>
      </c>
      <c r="D65" s="50"/>
      <c r="E65" s="50"/>
      <c r="F65" s="50"/>
      <c r="G65" s="50"/>
      <c r="H65" s="50"/>
      <c r="I65" s="50"/>
      <c r="J65" s="50"/>
      <c r="K65" s="50"/>
    </row>
    <row r="66" spans="1:11">
      <c r="A66" s="24" t="s">
        <v>329</v>
      </c>
      <c r="B66" s="5" t="s">
        <v>269</v>
      </c>
      <c r="C66" s="49" t="s">
        <v>270</v>
      </c>
      <c r="D66" s="50"/>
      <c r="E66" s="50"/>
      <c r="F66" s="50"/>
      <c r="G66" s="50"/>
      <c r="H66" s="50"/>
      <c r="I66" s="50"/>
      <c r="J66" s="50"/>
      <c r="K66" s="50"/>
    </row>
    <row r="67" spans="1:11" ht="12.75" customHeight="1">
      <c r="A67" s="24" t="s">
        <v>330</v>
      </c>
      <c r="B67" s="5" t="s">
        <v>271</v>
      </c>
      <c r="C67" s="49" t="s">
        <v>272</v>
      </c>
      <c r="D67" s="50"/>
      <c r="E67" s="50"/>
      <c r="F67" s="50"/>
      <c r="G67" s="50"/>
      <c r="H67" s="50"/>
      <c r="I67" s="50"/>
      <c r="J67" s="50"/>
      <c r="K67" s="50"/>
    </row>
    <row r="68" spans="1:11">
      <c r="A68" s="24" t="s">
        <v>331</v>
      </c>
      <c r="B68" s="5" t="s">
        <v>273</v>
      </c>
      <c r="C68" s="49" t="s">
        <v>274</v>
      </c>
      <c r="D68" s="50"/>
      <c r="E68" s="50"/>
      <c r="F68" s="50"/>
      <c r="G68" s="50"/>
      <c r="H68" s="50"/>
      <c r="I68" s="50"/>
      <c r="J68" s="50"/>
      <c r="K68" s="50"/>
    </row>
    <row r="69" spans="1:11" ht="10.5" customHeight="1">
      <c r="A69" s="28" t="s">
        <v>104</v>
      </c>
      <c r="B69" s="6" t="s">
        <v>305</v>
      </c>
      <c r="C69" s="46" t="s">
        <v>280</v>
      </c>
      <c r="D69" s="50">
        <f>SUM(D70:D71)</f>
        <v>74813</v>
      </c>
      <c r="E69" s="50">
        <f t="shared" ref="E69:G69" si="13">SUM(E70:E71)</f>
        <v>2400</v>
      </c>
      <c r="F69" s="50">
        <f t="shared" si="13"/>
        <v>0</v>
      </c>
      <c r="G69" s="50">
        <f t="shared" si="13"/>
        <v>77213</v>
      </c>
      <c r="H69" s="50">
        <f t="shared" ref="H69" si="14">SUM(H70:H71)</f>
        <v>74813</v>
      </c>
      <c r="I69" s="50">
        <f t="shared" ref="I69" si="15">SUM(I70:I71)</f>
        <v>2400</v>
      </c>
      <c r="J69" s="50">
        <f t="shared" ref="J69" si="16">SUM(J70:J71)</f>
        <v>0</v>
      </c>
      <c r="K69" s="50">
        <f t="shared" ref="K69" si="17">SUM(K70:K71)</f>
        <v>77213</v>
      </c>
    </row>
    <row r="70" spans="1:11" ht="10.5" customHeight="1">
      <c r="A70" s="24" t="s">
        <v>332</v>
      </c>
      <c r="B70" s="5" t="s">
        <v>276</v>
      </c>
      <c r="C70" s="49" t="s">
        <v>277</v>
      </c>
      <c r="D70" s="50">
        <v>74813</v>
      </c>
      <c r="E70" s="50">
        <v>2400</v>
      </c>
      <c r="F70" s="50"/>
      <c r="G70" s="50">
        <f>SUM(D70:F70)</f>
        <v>77213</v>
      </c>
      <c r="H70" s="50">
        <v>74813</v>
      </c>
      <c r="I70" s="50">
        <v>2400</v>
      </c>
      <c r="J70" s="50"/>
      <c r="K70" s="50">
        <f>SUM(H70:J70)</f>
        <v>77213</v>
      </c>
    </row>
    <row r="71" spans="1:11" ht="10.5" customHeight="1">
      <c r="A71" s="24" t="s">
        <v>333</v>
      </c>
      <c r="B71" s="5" t="s">
        <v>278</v>
      </c>
      <c r="C71" s="49" t="s">
        <v>279</v>
      </c>
      <c r="D71" s="50"/>
      <c r="E71" s="50"/>
      <c r="F71" s="50"/>
      <c r="G71" s="50"/>
      <c r="H71" s="50"/>
      <c r="I71" s="50"/>
      <c r="J71" s="50"/>
      <c r="K71" s="50"/>
    </row>
    <row r="72" spans="1:11" ht="12.75" customHeight="1">
      <c r="A72" s="22" t="s">
        <v>13</v>
      </c>
      <c r="B72" s="6" t="s">
        <v>306</v>
      </c>
      <c r="C72" s="46" t="s">
        <v>290</v>
      </c>
      <c r="D72" s="47">
        <f t="shared" ref="D72:K72" si="18">SUM(D73:D77)</f>
        <v>0</v>
      </c>
      <c r="E72" s="47">
        <f t="shared" si="18"/>
        <v>0</v>
      </c>
      <c r="F72" s="47">
        <f t="shared" si="18"/>
        <v>0</v>
      </c>
      <c r="G72" s="47">
        <f t="shared" si="18"/>
        <v>0</v>
      </c>
      <c r="H72" s="47">
        <f t="shared" si="18"/>
        <v>4493</v>
      </c>
      <c r="I72" s="47">
        <f t="shared" si="18"/>
        <v>0</v>
      </c>
      <c r="J72" s="47">
        <f t="shared" si="18"/>
        <v>0</v>
      </c>
      <c r="K72" s="47">
        <f t="shared" si="18"/>
        <v>4493</v>
      </c>
    </row>
    <row r="73" spans="1:11">
      <c r="A73" s="24" t="s">
        <v>334</v>
      </c>
      <c r="B73" s="5" t="s">
        <v>281</v>
      </c>
      <c r="C73" s="49" t="s">
        <v>282</v>
      </c>
      <c r="D73" s="50"/>
      <c r="E73" s="50"/>
      <c r="F73" s="50"/>
      <c r="G73" s="50"/>
      <c r="H73" s="50">
        <v>4493</v>
      </c>
      <c r="I73" s="50"/>
      <c r="J73" s="50"/>
      <c r="K73" s="50">
        <f>SUM(H73:J73)</f>
        <v>4493</v>
      </c>
    </row>
    <row r="74" spans="1:11">
      <c r="A74" s="24" t="s">
        <v>335</v>
      </c>
      <c r="B74" s="5" t="s">
        <v>283</v>
      </c>
      <c r="C74" s="49" t="s">
        <v>284</v>
      </c>
      <c r="D74" s="50"/>
      <c r="E74" s="50"/>
      <c r="F74" s="50"/>
      <c r="G74" s="50"/>
      <c r="H74" s="50"/>
      <c r="I74" s="50"/>
      <c r="J74" s="50"/>
      <c r="K74" s="50"/>
    </row>
    <row r="75" spans="1:11">
      <c r="A75" s="24" t="s">
        <v>336</v>
      </c>
      <c r="B75" s="5" t="s">
        <v>285</v>
      </c>
      <c r="C75" s="49" t="s">
        <v>286</v>
      </c>
      <c r="D75" s="50"/>
      <c r="E75" s="50"/>
      <c r="F75" s="50"/>
      <c r="G75" s="50"/>
      <c r="H75" s="50"/>
      <c r="I75" s="50"/>
      <c r="J75" s="50"/>
      <c r="K75" s="50"/>
    </row>
    <row r="76" spans="1:11">
      <c r="A76" s="24" t="s">
        <v>337</v>
      </c>
      <c r="B76" s="5" t="s">
        <v>287</v>
      </c>
      <c r="C76" s="49" t="s">
        <v>288</v>
      </c>
      <c r="D76" s="50"/>
      <c r="E76" s="50"/>
      <c r="F76" s="50"/>
      <c r="G76" s="50"/>
      <c r="H76" s="50"/>
      <c r="I76" s="50"/>
      <c r="J76" s="50"/>
      <c r="K76" s="50"/>
    </row>
    <row r="77" spans="1:11" ht="12.75" customHeight="1">
      <c r="A77" s="24" t="s">
        <v>338</v>
      </c>
      <c r="B77" s="5" t="s">
        <v>357</v>
      </c>
      <c r="C77" s="49" t="s">
        <v>289</v>
      </c>
      <c r="D77" s="50"/>
      <c r="E77" s="50"/>
      <c r="F77" s="50"/>
      <c r="G77" s="50"/>
      <c r="H77" s="50"/>
      <c r="I77" s="50"/>
      <c r="J77" s="50"/>
      <c r="K77" s="50"/>
    </row>
    <row r="78" spans="1:11" ht="12.75" customHeight="1">
      <c r="A78" s="28" t="s">
        <v>14</v>
      </c>
      <c r="B78" s="6" t="s">
        <v>307</v>
      </c>
      <c r="C78" s="46" t="s">
        <v>299</v>
      </c>
      <c r="D78" s="50">
        <f t="shared" ref="D78:K78" si="19">SUM(D79:D83)</f>
        <v>0</v>
      </c>
      <c r="E78" s="50">
        <f t="shared" si="19"/>
        <v>0</v>
      </c>
      <c r="F78" s="50">
        <f t="shared" si="19"/>
        <v>0</v>
      </c>
      <c r="G78" s="50">
        <f t="shared" si="19"/>
        <v>0</v>
      </c>
      <c r="H78" s="50">
        <f t="shared" si="19"/>
        <v>0</v>
      </c>
      <c r="I78" s="50">
        <f t="shared" si="19"/>
        <v>0</v>
      </c>
      <c r="J78" s="50">
        <f t="shared" si="19"/>
        <v>0</v>
      </c>
      <c r="K78" s="50">
        <f t="shared" si="19"/>
        <v>0</v>
      </c>
    </row>
    <row r="79" spans="1:11" ht="12.75" customHeight="1">
      <c r="A79" s="24" t="s">
        <v>339</v>
      </c>
      <c r="B79" s="5" t="s">
        <v>291</v>
      </c>
      <c r="C79" s="49" t="s">
        <v>292</v>
      </c>
      <c r="D79" s="50"/>
      <c r="E79" s="50"/>
      <c r="F79" s="50"/>
      <c r="G79" s="50"/>
      <c r="H79" s="50"/>
      <c r="I79" s="50"/>
      <c r="J79" s="50"/>
      <c r="K79" s="50"/>
    </row>
    <row r="80" spans="1:11" ht="12.75" customHeight="1">
      <c r="A80" s="24" t="s">
        <v>340</v>
      </c>
      <c r="B80" s="5" t="s">
        <v>293</v>
      </c>
      <c r="C80" s="49" t="s">
        <v>294</v>
      </c>
      <c r="D80" s="50"/>
      <c r="E80" s="50"/>
      <c r="F80" s="50"/>
      <c r="G80" s="50"/>
      <c r="H80" s="50"/>
      <c r="I80" s="50"/>
      <c r="J80" s="50"/>
      <c r="K80" s="50"/>
    </row>
    <row r="81" spans="1:11">
      <c r="A81" s="24" t="s">
        <v>341</v>
      </c>
      <c r="B81" s="5" t="s">
        <v>295</v>
      </c>
      <c r="C81" s="49" t="s">
        <v>296</v>
      </c>
      <c r="D81" s="50"/>
      <c r="E81" s="50"/>
      <c r="F81" s="50"/>
      <c r="G81" s="50"/>
      <c r="H81" s="50"/>
      <c r="I81" s="50"/>
      <c r="J81" s="50"/>
      <c r="K81" s="50"/>
    </row>
    <row r="82" spans="1:11">
      <c r="A82" s="24" t="s">
        <v>342</v>
      </c>
      <c r="B82" s="5" t="s">
        <v>297</v>
      </c>
      <c r="C82" s="49" t="s">
        <v>298</v>
      </c>
      <c r="D82" s="50"/>
      <c r="E82" s="50"/>
      <c r="F82" s="50"/>
      <c r="G82" s="50"/>
      <c r="H82" s="50"/>
      <c r="I82" s="50"/>
      <c r="J82" s="50"/>
      <c r="K82" s="50"/>
    </row>
    <row r="83" spans="1:11" ht="12.75" customHeight="1">
      <c r="A83" s="24" t="s">
        <v>343</v>
      </c>
      <c r="B83" s="5" t="s">
        <v>300</v>
      </c>
      <c r="C83" s="49" t="s">
        <v>301</v>
      </c>
      <c r="D83" s="50"/>
      <c r="E83" s="50"/>
      <c r="F83" s="50"/>
      <c r="G83" s="50"/>
      <c r="H83" s="50"/>
      <c r="I83" s="50"/>
      <c r="J83" s="50"/>
      <c r="K83" s="50"/>
    </row>
    <row r="84" spans="1:11">
      <c r="A84" s="28" t="s">
        <v>433</v>
      </c>
      <c r="B84" s="6" t="s">
        <v>348</v>
      </c>
      <c r="C84" s="46" t="s">
        <v>302</v>
      </c>
      <c r="D84" s="47">
        <f t="shared" ref="D84:K84" si="20">D60+D64+D69+D72+D78</f>
        <v>74813</v>
      </c>
      <c r="E84" s="47">
        <f t="shared" si="20"/>
        <v>2400</v>
      </c>
      <c r="F84" s="47">
        <f t="shared" si="20"/>
        <v>0</v>
      </c>
      <c r="G84" s="47">
        <f t="shared" si="20"/>
        <v>77213</v>
      </c>
      <c r="H84" s="47">
        <f t="shared" si="20"/>
        <v>79306</v>
      </c>
      <c r="I84" s="47">
        <f t="shared" si="20"/>
        <v>2400</v>
      </c>
      <c r="J84" s="47">
        <f t="shared" si="20"/>
        <v>0</v>
      </c>
      <c r="K84" s="47">
        <f t="shared" si="20"/>
        <v>81706</v>
      </c>
    </row>
    <row r="85" spans="1:11">
      <c r="A85" s="24"/>
      <c r="B85" s="6" t="s">
        <v>308</v>
      </c>
      <c r="C85" s="46"/>
      <c r="D85" s="47">
        <f t="shared" ref="D85:K85" si="21">D59+D84</f>
        <v>202426</v>
      </c>
      <c r="E85" s="47">
        <f t="shared" si="21"/>
        <v>2400</v>
      </c>
      <c r="F85" s="47">
        <f t="shared" si="21"/>
        <v>70800</v>
      </c>
      <c r="G85" s="47">
        <f t="shared" si="21"/>
        <v>275626</v>
      </c>
      <c r="H85" s="47">
        <f t="shared" si="21"/>
        <v>272117</v>
      </c>
      <c r="I85" s="47">
        <f t="shared" si="21"/>
        <v>2568</v>
      </c>
      <c r="J85" s="47">
        <f t="shared" si="21"/>
        <v>67380</v>
      </c>
      <c r="K85" s="47">
        <f t="shared" si="21"/>
        <v>342065</v>
      </c>
    </row>
  </sheetData>
  <mergeCells count="18">
    <mergeCell ref="A1:K1"/>
    <mergeCell ref="A3:K3"/>
    <mergeCell ref="A4:K4"/>
    <mergeCell ref="A5:K5"/>
    <mergeCell ref="C6:C8"/>
    <mergeCell ref="A6:A8"/>
    <mergeCell ref="B6:B8"/>
    <mergeCell ref="D6:G6"/>
    <mergeCell ref="D7:D8"/>
    <mergeCell ref="E7:E8"/>
    <mergeCell ref="F7:F8"/>
    <mergeCell ref="G7:G8"/>
    <mergeCell ref="H6:K6"/>
    <mergeCell ref="H7:H8"/>
    <mergeCell ref="I7:I8"/>
    <mergeCell ref="J7:J8"/>
    <mergeCell ref="A2:K2"/>
    <mergeCell ref="K7:K8"/>
  </mergeCells>
  <pageMargins left="0" right="0" top="0" bottom="0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5"/>
  <sheetViews>
    <sheetView zoomScale="150" zoomScaleNormal="150" workbookViewId="0">
      <selection activeCell="B12" sqref="B12"/>
    </sheetView>
  </sheetViews>
  <sheetFormatPr defaultRowHeight="9.75"/>
  <cols>
    <col min="1" max="1" width="3" style="1" customWidth="1"/>
    <col min="2" max="2" width="61.140625" style="1" customWidth="1"/>
    <col min="3" max="3" width="4.42578125" style="1" customWidth="1"/>
    <col min="4" max="4" width="6.42578125" style="1" customWidth="1"/>
    <col min="5" max="5" width="6.5703125" style="1" customWidth="1"/>
    <col min="6" max="7" width="6.42578125" style="1" customWidth="1"/>
    <col min="8" max="9" width="6.28515625" style="1" customWidth="1"/>
    <col min="10" max="10" width="6" style="1" customWidth="1"/>
    <col min="11" max="11" width="6.42578125" style="1" customWidth="1"/>
    <col min="12" max="16384" width="9.140625" style="1"/>
  </cols>
  <sheetData>
    <row r="1" spans="1:11" ht="11.25">
      <c r="A1" s="385" t="s">
        <v>464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 ht="11.25">
      <c r="A2" s="385" t="s">
        <v>474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>
      <c r="A3" s="401" t="s">
        <v>344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</row>
    <row r="4" spans="1:11">
      <c r="A4" s="403" t="s">
        <v>362</v>
      </c>
      <c r="B4" s="403"/>
      <c r="C4" s="403"/>
      <c r="D4" s="403"/>
      <c r="E4" s="403"/>
      <c r="F4" s="403"/>
      <c r="G4" s="402"/>
      <c r="H4" s="402"/>
      <c r="I4" s="402"/>
      <c r="J4" s="402"/>
      <c r="K4" s="402"/>
    </row>
    <row r="5" spans="1:11" ht="9" customHeight="1">
      <c r="A5" s="404" t="s">
        <v>1</v>
      </c>
      <c r="B5" s="404"/>
      <c r="C5" s="404"/>
      <c r="D5" s="404"/>
      <c r="E5" s="404"/>
      <c r="F5" s="404"/>
      <c r="G5" s="405"/>
      <c r="H5" s="405"/>
      <c r="I5" s="405"/>
      <c r="J5" s="405"/>
      <c r="K5" s="405"/>
    </row>
    <row r="6" spans="1:11" ht="9" customHeight="1">
      <c r="A6" s="399" t="s">
        <v>15</v>
      </c>
      <c r="B6" s="396" t="s">
        <v>16</v>
      </c>
      <c r="C6" s="399" t="s">
        <v>17</v>
      </c>
      <c r="D6" s="398" t="s">
        <v>371</v>
      </c>
      <c r="E6" s="398"/>
      <c r="F6" s="398"/>
      <c r="G6" s="398"/>
      <c r="H6" s="398" t="s">
        <v>405</v>
      </c>
      <c r="I6" s="398"/>
      <c r="J6" s="398"/>
      <c r="K6" s="398"/>
    </row>
    <row r="7" spans="1:11" ht="9" customHeight="1">
      <c r="A7" s="400"/>
      <c r="B7" s="397"/>
      <c r="C7" s="400"/>
      <c r="D7" s="399" t="s">
        <v>364</v>
      </c>
      <c r="E7" s="399" t="s">
        <v>365</v>
      </c>
      <c r="F7" s="399" t="s">
        <v>406</v>
      </c>
      <c r="G7" s="399" t="s">
        <v>349</v>
      </c>
      <c r="H7" s="399" t="s">
        <v>364</v>
      </c>
      <c r="I7" s="399" t="s">
        <v>365</v>
      </c>
      <c r="J7" s="399" t="s">
        <v>406</v>
      </c>
      <c r="K7" s="399" t="s">
        <v>349</v>
      </c>
    </row>
    <row r="8" spans="1:11" ht="19.5" customHeight="1">
      <c r="A8" s="400"/>
      <c r="B8" s="397"/>
      <c r="C8" s="400"/>
      <c r="D8" s="400"/>
      <c r="E8" s="400"/>
      <c r="F8" s="400"/>
      <c r="G8" s="400"/>
      <c r="H8" s="400"/>
      <c r="I8" s="400"/>
      <c r="J8" s="400"/>
      <c r="K8" s="400"/>
    </row>
    <row r="9" spans="1:11" ht="12.75" customHeight="1">
      <c r="A9" s="22" t="s">
        <v>2</v>
      </c>
      <c r="B9" s="6" t="s">
        <v>254</v>
      </c>
      <c r="C9" s="6" t="s">
        <v>175</v>
      </c>
      <c r="D9" s="23">
        <f t="shared" ref="D9:K9" si="0">SUM(D10:D15)</f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v>0</v>
      </c>
      <c r="K9" s="23">
        <f t="shared" si="0"/>
        <v>0</v>
      </c>
    </row>
    <row r="10" spans="1:11">
      <c r="A10" s="24" t="s">
        <v>74</v>
      </c>
      <c r="B10" s="5" t="s">
        <v>163</v>
      </c>
      <c r="C10" s="5" t="s">
        <v>164</v>
      </c>
      <c r="D10" s="25"/>
      <c r="E10" s="25"/>
      <c r="F10" s="25"/>
      <c r="G10" s="25">
        <f>SUM(D10:F10)</f>
        <v>0</v>
      </c>
      <c r="H10" s="25"/>
      <c r="I10" s="25"/>
      <c r="J10" s="25"/>
      <c r="K10" s="25">
        <f>SUM(H10:J10)</f>
        <v>0</v>
      </c>
    </row>
    <row r="11" spans="1:11">
      <c r="A11" s="24" t="s">
        <v>75</v>
      </c>
      <c r="B11" s="5" t="s">
        <v>165</v>
      </c>
      <c r="C11" s="5" t="s">
        <v>166</v>
      </c>
      <c r="D11" s="25"/>
      <c r="E11" s="25"/>
      <c r="F11" s="25"/>
      <c r="G11" s="25">
        <f>SUM(D11:F11)</f>
        <v>0</v>
      </c>
      <c r="H11" s="25"/>
      <c r="I11" s="25"/>
      <c r="J11" s="25"/>
      <c r="K11" s="25">
        <f>SUM(H11:J11)</f>
        <v>0</v>
      </c>
    </row>
    <row r="12" spans="1:11">
      <c r="A12" s="24" t="s">
        <v>309</v>
      </c>
      <c r="B12" s="5" t="s">
        <v>167</v>
      </c>
      <c r="C12" s="5" t="s">
        <v>168</v>
      </c>
      <c r="D12" s="25"/>
      <c r="E12" s="25"/>
      <c r="F12" s="25"/>
      <c r="G12" s="25">
        <f>SUM(D12:F12)</f>
        <v>0</v>
      </c>
      <c r="H12" s="25"/>
      <c r="I12" s="25"/>
      <c r="J12" s="25"/>
      <c r="K12" s="25">
        <f>SUM(H12:J12)</f>
        <v>0</v>
      </c>
    </row>
    <row r="13" spans="1:11">
      <c r="A13" s="24" t="s">
        <v>76</v>
      </c>
      <c r="B13" s="5" t="s">
        <v>169</v>
      </c>
      <c r="C13" s="5" t="s">
        <v>170</v>
      </c>
      <c r="D13" s="25"/>
      <c r="E13" s="25"/>
      <c r="F13" s="25"/>
      <c r="G13" s="25"/>
      <c r="H13" s="25"/>
      <c r="I13" s="25"/>
      <c r="J13" s="25"/>
      <c r="K13" s="25"/>
    </row>
    <row r="14" spans="1:11">
      <c r="A14" s="24" t="s">
        <v>77</v>
      </c>
      <c r="B14" s="5" t="s">
        <v>171</v>
      </c>
      <c r="C14" s="5" t="s">
        <v>172</v>
      </c>
      <c r="D14" s="25"/>
      <c r="E14" s="25"/>
      <c r="F14" s="25"/>
      <c r="G14" s="25">
        <f>SUM(D14:F14)</f>
        <v>0</v>
      </c>
      <c r="H14" s="25"/>
      <c r="I14" s="25"/>
      <c r="J14" s="25"/>
      <c r="K14" s="25">
        <f>SUM(H14:J14)</f>
        <v>0</v>
      </c>
    </row>
    <row r="15" spans="1:11">
      <c r="A15" s="24" t="s">
        <v>310</v>
      </c>
      <c r="B15" s="5" t="s">
        <v>173</v>
      </c>
      <c r="C15" s="5" t="s">
        <v>174</v>
      </c>
      <c r="D15" s="25"/>
      <c r="E15" s="25"/>
      <c r="F15" s="25"/>
      <c r="G15" s="25">
        <f>SUM(D15:F15)</f>
        <v>0</v>
      </c>
      <c r="H15" s="25"/>
      <c r="I15" s="25"/>
      <c r="J15" s="25"/>
      <c r="K15" s="25">
        <f>SUM(H15:J15)</f>
        <v>0</v>
      </c>
    </row>
    <row r="16" spans="1:11">
      <c r="A16" s="22" t="s">
        <v>3</v>
      </c>
      <c r="B16" s="6" t="s">
        <v>253</v>
      </c>
      <c r="C16" s="6" t="s">
        <v>177</v>
      </c>
      <c r="D16" s="23">
        <f t="shared" ref="D16:K16" si="1">SUM(D17:D21)</f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  <c r="H16" s="23">
        <f t="shared" si="1"/>
        <v>0</v>
      </c>
      <c r="I16" s="23">
        <f t="shared" si="1"/>
        <v>0</v>
      </c>
      <c r="J16" s="23">
        <f t="shared" si="1"/>
        <v>2740</v>
      </c>
      <c r="K16" s="23">
        <f t="shared" si="1"/>
        <v>2740</v>
      </c>
    </row>
    <row r="17" spans="1:11">
      <c r="A17" s="24" t="s">
        <v>78</v>
      </c>
      <c r="B17" s="5" t="s">
        <v>176</v>
      </c>
      <c r="C17" s="5" t="s">
        <v>177</v>
      </c>
      <c r="D17" s="25"/>
      <c r="E17" s="25"/>
      <c r="F17" s="25"/>
      <c r="G17" s="25"/>
      <c r="H17" s="25"/>
      <c r="I17" s="25"/>
      <c r="J17" s="25"/>
      <c r="K17" s="25"/>
    </row>
    <row r="18" spans="1:11">
      <c r="A18" s="24" t="s">
        <v>79</v>
      </c>
      <c r="B18" s="5" t="s">
        <v>178</v>
      </c>
      <c r="C18" s="5" t="s">
        <v>179</v>
      </c>
      <c r="D18" s="25"/>
      <c r="E18" s="25"/>
      <c r="F18" s="25"/>
      <c r="G18" s="25"/>
      <c r="H18" s="25"/>
      <c r="I18" s="25"/>
      <c r="J18" s="25"/>
      <c r="K18" s="25"/>
    </row>
    <row r="19" spans="1:11">
      <c r="A19" s="24" t="s">
        <v>81</v>
      </c>
      <c r="B19" s="5" t="s">
        <v>180</v>
      </c>
      <c r="C19" s="5" t="s">
        <v>181</v>
      </c>
      <c r="D19" s="25"/>
      <c r="E19" s="25"/>
      <c r="F19" s="25"/>
      <c r="G19" s="25"/>
      <c r="H19" s="25"/>
      <c r="I19" s="25"/>
      <c r="J19" s="25"/>
      <c r="K19" s="25"/>
    </row>
    <row r="20" spans="1:11">
      <c r="A20" s="24" t="s">
        <v>311</v>
      </c>
      <c r="B20" s="5" t="s">
        <v>182</v>
      </c>
      <c r="C20" s="5" t="s">
        <v>183</v>
      </c>
      <c r="D20" s="25"/>
      <c r="E20" s="25"/>
      <c r="F20" s="25"/>
      <c r="G20" s="25"/>
      <c r="H20" s="25"/>
      <c r="I20" s="25"/>
      <c r="J20" s="25"/>
      <c r="K20" s="25"/>
    </row>
    <row r="21" spans="1:11">
      <c r="A21" s="24" t="s">
        <v>312</v>
      </c>
      <c r="B21" s="5" t="s">
        <v>184</v>
      </c>
      <c r="C21" s="5" t="s">
        <v>185</v>
      </c>
      <c r="D21" s="25"/>
      <c r="E21" s="25"/>
      <c r="F21" s="25"/>
      <c r="G21" s="25">
        <f>SUM(D21:F21)</f>
        <v>0</v>
      </c>
      <c r="H21" s="25"/>
      <c r="I21" s="25"/>
      <c r="J21" s="25">
        <v>2740</v>
      </c>
      <c r="K21" s="25">
        <f>SUM(H21:J21)</f>
        <v>2740</v>
      </c>
    </row>
    <row r="22" spans="1:11">
      <c r="A22" s="26" t="s">
        <v>4</v>
      </c>
      <c r="B22" s="6" t="s">
        <v>347</v>
      </c>
      <c r="C22" s="6" t="s">
        <v>196</v>
      </c>
      <c r="D22" s="23">
        <f t="shared" ref="D22:K22" si="2">SUM(D23:D27)</f>
        <v>0</v>
      </c>
      <c r="E22" s="23">
        <f t="shared" si="2"/>
        <v>0</v>
      </c>
      <c r="F22" s="23">
        <f t="shared" si="2"/>
        <v>0</v>
      </c>
      <c r="G22" s="23">
        <f t="shared" si="2"/>
        <v>0</v>
      </c>
      <c r="H22" s="23">
        <f t="shared" si="2"/>
        <v>0</v>
      </c>
      <c r="I22" s="23">
        <f t="shared" si="2"/>
        <v>0</v>
      </c>
      <c r="J22" s="23">
        <f t="shared" si="2"/>
        <v>0</v>
      </c>
      <c r="K22" s="23">
        <f t="shared" si="2"/>
        <v>0</v>
      </c>
    </row>
    <row r="23" spans="1:11" ht="9" customHeight="1">
      <c r="A23" s="24" t="s">
        <v>134</v>
      </c>
      <c r="B23" s="5" t="s">
        <v>186</v>
      </c>
      <c r="C23" s="5" t="s">
        <v>187</v>
      </c>
      <c r="D23" s="25"/>
      <c r="E23" s="25"/>
      <c r="F23" s="25"/>
      <c r="G23" s="25"/>
      <c r="H23" s="25"/>
      <c r="I23" s="25"/>
      <c r="J23" s="25"/>
      <c r="K23" s="25"/>
    </row>
    <row r="24" spans="1:11">
      <c r="A24" s="24" t="s">
        <v>135</v>
      </c>
      <c r="B24" s="5" t="s">
        <v>188</v>
      </c>
      <c r="C24" s="5" t="s">
        <v>189</v>
      </c>
      <c r="D24" s="25"/>
      <c r="E24" s="25"/>
      <c r="F24" s="25"/>
      <c r="G24" s="25"/>
      <c r="H24" s="25"/>
      <c r="I24" s="25"/>
      <c r="J24" s="25"/>
      <c r="K24" s="25"/>
    </row>
    <row r="25" spans="1:11">
      <c r="A25" s="24" t="s">
        <v>313</v>
      </c>
      <c r="B25" s="5" t="s">
        <v>190</v>
      </c>
      <c r="C25" s="5" t="s">
        <v>191</v>
      </c>
      <c r="D25" s="25"/>
      <c r="E25" s="25"/>
      <c r="F25" s="25"/>
      <c r="G25" s="25"/>
      <c r="H25" s="25"/>
      <c r="I25" s="25"/>
      <c r="J25" s="25"/>
      <c r="K25" s="25"/>
    </row>
    <row r="26" spans="1:11">
      <c r="A26" s="24" t="s">
        <v>314</v>
      </c>
      <c r="B26" s="5" t="s">
        <v>192</v>
      </c>
      <c r="C26" s="5" t="s">
        <v>193</v>
      </c>
      <c r="D26" s="25"/>
      <c r="E26" s="25"/>
      <c r="F26" s="25"/>
      <c r="G26" s="25"/>
      <c r="H26" s="25"/>
      <c r="I26" s="25"/>
      <c r="J26" s="25"/>
      <c r="K26" s="25"/>
    </row>
    <row r="27" spans="1:11">
      <c r="A27" s="24" t="s">
        <v>315</v>
      </c>
      <c r="B27" s="5" t="s">
        <v>194</v>
      </c>
      <c r="C27" s="5" t="s">
        <v>195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2" t="s">
        <v>5</v>
      </c>
      <c r="B28" s="6" t="s">
        <v>361</v>
      </c>
      <c r="C28" s="6" t="s">
        <v>205</v>
      </c>
      <c r="D28" s="23">
        <f t="shared" ref="D28:K28" si="3">SUM(D29:D33)</f>
        <v>0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</row>
    <row r="29" spans="1:11" ht="8.25" customHeight="1">
      <c r="A29" s="24" t="s">
        <v>352</v>
      </c>
      <c r="B29" s="27" t="s">
        <v>197</v>
      </c>
      <c r="C29" s="5" t="s">
        <v>198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4" t="s">
        <v>353</v>
      </c>
      <c r="B30" s="1" t="s">
        <v>350</v>
      </c>
      <c r="C30" s="5" t="s">
        <v>351</v>
      </c>
      <c r="D30" s="25"/>
      <c r="E30" s="25"/>
      <c r="F30" s="25"/>
      <c r="G30" s="25"/>
      <c r="H30" s="25"/>
      <c r="I30" s="25"/>
      <c r="J30" s="25"/>
      <c r="K30" s="25"/>
    </row>
    <row r="31" spans="1:11">
      <c r="A31" s="24" t="s">
        <v>354</v>
      </c>
      <c r="B31" s="27" t="s">
        <v>199</v>
      </c>
      <c r="C31" s="5" t="s">
        <v>200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4" t="s">
        <v>355</v>
      </c>
      <c r="B32" s="5" t="s">
        <v>201</v>
      </c>
      <c r="C32" s="5" t="s">
        <v>202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4" t="s">
        <v>356</v>
      </c>
      <c r="B33" s="5" t="s">
        <v>203</v>
      </c>
      <c r="C33" s="5" t="s">
        <v>204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2" t="s">
        <v>6</v>
      </c>
      <c r="B34" s="6" t="s">
        <v>255</v>
      </c>
      <c r="C34" s="6" t="s">
        <v>226</v>
      </c>
      <c r="D34" s="23">
        <f t="shared" ref="D34:K34" si="4">SUM(D35:D44)</f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</row>
    <row r="35" spans="1:11">
      <c r="A35" s="24" t="s">
        <v>136</v>
      </c>
      <c r="B35" s="5" t="s">
        <v>206</v>
      </c>
      <c r="C35" s="5" t="s">
        <v>207</v>
      </c>
      <c r="D35" s="25"/>
      <c r="E35" s="25"/>
      <c r="F35" s="25"/>
      <c r="G35" s="25"/>
      <c r="H35" s="25"/>
      <c r="I35" s="25"/>
      <c r="J35" s="25"/>
      <c r="K35" s="25"/>
    </row>
    <row r="36" spans="1:11">
      <c r="A36" s="24" t="s">
        <v>137</v>
      </c>
      <c r="B36" s="5" t="s">
        <v>208</v>
      </c>
      <c r="C36" s="5" t="s">
        <v>209</v>
      </c>
      <c r="D36" s="25"/>
      <c r="E36" s="25"/>
      <c r="F36" s="25"/>
      <c r="G36" s="25"/>
      <c r="H36" s="25"/>
      <c r="I36" s="25"/>
      <c r="J36" s="25"/>
      <c r="K36" s="25"/>
    </row>
    <row r="37" spans="1:11">
      <c r="A37" s="24" t="s">
        <v>138</v>
      </c>
      <c r="B37" s="5" t="s">
        <v>210</v>
      </c>
      <c r="C37" s="5" t="s">
        <v>211</v>
      </c>
      <c r="D37" s="25"/>
      <c r="E37" s="25"/>
      <c r="F37" s="25"/>
      <c r="G37" s="25"/>
      <c r="H37" s="25"/>
      <c r="I37" s="25"/>
      <c r="J37" s="25"/>
      <c r="K37" s="25"/>
    </row>
    <row r="38" spans="1:11">
      <c r="A38" s="24" t="s">
        <v>316</v>
      </c>
      <c r="B38" s="5" t="s">
        <v>212</v>
      </c>
      <c r="C38" s="5" t="s">
        <v>213</v>
      </c>
      <c r="D38" s="25"/>
      <c r="E38" s="25"/>
      <c r="F38" s="25"/>
      <c r="G38" s="25"/>
      <c r="H38" s="25"/>
      <c r="I38" s="25"/>
      <c r="J38" s="25"/>
      <c r="K38" s="25"/>
    </row>
    <row r="39" spans="1:11">
      <c r="A39" s="24" t="s">
        <v>317</v>
      </c>
      <c r="B39" s="5" t="s">
        <v>214</v>
      </c>
      <c r="C39" s="5" t="s">
        <v>215</v>
      </c>
      <c r="D39" s="25"/>
      <c r="E39" s="25"/>
      <c r="F39" s="25"/>
      <c r="G39" s="25"/>
      <c r="H39" s="25"/>
      <c r="I39" s="25"/>
      <c r="J39" s="25"/>
      <c r="K39" s="25"/>
    </row>
    <row r="40" spans="1:11">
      <c r="A40" s="24" t="s">
        <v>318</v>
      </c>
      <c r="B40" s="5" t="s">
        <v>216</v>
      </c>
      <c r="C40" s="5" t="s">
        <v>217</v>
      </c>
      <c r="D40" s="25"/>
      <c r="E40" s="25"/>
      <c r="F40" s="25"/>
      <c r="G40" s="25"/>
      <c r="H40" s="25"/>
      <c r="I40" s="25"/>
      <c r="J40" s="25"/>
      <c r="K40" s="25"/>
    </row>
    <row r="41" spans="1:11">
      <c r="A41" s="24" t="s">
        <v>319</v>
      </c>
      <c r="B41" s="5" t="s">
        <v>218</v>
      </c>
      <c r="C41" s="5" t="s">
        <v>219</v>
      </c>
      <c r="D41" s="25"/>
      <c r="E41" s="25"/>
      <c r="F41" s="25"/>
      <c r="G41" s="25"/>
      <c r="H41" s="25"/>
      <c r="I41" s="25"/>
      <c r="J41" s="25"/>
      <c r="K41" s="25"/>
    </row>
    <row r="42" spans="1:11">
      <c r="A42" s="24" t="s">
        <v>320</v>
      </c>
      <c r="B42" s="5" t="s">
        <v>220</v>
      </c>
      <c r="C42" s="5" t="s">
        <v>221</v>
      </c>
      <c r="D42" s="25"/>
      <c r="E42" s="25"/>
      <c r="F42" s="25"/>
      <c r="G42" s="25"/>
      <c r="H42" s="25"/>
      <c r="I42" s="25"/>
      <c r="J42" s="25"/>
      <c r="K42" s="25"/>
    </row>
    <row r="43" spans="1:11">
      <c r="A43" s="24" t="s">
        <v>321</v>
      </c>
      <c r="B43" s="5" t="s">
        <v>222</v>
      </c>
      <c r="C43" s="5" t="s">
        <v>223</v>
      </c>
      <c r="D43" s="25"/>
      <c r="E43" s="25"/>
      <c r="F43" s="25"/>
      <c r="G43" s="25"/>
      <c r="H43" s="25"/>
      <c r="I43" s="25"/>
      <c r="J43" s="25"/>
      <c r="K43" s="25"/>
    </row>
    <row r="44" spans="1:11">
      <c r="A44" s="24" t="s">
        <v>322</v>
      </c>
      <c r="B44" s="5" t="s">
        <v>224</v>
      </c>
      <c r="C44" s="5" t="s">
        <v>225</v>
      </c>
      <c r="D44" s="25"/>
      <c r="E44" s="25"/>
      <c r="F44" s="25"/>
      <c r="G44" s="25"/>
      <c r="H44" s="25"/>
      <c r="I44" s="25"/>
      <c r="J44" s="25"/>
      <c r="K44" s="25"/>
    </row>
    <row r="45" spans="1:11">
      <c r="A45" s="22" t="s">
        <v>7</v>
      </c>
      <c r="B45" s="6" t="s">
        <v>256</v>
      </c>
      <c r="C45" s="6" t="s">
        <v>237</v>
      </c>
      <c r="D45" s="23">
        <f t="shared" ref="D45:K45" si="5">SUM(D46:D50)</f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</row>
    <row r="46" spans="1:11">
      <c r="A46" s="24" t="s">
        <v>139</v>
      </c>
      <c r="B46" s="5" t="s">
        <v>227</v>
      </c>
      <c r="C46" s="5" t="s">
        <v>228</v>
      </c>
      <c r="D46" s="25"/>
      <c r="E46" s="25"/>
      <c r="F46" s="25"/>
      <c r="G46" s="25"/>
      <c r="H46" s="25"/>
      <c r="I46" s="25"/>
      <c r="J46" s="25"/>
      <c r="K46" s="25"/>
    </row>
    <row r="47" spans="1:11">
      <c r="A47" s="24" t="s">
        <v>140</v>
      </c>
      <c r="B47" s="5" t="s">
        <v>229</v>
      </c>
      <c r="C47" s="5" t="s">
        <v>230</v>
      </c>
      <c r="D47" s="25"/>
      <c r="E47" s="25"/>
      <c r="F47" s="25"/>
      <c r="G47" s="25"/>
      <c r="H47" s="25"/>
      <c r="I47" s="25"/>
      <c r="J47" s="25"/>
      <c r="K47" s="25"/>
    </row>
    <row r="48" spans="1:11">
      <c r="A48" s="24" t="s">
        <v>141</v>
      </c>
      <c r="B48" s="5" t="s">
        <v>231</v>
      </c>
      <c r="C48" s="5" t="s">
        <v>232</v>
      </c>
      <c r="D48" s="25"/>
      <c r="E48" s="25"/>
      <c r="F48" s="25"/>
      <c r="G48" s="25"/>
      <c r="H48" s="25"/>
      <c r="I48" s="25"/>
      <c r="J48" s="25"/>
      <c r="K48" s="25"/>
    </row>
    <row r="49" spans="1:11">
      <c r="A49" s="24" t="s">
        <v>147</v>
      </c>
      <c r="B49" s="5" t="s">
        <v>233</v>
      </c>
      <c r="C49" s="5" t="s">
        <v>234</v>
      </c>
      <c r="D49" s="25"/>
      <c r="E49" s="25"/>
      <c r="F49" s="25"/>
      <c r="G49" s="25"/>
      <c r="H49" s="25"/>
      <c r="I49" s="25"/>
      <c r="J49" s="25"/>
      <c r="K49" s="25"/>
    </row>
    <row r="50" spans="1:11">
      <c r="A50" s="24" t="s">
        <v>323</v>
      </c>
      <c r="B50" s="5" t="s">
        <v>235</v>
      </c>
      <c r="C50" s="5" t="s">
        <v>236</v>
      </c>
      <c r="D50" s="25"/>
      <c r="E50" s="25"/>
      <c r="F50" s="25"/>
      <c r="G50" s="25"/>
      <c r="H50" s="25"/>
      <c r="I50" s="25"/>
      <c r="J50" s="25"/>
      <c r="K50" s="25"/>
    </row>
    <row r="51" spans="1:11">
      <c r="A51" s="22" t="s">
        <v>8</v>
      </c>
      <c r="B51" s="6" t="s">
        <v>257</v>
      </c>
      <c r="C51" s="6" t="s">
        <v>244</v>
      </c>
      <c r="D51" s="25">
        <f t="shared" ref="D51:K51" si="6">SUM(D52:D54)</f>
        <v>0</v>
      </c>
      <c r="E51" s="25">
        <f t="shared" si="6"/>
        <v>0</v>
      </c>
      <c r="F51" s="25">
        <f t="shared" si="6"/>
        <v>0</v>
      </c>
      <c r="G51" s="25">
        <f t="shared" si="6"/>
        <v>0</v>
      </c>
      <c r="H51" s="25">
        <f t="shared" si="6"/>
        <v>0</v>
      </c>
      <c r="I51" s="25">
        <f t="shared" si="6"/>
        <v>0</v>
      </c>
      <c r="J51" s="25">
        <f t="shared" si="6"/>
        <v>0</v>
      </c>
      <c r="K51" s="25">
        <f t="shared" si="6"/>
        <v>0</v>
      </c>
    </row>
    <row r="52" spans="1:11">
      <c r="A52" s="24" t="s">
        <v>142</v>
      </c>
      <c r="B52" s="5" t="s">
        <v>238</v>
      </c>
      <c r="C52" s="5" t="s">
        <v>239</v>
      </c>
      <c r="D52" s="25"/>
      <c r="E52" s="25"/>
      <c r="F52" s="25"/>
      <c r="G52" s="25"/>
      <c r="H52" s="25"/>
      <c r="I52" s="25"/>
      <c r="J52" s="25"/>
      <c r="K52" s="25"/>
    </row>
    <row r="53" spans="1:11">
      <c r="A53" s="24" t="s">
        <v>143</v>
      </c>
      <c r="B53" s="5" t="s">
        <v>240</v>
      </c>
      <c r="C53" s="5" t="s">
        <v>241</v>
      </c>
      <c r="D53" s="25"/>
      <c r="E53" s="25"/>
      <c r="F53" s="25"/>
      <c r="G53" s="25"/>
      <c r="H53" s="25"/>
      <c r="I53" s="25"/>
      <c r="J53" s="25"/>
      <c r="K53" s="25"/>
    </row>
    <row r="54" spans="1:11">
      <c r="A54" s="24" t="s">
        <v>144</v>
      </c>
      <c r="B54" s="5" t="s">
        <v>242</v>
      </c>
      <c r="C54" s="5" t="s">
        <v>243</v>
      </c>
      <c r="D54" s="25"/>
      <c r="E54" s="25"/>
      <c r="F54" s="25"/>
      <c r="G54" s="25"/>
      <c r="H54" s="25"/>
      <c r="I54" s="25"/>
      <c r="J54" s="25"/>
      <c r="K54" s="25"/>
    </row>
    <row r="55" spans="1:11">
      <c r="A55" s="22" t="s">
        <v>9</v>
      </c>
      <c r="B55" s="6" t="s">
        <v>258</v>
      </c>
      <c r="C55" s="6" t="s">
        <v>251</v>
      </c>
      <c r="D55" s="23">
        <f t="shared" ref="D55:K55" si="7">SUM(D56:D58)</f>
        <v>0</v>
      </c>
      <c r="E55" s="23">
        <f t="shared" si="7"/>
        <v>0</v>
      </c>
      <c r="F55" s="23">
        <f t="shared" si="7"/>
        <v>0</v>
      </c>
      <c r="G55" s="23">
        <f t="shared" si="7"/>
        <v>0</v>
      </c>
      <c r="H55" s="23">
        <f t="shared" si="7"/>
        <v>0</v>
      </c>
      <c r="I55" s="23">
        <f t="shared" si="7"/>
        <v>0</v>
      </c>
      <c r="J55" s="23">
        <f t="shared" si="7"/>
        <v>0</v>
      </c>
      <c r="K55" s="23">
        <f t="shared" si="7"/>
        <v>0</v>
      </c>
    </row>
    <row r="56" spans="1:11">
      <c r="A56" s="24" t="s">
        <v>149</v>
      </c>
      <c r="B56" s="5" t="s">
        <v>245</v>
      </c>
      <c r="C56" s="5" t="s">
        <v>246</v>
      </c>
      <c r="D56" s="25"/>
      <c r="E56" s="25"/>
      <c r="F56" s="25"/>
      <c r="G56" s="25"/>
      <c r="H56" s="25"/>
      <c r="I56" s="25"/>
      <c r="J56" s="25"/>
      <c r="K56" s="25"/>
    </row>
    <row r="57" spans="1:11">
      <c r="A57" s="24" t="s">
        <v>324</v>
      </c>
      <c r="B57" s="5" t="s">
        <v>247</v>
      </c>
      <c r="C57" s="5" t="s">
        <v>248</v>
      </c>
      <c r="D57" s="25"/>
      <c r="E57" s="25"/>
      <c r="F57" s="25"/>
      <c r="G57" s="25"/>
      <c r="H57" s="25"/>
      <c r="I57" s="25"/>
      <c r="J57" s="25"/>
      <c r="K57" s="25"/>
    </row>
    <row r="58" spans="1:11">
      <c r="A58" s="24" t="s">
        <v>150</v>
      </c>
      <c r="B58" s="5" t="s">
        <v>249</v>
      </c>
      <c r="C58" s="5" t="s">
        <v>250</v>
      </c>
      <c r="D58" s="25"/>
      <c r="E58" s="25"/>
      <c r="F58" s="25"/>
      <c r="G58" s="25"/>
      <c r="H58" s="25"/>
      <c r="I58" s="25"/>
      <c r="J58" s="25"/>
      <c r="K58" s="25"/>
    </row>
    <row r="59" spans="1:11">
      <c r="A59" s="28" t="s">
        <v>10</v>
      </c>
      <c r="B59" s="6" t="s">
        <v>259</v>
      </c>
      <c r="C59" s="6" t="s">
        <v>252</v>
      </c>
      <c r="D59" s="23">
        <f t="shared" ref="D59:K59" si="8">D9+D16+D22+D28+D34+D45+D51+D55</f>
        <v>0</v>
      </c>
      <c r="E59" s="23">
        <f t="shared" si="8"/>
        <v>0</v>
      </c>
      <c r="F59" s="23">
        <f t="shared" si="8"/>
        <v>0</v>
      </c>
      <c r="G59" s="23">
        <f t="shared" si="8"/>
        <v>0</v>
      </c>
      <c r="H59" s="23">
        <f t="shared" si="8"/>
        <v>0</v>
      </c>
      <c r="I59" s="23">
        <f t="shared" si="8"/>
        <v>0</v>
      </c>
      <c r="J59" s="23">
        <f t="shared" si="8"/>
        <v>2740</v>
      </c>
      <c r="K59" s="23">
        <f t="shared" si="8"/>
        <v>2740</v>
      </c>
    </row>
    <row r="60" spans="1:11">
      <c r="A60" s="22" t="s">
        <v>11</v>
      </c>
      <c r="B60" s="6" t="s">
        <v>303</v>
      </c>
      <c r="C60" s="6" t="s">
        <v>266</v>
      </c>
      <c r="D60" s="25">
        <f t="shared" ref="D60:K60" si="9">SUM(D61:D63)</f>
        <v>0</v>
      </c>
      <c r="E60" s="25">
        <f t="shared" si="9"/>
        <v>0</v>
      </c>
      <c r="F60" s="25">
        <f t="shared" si="9"/>
        <v>0</v>
      </c>
      <c r="G60" s="25">
        <f t="shared" si="9"/>
        <v>0</v>
      </c>
      <c r="H60" s="25">
        <f t="shared" si="9"/>
        <v>0</v>
      </c>
      <c r="I60" s="25">
        <f t="shared" si="9"/>
        <v>0</v>
      </c>
      <c r="J60" s="25">
        <f t="shared" si="9"/>
        <v>0</v>
      </c>
      <c r="K60" s="25">
        <f t="shared" si="9"/>
        <v>0</v>
      </c>
    </row>
    <row r="61" spans="1:11">
      <c r="A61" s="24" t="s">
        <v>325</v>
      </c>
      <c r="B61" s="5" t="s">
        <v>260</v>
      </c>
      <c r="C61" s="5" t="s">
        <v>261</v>
      </c>
      <c r="D61" s="25"/>
      <c r="E61" s="25"/>
      <c r="F61" s="25"/>
      <c r="G61" s="25"/>
      <c r="H61" s="25"/>
      <c r="I61" s="25"/>
      <c r="J61" s="25"/>
      <c r="K61" s="25"/>
    </row>
    <row r="62" spans="1:11" ht="12.75" customHeight="1">
      <c r="A62" s="24" t="s">
        <v>326</v>
      </c>
      <c r="B62" s="5" t="s">
        <v>262</v>
      </c>
      <c r="C62" s="5" t="s">
        <v>263</v>
      </c>
      <c r="D62" s="25"/>
      <c r="E62" s="25"/>
      <c r="F62" s="25"/>
      <c r="G62" s="25"/>
      <c r="H62" s="25"/>
      <c r="I62" s="25"/>
      <c r="J62" s="25"/>
      <c r="K62" s="25"/>
    </row>
    <row r="63" spans="1:11">
      <c r="A63" s="24" t="s">
        <v>327</v>
      </c>
      <c r="B63" s="5" t="s">
        <v>264</v>
      </c>
      <c r="C63" s="5" t="s">
        <v>265</v>
      </c>
      <c r="D63" s="25"/>
      <c r="E63" s="25"/>
      <c r="F63" s="25"/>
      <c r="G63" s="25"/>
      <c r="H63" s="25"/>
      <c r="I63" s="25"/>
      <c r="J63" s="25"/>
      <c r="K63" s="25"/>
    </row>
    <row r="64" spans="1:11" ht="12.75" customHeight="1">
      <c r="A64" s="24"/>
      <c r="B64" s="6" t="s">
        <v>304</v>
      </c>
      <c r="C64" s="6" t="s">
        <v>275</v>
      </c>
      <c r="D64" s="25">
        <f t="shared" ref="D64:K64" si="10">SUM(D65:D68)</f>
        <v>0</v>
      </c>
      <c r="E64" s="25">
        <f t="shared" si="10"/>
        <v>0</v>
      </c>
      <c r="F64" s="25">
        <f t="shared" si="10"/>
        <v>0</v>
      </c>
      <c r="G64" s="25">
        <f t="shared" si="10"/>
        <v>0</v>
      </c>
      <c r="H64" s="25">
        <f t="shared" si="10"/>
        <v>0</v>
      </c>
      <c r="I64" s="25">
        <f t="shared" si="10"/>
        <v>0</v>
      </c>
      <c r="J64" s="25">
        <f t="shared" si="10"/>
        <v>0</v>
      </c>
      <c r="K64" s="25">
        <f t="shared" si="10"/>
        <v>0</v>
      </c>
    </row>
    <row r="65" spans="1:12" ht="12.75" customHeight="1">
      <c r="A65" s="22" t="s">
        <v>12</v>
      </c>
      <c r="B65" s="5" t="s">
        <v>267</v>
      </c>
      <c r="C65" s="5" t="s">
        <v>268</v>
      </c>
      <c r="D65" s="25"/>
      <c r="E65" s="25"/>
      <c r="F65" s="25"/>
      <c r="G65" s="25"/>
      <c r="H65" s="25"/>
      <c r="I65" s="25"/>
      <c r="J65" s="25"/>
      <c r="K65" s="25"/>
    </row>
    <row r="66" spans="1:12">
      <c r="A66" s="24" t="s">
        <v>328</v>
      </c>
      <c r="B66" s="5" t="s">
        <v>269</v>
      </c>
      <c r="C66" s="5" t="s">
        <v>270</v>
      </c>
      <c r="D66" s="25"/>
      <c r="E66" s="25"/>
      <c r="F66" s="25"/>
      <c r="G66" s="25"/>
      <c r="H66" s="25"/>
      <c r="I66" s="25"/>
      <c r="J66" s="25"/>
      <c r="K66" s="25"/>
    </row>
    <row r="67" spans="1:12" ht="12.75" customHeight="1">
      <c r="A67" s="24" t="s">
        <v>329</v>
      </c>
      <c r="B67" s="5" t="s">
        <v>271</v>
      </c>
      <c r="C67" s="5" t="s">
        <v>272</v>
      </c>
      <c r="D67" s="25"/>
      <c r="E67" s="25"/>
      <c r="F67" s="25"/>
      <c r="G67" s="25"/>
      <c r="H67" s="25"/>
      <c r="I67" s="25"/>
      <c r="J67" s="25"/>
      <c r="K67" s="25"/>
    </row>
    <row r="68" spans="1:12">
      <c r="A68" s="24" t="s">
        <v>330</v>
      </c>
      <c r="B68" s="5" t="s">
        <v>273</v>
      </c>
      <c r="C68" s="5" t="s">
        <v>274</v>
      </c>
      <c r="D68" s="25"/>
      <c r="E68" s="25"/>
      <c r="F68" s="25"/>
      <c r="G68" s="25"/>
      <c r="H68" s="25"/>
      <c r="I68" s="25"/>
      <c r="J68" s="25"/>
      <c r="K68" s="25"/>
    </row>
    <row r="69" spans="1:12">
      <c r="A69" s="24" t="s">
        <v>331</v>
      </c>
      <c r="B69" s="6" t="s">
        <v>305</v>
      </c>
      <c r="C69" s="6" t="s">
        <v>280</v>
      </c>
      <c r="D69" s="23">
        <f t="shared" ref="D69:J69" si="11">SUM(D70:D71)</f>
        <v>0</v>
      </c>
      <c r="E69" s="23">
        <f t="shared" si="11"/>
        <v>0</v>
      </c>
      <c r="F69" s="23">
        <f t="shared" si="11"/>
        <v>945</v>
      </c>
      <c r="G69" s="23">
        <f t="shared" si="11"/>
        <v>945</v>
      </c>
      <c r="H69" s="23">
        <f t="shared" si="11"/>
        <v>0</v>
      </c>
      <c r="I69" s="23">
        <f t="shared" si="11"/>
        <v>0</v>
      </c>
      <c r="J69" s="23">
        <f t="shared" si="11"/>
        <v>945</v>
      </c>
      <c r="K69" s="23">
        <v>945</v>
      </c>
      <c r="L69" s="119"/>
    </row>
    <row r="70" spans="1:12" ht="12.75" customHeight="1">
      <c r="A70" s="28" t="s">
        <v>104</v>
      </c>
      <c r="B70" s="5" t="s">
        <v>276</v>
      </c>
      <c r="C70" s="5" t="s">
        <v>277</v>
      </c>
      <c r="D70" s="25"/>
      <c r="E70" s="25"/>
      <c r="F70" s="25">
        <v>945</v>
      </c>
      <c r="G70" s="25">
        <v>945</v>
      </c>
      <c r="H70" s="25"/>
      <c r="I70" s="25"/>
      <c r="J70" s="25">
        <v>945</v>
      </c>
      <c r="K70" s="25">
        <v>945</v>
      </c>
      <c r="L70" s="119"/>
    </row>
    <row r="71" spans="1:12" ht="12.75" customHeight="1">
      <c r="A71" s="24" t="s">
        <v>332</v>
      </c>
      <c r="B71" s="5" t="s">
        <v>278</v>
      </c>
      <c r="C71" s="5" t="s">
        <v>279</v>
      </c>
      <c r="D71" s="25"/>
      <c r="E71" s="25"/>
      <c r="F71" s="25"/>
      <c r="G71" s="25"/>
      <c r="H71" s="25"/>
      <c r="I71" s="25"/>
      <c r="J71" s="25"/>
      <c r="K71" s="25"/>
    </row>
    <row r="72" spans="1:12" ht="12.75" customHeight="1">
      <c r="A72" s="24" t="s">
        <v>333</v>
      </c>
      <c r="B72" s="6" t="s">
        <v>306</v>
      </c>
      <c r="C72" s="6" t="s">
        <v>290</v>
      </c>
      <c r="D72" s="23">
        <f t="shared" ref="D72:J72" si="12">SUM(D73:D77)</f>
        <v>0</v>
      </c>
      <c r="E72" s="23">
        <f t="shared" si="12"/>
        <v>0</v>
      </c>
      <c r="F72" s="23">
        <f t="shared" si="12"/>
        <v>36823</v>
      </c>
      <c r="G72" s="23">
        <f t="shared" si="12"/>
        <v>36823</v>
      </c>
      <c r="H72" s="23">
        <f t="shared" si="12"/>
        <v>0</v>
      </c>
      <c r="I72" s="23">
        <f t="shared" si="12"/>
        <v>0</v>
      </c>
      <c r="J72" s="23">
        <f t="shared" si="12"/>
        <v>41912</v>
      </c>
      <c r="K72" s="23">
        <f>SUM(H72:J72)</f>
        <v>41912</v>
      </c>
    </row>
    <row r="73" spans="1:12">
      <c r="A73" s="22" t="s">
        <v>13</v>
      </c>
      <c r="B73" s="5" t="s">
        <v>281</v>
      </c>
      <c r="C73" s="5" t="s">
        <v>282</v>
      </c>
      <c r="D73" s="25"/>
      <c r="E73" s="25"/>
      <c r="F73" s="25"/>
      <c r="G73" s="25"/>
      <c r="H73" s="25"/>
      <c r="I73" s="25"/>
      <c r="J73" s="25"/>
      <c r="K73" s="25"/>
    </row>
    <row r="74" spans="1:12">
      <c r="A74" s="24" t="s">
        <v>334</v>
      </c>
      <c r="B74" s="5" t="s">
        <v>283</v>
      </c>
      <c r="C74" s="5" t="s">
        <v>284</v>
      </c>
      <c r="D74" s="25"/>
      <c r="E74" s="25"/>
      <c r="F74" s="25"/>
      <c r="G74" s="25"/>
      <c r="H74" s="25"/>
      <c r="I74" s="25"/>
      <c r="J74" s="25"/>
      <c r="K74" s="25"/>
    </row>
    <row r="75" spans="1:12">
      <c r="A75" s="24" t="s">
        <v>335</v>
      </c>
      <c r="B75" s="5" t="s">
        <v>285</v>
      </c>
      <c r="C75" s="5" t="s">
        <v>286</v>
      </c>
      <c r="D75" s="25"/>
      <c r="E75" s="25"/>
      <c r="F75" s="25"/>
      <c r="G75" s="25"/>
      <c r="H75" s="25"/>
      <c r="I75" s="25"/>
      <c r="J75" s="25"/>
      <c r="K75" s="25"/>
    </row>
    <row r="76" spans="1:12">
      <c r="A76" s="24" t="s">
        <v>336</v>
      </c>
      <c r="B76" s="5" t="s">
        <v>287</v>
      </c>
      <c r="C76" s="5" t="s">
        <v>288</v>
      </c>
      <c r="D76" s="25"/>
      <c r="E76" s="25"/>
      <c r="F76" s="25"/>
      <c r="G76" s="25"/>
      <c r="H76" s="25"/>
      <c r="I76" s="25"/>
      <c r="J76" s="25"/>
      <c r="K76" s="25"/>
    </row>
    <row r="77" spans="1:12" ht="12.75" customHeight="1">
      <c r="A77" s="24" t="s">
        <v>337</v>
      </c>
      <c r="B77" s="5" t="s">
        <v>357</v>
      </c>
      <c r="C77" s="5" t="s">
        <v>289</v>
      </c>
      <c r="D77" s="25"/>
      <c r="E77" s="25"/>
      <c r="F77" s="25">
        <v>36823</v>
      </c>
      <c r="G77" s="25">
        <v>36823</v>
      </c>
      <c r="H77" s="25"/>
      <c r="I77" s="25"/>
      <c r="J77" s="25">
        <v>41912</v>
      </c>
      <c r="K77" s="25">
        <f>SUM(H77:J77)</f>
        <v>41912</v>
      </c>
      <c r="L77" s="119"/>
    </row>
    <row r="78" spans="1:12" ht="12.75" customHeight="1">
      <c r="A78" s="24" t="s">
        <v>338</v>
      </c>
      <c r="B78" s="6" t="s">
        <v>307</v>
      </c>
      <c r="C78" s="6" t="s">
        <v>299</v>
      </c>
      <c r="D78" s="23">
        <f t="shared" ref="D78:K78" si="13">SUM(D79:D83)</f>
        <v>0</v>
      </c>
      <c r="E78" s="23">
        <f t="shared" si="13"/>
        <v>0</v>
      </c>
      <c r="F78" s="23">
        <f t="shared" si="13"/>
        <v>0</v>
      </c>
      <c r="G78" s="23">
        <f t="shared" si="13"/>
        <v>0</v>
      </c>
      <c r="H78" s="23">
        <f t="shared" si="13"/>
        <v>0</v>
      </c>
      <c r="I78" s="23">
        <f t="shared" si="13"/>
        <v>0</v>
      </c>
      <c r="J78" s="23">
        <f t="shared" si="13"/>
        <v>0</v>
      </c>
      <c r="K78" s="23">
        <f t="shared" si="13"/>
        <v>0</v>
      </c>
    </row>
    <row r="79" spans="1:12" ht="12.75" customHeight="1">
      <c r="A79" s="28" t="s">
        <v>14</v>
      </c>
      <c r="B79" s="5" t="s">
        <v>291</v>
      </c>
      <c r="C79" s="5" t="s">
        <v>292</v>
      </c>
      <c r="D79" s="25"/>
      <c r="E79" s="25"/>
      <c r="F79" s="25"/>
      <c r="G79" s="25"/>
      <c r="H79" s="25"/>
      <c r="I79" s="25"/>
      <c r="J79" s="25"/>
      <c r="K79" s="25"/>
    </row>
    <row r="80" spans="1:12" ht="12.75" customHeight="1">
      <c r="A80" s="24" t="s">
        <v>339</v>
      </c>
      <c r="B80" s="5" t="s">
        <v>293</v>
      </c>
      <c r="C80" s="5" t="s">
        <v>294</v>
      </c>
      <c r="D80" s="25"/>
      <c r="E80" s="25"/>
      <c r="F80" s="25"/>
      <c r="G80" s="25"/>
      <c r="H80" s="25"/>
      <c r="I80" s="25"/>
      <c r="J80" s="25"/>
      <c r="K80" s="25"/>
    </row>
    <row r="81" spans="1:11">
      <c r="A81" s="24" t="s">
        <v>340</v>
      </c>
      <c r="B81" s="5" t="s">
        <v>295</v>
      </c>
      <c r="C81" s="5" t="s">
        <v>296</v>
      </c>
      <c r="D81" s="25"/>
      <c r="E81" s="25"/>
      <c r="F81" s="25"/>
      <c r="G81" s="25"/>
      <c r="H81" s="25"/>
      <c r="I81" s="25"/>
      <c r="J81" s="25"/>
      <c r="K81" s="25"/>
    </row>
    <row r="82" spans="1:11">
      <c r="A82" s="24" t="s">
        <v>341</v>
      </c>
      <c r="B82" s="5" t="s">
        <v>297</v>
      </c>
      <c r="C82" s="5" t="s">
        <v>298</v>
      </c>
      <c r="D82" s="25"/>
      <c r="E82" s="25"/>
      <c r="F82" s="25"/>
      <c r="G82" s="25"/>
      <c r="H82" s="25"/>
      <c r="I82" s="25"/>
      <c r="J82" s="25"/>
      <c r="K82" s="25"/>
    </row>
    <row r="83" spans="1:11" ht="12.75" customHeight="1">
      <c r="A83" s="24" t="s">
        <v>342</v>
      </c>
      <c r="B83" s="5" t="s">
        <v>300</v>
      </c>
      <c r="C83" s="5" t="s">
        <v>301</v>
      </c>
      <c r="D83" s="25"/>
      <c r="E83" s="25"/>
      <c r="F83" s="25"/>
      <c r="G83" s="25"/>
      <c r="H83" s="25"/>
      <c r="I83" s="25"/>
      <c r="J83" s="25"/>
      <c r="K83" s="25"/>
    </row>
    <row r="84" spans="1:11">
      <c r="A84" s="28" t="s">
        <v>433</v>
      </c>
      <c r="B84" s="6" t="s">
        <v>348</v>
      </c>
      <c r="C84" s="6" t="s">
        <v>302</v>
      </c>
      <c r="D84" s="23">
        <f t="shared" ref="D84:K84" si="14">D60+D64+D69+D72+D78</f>
        <v>0</v>
      </c>
      <c r="E84" s="23">
        <f t="shared" si="14"/>
        <v>0</v>
      </c>
      <c r="F84" s="23">
        <f t="shared" si="14"/>
        <v>37768</v>
      </c>
      <c r="G84" s="23">
        <f t="shared" si="14"/>
        <v>37768</v>
      </c>
      <c r="H84" s="23">
        <f t="shared" si="14"/>
        <v>0</v>
      </c>
      <c r="I84" s="23">
        <f t="shared" si="14"/>
        <v>0</v>
      </c>
      <c r="J84" s="23">
        <f t="shared" si="14"/>
        <v>42857</v>
      </c>
      <c r="K84" s="23">
        <f t="shared" si="14"/>
        <v>42857</v>
      </c>
    </row>
    <row r="85" spans="1:11">
      <c r="A85" s="28"/>
      <c r="B85" s="6" t="s">
        <v>308</v>
      </c>
      <c r="C85" s="6"/>
      <c r="D85" s="23">
        <f t="shared" ref="D85:K85" si="15">D59+D84</f>
        <v>0</v>
      </c>
      <c r="E85" s="23">
        <f t="shared" si="15"/>
        <v>0</v>
      </c>
      <c r="F85" s="23">
        <f t="shared" si="15"/>
        <v>37768</v>
      </c>
      <c r="G85" s="23">
        <f t="shared" si="15"/>
        <v>37768</v>
      </c>
      <c r="H85" s="23">
        <f t="shared" si="15"/>
        <v>0</v>
      </c>
      <c r="I85" s="23">
        <f t="shared" si="15"/>
        <v>0</v>
      </c>
      <c r="J85" s="23">
        <f t="shared" si="15"/>
        <v>45597</v>
      </c>
      <c r="K85" s="23">
        <f t="shared" si="15"/>
        <v>45597</v>
      </c>
    </row>
  </sheetData>
  <mergeCells count="18">
    <mergeCell ref="A1:K1"/>
    <mergeCell ref="A3:K3"/>
    <mergeCell ref="A4:K4"/>
    <mergeCell ref="A5:K5"/>
    <mergeCell ref="G7:G8"/>
    <mergeCell ref="A6:A8"/>
    <mergeCell ref="B6:B8"/>
    <mergeCell ref="C6:C8"/>
    <mergeCell ref="D6:G6"/>
    <mergeCell ref="D7:D8"/>
    <mergeCell ref="E7:E8"/>
    <mergeCell ref="F7:F8"/>
    <mergeCell ref="H6:K6"/>
    <mergeCell ref="H7:H8"/>
    <mergeCell ref="I7:I8"/>
    <mergeCell ref="J7:J8"/>
    <mergeCell ref="A2:K2"/>
    <mergeCell ref="K7:K8"/>
  </mergeCells>
  <pageMargins left="0.19685039370078741" right="0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7"/>
  <sheetViews>
    <sheetView zoomScale="150" zoomScaleNormal="150" workbookViewId="0">
      <selection activeCell="E17" sqref="E17"/>
    </sheetView>
  </sheetViews>
  <sheetFormatPr defaultRowHeight="9.75"/>
  <cols>
    <col min="1" max="1" width="3.85546875" style="1" customWidth="1"/>
    <col min="2" max="2" width="54.42578125" style="1" customWidth="1"/>
    <col min="3" max="3" width="4.42578125" style="1" customWidth="1"/>
    <col min="4" max="4" width="7.42578125" style="1" customWidth="1"/>
    <col min="5" max="5" width="8.7109375" style="1" customWidth="1"/>
    <col min="6" max="6" width="8.140625" style="1" customWidth="1"/>
    <col min="7" max="7" width="7.5703125" style="1" customWidth="1"/>
    <col min="8" max="8" width="7.42578125" style="1" customWidth="1"/>
    <col min="9" max="9" width="7.85546875" style="1" customWidth="1"/>
    <col min="10" max="10" width="8.42578125" style="1" customWidth="1"/>
    <col min="11" max="11" width="7.28515625" style="1" customWidth="1"/>
    <col min="12" max="16384" width="9.140625" style="1"/>
  </cols>
  <sheetData>
    <row r="1" spans="1:11" ht="11.25">
      <c r="A1" s="385" t="s">
        <v>465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 ht="11.25">
      <c r="A2" s="385" t="s">
        <v>475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>
      <c r="A3" s="406" t="s">
        <v>346</v>
      </c>
      <c r="B3" s="406"/>
      <c r="C3" s="406"/>
      <c r="D3" s="406"/>
      <c r="E3" s="406"/>
      <c r="F3" s="406"/>
      <c r="G3" s="407"/>
      <c r="H3" s="407"/>
      <c r="I3" s="407"/>
      <c r="J3" s="407"/>
      <c r="K3" s="407"/>
    </row>
    <row r="4" spans="1:11">
      <c r="A4" s="403" t="s">
        <v>362</v>
      </c>
      <c r="B4" s="403"/>
      <c r="C4" s="403"/>
      <c r="D4" s="403"/>
      <c r="E4" s="403"/>
      <c r="F4" s="403"/>
      <c r="G4" s="402"/>
      <c r="H4" s="402"/>
      <c r="I4" s="402"/>
      <c r="J4" s="402"/>
      <c r="K4" s="402"/>
    </row>
    <row r="5" spans="1:11">
      <c r="A5" s="40"/>
      <c r="B5" s="40"/>
      <c r="C5" s="40"/>
      <c r="D5" s="40"/>
      <c r="E5" s="40"/>
      <c r="F5" s="40"/>
      <c r="G5" s="41"/>
      <c r="H5" s="41"/>
      <c r="I5" s="41"/>
      <c r="J5" s="41"/>
      <c r="K5" s="41"/>
    </row>
    <row r="6" spans="1:11">
      <c r="A6" s="18"/>
      <c r="B6" s="18"/>
      <c r="C6" s="18"/>
      <c r="D6" s="18"/>
      <c r="E6" s="18"/>
      <c r="F6" s="18"/>
      <c r="G6" s="21"/>
      <c r="H6" s="21"/>
      <c r="I6" s="21"/>
      <c r="J6" s="21"/>
      <c r="K6" s="21"/>
    </row>
    <row r="7" spans="1:11" ht="9" customHeight="1">
      <c r="A7" s="404" t="s">
        <v>1</v>
      </c>
      <c r="B7" s="404"/>
      <c r="C7" s="404"/>
      <c r="D7" s="404"/>
      <c r="E7" s="404"/>
      <c r="F7" s="404"/>
      <c r="G7" s="405"/>
      <c r="H7" s="405"/>
      <c r="I7" s="405"/>
      <c r="J7" s="405"/>
      <c r="K7" s="405"/>
    </row>
    <row r="8" spans="1:11" ht="9" customHeight="1">
      <c r="A8" s="399" t="s">
        <v>15</v>
      </c>
      <c r="B8" s="399" t="s">
        <v>16</v>
      </c>
      <c r="C8" s="399" t="s">
        <v>17</v>
      </c>
      <c r="D8" s="398" t="s">
        <v>358</v>
      </c>
      <c r="E8" s="398"/>
      <c r="F8" s="398"/>
      <c r="G8" s="398"/>
      <c r="H8" s="398" t="s">
        <v>405</v>
      </c>
      <c r="I8" s="398"/>
      <c r="J8" s="398"/>
      <c r="K8" s="398"/>
    </row>
    <row r="9" spans="1:11" ht="9" customHeight="1">
      <c r="A9" s="400"/>
      <c r="B9" s="400"/>
      <c r="C9" s="400"/>
      <c r="D9" s="396" t="s">
        <v>364</v>
      </c>
      <c r="E9" s="396" t="s">
        <v>365</v>
      </c>
      <c r="F9" s="396" t="s">
        <v>366</v>
      </c>
      <c r="G9" s="396" t="s">
        <v>349</v>
      </c>
      <c r="H9" s="396" t="s">
        <v>364</v>
      </c>
      <c r="I9" s="396" t="s">
        <v>365</v>
      </c>
      <c r="J9" s="396" t="s">
        <v>366</v>
      </c>
      <c r="K9" s="396" t="s">
        <v>349</v>
      </c>
    </row>
    <row r="10" spans="1:11" ht="20.25" customHeight="1">
      <c r="A10" s="400"/>
      <c r="B10" s="400"/>
      <c r="C10" s="400"/>
      <c r="D10" s="400"/>
      <c r="E10" s="400"/>
      <c r="F10" s="400"/>
      <c r="G10" s="400"/>
      <c r="H10" s="400"/>
      <c r="I10" s="400"/>
      <c r="J10" s="400"/>
      <c r="K10" s="400"/>
    </row>
    <row r="11" spans="1:11" ht="12.75" customHeight="1">
      <c r="A11" s="22" t="s">
        <v>2</v>
      </c>
      <c r="B11" s="6" t="s">
        <v>254</v>
      </c>
      <c r="C11" s="6" t="s">
        <v>175</v>
      </c>
      <c r="D11" s="23">
        <f t="shared" ref="D11:K11" si="0">SUM(D12:D17)</f>
        <v>0</v>
      </c>
      <c r="E11" s="23">
        <f t="shared" si="0"/>
        <v>0</v>
      </c>
      <c r="F11" s="23">
        <f>SUM(F12:F17)</f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  <c r="K11" s="23">
        <f t="shared" si="0"/>
        <v>0</v>
      </c>
    </row>
    <row r="12" spans="1:11">
      <c r="A12" s="24" t="s">
        <v>74</v>
      </c>
      <c r="B12" s="5" t="s">
        <v>163</v>
      </c>
      <c r="C12" s="5" t="s">
        <v>164</v>
      </c>
      <c r="D12" s="25"/>
      <c r="E12" s="25"/>
      <c r="F12" s="25"/>
      <c r="G12" s="25"/>
      <c r="H12" s="25"/>
      <c r="I12" s="25"/>
      <c r="J12" s="25"/>
      <c r="K12" s="25"/>
    </row>
    <row r="13" spans="1:11">
      <c r="A13" s="24" t="s">
        <v>75</v>
      </c>
      <c r="B13" s="5" t="s">
        <v>165</v>
      </c>
      <c r="C13" s="5" t="s">
        <v>166</v>
      </c>
      <c r="D13" s="25"/>
      <c r="E13" s="25"/>
      <c r="F13" s="25"/>
      <c r="G13" s="25"/>
      <c r="H13" s="25"/>
      <c r="I13" s="25"/>
      <c r="J13" s="25"/>
      <c r="K13" s="25"/>
    </row>
    <row r="14" spans="1:11">
      <c r="A14" s="24" t="s">
        <v>309</v>
      </c>
      <c r="B14" s="5" t="s">
        <v>167</v>
      </c>
      <c r="C14" s="5" t="s">
        <v>168</v>
      </c>
      <c r="D14" s="25"/>
      <c r="E14" s="25"/>
      <c r="F14" s="25"/>
      <c r="G14" s="25"/>
      <c r="H14" s="25"/>
      <c r="I14" s="25"/>
      <c r="J14" s="25"/>
      <c r="K14" s="25"/>
    </row>
    <row r="15" spans="1:11">
      <c r="A15" s="24" t="s">
        <v>76</v>
      </c>
      <c r="B15" s="5" t="s">
        <v>169</v>
      </c>
      <c r="C15" s="5" t="s">
        <v>170</v>
      </c>
      <c r="D15" s="25"/>
      <c r="E15" s="25"/>
      <c r="F15" s="25"/>
      <c r="G15" s="25"/>
      <c r="H15" s="25"/>
      <c r="I15" s="25"/>
      <c r="J15" s="25"/>
      <c r="K15" s="25"/>
    </row>
    <row r="16" spans="1:11">
      <c r="A16" s="24" t="s">
        <v>77</v>
      </c>
      <c r="B16" s="5" t="s">
        <v>171</v>
      </c>
      <c r="C16" s="5" t="s">
        <v>172</v>
      </c>
      <c r="D16" s="25"/>
      <c r="E16" s="25"/>
      <c r="F16" s="25"/>
      <c r="G16" s="25"/>
      <c r="H16" s="25"/>
      <c r="I16" s="25"/>
      <c r="J16" s="25"/>
      <c r="K16" s="25"/>
    </row>
    <row r="17" spans="1:11">
      <c r="A17" s="24" t="s">
        <v>310</v>
      </c>
      <c r="B17" s="5" t="s">
        <v>173</v>
      </c>
      <c r="C17" s="5" t="s">
        <v>174</v>
      </c>
      <c r="D17" s="25"/>
      <c r="E17" s="25"/>
      <c r="F17" s="25"/>
      <c r="G17" s="25"/>
      <c r="H17" s="25"/>
      <c r="I17" s="25"/>
      <c r="J17" s="25"/>
      <c r="K17" s="25"/>
    </row>
    <row r="18" spans="1:11">
      <c r="A18" s="22" t="s">
        <v>3</v>
      </c>
      <c r="B18" s="6" t="s">
        <v>253</v>
      </c>
      <c r="C18" s="6" t="s">
        <v>177</v>
      </c>
      <c r="D18" s="23">
        <f t="shared" ref="D18:K18" si="1">SUM(D19:D23)</f>
        <v>561</v>
      </c>
      <c r="E18" s="23">
        <f t="shared" si="1"/>
        <v>0</v>
      </c>
      <c r="F18" s="23">
        <f t="shared" si="1"/>
        <v>0</v>
      </c>
      <c r="G18" s="23">
        <f t="shared" si="1"/>
        <v>561</v>
      </c>
      <c r="H18" s="23">
        <f t="shared" si="1"/>
        <v>1428</v>
      </c>
      <c r="I18" s="23">
        <f t="shared" si="1"/>
        <v>0</v>
      </c>
      <c r="J18" s="23">
        <f t="shared" si="1"/>
        <v>0</v>
      </c>
      <c r="K18" s="23">
        <f t="shared" si="1"/>
        <v>1428</v>
      </c>
    </row>
    <row r="19" spans="1:11">
      <c r="A19" s="24" t="s">
        <v>78</v>
      </c>
      <c r="B19" s="5" t="s">
        <v>176</v>
      </c>
      <c r="C19" s="5" t="s">
        <v>177</v>
      </c>
      <c r="D19" s="25"/>
      <c r="E19" s="25"/>
      <c r="F19" s="25"/>
      <c r="G19" s="25"/>
      <c r="H19" s="25"/>
      <c r="I19" s="25"/>
      <c r="J19" s="25"/>
      <c r="K19" s="25"/>
    </row>
    <row r="20" spans="1:11">
      <c r="A20" s="24" t="s">
        <v>79</v>
      </c>
      <c r="B20" s="5" t="s">
        <v>178</v>
      </c>
      <c r="C20" s="5" t="s">
        <v>179</v>
      </c>
      <c r="D20" s="25"/>
      <c r="E20" s="25"/>
      <c r="F20" s="25"/>
      <c r="G20" s="25"/>
      <c r="H20" s="25"/>
      <c r="I20" s="25"/>
      <c r="J20" s="25"/>
      <c r="K20" s="25"/>
    </row>
    <row r="21" spans="1:11">
      <c r="A21" s="24" t="s">
        <v>81</v>
      </c>
      <c r="B21" s="5" t="s">
        <v>180</v>
      </c>
      <c r="C21" s="5" t="s">
        <v>181</v>
      </c>
      <c r="D21" s="25"/>
      <c r="E21" s="25"/>
      <c r="F21" s="25"/>
      <c r="G21" s="25"/>
      <c r="H21" s="25"/>
      <c r="I21" s="25"/>
      <c r="J21" s="25"/>
      <c r="K21" s="25"/>
    </row>
    <row r="22" spans="1:11">
      <c r="A22" s="24" t="s">
        <v>311</v>
      </c>
      <c r="B22" s="5" t="s">
        <v>182</v>
      </c>
      <c r="C22" s="5" t="s">
        <v>183</v>
      </c>
      <c r="D22" s="25"/>
      <c r="E22" s="25"/>
      <c r="F22" s="25"/>
      <c r="G22" s="25"/>
      <c r="H22" s="25"/>
      <c r="I22" s="25"/>
      <c r="J22" s="25"/>
      <c r="K22" s="25"/>
    </row>
    <row r="23" spans="1:11">
      <c r="A23" s="24" t="s">
        <v>312</v>
      </c>
      <c r="B23" s="5" t="s">
        <v>184</v>
      </c>
      <c r="C23" s="5" t="s">
        <v>185</v>
      </c>
      <c r="D23" s="25">
        <v>561</v>
      </c>
      <c r="E23" s="25"/>
      <c r="F23" s="25"/>
      <c r="G23" s="25">
        <f>SUM(D23:F23)</f>
        <v>561</v>
      </c>
      <c r="H23" s="25">
        <v>1428</v>
      </c>
      <c r="I23" s="25"/>
      <c r="J23" s="25"/>
      <c r="K23" s="25">
        <f>SUM(H23:J23)</f>
        <v>1428</v>
      </c>
    </row>
    <row r="24" spans="1:11">
      <c r="A24" s="26" t="s">
        <v>4</v>
      </c>
      <c r="B24" s="6" t="s">
        <v>347</v>
      </c>
      <c r="C24" s="6" t="s">
        <v>196</v>
      </c>
      <c r="D24" s="25">
        <f t="shared" ref="D24:K24" si="2">SUM(D25:D29)</f>
        <v>0</v>
      </c>
      <c r="E24" s="25">
        <f t="shared" si="2"/>
        <v>0</v>
      </c>
      <c r="F24" s="25">
        <f t="shared" si="2"/>
        <v>0</v>
      </c>
      <c r="G24" s="25">
        <f t="shared" si="2"/>
        <v>0</v>
      </c>
      <c r="H24" s="25">
        <f t="shared" si="2"/>
        <v>0</v>
      </c>
      <c r="I24" s="25">
        <f t="shared" si="2"/>
        <v>0</v>
      </c>
      <c r="J24" s="25">
        <f t="shared" si="2"/>
        <v>0</v>
      </c>
      <c r="K24" s="25">
        <f t="shared" si="2"/>
        <v>0</v>
      </c>
    </row>
    <row r="25" spans="1:11" ht="9" customHeight="1">
      <c r="A25" s="24" t="s">
        <v>134</v>
      </c>
      <c r="B25" s="5" t="s">
        <v>186</v>
      </c>
      <c r="C25" s="5" t="s">
        <v>187</v>
      </c>
      <c r="D25" s="25"/>
      <c r="E25" s="25"/>
      <c r="F25" s="25"/>
      <c r="G25" s="25"/>
      <c r="H25" s="25"/>
      <c r="I25" s="25"/>
      <c r="J25" s="25"/>
      <c r="K25" s="25"/>
    </row>
    <row r="26" spans="1:11">
      <c r="A26" s="24" t="s">
        <v>135</v>
      </c>
      <c r="B26" s="5" t="s">
        <v>188</v>
      </c>
      <c r="C26" s="5" t="s">
        <v>189</v>
      </c>
      <c r="D26" s="25"/>
      <c r="E26" s="25"/>
      <c r="F26" s="25"/>
      <c r="G26" s="25"/>
      <c r="H26" s="25"/>
      <c r="I26" s="25"/>
      <c r="J26" s="25"/>
      <c r="K26" s="25"/>
    </row>
    <row r="27" spans="1:11">
      <c r="A27" s="24" t="s">
        <v>313</v>
      </c>
      <c r="B27" s="5" t="s">
        <v>190</v>
      </c>
      <c r="C27" s="5" t="s">
        <v>191</v>
      </c>
      <c r="D27" s="25"/>
      <c r="E27" s="25"/>
      <c r="F27" s="25"/>
      <c r="G27" s="25"/>
      <c r="H27" s="25"/>
      <c r="I27" s="25"/>
      <c r="J27" s="25"/>
      <c r="K27" s="25"/>
    </row>
    <row r="28" spans="1:11">
      <c r="A28" s="24" t="s">
        <v>314</v>
      </c>
      <c r="B28" s="5" t="s">
        <v>192</v>
      </c>
      <c r="C28" s="5" t="s">
        <v>193</v>
      </c>
      <c r="D28" s="25"/>
      <c r="E28" s="25"/>
      <c r="F28" s="25"/>
      <c r="G28" s="25"/>
      <c r="H28" s="25"/>
      <c r="I28" s="25"/>
      <c r="J28" s="25"/>
      <c r="K28" s="25"/>
    </row>
    <row r="29" spans="1:11">
      <c r="A29" s="24" t="s">
        <v>315</v>
      </c>
      <c r="B29" s="5" t="s">
        <v>194</v>
      </c>
      <c r="C29" s="5" t="s">
        <v>195</v>
      </c>
      <c r="D29" s="25"/>
      <c r="E29" s="25"/>
      <c r="F29" s="25"/>
      <c r="G29" s="25"/>
      <c r="H29" s="25"/>
      <c r="I29" s="25"/>
      <c r="J29" s="25"/>
      <c r="K29" s="25"/>
    </row>
    <row r="30" spans="1:11">
      <c r="A30" s="22" t="s">
        <v>5</v>
      </c>
      <c r="B30" s="6" t="s">
        <v>361</v>
      </c>
      <c r="C30" s="6" t="s">
        <v>205</v>
      </c>
      <c r="D30" s="23">
        <f t="shared" ref="D30:K30" si="3">SUM(D31:D35)</f>
        <v>0</v>
      </c>
      <c r="E30" s="23">
        <f t="shared" si="3"/>
        <v>0</v>
      </c>
      <c r="F30" s="23">
        <f t="shared" si="3"/>
        <v>0</v>
      </c>
      <c r="G30" s="23">
        <f t="shared" si="3"/>
        <v>0</v>
      </c>
      <c r="H30" s="23">
        <f t="shared" si="3"/>
        <v>0</v>
      </c>
      <c r="I30" s="23">
        <f t="shared" si="3"/>
        <v>0</v>
      </c>
      <c r="J30" s="23">
        <f t="shared" si="3"/>
        <v>0</v>
      </c>
      <c r="K30" s="23">
        <f t="shared" si="3"/>
        <v>0</v>
      </c>
    </row>
    <row r="31" spans="1:11" ht="8.25" customHeight="1">
      <c r="A31" s="24" t="s">
        <v>352</v>
      </c>
      <c r="B31" s="27" t="s">
        <v>197</v>
      </c>
      <c r="C31" s="5" t="s">
        <v>198</v>
      </c>
      <c r="D31" s="25"/>
      <c r="E31" s="25"/>
      <c r="F31" s="25"/>
      <c r="G31" s="25"/>
      <c r="H31" s="25"/>
      <c r="I31" s="25"/>
      <c r="J31" s="25"/>
      <c r="K31" s="25"/>
    </row>
    <row r="32" spans="1:11">
      <c r="A32" s="24" t="s">
        <v>353</v>
      </c>
      <c r="B32" s="1" t="s">
        <v>350</v>
      </c>
      <c r="C32" s="5" t="s">
        <v>351</v>
      </c>
      <c r="D32" s="25"/>
      <c r="E32" s="25"/>
      <c r="F32" s="25"/>
      <c r="G32" s="25"/>
      <c r="H32" s="25"/>
      <c r="I32" s="25"/>
      <c r="J32" s="25"/>
      <c r="K32" s="25"/>
    </row>
    <row r="33" spans="1:11">
      <c r="A33" s="24" t="s">
        <v>354</v>
      </c>
      <c r="B33" s="27" t="s">
        <v>199</v>
      </c>
      <c r="C33" s="5" t="s">
        <v>200</v>
      </c>
      <c r="D33" s="25"/>
      <c r="E33" s="25"/>
      <c r="F33" s="25"/>
      <c r="G33" s="25"/>
      <c r="H33" s="25"/>
      <c r="I33" s="25"/>
      <c r="J33" s="25"/>
      <c r="K33" s="25"/>
    </row>
    <row r="34" spans="1:11">
      <c r="A34" s="24" t="s">
        <v>355</v>
      </c>
      <c r="B34" s="5" t="s">
        <v>201</v>
      </c>
      <c r="C34" s="5" t="s">
        <v>202</v>
      </c>
      <c r="D34" s="25"/>
      <c r="E34" s="25"/>
      <c r="F34" s="25"/>
      <c r="G34" s="25"/>
      <c r="H34" s="25"/>
      <c r="I34" s="25"/>
      <c r="J34" s="25"/>
      <c r="K34" s="25"/>
    </row>
    <row r="35" spans="1:11">
      <c r="A35" s="24" t="s">
        <v>356</v>
      </c>
      <c r="B35" s="5" t="s">
        <v>203</v>
      </c>
      <c r="C35" s="5" t="s">
        <v>204</v>
      </c>
      <c r="D35" s="25"/>
      <c r="E35" s="25"/>
      <c r="F35" s="25"/>
      <c r="G35" s="25"/>
      <c r="H35" s="25"/>
      <c r="I35" s="25"/>
      <c r="J35" s="25"/>
      <c r="K35" s="25"/>
    </row>
    <row r="36" spans="1:11">
      <c r="A36" s="22" t="s">
        <v>6</v>
      </c>
      <c r="B36" s="6" t="s">
        <v>255</v>
      </c>
      <c r="C36" s="6" t="s">
        <v>226</v>
      </c>
      <c r="D36" s="23">
        <f t="shared" ref="D36:K36" si="4">SUM(D37:D46)</f>
        <v>746</v>
      </c>
      <c r="E36" s="23">
        <f t="shared" si="4"/>
        <v>0</v>
      </c>
      <c r="F36" s="23">
        <f t="shared" si="4"/>
        <v>0</v>
      </c>
      <c r="G36" s="23">
        <f t="shared" si="4"/>
        <v>746</v>
      </c>
      <c r="H36" s="23">
        <f t="shared" si="4"/>
        <v>1136</v>
      </c>
      <c r="I36" s="23">
        <f t="shared" si="4"/>
        <v>0</v>
      </c>
      <c r="J36" s="23">
        <f t="shared" si="4"/>
        <v>0</v>
      </c>
      <c r="K36" s="23">
        <f t="shared" si="4"/>
        <v>1136</v>
      </c>
    </row>
    <row r="37" spans="1:11">
      <c r="A37" s="24" t="s">
        <v>136</v>
      </c>
      <c r="B37" s="5" t="s">
        <v>206</v>
      </c>
      <c r="C37" s="5" t="s">
        <v>207</v>
      </c>
      <c r="D37" s="25"/>
      <c r="E37" s="25"/>
      <c r="F37" s="25"/>
      <c r="G37" s="25"/>
      <c r="H37" s="25"/>
      <c r="I37" s="25"/>
      <c r="J37" s="25"/>
      <c r="K37" s="25"/>
    </row>
    <row r="38" spans="1:11">
      <c r="A38" s="24" t="s">
        <v>137</v>
      </c>
      <c r="B38" s="5" t="s">
        <v>208</v>
      </c>
      <c r="C38" s="5" t="s">
        <v>209</v>
      </c>
      <c r="D38" s="25">
        <v>746</v>
      </c>
      <c r="E38" s="25"/>
      <c r="F38" s="25"/>
      <c r="G38" s="25">
        <f>SUM(D38:F38)</f>
        <v>746</v>
      </c>
      <c r="H38" s="25"/>
      <c r="I38" s="25"/>
      <c r="J38" s="25"/>
      <c r="K38" s="25">
        <f>SUM(H38:J38)</f>
        <v>0</v>
      </c>
    </row>
    <row r="39" spans="1:11">
      <c r="A39" s="24" t="s">
        <v>138</v>
      </c>
      <c r="B39" s="5" t="s">
        <v>210</v>
      </c>
      <c r="C39" s="5" t="s">
        <v>211</v>
      </c>
      <c r="D39" s="25"/>
      <c r="E39" s="25"/>
      <c r="F39" s="25"/>
      <c r="G39" s="25"/>
      <c r="H39" s="25"/>
      <c r="I39" s="25"/>
      <c r="J39" s="25"/>
      <c r="K39" s="25"/>
    </row>
    <row r="40" spans="1:11">
      <c r="A40" s="24" t="s">
        <v>316</v>
      </c>
      <c r="B40" s="5" t="s">
        <v>212</v>
      </c>
      <c r="C40" s="5" t="s">
        <v>213</v>
      </c>
      <c r="D40" s="25"/>
      <c r="E40" s="25"/>
      <c r="F40" s="25"/>
      <c r="G40" s="25"/>
      <c r="H40" s="25"/>
      <c r="I40" s="25"/>
      <c r="J40" s="25"/>
      <c r="K40" s="25"/>
    </row>
    <row r="41" spans="1:11">
      <c r="A41" s="24" t="s">
        <v>317</v>
      </c>
      <c r="B41" s="5" t="s">
        <v>214</v>
      </c>
      <c r="C41" s="5" t="s">
        <v>215</v>
      </c>
      <c r="D41" s="25"/>
      <c r="E41" s="25"/>
      <c r="F41" s="25"/>
      <c r="G41" s="25"/>
      <c r="H41" s="25">
        <v>1136</v>
      </c>
      <c r="I41" s="25"/>
      <c r="J41" s="25"/>
      <c r="K41" s="25">
        <f>SUM(H41:J41)</f>
        <v>1136</v>
      </c>
    </row>
    <row r="42" spans="1:11">
      <c r="A42" s="24" t="s">
        <v>318</v>
      </c>
      <c r="B42" s="5" t="s">
        <v>216</v>
      </c>
      <c r="C42" s="5" t="s">
        <v>217</v>
      </c>
      <c r="D42" s="25"/>
      <c r="E42" s="25"/>
      <c r="F42" s="25"/>
      <c r="G42" s="25"/>
      <c r="H42" s="25"/>
      <c r="I42" s="25"/>
      <c r="J42" s="25"/>
      <c r="K42" s="25"/>
    </row>
    <row r="43" spans="1:11">
      <c r="A43" s="24" t="s">
        <v>319</v>
      </c>
      <c r="B43" s="5" t="s">
        <v>218</v>
      </c>
      <c r="C43" s="5" t="s">
        <v>219</v>
      </c>
      <c r="D43" s="25"/>
      <c r="E43" s="25"/>
      <c r="F43" s="25"/>
      <c r="G43" s="25"/>
      <c r="H43" s="25"/>
      <c r="I43" s="25"/>
      <c r="J43" s="25"/>
      <c r="K43" s="25"/>
    </row>
    <row r="44" spans="1:11">
      <c r="A44" s="24" t="s">
        <v>320</v>
      </c>
      <c r="B44" s="5" t="s">
        <v>220</v>
      </c>
      <c r="C44" s="5" t="s">
        <v>221</v>
      </c>
      <c r="D44" s="25"/>
      <c r="E44" s="25"/>
      <c r="F44" s="25"/>
      <c r="G44" s="25"/>
      <c r="H44" s="25"/>
      <c r="I44" s="25"/>
      <c r="J44" s="25"/>
      <c r="K44" s="25"/>
    </row>
    <row r="45" spans="1:11">
      <c r="A45" s="24" t="s">
        <v>321</v>
      </c>
      <c r="B45" s="5" t="s">
        <v>222</v>
      </c>
      <c r="C45" s="5" t="s">
        <v>223</v>
      </c>
      <c r="D45" s="25"/>
      <c r="E45" s="25"/>
      <c r="F45" s="25"/>
      <c r="G45" s="25"/>
      <c r="H45" s="25"/>
      <c r="I45" s="25"/>
      <c r="J45" s="25"/>
      <c r="K45" s="25"/>
    </row>
    <row r="46" spans="1:11">
      <c r="A46" s="24" t="s">
        <v>322</v>
      </c>
      <c r="B46" s="5" t="s">
        <v>224</v>
      </c>
      <c r="C46" s="5" t="s">
        <v>225</v>
      </c>
      <c r="D46" s="25"/>
      <c r="E46" s="25"/>
      <c r="F46" s="25"/>
      <c r="G46" s="25"/>
      <c r="H46" s="25"/>
      <c r="I46" s="25"/>
      <c r="J46" s="25"/>
      <c r="K46" s="25"/>
    </row>
    <row r="47" spans="1:11">
      <c r="A47" s="22" t="s">
        <v>7</v>
      </c>
      <c r="B47" s="6" t="s">
        <v>256</v>
      </c>
      <c r="C47" s="6" t="s">
        <v>237</v>
      </c>
      <c r="D47" s="23">
        <f t="shared" ref="D47:K47" si="5">SUM(D48:D52)</f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</row>
    <row r="48" spans="1:11">
      <c r="A48" s="24" t="s">
        <v>139</v>
      </c>
      <c r="B48" s="5" t="s">
        <v>227</v>
      </c>
      <c r="C48" s="5" t="s">
        <v>228</v>
      </c>
      <c r="D48" s="25"/>
      <c r="E48" s="25"/>
      <c r="F48" s="25"/>
      <c r="G48" s="25"/>
      <c r="H48" s="25"/>
      <c r="I48" s="25"/>
      <c r="J48" s="25"/>
      <c r="K48" s="25"/>
    </row>
    <row r="49" spans="1:11">
      <c r="A49" s="24" t="s">
        <v>140</v>
      </c>
      <c r="B49" s="5" t="s">
        <v>229</v>
      </c>
      <c r="C49" s="5" t="s">
        <v>230</v>
      </c>
      <c r="D49" s="25"/>
      <c r="E49" s="25"/>
      <c r="F49" s="25"/>
      <c r="G49" s="25"/>
      <c r="H49" s="25"/>
      <c r="I49" s="25"/>
      <c r="J49" s="25"/>
      <c r="K49" s="25"/>
    </row>
    <row r="50" spans="1:11">
      <c r="A50" s="24" t="s">
        <v>141</v>
      </c>
      <c r="B50" s="5" t="s">
        <v>231</v>
      </c>
      <c r="C50" s="5" t="s">
        <v>232</v>
      </c>
      <c r="D50" s="25"/>
      <c r="E50" s="25"/>
      <c r="F50" s="25"/>
      <c r="G50" s="25"/>
      <c r="H50" s="25"/>
      <c r="I50" s="25"/>
      <c r="J50" s="25"/>
      <c r="K50" s="25"/>
    </row>
    <row r="51" spans="1:11">
      <c r="A51" s="24" t="s">
        <v>147</v>
      </c>
      <c r="B51" s="5" t="s">
        <v>233</v>
      </c>
      <c r="C51" s="5" t="s">
        <v>234</v>
      </c>
      <c r="D51" s="25"/>
      <c r="E51" s="25"/>
      <c r="F51" s="25"/>
      <c r="G51" s="25"/>
      <c r="H51" s="25"/>
      <c r="I51" s="25"/>
      <c r="J51" s="25"/>
      <c r="K51" s="25"/>
    </row>
    <row r="52" spans="1:11">
      <c r="A52" s="24" t="s">
        <v>323</v>
      </c>
      <c r="B52" s="5" t="s">
        <v>235</v>
      </c>
      <c r="C52" s="5" t="s">
        <v>236</v>
      </c>
      <c r="D52" s="25"/>
      <c r="E52" s="25"/>
      <c r="F52" s="25"/>
      <c r="G52" s="25"/>
      <c r="H52" s="25"/>
      <c r="I52" s="25"/>
      <c r="J52" s="25"/>
      <c r="K52" s="25"/>
    </row>
    <row r="53" spans="1:11">
      <c r="A53" s="22" t="s">
        <v>8</v>
      </c>
      <c r="B53" s="6" t="s">
        <v>257</v>
      </c>
      <c r="C53" s="6" t="s">
        <v>244</v>
      </c>
      <c r="D53" s="25">
        <f t="shared" ref="D53:K53" si="6">SUM(D54:D56)</f>
        <v>0</v>
      </c>
      <c r="E53" s="25">
        <f t="shared" si="6"/>
        <v>0</v>
      </c>
      <c r="F53" s="25">
        <f t="shared" si="6"/>
        <v>0</v>
      </c>
      <c r="G53" s="25">
        <f t="shared" si="6"/>
        <v>0</v>
      </c>
      <c r="H53" s="25">
        <f t="shared" si="6"/>
        <v>0</v>
      </c>
      <c r="I53" s="25">
        <f t="shared" si="6"/>
        <v>0</v>
      </c>
      <c r="J53" s="25">
        <f t="shared" si="6"/>
        <v>0</v>
      </c>
      <c r="K53" s="25">
        <f t="shared" si="6"/>
        <v>0</v>
      </c>
    </row>
    <row r="54" spans="1:11">
      <c r="A54" s="24" t="s">
        <v>142</v>
      </c>
      <c r="B54" s="5" t="s">
        <v>238</v>
      </c>
      <c r="C54" s="5" t="s">
        <v>239</v>
      </c>
      <c r="D54" s="25"/>
      <c r="E54" s="25"/>
      <c r="F54" s="25"/>
      <c r="G54" s="25"/>
      <c r="H54" s="25"/>
      <c r="I54" s="25"/>
      <c r="J54" s="25"/>
      <c r="K54" s="25"/>
    </row>
    <row r="55" spans="1:11">
      <c r="A55" s="24" t="s">
        <v>143</v>
      </c>
      <c r="B55" s="5" t="s">
        <v>240</v>
      </c>
      <c r="C55" s="5" t="s">
        <v>241</v>
      </c>
      <c r="D55" s="25"/>
      <c r="E55" s="25"/>
      <c r="F55" s="25"/>
      <c r="G55" s="25"/>
      <c r="H55" s="25"/>
      <c r="I55" s="25"/>
      <c r="J55" s="25"/>
      <c r="K55" s="25"/>
    </row>
    <row r="56" spans="1:11">
      <c r="A56" s="24" t="s">
        <v>144</v>
      </c>
      <c r="B56" s="5" t="s">
        <v>242</v>
      </c>
      <c r="C56" s="5" t="s">
        <v>243</v>
      </c>
      <c r="D56" s="25"/>
      <c r="E56" s="25"/>
      <c r="F56" s="25"/>
      <c r="G56" s="25"/>
      <c r="H56" s="25"/>
      <c r="I56" s="25"/>
      <c r="J56" s="25"/>
      <c r="K56" s="25"/>
    </row>
    <row r="57" spans="1:11">
      <c r="A57" s="22" t="s">
        <v>9</v>
      </c>
      <c r="B57" s="6" t="s">
        <v>258</v>
      </c>
      <c r="C57" s="6" t="s">
        <v>251</v>
      </c>
      <c r="D57" s="23">
        <f t="shared" ref="D57:K57" si="7">SUM(D58:D60)</f>
        <v>0</v>
      </c>
      <c r="E57" s="23">
        <f t="shared" si="7"/>
        <v>0</v>
      </c>
      <c r="F57" s="23">
        <f t="shared" si="7"/>
        <v>0</v>
      </c>
      <c r="G57" s="23">
        <f t="shared" si="7"/>
        <v>0</v>
      </c>
      <c r="H57" s="23">
        <f t="shared" si="7"/>
        <v>0</v>
      </c>
      <c r="I57" s="23">
        <f t="shared" si="7"/>
        <v>0</v>
      </c>
      <c r="J57" s="23">
        <f t="shared" si="7"/>
        <v>0</v>
      </c>
      <c r="K57" s="23">
        <f t="shared" si="7"/>
        <v>0</v>
      </c>
    </row>
    <row r="58" spans="1:11">
      <c r="A58" s="24" t="s">
        <v>149</v>
      </c>
      <c r="B58" s="5" t="s">
        <v>245</v>
      </c>
      <c r="C58" s="5" t="s">
        <v>246</v>
      </c>
      <c r="D58" s="25"/>
      <c r="E58" s="25"/>
      <c r="F58" s="25"/>
      <c r="G58" s="25"/>
      <c r="H58" s="25"/>
      <c r="I58" s="25"/>
      <c r="J58" s="25"/>
      <c r="K58" s="25"/>
    </row>
    <row r="59" spans="1:11">
      <c r="A59" s="24" t="s">
        <v>324</v>
      </c>
      <c r="B59" s="5" t="s">
        <v>247</v>
      </c>
      <c r="C59" s="5" t="s">
        <v>248</v>
      </c>
      <c r="D59" s="25"/>
      <c r="E59" s="25"/>
      <c r="F59" s="25"/>
      <c r="G59" s="25"/>
      <c r="H59" s="25"/>
      <c r="I59" s="25"/>
      <c r="J59" s="25"/>
      <c r="K59" s="25"/>
    </row>
    <row r="60" spans="1:11">
      <c r="A60" s="24" t="s">
        <v>150</v>
      </c>
      <c r="B60" s="5" t="s">
        <v>249</v>
      </c>
      <c r="C60" s="5" t="s">
        <v>250</v>
      </c>
      <c r="D60" s="25"/>
      <c r="E60" s="25"/>
      <c r="F60" s="25"/>
      <c r="G60" s="25"/>
      <c r="H60" s="25"/>
      <c r="I60" s="25"/>
      <c r="J60" s="25"/>
      <c r="K60" s="25"/>
    </row>
    <row r="61" spans="1:11">
      <c r="A61" s="28" t="s">
        <v>10</v>
      </c>
      <c r="B61" s="5" t="s">
        <v>259</v>
      </c>
      <c r="C61" s="5" t="s">
        <v>252</v>
      </c>
      <c r="D61" s="25">
        <f t="shared" ref="D61:K61" si="8">D11+D18+D24+D30+D36+D47+D53+D57</f>
        <v>1307</v>
      </c>
      <c r="E61" s="25">
        <f t="shared" si="8"/>
        <v>0</v>
      </c>
      <c r="F61" s="25">
        <f t="shared" si="8"/>
        <v>0</v>
      </c>
      <c r="G61" s="25">
        <f t="shared" si="8"/>
        <v>1307</v>
      </c>
      <c r="H61" s="25">
        <f t="shared" si="8"/>
        <v>2564</v>
      </c>
      <c r="I61" s="25">
        <f t="shared" si="8"/>
        <v>0</v>
      </c>
      <c r="J61" s="25">
        <f t="shared" si="8"/>
        <v>0</v>
      </c>
      <c r="K61" s="25">
        <f t="shared" si="8"/>
        <v>2564</v>
      </c>
    </row>
    <row r="62" spans="1:11">
      <c r="A62" s="22" t="s">
        <v>11</v>
      </c>
      <c r="B62" s="6" t="s">
        <v>303</v>
      </c>
      <c r="C62" s="6" t="s">
        <v>266</v>
      </c>
      <c r="D62" s="25">
        <f t="shared" ref="D62:K62" si="9">SUM(D63:D65)</f>
        <v>0</v>
      </c>
      <c r="E62" s="25">
        <f t="shared" si="9"/>
        <v>0</v>
      </c>
      <c r="F62" s="25">
        <f t="shared" si="9"/>
        <v>0</v>
      </c>
      <c r="G62" s="25">
        <f t="shared" si="9"/>
        <v>0</v>
      </c>
      <c r="H62" s="25">
        <f t="shared" si="9"/>
        <v>0</v>
      </c>
      <c r="I62" s="25">
        <f t="shared" si="9"/>
        <v>0</v>
      </c>
      <c r="J62" s="25">
        <f t="shared" si="9"/>
        <v>0</v>
      </c>
      <c r="K62" s="25">
        <f t="shared" si="9"/>
        <v>0</v>
      </c>
    </row>
    <row r="63" spans="1:11">
      <c r="A63" s="24" t="s">
        <v>325</v>
      </c>
      <c r="B63" s="5" t="s">
        <v>260</v>
      </c>
      <c r="C63" s="5" t="s">
        <v>261</v>
      </c>
      <c r="D63" s="25"/>
      <c r="E63" s="25"/>
      <c r="F63" s="25"/>
      <c r="G63" s="25"/>
      <c r="H63" s="25"/>
      <c r="I63" s="25"/>
      <c r="J63" s="25"/>
      <c r="K63" s="25"/>
    </row>
    <row r="64" spans="1:11" ht="12.75" customHeight="1">
      <c r="A64" s="24" t="s">
        <v>326</v>
      </c>
      <c r="B64" s="5" t="s">
        <v>262</v>
      </c>
      <c r="C64" s="5" t="s">
        <v>263</v>
      </c>
      <c r="D64" s="25"/>
      <c r="E64" s="25"/>
      <c r="F64" s="25"/>
      <c r="G64" s="25"/>
      <c r="H64" s="25"/>
      <c r="I64" s="25"/>
      <c r="J64" s="25"/>
      <c r="K64" s="25"/>
    </row>
    <row r="65" spans="1:11">
      <c r="A65" s="24" t="s">
        <v>327</v>
      </c>
      <c r="B65" s="5" t="s">
        <v>264</v>
      </c>
      <c r="C65" s="5" t="s">
        <v>265</v>
      </c>
      <c r="D65" s="25"/>
      <c r="E65" s="25"/>
      <c r="F65" s="25"/>
      <c r="G65" s="25"/>
      <c r="H65" s="25"/>
      <c r="I65" s="25"/>
      <c r="J65" s="25"/>
      <c r="K65" s="25"/>
    </row>
    <row r="66" spans="1:11" ht="12.75" customHeight="1">
      <c r="A66" s="22" t="s">
        <v>12</v>
      </c>
      <c r="B66" s="6" t="s">
        <v>304</v>
      </c>
      <c r="C66" s="6" t="s">
        <v>275</v>
      </c>
      <c r="D66" s="25">
        <f t="shared" ref="D66:K66" si="10">SUM(D67:D70)</f>
        <v>0</v>
      </c>
      <c r="E66" s="25">
        <f t="shared" si="10"/>
        <v>0</v>
      </c>
      <c r="F66" s="25">
        <f t="shared" si="10"/>
        <v>0</v>
      </c>
      <c r="G66" s="25">
        <f t="shared" si="10"/>
        <v>0</v>
      </c>
      <c r="H66" s="25">
        <f t="shared" si="10"/>
        <v>0</v>
      </c>
      <c r="I66" s="25">
        <f t="shared" si="10"/>
        <v>0</v>
      </c>
      <c r="J66" s="25">
        <f t="shared" si="10"/>
        <v>0</v>
      </c>
      <c r="K66" s="25">
        <f t="shared" si="10"/>
        <v>0</v>
      </c>
    </row>
    <row r="67" spans="1:11" ht="12.75" customHeight="1">
      <c r="A67" s="24" t="s">
        <v>328</v>
      </c>
      <c r="B67" s="5" t="s">
        <v>267</v>
      </c>
      <c r="C67" s="5" t="s">
        <v>268</v>
      </c>
      <c r="D67" s="25"/>
      <c r="E67" s="25"/>
      <c r="F67" s="25"/>
      <c r="G67" s="25"/>
      <c r="H67" s="25"/>
      <c r="I67" s="25"/>
      <c r="J67" s="25"/>
      <c r="K67" s="25"/>
    </row>
    <row r="68" spans="1:11">
      <c r="A68" s="24" t="s">
        <v>329</v>
      </c>
      <c r="B68" s="5" t="s">
        <v>269</v>
      </c>
      <c r="C68" s="5" t="s">
        <v>270</v>
      </c>
      <c r="D68" s="25"/>
      <c r="E68" s="25"/>
      <c r="F68" s="25"/>
      <c r="G68" s="25"/>
      <c r="H68" s="25"/>
      <c r="I68" s="25"/>
      <c r="J68" s="25"/>
      <c r="K68" s="25"/>
    </row>
    <row r="69" spans="1:11" ht="12.75" customHeight="1">
      <c r="A69" s="24" t="s">
        <v>330</v>
      </c>
      <c r="B69" s="5" t="s">
        <v>271</v>
      </c>
      <c r="C69" s="5" t="s">
        <v>272</v>
      </c>
      <c r="D69" s="25"/>
      <c r="E69" s="25"/>
      <c r="F69" s="25"/>
      <c r="G69" s="25"/>
      <c r="H69" s="25"/>
      <c r="I69" s="25"/>
      <c r="J69" s="25"/>
      <c r="K69" s="25"/>
    </row>
    <row r="70" spans="1:11">
      <c r="A70" s="24" t="s">
        <v>331</v>
      </c>
      <c r="B70" s="5" t="s">
        <v>273</v>
      </c>
      <c r="C70" s="5" t="s">
        <v>274</v>
      </c>
      <c r="D70" s="25"/>
      <c r="E70" s="25"/>
      <c r="F70" s="25"/>
      <c r="G70" s="25"/>
      <c r="H70" s="25"/>
      <c r="I70" s="25"/>
      <c r="J70" s="25"/>
      <c r="K70" s="25"/>
    </row>
    <row r="71" spans="1:11">
      <c r="A71" s="28" t="s">
        <v>104</v>
      </c>
      <c r="B71" s="6" t="s">
        <v>305</v>
      </c>
      <c r="C71" s="6" t="s">
        <v>280</v>
      </c>
      <c r="D71" s="25">
        <f t="shared" ref="D71:K71" si="11">SUM(D72:D73)</f>
        <v>1196</v>
      </c>
      <c r="E71" s="25">
        <f t="shared" si="11"/>
        <v>0</v>
      </c>
      <c r="F71" s="25">
        <f t="shared" si="11"/>
        <v>0</v>
      </c>
      <c r="G71" s="25">
        <f t="shared" si="11"/>
        <v>1196</v>
      </c>
      <c r="H71" s="25">
        <f t="shared" si="11"/>
        <v>1196</v>
      </c>
      <c r="I71" s="25">
        <f t="shared" si="11"/>
        <v>0</v>
      </c>
      <c r="J71" s="25">
        <f t="shared" si="11"/>
        <v>0</v>
      </c>
      <c r="K71" s="25">
        <f t="shared" si="11"/>
        <v>1196</v>
      </c>
    </row>
    <row r="72" spans="1:11" ht="12.75" customHeight="1">
      <c r="A72" s="24" t="s">
        <v>332</v>
      </c>
      <c r="B72" s="5" t="s">
        <v>276</v>
      </c>
      <c r="C72" s="5" t="s">
        <v>277</v>
      </c>
      <c r="D72" s="25">
        <v>1196</v>
      </c>
      <c r="E72" s="25"/>
      <c r="F72" s="25"/>
      <c r="G72" s="25">
        <f>SUM(D72:F72)</f>
        <v>1196</v>
      </c>
      <c r="H72" s="25">
        <v>1196</v>
      </c>
      <c r="I72" s="25"/>
      <c r="J72" s="25"/>
      <c r="K72" s="25">
        <f>SUM(H72:J72)</f>
        <v>1196</v>
      </c>
    </row>
    <row r="73" spans="1:11" ht="12.75" customHeight="1">
      <c r="A73" s="24" t="s">
        <v>333</v>
      </c>
      <c r="B73" s="5" t="s">
        <v>278</v>
      </c>
      <c r="C73" s="5" t="s">
        <v>279</v>
      </c>
      <c r="D73" s="25"/>
      <c r="E73" s="25"/>
      <c r="F73" s="25"/>
      <c r="G73" s="25"/>
      <c r="H73" s="25"/>
      <c r="I73" s="25"/>
      <c r="J73" s="25"/>
      <c r="K73" s="25"/>
    </row>
    <row r="74" spans="1:11" ht="12.75" customHeight="1">
      <c r="A74" s="22" t="s">
        <v>13</v>
      </c>
      <c r="B74" s="6" t="s">
        <v>306</v>
      </c>
      <c r="C74" s="6" t="s">
        <v>290</v>
      </c>
      <c r="D74" s="25">
        <f t="shared" ref="D74:K74" si="12">SUM(D75:D79)</f>
        <v>44473</v>
      </c>
      <c r="E74" s="25">
        <f t="shared" si="12"/>
        <v>0</v>
      </c>
      <c r="F74" s="25">
        <f t="shared" si="12"/>
        <v>0</v>
      </c>
      <c r="G74" s="25">
        <f t="shared" si="12"/>
        <v>44473</v>
      </c>
      <c r="H74" s="25">
        <f t="shared" si="12"/>
        <v>45137</v>
      </c>
      <c r="I74" s="25">
        <f t="shared" si="12"/>
        <v>0</v>
      </c>
      <c r="J74" s="25">
        <f t="shared" si="12"/>
        <v>0</v>
      </c>
      <c r="K74" s="25">
        <f t="shared" si="12"/>
        <v>45137</v>
      </c>
    </row>
    <row r="75" spans="1:11">
      <c r="A75" s="24" t="s">
        <v>334</v>
      </c>
      <c r="B75" s="5" t="s">
        <v>281</v>
      </c>
      <c r="C75" s="5" t="s">
        <v>282</v>
      </c>
      <c r="D75" s="25"/>
      <c r="E75" s="25"/>
      <c r="F75" s="25"/>
      <c r="G75" s="25"/>
      <c r="H75" s="25"/>
      <c r="I75" s="25"/>
      <c r="J75" s="25"/>
      <c r="K75" s="25"/>
    </row>
    <row r="76" spans="1:11">
      <c r="A76" s="24" t="s">
        <v>335</v>
      </c>
      <c r="B76" s="5" t="s">
        <v>283</v>
      </c>
      <c r="C76" s="5" t="s">
        <v>284</v>
      </c>
      <c r="D76" s="25"/>
      <c r="E76" s="25"/>
      <c r="F76" s="25"/>
      <c r="G76" s="25"/>
      <c r="H76" s="25"/>
      <c r="I76" s="25"/>
      <c r="J76" s="25"/>
      <c r="K76" s="25"/>
    </row>
    <row r="77" spans="1:11">
      <c r="A77" s="24" t="s">
        <v>336</v>
      </c>
      <c r="B77" s="5" t="s">
        <v>285</v>
      </c>
      <c r="C77" s="5" t="s">
        <v>286</v>
      </c>
      <c r="D77" s="25"/>
      <c r="E77" s="25"/>
      <c r="F77" s="25"/>
      <c r="G77" s="25"/>
      <c r="H77" s="25"/>
      <c r="I77" s="25"/>
      <c r="J77" s="25"/>
      <c r="K77" s="25"/>
    </row>
    <row r="78" spans="1:11">
      <c r="A78" s="24" t="s">
        <v>337</v>
      </c>
      <c r="B78" s="5" t="s">
        <v>287</v>
      </c>
      <c r="C78" s="5" t="s">
        <v>288</v>
      </c>
      <c r="D78" s="25"/>
      <c r="E78" s="25"/>
      <c r="F78" s="25"/>
      <c r="G78" s="25"/>
      <c r="H78" s="25"/>
      <c r="I78" s="25"/>
      <c r="J78" s="25"/>
      <c r="K78" s="25"/>
    </row>
    <row r="79" spans="1:11" ht="12.75" customHeight="1">
      <c r="A79" s="24" t="s">
        <v>338</v>
      </c>
      <c r="B79" s="5" t="s">
        <v>357</v>
      </c>
      <c r="C79" s="5" t="s">
        <v>289</v>
      </c>
      <c r="D79" s="25">
        <v>44473</v>
      </c>
      <c r="E79" s="25"/>
      <c r="F79" s="25"/>
      <c r="G79" s="25">
        <f>SUM(D79:F79)</f>
        <v>44473</v>
      </c>
      <c r="H79" s="25">
        <v>45137</v>
      </c>
      <c r="I79" s="25"/>
      <c r="J79" s="25"/>
      <c r="K79" s="25">
        <f>SUM(H79:J79)</f>
        <v>45137</v>
      </c>
    </row>
    <row r="80" spans="1:11" ht="12.75" customHeight="1">
      <c r="A80" s="28" t="s">
        <v>14</v>
      </c>
      <c r="B80" s="6" t="s">
        <v>307</v>
      </c>
      <c r="C80" s="6" t="s">
        <v>299</v>
      </c>
      <c r="D80" s="25">
        <f t="shared" ref="D80:K80" si="13">SUM(D81:D85)</f>
        <v>0</v>
      </c>
      <c r="E80" s="25">
        <f t="shared" si="13"/>
        <v>0</v>
      </c>
      <c r="F80" s="25">
        <f t="shared" si="13"/>
        <v>0</v>
      </c>
      <c r="G80" s="25">
        <f t="shared" si="13"/>
        <v>0</v>
      </c>
      <c r="H80" s="25">
        <f t="shared" si="13"/>
        <v>0</v>
      </c>
      <c r="I80" s="25">
        <f t="shared" si="13"/>
        <v>0</v>
      </c>
      <c r="J80" s="25">
        <f t="shared" si="13"/>
        <v>0</v>
      </c>
      <c r="K80" s="25">
        <f t="shared" si="13"/>
        <v>0</v>
      </c>
    </row>
    <row r="81" spans="1:11" ht="12.75" customHeight="1">
      <c r="A81" s="24" t="s">
        <v>339</v>
      </c>
      <c r="B81" s="5" t="s">
        <v>291</v>
      </c>
      <c r="C81" s="5" t="s">
        <v>292</v>
      </c>
      <c r="D81" s="25"/>
      <c r="E81" s="25"/>
      <c r="F81" s="25"/>
      <c r="G81" s="25"/>
      <c r="H81" s="25"/>
      <c r="I81" s="25"/>
      <c r="J81" s="25"/>
      <c r="K81" s="25"/>
    </row>
    <row r="82" spans="1:11" ht="12.75" customHeight="1">
      <c r="A82" s="24" t="s">
        <v>340</v>
      </c>
      <c r="B82" s="5" t="s">
        <v>293</v>
      </c>
      <c r="C82" s="5" t="s">
        <v>294</v>
      </c>
      <c r="D82" s="25"/>
      <c r="E82" s="25"/>
      <c r="F82" s="25"/>
      <c r="G82" s="25"/>
      <c r="H82" s="25"/>
      <c r="I82" s="25"/>
      <c r="J82" s="25"/>
      <c r="K82" s="25"/>
    </row>
    <row r="83" spans="1:11">
      <c r="A83" s="24" t="s">
        <v>341</v>
      </c>
      <c r="B83" s="5" t="s">
        <v>295</v>
      </c>
      <c r="C83" s="5" t="s">
        <v>296</v>
      </c>
      <c r="D83" s="25"/>
      <c r="E83" s="25"/>
      <c r="F83" s="25"/>
      <c r="G83" s="25"/>
      <c r="H83" s="25"/>
      <c r="I83" s="25"/>
      <c r="J83" s="25"/>
      <c r="K83" s="25"/>
    </row>
    <row r="84" spans="1:11">
      <c r="A84" s="24" t="s">
        <v>342</v>
      </c>
      <c r="B84" s="5" t="s">
        <v>297</v>
      </c>
      <c r="C84" s="5" t="s">
        <v>298</v>
      </c>
      <c r="D84" s="25"/>
      <c r="E84" s="25"/>
      <c r="F84" s="25"/>
      <c r="G84" s="25"/>
      <c r="H84" s="25"/>
      <c r="I84" s="25"/>
      <c r="J84" s="25"/>
      <c r="K84" s="25"/>
    </row>
    <row r="85" spans="1:11" ht="12.75" customHeight="1">
      <c r="A85" s="24" t="s">
        <v>343</v>
      </c>
      <c r="B85" s="5" t="s">
        <v>300</v>
      </c>
      <c r="C85" s="5" t="s">
        <v>301</v>
      </c>
      <c r="D85" s="25"/>
      <c r="E85" s="25"/>
      <c r="F85" s="25"/>
      <c r="G85" s="25"/>
      <c r="H85" s="25"/>
      <c r="I85" s="25"/>
      <c r="J85" s="25"/>
      <c r="K85" s="25"/>
    </row>
    <row r="86" spans="1:11">
      <c r="A86" s="28" t="s">
        <v>433</v>
      </c>
      <c r="B86" s="6" t="s">
        <v>348</v>
      </c>
      <c r="C86" s="6" t="s">
        <v>302</v>
      </c>
      <c r="D86" s="23">
        <f t="shared" ref="D86:K86" si="14">D62+D66+D71+D74+D80</f>
        <v>45669</v>
      </c>
      <c r="E86" s="23">
        <f t="shared" si="14"/>
        <v>0</v>
      </c>
      <c r="F86" s="23">
        <f t="shared" si="14"/>
        <v>0</v>
      </c>
      <c r="G86" s="23">
        <f t="shared" si="14"/>
        <v>45669</v>
      </c>
      <c r="H86" s="23">
        <f t="shared" si="14"/>
        <v>46333</v>
      </c>
      <c r="I86" s="23">
        <f t="shared" si="14"/>
        <v>0</v>
      </c>
      <c r="J86" s="23">
        <f t="shared" si="14"/>
        <v>0</v>
      </c>
      <c r="K86" s="23">
        <f t="shared" si="14"/>
        <v>46333</v>
      </c>
    </row>
    <row r="87" spans="1:11">
      <c r="A87" s="24"/>
      <c r="B87" s="5" t="s">
        <v>308</v>
      </c>
      <c r="C87" s="6"/>
      <c r="D87" s="23">
        <f t="shared" ref="D87:K87" si="15">D61+D86</f>
        <v>46976</v>
      </c>
      <c r="E87" s="23">
        <f t="shared" si="15"/>
        <v>0</v>
      </c>
      <c r="F87" s="23">
        <f t="shared" si="15"/>
        <v>0</v>
      </c>
      <c r="G87" s="23">
        <f t="shared" si="15"/>
        <v>46976</v>
      </c>
      <c r="H87" s="23">
        <f t="shared" si="15"/>
        <v>48897</v>
      </c>
      <c r="I87" s="23">
        <f t="shared" si="15"/>
        <v>0</v>
      </c>
      <c r="J87" s="23">
        <f t="shared" si="15"/>
        <v>0</v>
      </c>
      <c r="K87" s="23">
        <f t="shared" si="15"/>
        <v>48897</v>
      </c>
    </row>
  </sheetData>
  <mergeCells count="18">
    <mergeCell ref="J9:J10"/>
    <mergeCell ref="K9:K10"/>
    <mergeCell ref="F9:F10"/>
    <mergeCell ref="G9:G10"/>
    <mergeCell ref="A8:A10"/>
    <mergeCell ref="B8:B10"/>
    <mergeCell ref="C8:C10"/>
    <mergeCell ref="D8:G8"/>
    <mergeCell ref="D9:D10"/>
    <mergeCell ref="E9:E10"/>
    <mergeCell ref="H8:K8"/>
    <mergeCell ref="H9:H10"/>
    <mergeCell ref="I9:I10"/>
    <mergeCell ref="A2:K2"/>
    <mergeCell ref="A1:K1"/>
    <mergeCell ref="A7:K7"/>
    <mergeCell ref="A4:K4"/>
    <mergeCell ref="A3:K3"/>
  </mergeCells>
  <pageMargins left="0" right="0" top="0.74803149606299213" bottom="0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7"/>
  <sheetViews>
    <sheetView zoomScale="150" zoomScaleNormal="150" workbookViewId="0">
      <selection activeCell="A7" sqref="A7:K7"/>
    </sheetView>
  </sheetViews>
  <sheetFormatPr defaultRowHeight="11.25"/>
  <cols>
    <col min="1" max="1" width="4.5703125" style="44" customWidth="1"/>
    <col min="2" max="2" width="45.140625" style="44" customWidth="1"/>
    <col min="3" max="3" width="4.7109375" style="44" customWidth="1"/>
    <col min="4" max="4" width="8.7109375" style="44" customWidth="1"/>
    <col min="5" max="5" width="9.42578125" style="44" customWidth="1"/>
    <col min="6" max="7" width="8.140625" style="44" customWidth="1"/>
    <col min="8" max="16384" width="9.140625" style="44"/>
  </cols>
  <sheetData>
    <row r="1" spans="1:11">
      <c r="A1" s="385" t="s">
        <v>466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>
      <c r="A2" s="385" t="s">
        <v>476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>
      <c r="A3" s="386"/>
      <c r="B3" s="386"/>
      <c r="C3" s="386"/>
      <c r="D3" s="386"/>
      <c r="E3" s="386"/>
      <c r="F3" s="386"/>
      <c r="G3" s="410"/>
      <c r="H3" s="387"/>
      <c r="I3" s="387"/>
      <c r="J3" s="387"/>
      <c r="K3" s="387"/>
    </row>
    <row r="4" spans="1:11">
      <c r="A4" s="391" t="s">
        <v>367</v>
      </c>
      <c r="B4" s="391"/>
      <c r="C4" s="391"/>
      <c r="D4" s="391"/>
      <c r="E4" s="391"/>
      <c r="F4" s="391"/>
      <c r="G4" s="408"/>
      <c r="H4" s="387"/>
      <c r="I4" s="387"/>
      <c r="J4" s="387"/>
      <c r="K4" s="387"/>
    </row>
    <row r="5" spans="1:11">
      <c r="A5" s="390" t="s">
        <v>363</v>
      </c>
      <c r="B5" s="390"/>
      <c r="C5" s="390"/>
      <c r="D5" s="390"/>
      <c r="E5" s="390"/>
      <c r="F5" s="390"/>
      <c r="G5" s="409"/>
      <c r="H5" s="387"/>
      <c r="I5" s="387"/>
      <c r="J5" s="387"/>
      <c r="K5" s="387"/>
    </row>
    <row r="6" spans="1:11">
      <c r="A6" s="57"/>
      <c r="B6" s="57"/>
      <c r="C6" s="57"/>
      <c r="D6" s="57"/>
      <c r="E6" s="57"/>
      <c r="F6" s="57"/>
      <c r="G6" s="70"/>
      <c r="H6" s="58"/>
      <c r="I6" s="58"/>
      <c r="J6" s="58"/>
      <c r="K6" s="58"/>
    </row>
    <row r="7" spans="1:11">
      <c r="A7" s="388" t="s">
        <v>1</v>
      </c>
      <c r="B7" s="388"/>
      <c r="C7" s="388"/>
      <c r="D7" s="388"/>
      <c r="E7" s="388"/>
      <c r="F7" s="388"/>
      <c r="G7" s="388"/>
      <c r="H7" s="389"/>
      <c r="I7" s="389"/>
      <c r="J7" s="389"/>
      <c r="K7" s="389"/>
    </row>
    <row r="8" spans="1:11" ht="16.5" customHeight="1">
      <c r="A8" s="382" t="s">
        <v>15</v>
      </c>
      <c r="B8" s="382" t="s">
        <v>16</v>
      </c>
      <c r="C8" s="382" t="s">
        <v>17</v>
      </c>
      <c r="D8" s="392" t="s">
        <v>371</v>
      </c>
      <c r="E8" s="392"/>
      <c r="F8" s="392"/>
      <c r="G8" s="392"/>
      <c r="H8" s="392" t="s">
        <v>405</v>
      </c>
      <c r="I8" s="392"/>
      <c r="J8" s="392"/>
      <c r="K8" s="392"/>
    </row>
    <row r="9" spans="1:11" ht="13.5" customHeight="1">
      <c r="A9" s="383"/>
      <c r="B9" s="383"/>
      <c r="C9" s="383"/>
      <c r="D9" s="384" t="s">
        <v>364</v>
      </c>
      <c r="E9" s="384" t="s">
        <v>365</v>
      </c>
      <c r="F9" s="384" t="s">
        <v>366</v>
      </c>
      <c r="G9" s="384" t="s">
        <v>349</v>
      </c>
      <c r="H9" s="384" t="s">
        <v>364</v>
      </c>
      <c r="I9" s="384" t="s">
        <v>365</v>
      </c>
      <c r="J9" s="384" t="s">
        <v>366</v>
      </c>
      <c r="K9" s="384" t="s">
        <v>349</v>
      </c>
    </row>
    <row r="10" spans="1:11" ht="11.25" customHeight="1">
      <c r="A10" s="383"/>
      <c r="B10" s="383"/>
      <c r="C10" s="383"/>
      <c r="D10" s="383"/>
      <c r="E10" s="383"/>
      <c r="F10" s="383"/>
      <c r="G10" s="383"/>
      <c r="H10" s="383"/>
      <c r="I10" s="383"/>
      <c r="J10" s="383"/>
      <c r="K10" s="383"/>
    </row>
    <row r="11" spans="1:11" ht="11.25" customHeight="1">
      <c r="A11" s="60" t="s">
        <v>2</v>
      </c>
      <c r="B11" s="63" t="s">
        <v>70</v>
      </c>
      <c r="C11" s="60"/>
      <c r="D11" s="141">
        <f>SUM(D12:D16)</f>
        <v>152988</v>
      </c>
      <c r="E11" s="141">
        <f t="shared" ref="E11:J11" si="0">SUM(E12:E16)</f>
        <v>2400</v>
      </c>
      <c r="F11" s="141">
        <f t="shared" si="0"/>
        <v>70263</v>
      </c>
      <c r="G11" s="141">
        <f t="shared" si="0"/>
        <v>225651</v>
      </c>
      <c r="H11" s="141">
        <f t="shared" si="0"/>
        <v>194842</v>
      </c>
      <c r="I11" s="141">
        <f t="shared" si="0"/>
        <v>2400</v>
      </c>
      <c r="J11" s="141">
        <f t="shared" si="0"/>
        <v>82775</v>
      </c>
      <c r="K11" s="141">
        <f>SUM(H11:J11)</f>
        <v>280017</v>
      </c>
    </row>
    <row r="12" spans="1:11" ht="11.25" customHeight="1">
      <c r="A12" s="64" t="s">
        <v>74</v>
      </c>
      <c r="B12" s="49" t="s">
        <v>66</v>
      </c>
      <c r="C12" s="49" t="s">
        <v>18</v>
      </c>
      <c r="D12" s="56">
        <v>58638</v>
      </c>
      <c r="E12" s="56"/>
      <c r="F12" s="56">
        <v>23142</v>
      </c>
      <c r="G12" s="56">
        <f>SUM(D12:F12)</f>
        <v>81780</v>
      </c>
      <c r="H12" s="56">
        <v>87915</v>
      </c>
      <c r="I12" s="56"/>
      <c r="J12" s="56">
        <v>28561</v>
      </c>
      <c r="K12" s="56">
        <f t="shared" ref="K12:K62" si="1">SUM(H12:J12)</f>
        <v>116476</v>
      </c>
    </row>
    <row r="13" spans="1:11" ht="13.5" customHeight="1">
      <c r="A13" s="64" t="s">
        <v>75</v>
      </c>
      <c r="B13" s="65" t="s">
        <v>19</v>
      </c>
      <c r="C13" s="49" t="s">
        <v>20</v>
      </c>
      <c r="D13" s="49">
        <v>14137</v>
      </c>
      <c r="E13" s="49"/>
      <c r="F13" s="49">
        <v>5874</v>
      </c>
      <c r="G13" s="49">
        <f>SUM(D13:F13)</f>
        <v>20011</v>
      </c>
      <c r="H13" s="49">
        <v>18891</v>
      </c>
      <c r="I13" s="49"/>
      <c r="J13" s="49">
        <v>7758</v>
      </c>
      <c r="K13" s="56">
        <f t="shared" si="1"/>
        <v>26649</v>
      </c>
    </row>
    <row r="14" spans="1:11">
      <c r="A14" s="64" t="s">
        <v>309</v>
      </c>
      <c r="B14" s="49" t="s">
        <v>67</v>
      </c>
      <c r="C14" s="49" t="s">
        <v>21</v>
      </c>
      <c r="D14" s="49">
        <v>59178</v>
      </c>
      <c r="E14" s="49">
        <v>2400</v>
      </c>
      <c r="F14" s="49">
        <v>8752</v>
      </c>
      <c r="G14" s="49">
        <f>SUM(D14:F14)</f>
        <v>70330</v>
      </c>
      <c r="H14" s="49">
        <v>64832</v>
      </c>
      <c r="I14" s="49">
        <v>2400</v>
      </c>
      <c r="J14" s="49">
        <v>7519</v>
      </c>
      <c r="K14" s="56">
        <f t="shared" si="1"/>
        <v>74751</v>
      </c>
    </row>
    <row r="15" spans="1:11">
      <c r="A15" s="64" t="s">
        <v>76</v>
      </c>
      <c r="B15" s="49" t="s">
        <v>68</v>
      </c>
      <c r="C15" s="49" t="s">
        <v>22</v>
      </c>
      <c r="D15" s="49">
        <v>16390</v>
      </c>
      <c r="E15" s="49"/>
      <c r="F15" s="49">
        <v>32495</v>
      </c>
      <c r="G15" s="49">
        <f>SUM(D15:F15)</f>
        <v>48885</v>
      </c>
      <c r="H15" s="49">
        <v>9236</v>
      </c>
      <c r="I15" s="49"/>
      <c r="J15" s="49">
        <v>38937</v>
      </c>
      <c r="K15" s="56">
        <f t="shared" si="1"/>
        <v>48173</v>
      </c>
    </row>
    <row r="16" spans="1:11">
      <c r="A16" s="64" t="s">
        <v>77</v>
      </c>
      <c r="B16" s="49" t="s">
        <v>69</v>
      </c>
      <c r="C16" s="49" t="s">
        <v>44</v>
      </c>
      <c r="D16" s="49">
        <f>SUM(D17:D26)</f>
        <v>4645</v>
      </c>
      <c r="E16" s="49"/>
      <c r="F16" s="49"/>
      <c r="G16" s="49">
        <f>SUM(D16:F16)</f>
        <v>4645</v>
      </c>
      <c r="H16" s="49">
        <f>SUM(H17:H26)</f>
        <v>13968</v>
      </c>
      <c r="I16" s="49">
        <f t="shared" ref="I16:K16" si="2">SUM(I17:I26)</f>
        <v>0</v>
      </c>
      <c r="J16" s="49">
        <f t="shared" si="2"/>
        <v>0</v>
      </c>
      <c r="K16" s="49">
        <f t="shared" si="2"/>
        <v>13968</v>
      </c>
    </row>
    <row r="17" spans="1:11" ht="11.25" customHeight="1">
      <c r="A17" s="66" t="s">
        <v>153</v>
      </c>
      <c r="B17" s="49" t="s">
        <v>23</v>
      </c>
      <c r="C17" s="49" t="s">
        <v>24</v>
      </c>
      <c r="D17" s="49"/>
      <c r="E17" s="49"/>
      <c r="F17" s="49"/>
      <c r="G17" s="49"/>
      <c r="H17" s="49">
        <v>138</v>
      </c>
      <c r="I17" s="49"/>
      <c r="J17" s="49"/>
      <c r="K17" s="56">
        <f t="shared" si="1"/>
        <v>138</v>
      </c>
    </row>
    <row r="18" spans="1:11" ht="22.5" customHeight="1">
      <c r="A18" s="66" t="s">
        <v>154</v>
      </c>
      <c r="B18" s="65" t="s">
        <v>25</v>
      </c>
      <c r="C18" s="49" t="s">
        <v>26</v>
      </c>
      <c r="D18" s="49"/>
      <c r="E18" s="49"/>
      <c r="F18" s="49"/>
      <c r="G18" s="49"/>
      <c r="H18" s="49"/>
      <c r="I18" s="49"/>
      <c r="J18" s="49"/>
      <c r="K18" s="56">
        <f t="shared" si="1"/>
        <v>0</v>
      </c>
    </row>
    <row r="19" spans="1:11" ht="23.25" customHeight="1">
      <c r="A19" s="66" t="s">
        <v>155</v>
      </c>
      <c r="B19" s="65" t="s">
        <v>27</v>
      </c>
      <c r="C19" s="49" t="s">
        <v>28</v>
      </c>
      <c r="D19" s="49"/>
      <c r="E19" s="49"/>
      <c r="F19" s="49"/>
      <c r="G19" s="49"/>
      <c r="H19" s="49"/>
      <c r="I19" s="49"/>
      <c r="J19" s="49"/>
      <c r="K19" s="56">
        <f t="shared" si="1"/>
        <v>0</v>
      </c>
    </row>
    <row r="20" spans="1:11" ht="22.5">
      <c r="A20" s="66" t="s">
        <v>156</v>
      </c>
      <c r="B20" s="65" t="s">
        <v>29</v>
      </c>
      <c r="C20" s="49" t="s">
        <v>30</v>
      </c>
      <c r="D20" s="49"/>
      <c r="E20" s="49"/>
      <c r="F20" s="49"/>
      <c r="G20" s="49"/>
      <c r="H20" s="49"/>
      <c r="I20" s="49"/>
      <c r="J20" s="49"/>
      <c r="K20" s="56">
        <f t="shared" si="1"/>
        <v>0</v>
      </c>
    </row>
    <row r="21" spans="1:11">
      <c r="A21" s="66" t="s">
        <v>157</v>
      </c>
      <c r="B21" s="65" t="s">
        <v>31</v>
      </c>
      <c r="C21" s="49" t="s">
        <v>32</v>
      </c>
      <c r="D21" s="49">
        <v>3085</v>
      </c>
      <c r="E21" s="49"/>
      <c r="F21" s="49"/>
      <c r="G21" s="49">
        <f>SUM(D21:F21)</f>
        <v>3085</v>
      </c>
      <c r="H21" s="49">
        <v>3714</v>
      </c>
      <c r="I21" s="49"/>
      <c r="J21" s="49">
        <v>0</v>
      </c>
      <c r="K21" s="56">
        <f t="shared" si="1"/>
        <v>3714</v>
      </c>
    </row>
    <row r="22" spans="1:11" ht="22.5">
      <c r="A22" s="66" t="s">
        <v>158</v>
      </c>
      <c r="B22" s="65" t="s">
        <v>33</v>
      </c>
      <c r="C22" s="49" t="s">
        <v>34</v>
      </c>
      <c r="D22" s="49"/>
      <c r="E22" s="49"/>
      <c r="F22" s="49"/>
      <c r="G22" s="49"/>
      <c r="H22" s="49"/>
      <c r="I22" s="49"/>
      <c r="J22" s="49"/>
      <c r="K22" s="56">
        <f t="shared" si="1"/>
        <v>0</v>
      </c>
    </row>
    <row r="23" spans="1:11" ht="22.5">
      <c r="A23" s="66" t="s">
        <v>159</v>
      </c>
      <c r="B23" s="65" t="s">
        <v>35</v>
      </c>
      <c r="C23" s="49" t="s">
        <v>36</v>
      </c>
      <c r="D23" s="49"/>
      <c r="E23" s="49"/>
      <c r="F23" s="49"/>
      <c r="G23" s="49"/>
      <c r="H23" s="49">
        <v>1159</v>
      </c>
      <c r="I23" s="49"/>
      <c r="J23" s="49"/>
      <c r="K23" s="56">
        <f t="shared" si="1"/>
        <v>1159</v>
      </c>
    </row>
    <row r="24" spans="1:11">
      <c r="A24" s="66" t="s">
        <v>160</v>
      </c>
      <c r="B24" s="49" t="s">
        <v>37</v>
      </c>
      <c r="C24" s="49" t="s">
        <v>38</v>
      </c>
      <c r="D24" s="49"/>
      <c r="E24" s="49"/>
      <c r="F24" s="49"/>
      <c r="G24" s="49"/>
      <c r="H24" s="49"/>
      <c r="I24" s="49"/>
      <c r="J24" s="49"/>
      <c r="K24" s="56">
        <f t="shared" si="1"/>
        <v>0</v>
      </c>
    </row>
    <row r="25" spans="1:11">
      <c r="A25" s="66" t="s">
        <v>161</v>
      </c>
      <c r="B25" s="49" t="s">
        <v>39</v>
      </c>
      <c r="C25" s="49" t="s">
        <v>40</v>
      </c>
      <c r="D25" s="49"/>
      <c r="E25" s="49"/>
      <c r="F25" s="49"/>
      <c r="G25" s="49"/>
      <c r="H25" s="49"/>
      <c r="I25" s="49"/>
      <c r="J25" s="49"/>
      <c r="K25" s="56">
        <f t="shared" si="1"/>
        <v>0</v>
      </c>
    </row>
    <row r="26" spans="1:11">
      <c r="A26" s="66" t="s">
        <v>162</v>
      </c>
      <c r="B26" s="65" t="s">
        <v>41</v>
      </c>
      <c r="C26" s="49" t="s">
        <v>42</v>
      </c>
      <c r="D26" s="49">
        <v>1560</v>
      </c>
      <c r="E26" s="49"/>
      <c r="F26" s="49"/>
      <c r="G26" s="49">
        <f>SUM(D26:F26)</f>
        <v>1560</v>
      </c>
      <c r="H26" s="49">
        <v>8957</v>
      </c>
      <c r="I26" s="49"/>
      <c r="J26" s="49">
        <v>0</v>
      </c>
      <c r="K26" s="56">
        <f>SUM(H26:J26)</f>
        <v>8957</v>
      </c>
    </row>
    <row r="27" spans="1:11">
      <c r="A27" s="67" t="s">
        <v>3</v>
      </c>
      <c r="B27" s="46" t="s">
        <v>71</v>
      </c>
      <c r="C27" s="46"/>
      <c r="D27" s="46">
        <f>D28+D29+D30</f>
        <v>19202</v>
      </c>
      <c r="E27" s="46">
        <f t="shared" ref="E27:J27" si="3">E28+E29+E30</f>
        <v>0</v>
      </c>
      <c r="F27" s="46">
        <f t="shared" si="3"/>
        <v>0</v>
      </c>
      <c r="G27" s="46">
        <f t="shared" si="3"/>
        <v>19202</v>
      </c>
      <c r="H27" s="46">
        <f t="shared" si="3"/>
        <v>36928</v>
      </c>
      <c r="I27" s="46">
        <f t="shared" si="3"/>
        <v>0</v>
      </c>
      <c r="J27" s="46">
        <f t="shared" si="3"/>
        <v>1759</v>
      </c>
      <c r="K27" s="61">
        <f t="shared" si="1"/>
        <v>38687</v>
      </c>
    </row>
    <row r="28" spans="1:11">
      <c r="A28" s="66" t="s">
        <v>78</v>
      </c>
      <c r="B28" s="49" t="s">
        <v>72</v>
      </c>
      <c r="C28" s="49" t="s">
        <v>45</v>
      </c>
      <c r="D28" s="49">
        <v>3618</v>
      </c>
      <c r="E28" s="49"/>
      <c r="F28" s="49"/>
      <c r="G28" s="49">
        <f>SUM(D28:F28)</f>
        <v>3618</v>
      </c>
      <c r="H28" s="49">
        <v>21701</v>
      </c>
      <c r="I28" s="49"/>
      <c r="J28" s="49">
        <v>1759</v>
      </c>
      <c r="K28" s="56">
        <f t="shared" si="1"/>
        <v>23460</v>
      </c>
    </row>
    <row r="29" spans="1:11">
      <c r="A29" s="66" t="s">
        <v>79</v>
      </c>
      <c r="B29" s="49" t="s">
        <v>73</v>
      </c>
      <c r="C29" s="49" t="s">
        <v>46</v>
      </c>
      <c r="D29" s="49">
        <v>12065</v>
      </c>
      <c r="E29" s="49"/>
      <c r="F29" s="49"/>
      <c r="G29" s="49">
        <f>SUM(D29:F29)</f>
        <v>12065</v>
      </c>
      <c r="H29" s="49">
        <v>14127</v>
      </c>
      <c r="I29" s="49"/>
      <c r="J29" s="49">
        <v>0</v>
      </c>
      <c r="K29" s="56">
        <f t="shared" si="1"/>
        <v>14127</v>
      </c>
    </row>
    <row r="30" spans="1:11">
      <c r="A30" s="66" t="s">
        <v>81</v>
      </c>
      <c r="B30" s="65" t="s">
        <v>80</v>
      </c>
      <c r="C30" s="49" t="s">
        <v>63</v>
      </c>
      <c r="D30" s="49">
        <f t="shared" ref="D30:I30" si="4">SUM(D31:D38)</f>
        <v>3519</v>
      </c>
      <c r="E30" s="49">
        <f t="shared" si="4"/>
        <v>0</v>
      </c>
      <c r="F30" s="49">
        <f t="shared" si="4"/>
        <v>0</v>
      </c>
      <c r="G30" s="49">
        <f t="shared" si="4"/>
        <v>3519</v>
      </c>
      <c r="H30" s="49">
        <v>1100</v>
      </c>
      <c r="I30" s="49">
        <f t="shared" si="4"/>
        <v>0</v>
      </c>
      <c r="J30" s="49">
        <v>0</v>
      </c>
      <c r="K30" s="56">
        <f t="shared" si="1"/>
        <v>1100</v>
      </c>
    </row>
    <row r="31" spans="1:11" ht="22.5" customHeight="1">
      <c r="A31" s="66" t="s">
        <v>127</v>
      </c>
      <c r="B31" s="65" t="s">
        <v>47</v>
      </c>
      <c r="C31" s="49" t="s">
        <v>48</v>
      </c>
      <c r="D31" s="49"/>
      <c r="E31" s="49"/>
      <c r="F31" s="49"/>
      <c r="G31" s="49"/>
      <c r="H31" s="49"/>
      <c r="I31" s="49"/>
      <c r="J31" s="49"/>
      <c r="K31" s="56">
        <f t="shared" si="1"/>
        <v>0</v>
      </c>
    </row>
    <row r="32" spans="1:11" ht="24.75" customHeight="1">
      <c r="A32" s="66" t="s">
        <v>128</v>
      </c>
      <c r="B32" s="65" t="s">
        <v>49</v>
      </c>
      <c r="C32" s="49" t="s">
        <v>50</v>
      </c>
      <c r="D32" s="49"/>
      <c r="E32" s="49"/>
      <c r="F32" s="49"/>
      <c r="G32" s="49"/>
      <c r="H32" s="49"/>
      <c r="I32" s="49"/>
      <c r="J32" s="49"/>
      <c r="K32" s="56">
        <f t="shared" si="1"/>
        <v>0</v>
      </c>
    </row>
    <row r="33" spans="1:11" ht="22.5">
      <c r="A33" s="66" t="s">
        <v>129</v>
      </c>
      <c r="B33" s="65" t="s">
        <v>51</v>
      </c>
      <c r="C33" s="49" t="s">
        <v>52</v>
      </c>
      <c r="D33" s="49"/>
      <c r="E33" s="49"/>
      <c r="F33" s="49"/>
      <c r="G33" s="49"/>
      <c r="H33" s="49"/>
      <c r="I33" s="49"/>
      <c r="J33" s="49"/>
      <c r="K33" s="56">
        <f t="shared" si="1"/>
        <v>0</v>
      </c>
    </row>
    <row r="34" spans="1:11">
      <c r="A34" s="66" t="s">
        <v>130</v>
      </c>
      <c r="B34" s="65" t="s">
        <v>53</v>
      </c>
      <c r="C34" s="49" t="s">
        <v>54</v>
      </c>
      <c r="D34" s="49">
        <v>149</v>
      </c>
      <c r="E34" s="49"/>
      <c r="F34" s="49"/>
      <c r="G34" s="49">
        <f>SUM(D34:F34)</f>
        <v>149</v>
      </c>
      <c r="H34" s="49">
        <v>1100</v>
      </c>
      <c r="I34" s="49"/>
      <c r="J34" s="49">
        <v>0</v>
      </c>
      <c r="K34" s="56">
        <f t="shared" si="1"/>
        <v>1100</v>
      </c>
    </row>
    <row r="35" spans="1:11" ht="22.5">
      <c r="A35" s="66" t="s">
        <v>131</v>
      </c>
      <c r="B35" s="65" t="s">
        <v>55</v>
      </c>
      <c r="C35" s="49" t="s">
        <v>56</v>
      </c>
      <c r="D35" s="49"/>
      <c r="E35" s="49"/>
      <c r="F35" s="49"/>
      <c r="G35" s="49"/>
      <c r="H35" s="49"/>
      <c r="I35" s="49"/>
      <c r="J35" s="49"/>
      <c r="K35" s="56">
        <f t="shared" si="1"/>
        <v>0</v>
      </c>
    </row>
    <row r="36" spans="1:11" ht="22.5">
      <c r="A36" s="66" t="s">
        <v>132</v>
      </c>
      <c r="B36" s="65" t="s">
        <v>57</v>
      </c>
      <c r="C36" s="49" t="s">
        <v>58</v>
      </c>
      <c r="D36" s="49"/>
      <c r="E36" s="49"/>
      <c r="F36" s="49"/>
      <c r="G36" s="49"/>
      <c r="H36" s="49"/>
      <c r="I36" s="49"/>
      <c r="J36" s="49"/>
      <c r="K36" s="56">
        <f t="shared" si="1"/>
        <v>0</v>
      </c>
    </row>
    <row r="37" spans="1:11" ht="16.5" customHeight="1">
      <c r="A37" s="66" t="s">
        <v>133</v>
      </c>
      <c r="B37" s="49" t="s">
        <v>59</v>
      </c>
      <c r="C37" s="49" t="s">
        <v>60</v>
      </c>
      <c r="D37" s="49"/>
      <c r="E37" s="49"/>
      <c r="F37" s="49"/>
      <c r="G37" s="49"/>
      <c r="H37" s="49"/>
      <c r="I37" s="49"/>
      <c r="J37" s="49"/>
      <c r="K37" s="56">
        <f t="shared" si="1"/>
        <v>0</v>
      </c>
    </row>
    <row r="38" spans="1:11">
      <c r="A38" s="66" t="s">
        <v>148</v>
      </c>
      <c r="B38" s="65" t="s">
        <v>61</v>
      </c>
      <c r="C38" s="49" t="s">
        <v>62</v>
      </c>
      <c r="D38" s="49">
        <v>3370</v>
      </c>
      <c r="E38" s="49"/>
      <c r="F38" s="49"/>
      <c r="G38" s="49">
        <f>SUM(D38:F38)</f>
        <v>3370</v>
      </c>
      <c r="H38" s="49">
        <v>0</v>
      </c>
      <c r="I38" s="49"/>
      <c r="J38" s="49">
        <v>0</v>
      </c>
      <c r="K38" s="56">
        <f t="shared" si="1"/>
        <v>0</v>
      </c>
    </row>
    <row r="39" spans="1:11">
      <c r="A39" s="67" t="s">
        <v>4</v>
      </c>
      <c r="B39" s="46" t="s">
        <v>82</v>
      </c>
      <c r="C39" s="49" t="s">
        <v>43</v>
      </c>
      <c r="D39" s="49">
        <f>SUM(D40:D41)</f>
        <v>34221</v>
      </c>
      <c r="E39" s="49"/>
      <c r="F39" s="49"/>
      <c r="G39" s="49">
        <v>34221</v>
      </c>
      <c r="H39" s="49">
        <v>26313</v>
      </c>
      <c r="I39" s="49"/>
      <c r="J39" s="49"/>
      <c r="K39" s="56">
        <f t="shared" si="1"/>
        <v>26313</v>
      </c>
    </row>
    <row r="40" spans="1:11">
      <c r="A40" s="66" t="s">
        <v>134</v>
      </c>
      <c r="B40" s="49" t="s">
        <v>83</v>
      </c>
      <c r="C40" s="49"/>
      <c r="D40" s="49">
        <v>34221</v>
      </c>
      <c r="E40" s="49"/>
      <c r="F40" s="49"/>
      <c r="G40" s="49">
        <v>34221</v>
      </c>
      <c r="H40" s="49">
        <v>26313</v>
      </c>
      <c r="I40" s="49"/>
      <c r="J40" s="49"/>
      <c r="K40" s="56">
        <f t="shared" si="1"/>
        <v>26313</v>
      </c>
    </row>
    <row r="41" spans="1:11">
      <c r="A41" s="66" t="s">
        <v>135</v>
      </c>
      <c r="B41" s="49" t="s">
        <v>84</v>
      </c>
      <c r="C41" s="49"/>
      <c r="D41" s="49"/>
      <c r="E41" s="49"/>
      <c r="F41" s="49"/>
      <c r="G41" s="49"/>
      <c r="H41" s="49"/>
      <c r="I41" s="49"/>
      <c r="J41" s="49"/>
      <c r="K41" s="56">
        <f t="shared" si="1"/>
        <v>0</v>
      </c>
    </row>
    <row r="42" spans="1:11">
      <c r="A42" s="67" t="s">
        <v>5</v>
      </c>
      <c r="B42" s="68" t="s">
        <v>122</v>
      </c>
      <c r="C42" s="46" t="s">
        <v>64</v>
      </c>
      <c r="D42" s="46">
        <f>D11+D27+D39</f>
        <v>206411</v>
      </c>
      <c r="E42" s="46">
        <f t="shared" ref="E42:J42" si="5">E11+E27+E39</f>
        <v>2400</v>
      </c>
      <c r="F42" s="46">
        <f t="shared" si="5"/>
        <v>70263</v>
      </c>
      <c r="G42" s="46">
        <f t="shared" si="5"/>
        <v>279074</v>
      </c>
      <c r="H42" s="46">
        <f t="shared" si="5"/>
        <v>258083</v>
      </c>
      <c r="I42" s="46">
        <f t="shared" si="5"/>
        <v>2400</v>
      </c>
      <c r="J42" s="46">
        <f t="shared" si="5"/>
        <v>84534</v>
      </c>
      <c r="K42" s="61">
        <f t="shared" si="1"/>
        <v>345017</v>
      </c>
    </row>
    <row r="43" spans="1:11">
      <c r="A43" s="67" t="s">
        <v>6</v>
      </c>
      <c r="B43" s="46" t="s">
        <v>124</v>
      </c>
      <c r="C43" s="46" t="s">
        <v>90</v>
      </c>
      <c r="D43" s="49"/>
      <c r="E43" s="49"/>
      <c r="F43" s="49"/>
      <c r="G43" s="49"/>
      <c r="H43" s="49"/>
      <c r="I43" s="49"/>
      <c r="J43" s="49"/>
      <c r="K43" s="56">
        <f t="shared" si="1"/>
        <v>0</v>
      </c>
    </row>
    <row r="44" spans="1:11">
      <c r="A44" s="66" t="s">
        <v>136</v>
      </c>
      <c r="B44" s="49" t="s">
        <v>85</v>
      </c>
      <c r="C44" s="49" t="s">
        <v>0</v>
      </c>
      <c r="D44" s="49"/>
      <c r="E44" s="49"/>
      <c r="F44" s="49"/>
      <c r="G44" s="49"/>
      <c r="H44" s="49"/>
      <c r="I44" s="49"/>
      <c r="J44" s="49"/>
      <c r="K44" s="56">
        <f t="shared" si="1"/>
        <v>0</v>
      </c>
    </row>
    <row r="45" spans="1:11" ht="10.5" customHeight="1">
      <c r="A45" s="66" t="s">
        <v>137</v>
      </c>
      <c r="B45" s="49" t="s">
        <v>86</v>
      </c>
      <c r="C45" s="49" t="s">
        <v>87</v>
      </c>
      <c r="D45" s="49"/>
      <c r="E45" s="49"/>
      <c r="F45" s="49"/>
      <c r="G45" s="49"/>
      <c r="H45" s="49"/>
      <c r="I45" s="49"/>
      <c r="J45" s="49"/>
      <c r="K45" s="56">
        <f t="shared" si="1"/>
        <v>0</v>
      </c>
    </row>
    <row r="46" spans="1:11">
      <c r="A46" s="66" t="s">
        <v>138</v>
      </c>
      <c r="B46" s="49" t="s">
        <v>88</v>
      </c>
      <c r="C46" s="49" t="s">
        <v>89</v>
      </c>
      <c r="D46" s="49"/>
      <c r="E46" s="49"/>
      <c r="F46" s="49"/>
      <c r="G46" s="49"/>
      <c r="H46" s="49"/>
      <c r="I46" s="49"/>
      <c r="J46" s="49"/>
      <c r="K46" s="56">
        <f t="shared" si="1"/>
        <v>0</v>
      </c>
    </row>
    <row r="47" spans="1:11">
      <c r="A47" s="66" t="s">
        <v>7</v>
      </c>
      <c r="B47" s="46" t="s">
        <v>123</v>
      </c>
      <c r="C47" s="46" t="s">
        <v>99</v>
      </c>
      <c r="D47" s="49"/>
      <c r="E47" s="49"/>
      <c r="F47" s="49"/>
      <c r="G47" s="49"/>
      <c r="H47" s="49"/>
      <c r="I47" s="49"/>
      <c r="J47" s="49"/>
      <c r="K47" s="56">
        <f t="shared" si="1"/>
        <v>0</v>
      </c>
    </row>
    <row r="48" spans="1:11">
      <c r="A48" s="66" t="s">
        <v>139</v>
      </c>
      <c r="B48" s="49" t="s">
        <v>91</v>
      </c>
      <c r="C48" s="49" t="s">
        <v>92</v>
      </c>
      <c r="D48" s="49"/>
      <c r="E48" s="49"/>
      <c r="F48" s="49"/>
      <c r="G48" s="49"/>
      <c r="H48" s="49"/>
      <c r="I48" s="49"/>
      <c r="J48" s="49"/>
      <c r="K48" s="56">
        <f t="shared" si="1"/>
        <v>0</v>
      </c>
    </row>
    <row r="49" spans="1:11" ht="11.25" customHeight="1">
      <c r="A49" s="66" t="s">
        <v>140</v>
      </c>
      <c r="B49" s="49" t="s">
        <v>93</v>
      </c>
      <c r="C49" s="49" t="s">
        <v>94</v>
      </c>
      <c r="D49" s="49"/>
      <c r="E49" s="49"/>
      <c r="F49" s="49"/>
      <c r="G49" s="49"/>
      <c r="H49" s="49"/>
      <c r="I49" s="49"/>
      <c r="J49" s="49"/>
      <c r="K49" s="56">
        <f t="shared" si="1"/>
        <v>0</v>
      </c>
    </row>
    <row r="50" spans="1:11">
      <c r="A50" s="66" t="s">
        <v>141</v>
      </c>
      <c r="B50" s="49" t="s">
        <v>95</v>
      </c>
      <c r="C50" s="49" t="s">
        <v>96</v>
      </c>
      <c r="D50" s="49"/>
      <c r="E50" s="49"/>
      <c r="F50" s="49"/>
      <c r="G50" s="49"/>
      <c r="H50" s="49"/>
      <c r="I50" s="49"/>
      <c r="J50" s="49"/>
      <c r="K50" s="56">
        <f t="shared" si="1"/>
        <v>0</v>
      </c>
    </row>
    <row r="51" spans="1:11">
      <c r="A51" s="66" t="s">
        <v>147</v>
      </c>
      <c r="B51" s="49" t="s">
        <v>97</v>
      </c>
      <c r="C51" s="49" t="s">
        <v>98</v>
      </c>
      <c r="D51" s="49"/>
      <c r="E51" s="49"/>
      <c r="F51" s="49"/>
      <c r="G51" s="49"/>
      <c r="H51" s="49"/>
      <c r="I51" s="49"/>
      <c r="J51" s="49"/>
      <c r="K51" s="56">
        <f t="shared" si="1"/>
        <v>0</v>
      </c>
    </row>
    <row r="52" spans="1:11">
      <c r="A52" s="67" t="s">
        <v>8</v>
      </c>
      <c r="B52" s="46" t="s">
        <v>125</v>
      </c>
      <c r="C52" s="46" t="s">
        <v>111</v>
      </c>
      <c r="D52" s="49"/>
      <c r="E52" s="49"/>
      <c r="F52" s="49"/>
      <c r="G52" s="49"/>
      <c r="H52" s="49">
        <f>SUM(H53:H57)</f>
        <v>4493</v>
      </c>
      <c r="I52" s="49"/>
      <c r="J52" s="49"/>
      <c r="K52" s="56">
        <f t="shared" si="1"/>
        <v>4493</v>
      </c>
    </row>
    <row r="53" spans="1:11">
      <c r="A53" s="66" t="s">
        <v>142</v>
      </c>
      <c r="B53" s="49" t="s">
        <v>100</v>
      </c>
      <c r="C53" s="49" t="s">
        <v>101</v>
      </c>
      <c r="D53" s="49"/>
      <c r="E53" s="49"/>
      <c r="F53" s="49"/>
      <c r="G53" s="49"/>
      <c r="H53" s="49"/>
      <c r="I53" s="49"/>
      <c r="J53" s="49"/>
      <c r="K53" s="56">
        <f t="shared" si="1"/>
        <v>0</v>
      </c>
    </row>
    <row r="54" spans="1:11">
      <c r="A54" s="66" t="s">
        <v>143</v>
      </c>
      <c r="B54" s="49" t="s">
        <v>102</v>
      </c>
      <c r="C54" s="49" t="s">
        <v>103</v>
      </c>
      <c r="D54" s="49"/>
      <c r="E54" s="49"/>
      <c r="F54" s="49"/>
      <c r="G54" s="49"/>
      <c r="H54" s="49">
        <v>4493</v>
      </c>
      <c r="I54" s="49"/>
      <c r="J54" s="49"/>
      <c r="K54" s="56">
        <f t="shared" si="1"/>
        <v>4493</v>
      </c>
    </row>
    <row r="55" spans="1:11">
      <c r="A55" s="66" t="s">
        <v>144</v>
      </c>
      <c r="B55" s="49" t="s">
        <v>105</v>
      </c>
      <c r="C55" s="49" t="s">
        <v>106</v>
      </c>
      <c r="D55" s="49"/>
      <c r="E55" s="49"/>
      <c r="F55" s="49"/>
      <c r="G55" s="49"/>
      <c r="H55" s="49"/>
      <c r="I55" s="49"/>
      <c r="J55" s="49"/>
      <c r="K55" s="56">
        <f t="shared" si="1"/>
        <v>0</v>
      </c>
    </row>
    <row r="56" spans="1:11">
      <c r="A56" s="66" t="s">
        <v>145</v>
      </c>
      <c r="B56" s="49" t="s">
        <v>107</v>
      </c>
      <c r="C56" s="49" t="s">
        <v>108</v>
      </c>
      <c r="D56" s="49"/>
      <c r="E56" s="49"/>
      <c r="F56" s="49"/>
      <c r="G56" s="49"/>
      <c r="H56" s="49"/>
      <c r="I56" s="49"/>
      <c r="J56" s="49"/>
      <c r="K56" s="56">
        <f t="shared" si="1"/>
        <v>0</v>
      </c>
    </row>
    <row r="57" spans="1:11">
      <c r="A57" s="66" t="s">
        <v>146</v>
      </c>
      <c r="B57" s="49" t="s">
        <v>109</v>
      </c>
      <c r="C57" s="49" t="s">
        <v>110</v>
      </c>
      <c r="D57" s="49"/>
      <c r="E57" s="49"/>
      <c r="F57" s="49"/>
      <c r="G57" s="49"/>
      <c r="H57" s="49"/>
      <c r="I57" s="49"/>
      <c r="J57" s="49"/>
      <c r="K57" s="56">
        <f t="shared" si="1"/>
        <v>0</v>
      </c>
    </row>
    <row r="58" spans="1:11">
      <c r="A58" s="67" t="s">
        <v>9</v>
      </c>
      <c r="B58" s="46" t="s">
        <v>360</v>
      </c>
      <c r="C58" s="46" t="s">
        <v>120</v>
      </c>
      <c r="D58" s="49"/>
      <c r="E58" s="49"/>
      <c r="F58" s="49"/>
      <c r="G58" s="49"/>
      <c r="H58" s="49"/>
      <c r="I58" s="49"/>
      <c r="J58" s="49"/>
      <c r="K58" s="56">
        <f t="shared" si="1"/>
        <v>0</v>
      </c>
    </row>
    <row r="59" spans="1:11">
      <c r="A59" s="66" t="s">
        <v>149</v>
      </c>
      <c r="B59" s="49" t="s">
        <v>112</v>
      </c>
      <c r="C59" s="49" t="s">
        <v>113</v>
      </c>
      <c r="D59" s="49"/>
      <c r="E59" s="49"/>
      <c r="F59" s="49"/>
      <c r="G59" s="49"/>
      <c r="H59" s="49"/>
      <c r="I59" s="49"/>
      <c r="J59" s="49"/>
      <c r="K59" s="56">
        <f t="shared" si="1"/>
        <v>0</v>
      </c>
    </row>
    <row r="60" spans="1:11">
      <c r="A60" s="66" t="s">
        <v>150</v>
      </c>
      <c r="B60" s="49" t="s">
        <v>114</v>
      </c>
      <c r="C60" s="49" t="s">
        <v>115</v>
      </c>
      <c r="D60" s="49"/>
      <c r="E60" s="49"/>
      <c r="F60" s="49"/>
      <c r="G60" s="49"/>
      <c r="H60" s="49"/>
      <c r="I60" s="49"/>
      <c r="J60" s="49"/>
      <c r="K60" s="56">
        <f t="shared" si="1"/>
        <v>0</v>
      </c>
    </row>
    <row r="61" spans="1:11">
      <c r="A61" s="66" t="s">
        <v>151</v>
      </c>
      <c r="B61" s="49" t="s">
        <v>116</v>
      </c>
      <c r="C61" s="49" t="s">
        <v>117</v>
      </c>
      <c r="D61" s="49"/>
      <c r="E61" s="49"/>
      <c r="F61" s="49"/>
      <c r="G61" s="49"/>
      <c r="H61" s="49"/>
      <c r="I61" s="49"/>
      <c r="J61" s="49"/>
      <c r="K61" s="56">
        <f t="shared" si="1"/>
        <v>0</v>
      </c>
    </row>
    <row r="62" spans="1:11">
      <c r="A62" s="66" t="s">
        <v>152</v>
      </c>
      <c r="B62" s="49" t="s">
        <v>118</v>
      </c>
      <c r="C62" s="49" t="s">
        <v>119</v>
      </c>
      <c r="D62" s="49"/>
      <c r="E62" s="49"/>
      <c r="F62" s="49"/>
      <c r="G62" s="49"/>
      <c r="H62" s="49"/>
      <c r="I62" s="49"/>
      <c r="J62" s="49"/>
      <c r="K62" s="56">
        <f t="shared" si="1"/>
        <v>0</v>
      </c>
    </row>
    <row r="63" spans="1:11">
      <c r="A63" s="67" t="s">
        <v>10</v>
      </c>
      <c r="B63" s="46" t="s">
        <v>126</v>
      </c>
      <c r="C63" s="46" t="s">
        <v>121</v>
      </c>
      <c r="D63" s="46">
        <f t="shared" ref="D63:I63" si="6">D43+D47+D52+D58</f>
        <v>0</v>
      </c>
      <c r="E63" s="46">
        <f t="shared" si="6"/>
        <v>0</v>
      </c>
      <c r="F63" s="46">
        <f t="shared" si="6"/>
        <v>0</v>
      </c>
      <c r="G63" s="46">
        <f t="shared" si="6"/>
        <v>0</v>
      </c>
      <c r="H63" s="46">
        <f t="shared" si="6"/>
        <v>4493</v>
      </c>
      <c r="I63" s="46">
        <f t="shared" si="6"/>
        <v>0</v>
      </c>
      <c r="J63" s="46">
        <v>0</v>
      </c>
      <c r="K63" s="46">
        <f>K43+K47+K52+K58</f>
        <v>4493</v>
      </c>
    </row>
    <row r="64" spans="1:11" ht="11.25" customHeight="1">
      <c r="A64" s="46" t="s">
        <v>11</v>
      </c>
      <c r="B64" s="6" t="s">
        <v>434</v>
      </c>
      <c r="C64" s="46"/>
      <c r="D64" s="46">
        <f>D42+D63</f>
        <v>206411</v>
      </c>
      <c r="E64" s="46">
        <f t="shared" ref="E64:K64" si="7">E42+E63</f>
        <v>2400</v>
      </c>
      <c r="F64" s="46">
        <f t="shared" si="7"/>
        <v>70263</v>
      </c>
      <c r="G64" s="46">
        <f t="shared" si="7"/>
        <v>279074</v>
      </c>
      <c r="H64" s="46">
        <f t="shared" si="7"/>
        <v>262576</v>
      </c>
      <c r="I64" s="46">
        <f t="shared" si="7"/>
        <v>2400</v>
      </c>
      <c r="J64" s="46">
        <f t="shared" si="7"/>
        <v>84534</v>
      </c>
      <c r="K64" s="46">
        <f t="shared" si="7"/>
        <v>349510</v>
      </c>
    </row>
    <row r="66" spans="1:11">
      <c r="A66" s="383" t="s">
        <v>429</v>
      </c>
      <c r="B66" s="383"/>
      <c r="C66" s="383"/>
      <c r="D66" s="69">
        <v>17</v>
      </c>
      <c r="E66" s="49"/>
      <c r="F66" s="69">
        <v>10</v>
      </c>
      <c r="G66" s="49">
        <f>SUM(D66:F66)</f>
        <v>27</v>
      </c>
      <c r="H66" s="69">
        <v>19</v>
      </c>
      <c r="I66" s="49"/>
      <c r="J66" s="69">
        <v>10</v>
      </c>
      <c r="K66" s="49">
        <f>SUM(H66:J66)</f>
        <v>29</v>
      </c>
    </row>
    <row r="67" spans="1:11">
      <c r="A67" s="383" t="s">
        <v>345</v>
      </c>
      <c r="B67" s="383"/>
      <c r="C67" s="383"/>
      <c r="D67" s="69">
        <v>16</v>
      </c>
      <c r="E67" s="49"/>
      <c r="F67" s="69">
        <v>0</v>
      </c>
      <c r="G67" s="49">
        <f>SUM(D67:F67)</f>
        <v>16</v>
      </c>
      <c r="H67" s="69">
        <v>36</v>
      </c>
      <c r="I67" s="49"/>
      <c r="J67" s="69">
        <v>0</v>
      </c>
      <c r="K67" s="49">
        <f>SUM(H67:J67)</f>
        <v>36</v>
      </c>
    </row>
  </sheetData>
  <mergeCells count="21">
    <mergeCell ref="F9:F10"/>
    <mergeCell ref="G9:G10"/>
    <mergeCell ref="A67:C67"/>
    <mergeCell ref="A8:A10"/>
    <mergeCell ref="B8:B10"/>
    <mergeCell ref="C8:C10"/>
    <mergeCell ref="D8:G8"/>
    <mergeCell ref="D9:D10"/>
    <mergeCell ref="E9:E10"/>
    <mergeCell ref="A66:C66"/>
    <mergeCell ref="H8:K8"/>
    <mergeCell ref="H9:H10"/>
    <mergeCell ref="I9:I10"/>
    <mergeCell ref="J9:J10"/>
    <mergeCell ref="K9:K10"/>
    <mergeCell ref="A2:K2"/>
    <mergeCell ref="A1:K1"/>
    <mergeCell ref="A4:K4"/>
    <mergeCell ref="A5:K5"/>
    <mergeCell ref="A7:K7"/>
    <mergeCell ref="A3:K3"/>
  </mergeCells>
  <pageMargins left="0" right="0.31496062992125984" top="0.55118110236220474" bottom="0.15748031496062992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7"/>
  <sheetViews>
    <sheetView zoomScale="150" zoomScaleNormal="150" workbookViewId="0">
      <selection activeCell="A2" sqref="A2:K2"/>
    </sheetView>
  </sheetViews>
  <sheetFormatPr defaultRowHeight="11.25"/>
  <cols>
    <col min="1" max="1" width="4.5703125" style="44" customWidth="1"/>
    <col min="2" max="2" width="45.140625" style="44" customWidth="1"/>
    <col min="3" max="3" width="4.7109375" style="44" customWidth="1"/>
    <col min="4" max="4" width="8.7109375" style="44" customWidth="1"/>
    <col min="5" max="5" width="9" style="44" customWidth="1"/>
    <col min="6" max="7" width="8.140625" style="44" customWidth="1"/>
    <col min="8" max="16384" width="9.140625" style="44"/>
  </cols>
  <sheetData>
    <row r="1" spans="1:11">
      <c r="A1" s="385" t="s">
        <v>467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>
      <c r="A2" s="385" t="s">
        <v>477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>
      <c r="A3" s="59"/>
      <c r="B3" s="59"/>
      <c r="C3" s="59"/>
      <c r="D3" s="59"/>
      <c r="E3" s="59"/>
      <c r="F3" s="59"/>
      <c r="G3" s="62"/>
      <c r="H3" s="58"/>
      <c r="I3" s="58"/>
      <c r="J3" s="58"/>
      <c r="K3" s="58"/>
    </row>
    <row r="4" spans="1:11">
      <c r="A4" s="391" t="s">
        <v>65</v>
      </c>
      <c r="B4" s="391"/>
      <c r="C4" s="391"/>
      <c r="D4" s="391"/>
      <c r="E4" s="391"/>
      <c r="F4" s="391"/>
      <c r="G4" s="408"/>
      <c r="H4" s="387"/>
      <c r="I4" s="387"/>
      <c r="J4" s="387"/>
      <c r="K4" s="387"/>
    </row>
    <row r="5" spans="1:11">
      <c r="A5" s="390" t="s">
        <v>363</v>
      </c>
      <c r="B5" s="390"/>
      <c r="C5" s="390"/>
      <c r="D5" s="390"/>
      <c r="E5" s="390"/>
      <c r="F5" s="390"/>
      <c r="G5" s="409"/>
      <c r="H5" s="387"/>
      <c r="I5" s="387"/>
      <c r="J5" s="387"/>
      <c r="K5" s="387"/>
    </row>
    <row r="6" spans="1:11">
      <c r="A6" s="57"/>
      <c r="B6" s="57"/>
      <c r="C6" s="57"/>
      <c r="D6" s="57"/>
      <c r="E6" s="57"/>
      <c r="F6" s="57"/>
      <c r="G6" s="70"/>
      <c r="H6" s="58"/>
      <c r="I6" s="58"/>
      <c r="J6" s="58"/>
      <c r="K6" s="58"/>
    </row>
    <row r="7" spans="1:11">
      <c r="A7" s="388" t="s">
        <v>1</v>
      </c>
      <c r="B7" s="388"/>
      <c r="C7" s="388"/>
      <c r="D7" s="388"/>
      <c r="E7" s="388"/>
      <c r="F7" s="388"/>
      <c r="G7" s="388"/>
      <c r="H7" s="389"/>
      <c r="I7" s="389"/>
      <c r="J7" s="389"/>
      <c r="K7" s="389"/>
    </row>
    <row r="8" spans="1:11" ht="16.5" customHeight="1">
      <c r="A8" s="382" t="s">
        <v>15</v>
      </c>
      <c r="B8" s="382" t="s">
        <v>16</v>
      </c>
      <c r="C8" s="382" t="s">
        <v>17</v>
      </c>
      <c r="D8" s="392" t="s">
        <v>371</v>
      </c>
      <c r="E8" s="392"/>
      <c r="F8" s="392"/>
      <c r="G8" s="392"/>
      <c r="H8" s="392" t="s">
        <v>408</v>
      </c>
      <c r="I8" s="392"/>
      <c r="J8" s="392"/>
      <c r="K8" s="392"/>
    </row>
    <row r="9" spans="1:11" ht="13.5" customHeight="1">
      <c r="A9" s="383"/>
      <c r="B9" s="383"/>
      <c r="C9" s="383"/>
      <c r="D9" s="384" t="s">
        <v>364</v>
      </c>
      <c r="E9" s="384" t="s">
        <v>365</v>
      </c>
      <c r="F9" s="384" t="s">
        <v>366</v>
      </c>
      <c r="G9" s="384" t="s">
        <v>349</v>
      </c>
      <c r="H9" s="384" t="s">
        <v>364</v>
      </c>
      <c r="I9" s="384" t="s">
        <v>365</v>
      </c>
      <c r="J9" s="384" t="s">
        <v>366</v>
      </c>
      <c r="K9" s="384" t="s">
        <v>349</v>
      </c>
    </row>
    <row r="10" spans="1:11" ht="11.25" customHeight="1">
      <c r="A10" s="383"/>
      <c r="B10" s="383"/>
      <c r="C10" s="383"/>
      <c r="D10" s="383"/>
      <c r="E10" s="383"/>
      <c r="F10" s="383"/>
      <c r="G10" s="383"/>
      <c r="H10" s="383"/>
      <c r="I10" s="383"/>
      <c r="J10" s="383"/>
      <c r="K10" s="383"/>
    </row>
    <row r="11" spans="1:11" ht="11.25" customHeight="1">
      <c r="A11" s="60" t="s">
        <v>2</v>
      </c>
      <c r="B11" s="63" t="s">
        <v>70</v>
      </c>
      <c r="C11" s="60"/>
      <c r="D11" s="141">
        <f t="shared" ref="D11:K11" si="0">SUM(D12:D16)</f>
        <v>106012</v>
      </c>
      <c r="E11" s="141">
        <f t="shared" si="0"/>
        <v>2400</v>
      </c>
      <c r="F11" s="141">
        <f t="shared" si="0"/>
        <v>32495</v>
      </c>
      <c r="G11" s="141">
        <f t="shared" si="0"/>
        <v>140907</v>
      </c>
      <c r="H11" s="141">
        <f t="shared" si="0"/>
        <v>146370</v>
      </c>
      <c r="I11" s="141">
        <f t="shared" si="0"/>
        <v>2400</v>
      </c>
      <c r="J11" s="141">
        <f t="shared" si="0"/>
        <v>38937</v>
      </c>
      <c r="K11" s="141">
        <f t="shared" si="0"/>
        <v>187707</v>
      </c>
    </row>
    <row r="12" spans="1:11" ht="11.25" customHeight="1">
      <c r="A12" s="64" t="s">
        <v>74</v>
      </c>
      <c r="B12" s="49" t="s">
        <v>66</v>
      </c>
      <c r="C12" s="49" t="s">
        <v>18</v>
      </c>
      <c r="D12" s="56">
        <v>29670</v>
      </c>
      <c r="E12" s="56"/>
      <c r="F12" s="56"/>
      <c r="G12" s="56">
        <f>SUM(D12:F12)</f>
        <v>29670</v>
      </c>
      <c r="H12" s="56">
        <v>58292</v>
      </c>
      <c r="I12" s="56"/>
      <c r="J12" s="56"/>
      <c r="K12" s="56">
        <f t="shared" ref="K12:K17" si="1">SUM(H12:J12)</f>
        <v>58292</v>
      </c>
    </row>
    <row r="13" spans="1:11" ht="13.5" customHeight="1">
      <c r="A13" s="64" t="s">
        <v>75</v>
      </c>
      <c r="B13" s="65" t="s">
        <v>19</v>
      </c>
      <c r="C13" s="49" t="s">
        <v>20</v>
      </c>
      <c r="D13" s="49">
        <v>6300</v>
      </c>
      <c r="E13" s="49"/>
      <c r="F13" s="49"/>
      <c r="G13" s="49">
        <f>SUM(D13:F13)</f>
        <v>6300</v>
      </c>
      <c r="H13" s="49">
        <v>10878</v>
      </c>
      <c r="I13" s="49"/>
      <c r="J13" s="49"/>
      <c r="K13" s="49">
        <f t="shared" si="1"/>
        <v>10878</v>
      </c>
    </row>
    <row r="14" spans="1:11">
      <c r="A14" s="64" t="s">
        <v>309</v>
      </c>
      <c r="B14" s="49" t="s">
        <v>67</v>
      </c>
      <c r="C14" s="49" t="s">
        <v>21</v>
      </c>
      <c r="D14" s="49">
        <v>49007</v>
      </c>
      <c r="E14" s="49">
        <v>2400</v>
      </c>
      <c r="F14" s="49"/>
      <c r="G14" s="49">
        <f>SUM(D14:F14)</f>
        <v>51407</v>
      </c>
      <c r="H14" s="49">
        <v>54019</v>
      </c>
      <c r="I14" s="49">
        <v>2400</v>
      </c>
      <c r="J14" s="49"/>
      <c r="K14" s="49">
        <f t="shared" si="1"/>
        <v>56419</v>
      </c>
    </row>
    <row r="15" spans="1:11">
      <c r="A15" s="64" t="s">
        <v>76</v>
      </c>
      <c r="B15" s="49" t="s">
        <v>68</v>
      </c>
      <c r="C15" s="49" t="s">
        <v>22</v>
      </c>
      <c r="D15" s="49">
        <v>16390</v>
      </c>
      <c r="E15" s="49"/>
      <c r="F15" s="49">
        <v>32495</v>
      </c>
      <c r="G15" s="49">
        <f>SUM(D15:F15)</f>
        <v>48885</v>
      </c>
      <c r="H15" s="49">
        <v>9236</v>
      </c>
      <c r="I15" s="49"/>
      <c r="J15" s="49">
        <v>38937</v>
      </c>
      <c r="K15" s="49">
        <f t="shared" si="1"/>
        <v>48173</v>
      </c>
    </row>
    <row r="16" spans="1:11">
      <c r="A16" s="64" t="s">
        <v>77</v>
      </c>
      <c r="B16" s="49" t="s">
        <v>69</v>
      </c>
      <c r="C16" s="49" t="s">
        <v>44</v>
      </c>
      <c r="D16" s="49">
        <f>SUM(D17:D26)</f>
        <v>4645</v>
      </c>
      <c r="E16" s="49"/>
      <c r="F16" s="49"/>
      <c r="G16" s="49">
        <f>SUM(D16:F16)</f>
        <v>4645</v>
      </c>
      <c r="H16" s="49">
        <f>SUM(H17:H26)</f>
        <v>13945</v>
      </c>
      <c r="I16" s="49"/>
      <c r="J16" s="49"/>
      <c r="K16" s="49">
        <f t="shared" si="1"/>
        <v>13945</v>
      </c>
    </row>
    <row r="17" spans="1:11" ht="11.25" customHeight="1">
      <c r="A17" s="66" t="s">
        <v>153</v>
      </c>
      <c r="B17" s="49" t="s">
        <v>23</v>
      </c>
      <c r="C17" s="49" t="s">
        <v>24</v>
      </c>
      <c r="D17" s="49"/>
      <c r="E17" s="49"/>
      <c r="F17" s="49"/>
      <c r="G17" s="49"/>
      <c r="H17" s="49">
        <v>138</v>
      </c>
      <c r="I17" s="49"/>
      <c r="J17" s="49"/>
      <c r="K17" s="49">
        <f t="shared" si="1"/>
        <v>138</v>
      </c>
    </row>
    <row r="18" spans="1:11" ht="22.5" customHeight="1">
      <c r="A18" s="66" t="s">
        <v>154</v>
      </c>
      <c r="B18" s="65" t="s">
        <v>25</v>
      </c>
      <c r="C18" s="49" t="s">
        <v>26</v>
      </c>
      <c r="D18" s="49"/>
      <c r="E18" s="49"/>
      <c r="F18" s="49"/>
      <c r="G18" s="49"/>
      <c r="H18" s="49"/>
      <c r="I18" s="49"/>
      <c r="J18" s="49"/>
      <c r="K18" s="49"/>
    </row>
    <row r="19" spans="1:11" ht="23.25" customHeight="1">
      <c r="A19" s="66" t="s">
        <v>155</v>
      </c>
      <c r="B19" s="65" t="s">
        <v>27</v>
      </c>
      <c r="C19" s="49" t="s">
        <v>28</v>
      </c>
      <c r="D19" s="49"/>
      <c r="E19" s="49"/>
      <c r="F19" s="49"/>
      <c r="G19" s="49"/>
      <c r="H19" s="49"/>
      <c r="I19" s="49"/>
      <c r="J19" s="49"/>
      <c r="K19" s="49"/>
    </row>
    <row r="20" spans="1:11" ht="22.5">
      <c r="A20" s="66" t="s">
        <v>156</v>
      </c>
      <c r="B20" s="65" t="s">
        <v>29</v>
      </c>
      <c r="C20" s="49" t="s">
        <v>30</v>
      </c>
      <c r="D20" s="49"/>
      <c r="E20" s="49"/>
      <c r="F20" s="49"/>
      <c r="G20" s="49"/>
      <c r="H20" s="49"/>
      <c r="I20" s="49"/>
      <c r="J20" s="49"/>
      <c r="K20" s="49"/>
    </row>
    <row r="21" spans="1:11">
      <c r="A21" s="66" t="s">
        <v>157</v>
      </c>
      <c r="B21" s="65" t="s">
        <v>31</v>
      </c>
      <c r="C21" s="49" t="s">
        <v>32</v>
      </c>
      <c r="D21" s="49">
        <v>3085</v>
      </c>
      <c r="E21" s="49"/>
      <c r="F21" s="49"/>
      <c r="G21" s="49">
        <f>SUM(D21:F21)</f>
        <v>3085</v>
      </c>
      <c r="H21" s="49">
        <v>3714</v>
      </c>
      <c r="I21" s="49"/>
      <c r="J21" s="49"/>
      <c r="K21" s="49">
        <f>SUM(H21:J21)</f>
        <v>3714</v>
      </c>
    </row>
    <row r="22" spans="1:11" ht="22.5">
      <c r="A22" s="66" t="s">
        <v>158</v>
      </c>
      <c r="B22" s="65" t="s">
        <v>33</v>
      </c>
      <c r="C22" s="49" t="s">
        <v>34</v>
      </c>
      <c r="D22" s="49"/>
      <c r="E22" s="49"/>
      <c r="F22" s="49"/>
      <c r="G22" s="49"/>
      <c r="H22" s="49"/>
      <c r="I22" s="49"/>
      <c r="J22" s="49"/>
      <c r="K22" s="49"/>
    </row>
    <row r="23" spans="1:11" ht="22.5">
      <c r="A23" s="66" t="s">
        <v>159</v>
      </c>
      <c r="B23" s="65" t="s">
        <v>35</v>
      </c>
      <c r="C23" s="49" t="s">
        <v>36</v>
      </c>
      <c r="D23" s="49"/>
      <c r="E23" s="49"/>
      <c r="F23" s="49"/>
      <c r="G23" s="49"/>
      <c r="H23" s="49">
        <v>1159</v>
      </c>
      <c r="I23" s="49"/>
      <c r="J23" s="49"/>
      <c r="K23" s="49">
        <f>SUM(H23:J23)</f>
        <v>1159</v>
      </c>
    </row>
    <row r="24" spans="1:11">
      <c r="A24" s="66" t="s">
        <v>160</v>
      </c>
      <c r="B24" s="49" t="s">
        <v>37</v>
      </c>
      <c r="C24" s="49" t="s">
        <v>38</v>
      </c>
      <c r="D24" s="49"/>
      <c r="E24" s="49"/>
      <c r="F24" s="49"/>
      <c r="G24" s="49"/>
      <c r="H24" s="49"/>
      <c r="I24" s="49"/>
      <c r="J24" s="49"/>
      <c r="K24" s="49"/>
    </row>
    <row r="25" spans="1:11">
      <c r="A25" s="66" t="s">
        <v>161</v>
      </c>
      <c r="B25" s="49" t="s">
        <v>39</v>
      </c>
      <c r="C25" s="49" t="s">
        <v>40</v>
      </c>
      <c r="D25" s="49"/>
      <c r="E25" s="49"/>
      <c r="F25" s="49"/>
      <c r="G25" s="49"/>
      <c r="H25" s="49"/>
      <c r="I25" s="49"/>
      <c r="J25" s="49"/>
      <c r="K25" s="49"/>
    </row>
    <row r="26" spans="1:11">
      <c r="A26" s="66" t="s">
        <v>162</v>
      </c>
      <c r="B26" s="65" t="s">
        <v>41</v>
      </c>
      <c r="C26" s="49" t="s">
        <v>42</v>
      </c>
      <c r="D26" s="49">
        <v>1560</v>
      </c>
      <c r="E26" s="49"/>
      <c r="F26" s="49"/>
      <c r="G26" s="49">
        <f>SUM(D26:F26)</f>
        <v>1560</v>
      </c>
      <c r="H26" s="49">
        <v>8934</v>
      </c>
      <c r="I26" s="49"/>
      <c r="J26" s="49"/>
      <c r="K26" s="49">
        <f>SUM(H26:J26)</f>
        <v>8934</v>
      </c>
    </row>
    <row r="27" spans="1:11">
      <c r="A27" s="67" t="s">
        <v>3</v>
      </c>
      <c r="B27" s="46" t="s">
        <v>71</v>
      </c>
      <c r="C27" s="46"/>
      <c r="D27" s="46">
        <f t="shared" ref="D27:K27" si="2">D28+D29+D30</f>
        <v>19202</v>
      </c>
      <c r="E27" s="46">
        <f t="shared" si="2"/>
        <v>0</v>
      </c>
      <c r="F27" s="46">
        <f t="shared" si="2"/>
        <v>0</v>
      </c>
      <c r="G27" s="46">
        <f t="shared" si="2"/>
        <v>19202</v>
      </c>
      <c r="H27" s="46">
        <f t="shared" si="2"/>
        <v>36503</v>
      </c>
      <c r="I27" s="46">
        <f t="shared" si="2"/>
        <v>0</v>
      </c>
      <c r="J27" s="46">
        <f t="shared" si="2"/>
        <v>0</v>
      </c>
      <c r="K27" s="46">
        <f t="shared" si="2"/>
        <v>36503</v>
      </c>
    </row>
    <row r="28" spans="1:11">
      <c r="A28" s="66" t="s">
        <v>78</v>
      </c>
      <c r="B28" s="49" t="s">
        <v>72</v>
      </c>
      <c r="C28" s="49" t="s">
        <v>45</v>
      </c>
      <c r="D28" s="49">
        <v>3618</v>
      </c>
      <c r="E28" s="49"/>
      <c r="F28" s="49"/>
      <c r="G28" s="49">
        <f>SUM(D28:F28)</f>
        <v>3618</v>
      </c>
      <c r="H28" s="49">
        <v>21276</v>
      </c>
      <c r="I28" s="49"/>
      <c r="J28" s="49"/>
      <c r="K28" s="49">
        <f>SUM(H28:J28)</f>
        <v>21276</v>
      </c>
    </row>
    <row r="29" spans="1:11">
      <c r="A29" s="66" t="s">
        <v>79</v>
      </c>
      <c r="B29" s="49" t="s">
        <v>73</v>
      </c>
      <c r="C29" s="49" t="s">
        <v>46</v>
      </c>
      <c r="D29" s="49">
        <v>12065</v>
      </c>
      <c r="E29" s="49"/>
      <c r="F29" s="49"/>
      <c r="G29" s="49">
        <f>SUM(D29:F29)</f>
        <v>12065</v>
      </c>
      <c r="H29" s="49">
        <v>14127</v>
      </c>
      <c r="I29" s="49"/>
      <c r="J29" s="49"/>
      <c r="K29" s="49">
        <f>SUM(H29:J29)</f>
        <v>14127</v>
      </c>
    </row>
    <row r="30" spans="1:11">
      <c r="A30" s="66" t="s">
        <v>81</v>
      </c>
      <c r="B30" s="65" t="s">
        <v>80</v>
      </c>
      <c r="C30" s="49" t="s">
        <v>63</v>
      </c>
      <c r="D30" s="49">
        <f t="shared" ref="D30:K30" si="3">SUM(D31:D38)</f>
        <v>3519</v>
      </c>
      <c r="E30" s="49">
        <f t="shared" si="3"/>
        <v>0</v>
      </c>
      <c r="F30" s="49">
        <f t="shared" si="3"/>
        <v>0</v>
      </c>
      <c r="G30" s="49">
        <f t="shared" si="3"/>
        <v>3519</v>
      </c>
      <c r="H30" s="49">
        <f>SUM(H31:H38)</f>
        <v>1100</v>
      </c>
      <c r="I30" s="49">
        <f t="shared" si="3"/>
        <v>0</v>
      </c>
      <c r="J30" s="49">
        <f t="shared" si="3"/>
        <v>0</v>
      </c>
      <c r="K30" s="49">
        <f t="shared" si="3"/>
        <v>1100</v>
      </c>
    </row>
    <row r="31" spans="1:11" ht="22.5" customHeight="1">
      <c r="A31" s="66" t="s">
        <v>127</v>
      </c>
      <c r="B31" s="65" t="s">
        <v>47</v>
      </c>
      <c r="C31" s="49" t="s">
        <v>48</v>
      </c>
      <c r="D31" s="49"/>
      <c r="E31" s="49"/>
      <c r="F31" s="49"/>
      <c r="G31" s="49"/>
      <c r="H31" s="49"/>
      <c r="I31" s="49"/>
      <c r="J31" s="49"/>
      <c r="K31" s="49"/>
    </row>
    <row r="32" spans="1:11" ht="24.75" customHeight="1">
      <c r="A32" s="66" t="s">
        <v>128</v>
      </c>
      <c r="B32" s="65" t="s">
        <v>49</v>
      </c>
      <c r="C32" s="49" t="s">
        <v>50</v>
      </c>
      <c r="D32" s="49"/>
      <c r="E32" s="49"/>
      <c r="F32" s="49"/>
      <c r="G32" s="49"/>
      <c r="H32" s="49"/>
      <c r="I32" s="49"/>
      <c r="J32" s="49"/>
      <c r="K32" s="49"/>
    </row>
    <row r="33" spans="1:11" ht="22.5">
      <c r="A33" s="66" t="s">
        <v>129</v>
      </c>
      <c r="B33" s="65" t="s">
        <v>51</v>
      </c>
      <c r="C33" s="49" t="s">
        <v>52</v>
      </c>
      <c r="D33" s="49"/>
      <c r="E33" s="49"/>
      <c r="F33" s="49"/>
      <c r="G33" s="49"/>
      <c r="H33" s="49"/>
      <c r="I33" s="49"/>
      <c r="J33" s="49"/>
      <c r="K33" s="49"/>
    </row>
    <row r="34" spans="1:11">
      <c r="A34" s="66" t="s">
        <v>130</v>
      </c>
      <c r="B34" s="65" t="s">
        <v>53</v>
      </c>
      <c r="C34" s="49" t="s">
        <v>54</v>
      </c>
      <c r="D34" s="49">
        <v>149</v>
      </c>
      <c r="E34" s="49"/>
      <c r="F34" s="49"/>
      <c r="G34" s="49">
        <f>SUM(D34:F34)</f>
        <v>149</v>
      </c>
      <c r="H34" s="49">
        <v>1100</v>
      </c>
      <c r="I34" s="49"/>
      <c r="J34" s="49"/>
      <c r="K34" s="49">
        <f>SUM(H34:J34)</f>
        <v>1100</v>
      </c>
    </row>
    <row r="35" spans="1:11" ht="22.5">
      <c r="A35" s="66" t="s">
        <v>131</v>
      </c>
      <c r="B35" s="65" t="s">
        <v>55</v>
      </c>
      <c r="C35" s="49" t="s">
        <v>56</v>
      </c>
      <c r="D35" s="49"/>
      <c r="E35" s="49"/>
      <c r="F35" s="49"/>
      <c r="G35" s="49"/>
      <c r="H35" s="49"/>
      <c r="I35" s="49"/>
      <c r="J35" s="49"/>
      <c r="K35" s="49"/>
    </row>
    <row r="36" spans="1:11" ht="22.5">
      <c r="A36" s="66" t="s">
        <v>132</v>
      </c>
      <c r="B36" s="65" t="s">
        <v>57</v>
      </c>
      <c r="C36" s="49" t="s">
        <v>58</v>
      </c>
      <c r="D36" s="49"/>
      <c r="E36" s="49"/>
      <c r="F36" s="49"/>
      <c r="G36" s="49"/>
      <c r="H36" s="49"/>
      <c r="I36" s="49"/>
      <c r="J36" s="49"/>
      <c r="K36" s="49"/>
    </row>
    <row r="37" spans="1:11" ht="16.5" customHeight="1">
      <c r="A37" s="66" t="s">
        <v>133</v>
      </c>
      <c r="B37" s="49" t="s">
        <v>59</v>
      </c>
      <c r="C37" s="49" t="s">
        <v>60</v>
      </c>
      <c r="D37" s="49"/>
      <c r="E37" s="49"/>
      <c r="F37" s="49"/>
      <c r="G37" s="49"/>
      <c r="H37" s="49"/>
      <c r="I37" s="49"/>
      <c r="J37" s="49"/>
      <c r="K37" s="49"/>
    </row>
    <row r="38" spans="1:11">
      <c r="A38" s="66" t="s">
        <v>148</v>
      </c>
      <c r="B38" s="65" t="s">
        <v>61</v>
      </c>
      <c r="C38" s="49" t="s">
        <v>62</v>
      </c>
      <c r="D38" s="49">
        <v>3370</v>
      </c>
      <c r="E38" s="49"/>
      <c r="F38" s="49"/>
      <c r="G38" s="49">
        <f>SUM(D38:F38)</f>
        <v>3370</v>
      </c>
      <c r="H38" s="49">
        <v>0</v>
      </c>
      <c r="I38" s="49"/>
      <c r="J38" s="49"/>
      <c r="K38" s="49">
        <f>SUM(H38:J38)</f>
        <v>0</v>
      </c>
    </row>
    <row r="39" spans="1:11">
      <c r="A39" s="67" t="s">
        <v>4</v>
      </c>
      <c r="B39" s="46" t="s">
        <v>82</v>
      </c>
      <c r="C39" s="49" t="s">
        <v>43</v>
      </c>
      <c r="D39" s="49">
        <f>SUM(D40:D41)</f>
        <v>34221</v>
      </c>
      <c r="E39" s="49"/>
      <c r="F39" s="49"/>
      <c r="G39" s="49">
        <v>34221</v>
      </c>
      <c r="H39" s="49">
        <f>SUM(H40:H41)</f>
        <v>26313</v>
      </c>
      <c r="I39" s="49">
        <f t="shared" ref="I39:K39" si="4">SUM(I40:I41)</f>
        <v>0</v>
      </c>
      <c r="J39" s="49">
        <f t="shared" si="4"/>
        <v>0</v>
      </c>
      <c r="K39" s="49">
        <f t="shared" si="4"/>
        <v>26313</v>
      </c>
    </row>
    <row r="40" spans="1:11">
      <c r="A40" s="66" t="s">
        <v>134</v>
      </c>
      <c r="B40" s="49" t="s">
        <v>83</v>
      </c>
      <c r="C40" s="49"/>
      <c r="D40" s="49">
        <v>34221</v>
      </c>
      <c r="E40" s="49"/>
      <c r="F40" s="49"/>
      <c r="G40" s="49">
        <v>34221</v>
      </c>
      <c r="H40" s="49">
        <v>26313</v>
      </c>
      <c r="I40" s="49"/>
      <c r="J40" s="49"/>
      <c r="K40" s="49">
        <f>SUM(H40:J40)</f>
        <v>26313</v>
      </c>
    </row>
    <row r="41" spans="1:11">
      <c r="A41" s="66" t="s">
        <v>135</v>
      </c>
      <c r="B41" s="49" t="s">
        <v>84</v>
      </c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67" t="s">
        <v>5</v>
      </c>
      <c r="B42" s="68" t="s">
        <v>122</v>
      </c>
      <c r="C42" s="46" t="s">
        <v>64</v>
      </c>
      <c r="D42" s="46">
        <f t="shared" ref="D42:K42" si="5">D11+D27+D39</f>
        <v>159435</v>
      </c>
      <c r="E42" s="46">
        <f t="shared" si="5"/>
        <v>2400</v>
      </c>
      <c r="F42" s="46">
        <f t="shared" si="5"/>
        <v>32495</v>
      </c>
      <c r="G42" s="46">
        <f t="shared" si="5"/>
        <v>194330</v>
      </c>
      <c r="H42" s="46">
        <f t="shared" si="5"/>
        <v>209186</v>
      </c>
      <c r="I42" s="46">
        <f t="shared" si="5"/>
        <v>2400</v>
      </c>
      <c r="J42" s="46">
        <f t="shared" si="5"/>
        <v>38937</v>
      </c>
      <c r="K42" s="46">
        <f t="shared" si="5"/>
        <v>250523</v>
      </c>
    </row>
    <row r="43" spans="1:11">
      <c r="A43" s="67" t="s">
        <v>6</v>
      </c>
      <c r="B43" s="46" t="s">
        <v>124</v>
      </c>
      <c r="C43" s="46" t="s">
        <v>90</v>
      </c>
      <c r="D43" s="49"/>
      <c r="E43" s="49"/>
      <c r="F43" s="49"/>
      <c r="G43" s="49"/>
      <c r="H43" s="49"/>
      <c r="I43" s="49"/>
      <c r="J43" s="49"/>
      <c r="K43" s="49"/>
    </row>
    <row r="44" spans="1:11">
      <c r="A44" s="66" t="s">
        <v>136</v>
      </c>
      <c r="B44" s="49" t="s">
        <v>85</v>
      </c>
      <c r="C44" s="49" t="s">
        <v>0</v>
      </c>
      <c r="D44" s="49"/>
      <c r="E44" s="49"/>
      <c r="F44" s="49"/>
      <c r="G44" s="49"/>
      <c r="H44" s="49"/>
      <c r="I44" s="49"/>
      <c r="J44" s="49"/>
      <c r="K44" s="49"/>
    </row>
    <row r="45" spans="1:11" ht="10.5" customHeight="1">
      <c r="A45" s="66" t="s">
        <v>137</v>
      </c>
      <c r="B45" s="49" t="s">
        <v>86</v>
      </c>
      <c r="C45" s="49" t="s">
        <v>87</v>
      </c>
      <c r="D45" s="49"/>
      <c r="E45" s="49"/>
      <c r="F45" s="49"/>
      <c r="G45" s="49"/>
      <c r="H45" s="49"/>
      <c r="I45" s="49"/>
      <c r="J45" s="49"/>
      <c r="K45" s="49"/>
    </row>
    <row r="46" spans="1:11">
      <c r="A46" s="66" t="s">
        <v>138</v>
      </c>
      <c r="B46" s="49" t="s">
        <v>88</v>
      </c>
      <c r="C46" s="49" t="s">
        <v>89</v>
      </c>
      <c r="D46" s="49"/>
      <c r="E46" s="49"/>
      <c r="F46" s="49"/>
      <c r="G46" s="49"/>
      <c r="H46" s="49"/>
      <c r="I46" s="49"/>
      <c r="J46" s="49"/>
      <c r="K46" s="49"/>
    </row>
    <row r="47" spans="1:11">
      <c r="A47" s="66" t="s">
        <v>7</v>
      </c>
      <c r="B47" s="46" t="s">
        <v>123</v>
      </c>
      <c r="C47" s="46" t="s">
        <v>99</v>
      </c>
      <c r="D47" s="49"/>
      <c r="E47" s="49"/>
      <c r="F47" s="49"/>
      <c r="G47" s="49"/>
      <c r="H47" s="49"/>
      <c r="I47" s="49"/>
      <c r="J47" s="49"/>
      <c r="K47" s="49"/>
    </row>
    <row r="48" spans="1:11">
      <c r="A48" s="66" t="s">
        <v>139</v>
      </c>
      <c r="B48" s="49" t="s">
        <v>91</v>
      </c>
      <c r="C48" s="49" t="s">
        <v>92</v>
      </c>
      <c r="D48" s="49"/>
      <c r="E48" s="49"/>
      <c r="F48" s="49"/>
      <c r="G48" s="49"/>
      <c r="H48" s="49"/>
      <c r="I48" s="49"/>
      <c r="J48" s="49"/>
      <c r="K48" s="49"/>
    </row>
    <row r="49" spans="1:11" ht="11.25" customHeight="1">
      <c r="A49" s="66" t="s">
        <v>140</v>
      </c>
      <c r="B49" s="49" t="s">
        <v>93</v>
      </c>
      <c r="C49" s="49" t="s">
        <v>94</v>
      </c>
      <c r="D49" s="49"/>
      <c r="E49" s="49"/>
      <c r="F49" s="49"/>
      <c r="G49" s="49"/>
      <c r="H49" s="49"/>
      <c r="I49" s="49"/>
      <c r="J49" s="49"/>
      <c r="K49" s="49"/>
    </row>
    <row r="50" spans="1:11">
      <c r="A50" s="66" t="s">
        <v>141</v>
      </c>
      <c r="B50" s="49" t="s">
        <v>95</v>
      </c>
      <c r="C50" s="49" t="s">
        <v>96</v>
      </c>
      <c r="D50" s="49"/>
      <c r="E50" s="49"/>
      <c r="F50" s="49"/>
      <c r="G50" s="49"/>
      <c r="H50" s="49"/>
      <c r="I50" s="49"/>
      <c r="J50" s="49"/>
      <c r="K50" s="49"/>
    </row>
    <row r="51" spans="1:11">
      <c r="A51" s="66" t="s">
        <v>147</v>
      </c>
      <c r="B51" s="49" t="s">
        <v>97</v>
      </c>
      <c r="C51" s="49" t="s">
        <v>98</v>
      </c>
      <c r="D51" s="49"/>
      <c r="E51" s="49"/>
      <c r="F51" s="49"/>
      <c r="G51" s="49"/>
      <c r="H51" s="49"/>
      <c r="I51" s="49"/>
      <c r="J51" s="49"/>
      <c r="K51" s="49"/>
    </row>
    <row r="52" spans="1:11">
      <c r="A52" s="67" t="s">
        <v>8</v>
      </c>
      <c r="B52" s="46" t="s">
        <v>125</v>
      </c>
      <c r="C52" s="46" t="s">
        <v>111</v>
      </c>
      <c r="D52" s="49">
        <f t="shared" ref="D52:K52" si="6">SUM(D53:D57)</f>
        <v>44473</v>
      </c>
      <c r="E52" s="49">
        <f t="shared" si="6"/>
        <v>0</v>
      </c>
      <c r="F52" s="49">
        <f t="shared" si="6"/>
        <v>36823</v>
      </c>
      <c r="G52" s="49">
        <f t="shared" si="6"/>
        <v>81296</v>
      </c>
      <c r="H52" s="49">
        <f t="shared" si="6"/>
        <v>49630</v>
      </c>
      <c r="I52" s="49">
        <f t="shared" si="6"/>
        <v>0</v>
      </c>
      <c r="J52" s="49">
        <f t="shared" si="6"/>
        <v>41912</v>
      </c>
      <c r="K52" s="49">
        <f t="shared" si="6"/>
        <v>91542</v>
      </c>
    </row>
    <row r="53" spans="1:11">
      <c r="A53" s="66" t="s">
        <v>142</v>
      </c>
      <c r="B53" s="49" t="s">
        <v>100</v>
      </c>
      <c r="C53" s="49" t="s">
        <v>101</v>
      </c>
      <c r="D53" s="49"/>
      <c r="E53" s="49"/>
      <c r="F53" s="49"/>
      <c r="G53" s="49"/>
      <c r="H53" s="49"/>
      <c r="I53" s="49"/>
      <c r="J53" s="49"/>
      <c r="K53" s="49"/>
    </row>
    <row r="54" spans="1:11">
      <c r="A54" s="66" t="s">
        <v>143</v>
      </c>
      <c r="B54" s="49" t="s">
        <v>102</v>
      </c>
      <c r="C54" s="49" t="s">
        <v>103</v>
      </c>
      <c r="D54" s="49"/>
      <c r="E54" s="49"/>
      <c r="F54" s="49"/>
      <c r="G54" s="49"/>
      <c r="H54" s="49">
        <v>4493</v>
      </c>
      <c r="I54" s="49"/>
      <c r="J54" s="49"/>
      <c r="K54" s="49">
        <f>SUM(H54:J54)</f>
        <v>4493</v>
      </c>
    </row>
    <row r="55" spans="1:11">
      <c r="A55" s="66" t="s">
        <v>144</v>
      </c>
      <c r="B55" s="49" t="s">
        <v>105</v>
      </c>
      <c r="C55" s="49" t="s">
        <v>106</v>
      </c>
      <c r="D55" s="49">
        <v>44473</v>
      </c>
      <c r="E55" s="49"/>
      <c r="F55" s="49">
        <v>36823</v>
      </c>
      <c r="G55" s="49">
        <f>SUM(D55:F55)</f>
        <v>81296</v>
      </c>
      <c r="H55" s="49">
        <v>45137</v>
      </c>
      <c r="I55" s="49"/>
      <c r="J55" s="49">
        <v>41912</v>
      </c>
      <c r="K55" s="49">
        <f>SUM(H55:J55)</f>
        <v>87049</v>
      </c>
    </row>
    <row r="56" spans="1:11">
      <c r="A56" s="66" t="s">
        <v>145</v>
      </c>
      <c r="B56" s="49" t="s">
        <v>107</v>
      </c>
      <c r="C56" s="49" t="s">
        <v>108</v>
      </c>
      <c r="D56" s="49"/>
      <c r="E56" s="49"/>
      <c r="F56" s="49"/>
      <c r="G56" s="49"/>
      <c r="H56" s="49"/>
      <c r="I56" s="49"/>
      <c r="J56" s="49"/>
      <c r="K56" s="49"/>
    </row>
    <row r="57" spans="1:11">
      <c r="A57" s="66" t="s">
        <v>146</v>
      </c>
      <c r="B57" s="49" t="s">
        <v>109</v>
      </c>
      <c r="C57" s="49" t="s">
        <v>110</v>
      </c>
      <c r="D57" s="49"/>
      <c r="E57" s="49"/>
      <c r="F57" s="49"/>
      <c r="G57" s="49"/>
      <c r="H57" s="49"/>
      <c r="I57" s="49"/>
      <c r="J57" s="49"/>
      <c r="K57" s="49"/>
    </row>
    <row r="58" spans="1:11">
      <c r="A58" s="67" t="s">
        <v>9</v>
      </c>
      <c r="B58" s="46" t="s">
        <v>360</v>
      </c>
      <c r="C58" s="46" t="s">
        <v>120</v>
      </c>
      <c r="D58" s="49"/>
      <c r="E58" s="49"/>
      <c r="F58" s="49"/>
      <c r="G58" s="49"/>
      <c r="H58" s="49"/>
      <c r="I58" s="49"/>
      <c r="J58" s="49"/>
      <c r="K58" s="49"/>
    </row>
    <row r="59" spans="1:11">
      <c r="A59" s="66" t="s">
        <v>149</v>
      </c>
      <c r="B59" s="49" t="s">
        <v>112</v>
      </c>
      <c r="C59" s="49" t="s">
        <v>113</v>
      </c>
      <c r="D59" s="49"/>
      <c r="E59" s="49"/>
      <c r="F59" s="49"/>
      <c r="G59" s="49"/>
      <c r="H59" s="49"/>
      <c r="I59" s="49"/>
      <c r="J59" s="49"/>
      <c r="K59" s="49"/>
    </row>
    <row r="60" spans="1:11">
      <c r="A60" s="66" t="s">
        <v>150</v>
      </c>
      <c r="B60" s="49" t="s">
        <v>114</v>
      </c>
      <c r="C60" s="49" t="s">
        <v>115</v>
      </c>
      <c r="D60" s="49"/>
      <c r="E60" s="49"/>
      <c r="F60" s="49"/>
      <c r="G60" s="49"/>
      <c r="H60" s="49"/>
      <c r="I60" s="49"/>
      <c r="J60" s="49"/>
      <c r="K60" s="49"/>
    </row>
    <row r="61" spans="1:11">
      <c r="A61" s="66" t="s">
        <v>151</v>
      </c>
      <c r="B61" s="49" t="s">
        <v>116</v>
      </c>
      <c r="C61" s="49" t="s">
        <v>117</v>
      </c>
      <c r="D61" s="49"/>
      <c r="E61" s="49"/>
      <c r="F61" s="49"/>
      <c r="G61" s="49"/>
      <c r="H61" s="49"/>
      <c r="I61" s="49"/>
      <c r="J61" s="49"/>
      <c r="K61" s="49"/>
    </row>
    <row r="62" spans="1:11">
      <c r="A62" s="66" t="s">
        <v>152</v>
      </c>
      <c r="B62" s="49" t="s">
        <v>118</v>
      </c>
      <c r="C62" s="49" t="s">
        <v>119</v>
      </c>
      <c r="D62" s="49"/>
      <c r="E62" s="49"/>
      <c r="F62" s="49"/>
      <c r="G62" s="49"/>
      <c r="H62" s="49"/>
      <c r="I62" s="49"/>
      <c r="J62" s="49"/>
      <c r="K62" s="49"/>
    </row>
    <row r="63" spans="1:11">
      <c r="A63" s="67" t="s">
        <v>10</v>
      </c>
      <c r="B63" s="46" t="s">
        <v>126</v>
      </c>
      <c r="C63" s="46" t="s">
        <v>121</v>
      </c>
      <c r="D63" s="46">
        <f t="shared" ref="D63:K63" si="7">D43+D47+D52+D58</f>
        <v>44473</v>
      </c>
      <c r="E63" s="46">
        <f t="shared" si="7"/>
        <v>0</v>
      </c>
      <c r="F63" s="46">
        <f t="shared" si="7"/>
        <v>36823</v>
      </c>
      <c r="G63" s="46">
        <f t="shared" si="7"/>
        <v>81296</v>
      </c>
      <c r="H63" s="46">
        <f t="shared" si="7"/>
        <v>49630</v>
      </c>
      <c r="I63" s="46">
        <f t="shared" si="7"/>
        <v>0</v>
      </c>
      <c r="J63" s="46">
        <f t="shared" si="7"/>
        <v>41912</v>
      </c>
      <c r="K63" s="46">
        <f t="shared" si="7"/>
        <v>91542</v>
      </c>
    </row>
    <row r="64" spans="1:11" ht="11.25" customHeight="1">
      <c r="A64" s="67" t="s">
        <v>11</v>
      </c>
      <c r="B64" s="6" t="s">
        <v>434</v>
      </c>
      <c r="C64" s="46"/>
      <c r="D64" s="46">
        <f t="shared" ref="D64:K64" si="8">D42+D63</f>
        <v>203908</v>
      </c>
      <c r="E64" s="46">
        <f t="shared" si="8"/>
        <v>2400</v>
      </c>
      <c r="F64" s="46">
        <f t="shared" si="8"/>
        <v>69318</v>
      </c>
      <c r="G64" s="46">
        <f t="shared" si="8"/>
        <v>275626</v>
      </c>
      <c r="H64" s="46">
        <f t="shared" si="8"/>
        <v>258816</v>
      </c>
      <c r="I64" s="46">
        <f t="shared" si="8"/>
        <v>2400</v>
      </c>
      <c r="J64" s="46">
        <f t="shared" si="8"/>
        <v>80849</v>
      </c>
      <c r="K64" s="46">
        <f t="shared" si="8"/>
        <v>342065</v>
      </c>
    </row>
    <row r="66" spans="1:11">
      <c r="A66" s="383" t="s">
        <v>429</v>
      </c>
      <c r="B66" s="383"/>
      <c r="C66" s="383"/>
      <c r="D66" s="69">
        <v>6</v>
      </c>
      <c r="E66" s="49"/>
      <c r="F66" s="49"/>
      <c r="G66" s="49">
        <v>6</v>
      </c>
      <c r="H66" s="69">
        <v>8</v>
      </c>
      <c r="I66" s="49"/>
      <c r="J66" s="49"/>
      <c r="K66" s="49">
        <v>8</v>
      </c>
    </row>
    <row r="67" spans="1:11">
      <c r="A67" s="383" t="s">
        <v>345</v>
      </c>
      <c r="B67" s="383"/>
      <c r="C67" s="383"/>
      <c r="D67" s="69">
        <v>16</v>
      </c>
      <c r="E67" s="49"/>
      <c r="F67" s="49"/>
      <c r="G67" s="49">
        <v>16</v>
      </c>
      <c r="H67" s="69">
        <v>36</v>
      </c>
      <c r="I67" s="49"/>
      <c r="J67" s="49"/>
      <c r="K67" s="49">
        <v>36</v>
      </c>
    </row>
  </sheetData>
  <mergeCells count="20">
    <mergeCell ref="A5:K5"/>
    <mergeCell ref="A7:K7"/>
    <mergeCell ref="A4:K4"/>
    <mergeCell ref="A1:K1"/>
    <mergeCell ref="A2:K2"/>
    <mergeCell ref="A67:C67"/>
    <mergeCell ref="A8:A10"/>
    <mergeCell ref="B8:B10"/>
    <mergeCell ref="H9:H10"/>
    <mergeCell ref="C8:C10"/>
    <mergeCell ref="D8:G8"/>
    <mergeCell ref="H8:K8"/>
    <mergeCell ref="A66:C66"/>
    <mergeCell ref="I9:I10"/>
    <mergeCell ref="D9:D10"/>
    <mergeCell ref="E9:E10"/>
    <mergeCell ref="J9:J10"/>
    <mergeCell ref="K9:K10"/>
    <mergeCell ref="F9:F10"/>
    <mergeCell ref="G9:G10"/>
  </mergeCells>
  <pageMargins left="0.19685039370078741" right="0" top="0.55118110236220474" bottom="0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65"/>
  <sheetViews>
    <sheetView topLeftCell="A10" zoomScale="150" zoomScaleNormal="150" workbookViewId="0">
      <selection activeCell="B10" sqref="B10"/>
    </sheetView>
  </sheetViews>
  <sheetFormatPr defaultRowHeight="9.75"/>
  <cols>
    <col min="1" max="1" width="4.5703125" style="1" customWidth="1"/>
    <col min="2" max="2" width="42.5703125" style="1" customWidth="1"/>
    <col min="3" max="3" width="4.7109375" style="1" customWidth="1"/>
    <col min="4" max="4" width="7.7109375" style="1" customWidth="1"/>
    <col min="5" max="5" width="7.5703125" style="1" customWidth="1"/>
    <col min="6" max="6" width="7.85546875" style="1" customWidth="1"/>
    <col min="7" max="7" width="6.85546875" style="1" customWidth="1"/>
    <col min="8" max="8" width="7.5703125" style="1" customWidth="1"/>
    <col min="9" max="9" width="7.28515625" style="1" customWidth="1"/>
    <col min="10" max="11" width="7.42578125" style="1" customWidth="1"/>
    <col min="12" max="16384" width="9.140625" style="1"/>
  </cols>
  <sheetData>
    <row r="1" spans="1:14" ht="12.75">
      <c r="A1" s="385" t="s">
        <v>468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  <c r="L1" s="42"/>
      <c r="M1" s="42"/>
    </row>
    <row r="2" spans="1:14" ht="12.75">
      <c r="A2" s="385" t="s">
        <v>478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  <c r="L2" s="148"/>
      <c r="M2" s="148"/>
    </row>
    <row r="3" spans="1:14" ht="12.75">
      <c r="A3" s="401" t="s">
        <v>369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2"/>
      <c r="M3" s="42"/>
    </row>
    <row r="4" spans="1:14" ht="12.75">
      <c r="A4" s="403" t="s">
        <v>363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2"/>
      <c r="M4" s="42"/>
    </row>
    <row r="5" spans="1:14" ht="12.75">
      <c r="A5" s="43"/>
      <c r="B5" s="39"/>
      <c r="C5" s="39"/>
      <c r="D5" s="39"/>
      <c r="E5" s="39"/>
      <c r="F5" s="39"/>
      <c r="G5" s="39"/>
      <c r="H5" s="39"/>
      <c r="I5" s="39"/>
      <c r="J5" s="39"/>
      <c r="K5" s="39"/>
      <c r="L5" s="42"/>
      <c r="M5" s="42"/>
    </row>
    <row r="6" spans="1:14" ht="16.5" customHeight="1">
      <c r="A6" s="412" t="s">
        <v>15</v>
      </c>
      <c r="B6" s="412" t="s">
        <v>16</v>
      </c>
      <c r="C6" s="412" t="s">
        <v>17</v>
      </c>
      <c r="D6" s="415" t="s">
        <v>371</v>
      </c>
      <c r="E6" s="416"/>
      <c r="F6" s="416"/>
      <c r="G6" s="416"/>
      <c r="H6" s="415" t="s">
        <v>405</v>
      </c>
      <c r="I6" s="416"/>
      <c r="J6" s="416"/>
      <c r="K6" s="416"/>
    </row>
    <row r="7" spans="1:14" ht="13.5" customHeight="1">
      <c r="A7" s="411"/>
      <c r="B7" s="411"/>
      <c r="C7" s="411"/>
      <c r="D7" s="417" t="s">
        <v>364</v>
      </c>
      <c r="E7" s="417" t="s">
        <v>365</v>
      </c>
      <c r="F7" s="417" t="s">
        <v>406</v>
      </c>
      <c r="G7" s="417" t="s">
        <v>349</v>
      </c>
      <c r="H7" s="417" t="s">
        <v>364</v>
      </c>
      <c r="I7" s="417" t="s">
        <v>365</v>
      </c>
      <c r="J7" s="417" t="s">
        <v>406</v>
      </c>
      <c r="K7" s="417" t="s">
        <v>349</v>
      </c>
      <c r="N7" s="41"/>
    </row>
    <row r="8" spans="1:14" ht="11.25" customHeight="1">
      <c r="A8" s="411"/>
      <c r="B8" s="411"/>
      <c r="C8" s="411"/>
      <c r="D8" s="418"/>
      <c r="E8" s="418"/>
      <c r="F8" s="418"/>
      <c r="G8" s="418"/>
      <c r="H8" s="418"/>
      <c r="I8" s="418"/>
      <c r="J8" s="418"/>
      <c r="K8" s="418"/>
    </row>
    <row r="9" spans="1:14" ht="11.25" customHeight="1">
      <c r="A9" s="2" t="s">
        <v>2</v>
      </c>
      <c r="B9" s="3" t="s">
        <v>70</v>
      </c>
      <c r="C9" s="2"/>
      <c r="D9" s="142">
        <f t="shared" ref="D9:K9" si="0">SUM(D10:D24)</f>
        <v>0</v>
      </c>
      <c r="E9" s="142">
        <f t="shared" si="0"/>
        <v>0</v>
      </c>
      <c r="F9" s="142">
        <f t="shared" si="0"/>
        <v>37768</v>
      </c>
      <c r="G9" s="142">
        <f t="shared" si="0"/>
        <v>37768</v>
      </c>
      <c r="H9" s="142">
        <f t="shared" si="0"/>
        <v>0</v>
      </c>
      <c r="I9" s="142">
        <f t="shared" si="0"/>
        <v>0</v>
      </c>
      <c r="J9" s="142">
        <f t="shared" si="0"/>
        <v>43838</v>
      </c>
      <c r="K9" s="142">
        <f t="shared" si="0"/>
        <v>43838</v>
      </c>
    </row>
    <row r="10" spans="1:14" ht="11.25" customHeight="1">
      <c r="A10" s="4" t="s">
        <v>74</v>
      </c>
      <c r="B10" s="5" t="s">
        <v>66</v>
      </c>
      <c r="C10" s="5" t="s">
        <v>18</v>
      </c>
      <c r="D10" s="13"/>
      <c r="E10" s="13"/>
      <c r="F10" s="13">
        <v>23142</v>
      </c>
      <c r="G10" s="13">
        <f>SUM(D10:F10)</f>
        <v>23142</v>
      </c>
      <c r="H10" s="13"/>
      <c r="I10" s="13"/>
      <c r="J10" s="13">
        <v>28561</v>
      </c>
      <c r="K10" s="13">
        <f>SUM(H10:J10)</f>
        <v>28561</v>
      </c>
    </row>
    <row r="11" spans="1:14" ht="13.5" customHeight="1">
      <c r="A11" s="4" t="s">
        <v>75</v>
      </c>
      <c r="B11" s="7" t="s">
        <v>19</v>
      </c>
      <c r="C11" s="5" t="s">
        <v>20</v>
      </c>
      <c r="D11" s="5"/>
      <c r="E11" s="5"/>
      <c r="F11" s="5">
        <v>5874</v>
      </c>
      <c r="G11" s="5">
        <f>SUM(D11:F11)</f>
        <v>5874</v>
      </c>
      <c r="H11" s="5"/>
      <c r="I11" s="5"/>
      <c r="J11" s="5">
        <v>7758</v>
      </c>
      <c r="K11" s="5">
        <f>SUM(H11:J11)</f>
        <v>7758</v>
      </c>
    </row>
    <row r="12" spans="1:14">
      <c r="A12" s="4" t="s">
        <v>309</v>
      </c>
      <c r="B12" s="5" t="s">
        <v>67</v>
      </c>
      <c r="C12" s="5" t="s">
        <v>21</v>
      </c>
      <c r="D12" s="5"/>
      <c r="E12" s="5"/>
      <c r="F12" s="5">
        <v>8752</v>
      </c>
      <c r="G12" s="5">
        <f>SUM(D12:F12)</f>
        <v>8752</v>
      </c>
      <c r="H12" s="5"/>
      <c r="I12" s="5"/>
      <c r="J12" s="5">
        <v>7519</v>
      </c>
      <c r="K12" s="5">
        <f>SUM(H12:J12)</f>
        <v>7519</v>
      </c>
    </row>
    <row r="13" spans="1:14">
      <c r="A13" s="4" t="s">
        <v>76</v>
      </c>
      <c r="B13" s="5" t="s">
        <v>68</v>
      </c>
      <c r="C13" s="5" t="s">
        <v>22</v>
      </c>
      <c r="D13" s="5"/>
      <c r="E13" s="5"/>
      <c r="F13" s="5"/>
      <c r="G13" s="5">
        <f>SUM(D13:F13)</f>
        <v>0</v>
      </c>
      <c r="H13" s="5"/>
      <c r="I13" s="5"/>
      <c r="J13" s="5"/>
      <c r="K13" s="5">
        <f>SUM(H13:J13)</f>
        <v>0</v>
      </c>
    </row>
    <row r="14" spans="1:14">
      <c r="A14" s="4" t="s">
        <v>77</v>
      </c>
      <c r="B14" s="5" t="s">
        <v>69</v>
      </c>
      <c r="C14" s="5" t="s">
        <v>44</v>
      </c>
      <c r="D14" s="5"/>
      <c r="E14" s="5"/>
      <c r="F14" s="5"/>
      <c r="G14" s="5">
        <f>SUM(D14:F14)</f>
        <v>0</v>
      </c>
      <c r="H14" s="5"/>
      <c r="I14" s="5"/>
      <c r="J14" s="5"/>
      <c r="K14" s="5">
        <f>SUM(H14:J14)</f>
        <v>0</v>
      </c>
    </row>
    <row r="15" spans="1:14" ht="11.25" customHeight="1">
      <c r="A15" s="8" t="s">
        <v>153</v>
      </c>
      <c r="B15" s="5" t="s">
        <v>23</v>
      </c>
      <c r="C15" s="5" t="s">
        <v>24</v>
      </c>
      <c r="D15" s="5"/>
      <c r="E15" s="5"/>
      <c r="F15" s="5"/>
      <c r="G15" s="5"/>
      <c r="H15" s="5"/>
      <c r="I15" s="5"/>
      <c r="J15" s="5"/>
      <c r="K15" s="5"/>
    </row>
    <row r="16" spans="1:14" ht="22.5" customHeight="1">
      <c r="A16" s="8" t="s">
        <v>154</v>
      </c>
      <c r="B16" s="7" t="s">
        <v>25</v>
      </c>
      <c r="C16" s="5" t="s">
        <v>26</v>
      </c>
      <c r="D16" s="5"/>
      <c r="E16" s="5"/>
      <c r="F16" s="5"/>
      <c r="G16" s="5"/>
      <c r="H16" s="5"/>
      <c r="I16" s="5"/>
      <c r="J16" s="5"/>
      <c r="K16" s="5"/>
    </row>
    <row r="17" spans="1:11" ht="23.25" customHeight="1">
      <c r="A17" s="8" t="s">
        <v>155</v>
      </c>
      <c r="B17" s="7" t="s">
        <v>27</v>
      </c>
      <c r="C17" s="5" t="s">
        <v>28</v>
      </c>
      <c r="D17" s="5"/>
      <c r="E17" s="5"/>
      <c r="F17" s="5"/>
      <c r="G17" s="5"/>
      <c r="H17" s="5"/>
      <c r="I17" s="5"/>
      <c r="J17" s="5"/>
      <c r="K17" s="5"/>
    </row>
    <row r="18" spans="1:11" ht="19.5">
      <c r="A18" s="8" t="s">
        <v>156</v>
      </c>
      <c r="B18" s="7" t="s">
        <v>29</v>
      </c>
      <c r="C18" s="5" t="s">
        <v>30</v>
      </c>
      <c r="D18" s="5"/>
      <c r="E18" s="5"/>
      <c r="F18" s="5"/>
      <c r="G18" s="5"/>
      <c r="H18" s="5"/>
      <c r="I18" s="5"/>
      <c r="J18" s="5"/>
      <c r="K18" s="5"/>
    </row>
    <row r="19" spans="1:11">
      <c r="A19" s="8" t="s">
        <v>157</v>
      </c>
      <c r="B19" s="7" t="s">
        <v>31</v>
      </c>
      <c r="C19" s="5" t="s">
        <v>32</v>
      </c>
      <c r="D19" s="5"/>
      <c r="E19" s="5"/>
      <c r="F19" s="5"/>
      <c r="G19" s="5">
        <f>SUM(D19:F19)</f>
        <v>0</v>
      </c>
      <c r="H19" s="5"/>
      <c r="I19" s="5"/>
      <c r="J19" s="5"/>
      <c r="K19" s="5">
        <f>SUM(H19:J19)</f>
        <v>0</v>
      </c>
    </row>
    <row r="20" spans="1:11" ht="19.5">
      <c r="A20" s="8" t="s">
        <v>158</v>
      </c>
      <c r="B20" s="7" t="s">
        <v>33</v>
      </c>
      <c r="C20" s="5" t="s">
        <v>34</v>
      </c>
      <c r="D20" s="5"/>
      <c r="E20" s="5"/>
      <c r="F20" s="5"/>
      <c r="G20" s="5"/>
      <c r="H20" s="5"/>
      <c r="I20" s="5"/>
      <c r="J20" s="5"/>
      <c r="K20" s="5"/>
    </row>
    <row r="21" spans="1:11" ht="19.5">
      <c r="A21" s="8" t="s">
        <v>159</v>
      </c>
      <c r="B21" s="7" t="s">
        <v>35</v>
      </c>
      <c r="C21" s="5" t="s">
        <v>36</v>
      </c>
      <c r="D21" s="5"/>
      <c r="E21" s="5"/>
      <c r="F21" s="5"/>
      <c r="G21" s="5"/>
      <c r="H21" s="5"/>
      <c r="I21" s="5"/>
      <c r="J21" s="5"/>
      <c r="K21" s="5"/>
    </row>
    <row r="22" spans="1:11">
      <c r="A22" s="8" t="s">
        <v>160</v>
      </c>
      <c r="B22" s="5" t="s">
        <v>37</v>
      </c>
      <c r="C22" s="5" t="s">
        <v>38</v>
      </c>
      <c r="D22" s="5"/>
      <c r="E22" s="5"/>
      <c r="F22" s="5"/>
      <c r="G22" s="5"/>
      <c r="H22" s="5"/>
      <c r="I22" s="5"/>
      <c r="J22" s="5"/>
      <c r="K22" s="5"/>
    </row>
    <row r="23" spans="1:11">
      <c r="A23" s="8" t="s">
        <v>161</v>
      </c>
      <c r="B23" s="5" t="s">
        <v>39</v>
      </c>
      <c r="C23" s="5" t="s">
        <v>40</v>
      </c>
      <c r="D23" s="5"/>
      <c r="E23" s="5"/>
      <c r="F23" s="5"/>
      <c r="G23" s="5"/>
      <c r="H23" s="5"/>
      <c r="I23" s="5"/>
      <c r="J23" s="5"/>
      <c r="K23" s="5"/>
    </row>
    <row r="24" spans="1:11">
      <c r="A24" s="8" t="s">
        <v>162</v>
      </c>
      <c r="B24" s="7" t="s">
        <v>41</v>
      </c>
      <c r="C24" s="5" t="s">
        <v>42</v>
      </c>
      <c r="D24" s="5"/>
      <c r="E24" s="5"/>
      <c r="F24" s="5"/>
      <c r="G24" s="5">
        <f>SUM(D24:F24)</f>
        <v>0</v>
      </c>
      <c r="H24" s="5"/>
      <c r="I24" s="5"/>
      <c r="J24" s="5"/>
      <c r="K24" s="5">
        <f>SUM(H24:J24)</f>
        <v>0</v>
      </c>
    </row>
    <row r="25" spans="1:11">
      <c r="A25" s="9" t="s">
        <v>3</v>
      </c>
      <c r="B25" s="6" t="s">
        <v>71</v>
      </c>
      <c r="C25" s="6"/>
      <c r="D25" s="6">
        <f t="shared" ref="D25:K25" si="1">D26+D27+D28</f>
        <v>0</v>
      </c>
      <c r="E25" s="6">
        <f t="shared" si="1"/>
        <v>0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1759</v>
      </c>
      <c r="K25" s="6">
        <f t="shared" si="1"/>
        <v>1759</v>
      </c>
    </row>
    <row r="26" spans="1:11">
      <c r="A26" s="8" t="s">
        <v>78</v>
      </c>
      <c r="B26" s="5" t="s">
        <v>72</v>
      </c>
      <c r="C26" s="5" t="s">
        <v>45</v>
      </c>
      <c r="D26" s="5"/>
      <c r="E26" s="5"/>
      <c r="F26" s="5"/>
      <c r="G26" s="5">
        <f>SUM(D26:F26)</f>
        <v>0</v>
      </c>
      <c r="H26" s="5"/>
      <c r="I26" s="5"/>
      <c r="J26" s="5">
        <v>1759</v>
      </c>
      <c r="K26" s="5">
        <f>SUM(H26:J26)</f>
        <v>1759</v>
      </c>
    </row>
    <row r="27" spans="1:11">
      <c r="A27" s="8" t="s">
        <v>79</v>
      </c>
      <c r="B27" s="5" t="s">
        <v>73</v>
      </c>
      <c r="C27" s="5" t="s">
        <v>46</v>
      </c>
      <c r="D27" s="5"/>
      <c r="E27" s="5"/>
      <c r="F27" s="5"/>
      <c r="G27" s="5">
        <f>SUM(D27:F27)</f>
        <v>0</v>
      </c>
      <c r="H27" s="5"/>
      <c r="I27" s="5"/>
      <c r="J27" s="5"/>
      <c r="K27" s="5">
        <f>SUM(H27:J27)</f>
        <v>0</v>
      </c>
    </row>
    <row r="28" spans="1:11">
      <c r="A28" s="8" t="s">
        <v>81</v>
      </c>
      <c r="B28" s="7" t="s">
        <v>80</v>
      </c>
      <c r="C28" s="5" t="s">
        <v>63</v>
      </c>
      <c r="D28" s="5"/>
      <c r="E28" s="5">
        <f>SUM(E29:E36)</f>
        <v>0</v>
      </c>
      <c r="F28" s="5">
        <f>SUM(F29:F36)</f>
        <v>0</v>
      </c>
      <c r="G28" s="5">
        <f>SUM(G29:G36)</f>
        <v>0</v>
      </c>
      <c r="H28" s="5"/>
      <c r="I28" s="5">
        <f>SUM(I29:I36)</f>
        <v>0</v>
      </c>
      <c r="J28" s="5">
        <f>SUM(J29:J36)</f>
        <v>0</v>
      </c>
      <c r="K28" s="5">
        <f>SUM(K29:K36)</f>
        <v>0</v>
      </c>
    </row>
    <row r="29" spans="1:11" ht="22.5" customHeight="1">
      <c r="A29" s="8" t="s">
        <v>127</v>
      </c>
      <c r="B29" s="7" t="s">
        <v>47</v>
      </c>
      <c r="C29" s="5" t="s">
        <v>48</v>
      </c>
      <c r="D29" s="5"/>
      <c r="E29" s="5"/>
      <c r="F29" s="5"/>
      <c r="G29" s="5"/>
      <c r="H29" s="5"/>
      <c r="I29" s="5"/>
      <c r="J29" s="5"/>
      <c r="K29" s="5"/>
    </row>
    <row r="30" spans="1:11" ht="24.75" customHeight="1">
      <c r="A30" s="8" t="s">
        <v>128</v>
      </c>
      <c r="B30" s="7" t="s">
        <v>49</v>
      </c>
      <c r="C30" s="5" t="s">
        <v>50</v>
      </c>
      <c r="D30" s="5"/>
      <c r="E30" s="5"/>
      <c r="F30" s="5"/>
      <c r="G30" s="5"/>
      <c r="H30" s="5"/>
      <c r="I30" s="5"/>
      <c r="J30" s="5"/>
      <c r="K30" s="5"/>
    </row>
    <row r="31" spans="1:11" ht="19.5">
      <c r="A31" s="8" t="s">
        <v>129</v>
      </c>
      <c r="B31" s="7" t="s">
        <v>51</v>
      </c>
      <c r="C31" s="5" t="s">
        <v>52</v>
      </c>
      <c r="D31" s="5"/>
      <c r="E31" s="5"/>
      <c r="F31" s="5"/>
      <c r="G31" s="5"/>
      <c r="H31" s="5"/>
      <c r="I31" s="5"/>
      <c r="J31" s="5"/>
      <c r="K31" s="5"/>
    </row>
    <row r="32" spans="1:11">
      <c r="A32" s="8" t="s">
        <v>130</v>
      </c>
      <c r="B32" s="7" t="s">
        <v>53</v>
      </c>
      <c r="C32" s="5" t="s">
        <v>54</v>
      </c>
      <c r="D32" s="5"/>
      <c r="E32" s="5"/>
      <c r="F32" s="5"/>
      <c r="G32" s="5">
        <f>SUM(D32:F32)</f>
        <v>0</v>
      </c>
      <c r="H32" s="5"/>
      <c r="I32" s="5"/>
      <c r="J32" s="5"/>
      <c r="K32" s="5">
        <f>SUM(H32:J32)</f>
        <v>0</v>
      </c>
    </row>
    <row r="33" spans="1:11" ht="19.5">
      <c r="A33" s="8" t="s">
        <v>131</v>
      </c>
      <c r="B33" s="7" t="s">
        <v>55</v>
      </c>
      <c r="C33" s="5" t="s">
        <v>56</v>
      </c>
      <c r="D33" s="5"/>
      <c r="E33" s="5"/>
      <c r="F33" s="5"/>
      <c r="G33" s="5"/>
      <c r="H33" s="5"/>
      <c r="I33" s="5"/>
      <c r="J33" s="5"/>
      <c r="K33" s="5"/>
    </row>
    <row r="34" spans="1:11" ht="19.5">
      <c r="A34" s="8" t="s">
        <v>132</v>
      </c>
      <c r="B34" s="7" t="s">
        <v>57</v>
      </c>
      <c r="C34" s="5" t="s">
        <v>58</v>
      </c>
      <c r="D34" s="5"/>
      <c r="E34" s="5"/>
      <c r="F34" s="5"/>
      <c r="G34" s="5"/>
      <c r="H34" s="5"/>
      <c r="I34" s="5"/>
      <c r="J34" s="5"/>
      <c r="K34" s="5"/>
    </row>
    <row r="35" spans="1:11" ht="16.5" customHeight="1">
      <c r="A35" s="8" t="s">
        <v>133</v>
      </c>
      <c r="B35" s="5" t="s">
        <v>59</v>
      </c>
      <c r="C35" s="5" t="s">
        <v>60</v>
      </c>
      <c r="D35" s="5"/>
      <c r="E35" s="5"/>
      <c r="F35" s="5"/>
      <c r="G35" s="5"/>
      <c r="H35" s="5"/>
      <c r="I35" s="5"/>
      <c r="J35" s="5"/>
      <c r="K35" s="5"/>
    </row>
    <row r="36" spans="1:11">
      <c r="A36" s="8" t="s">
        <v>148</v>
      </c>
      <c r="B36" s="7" t="s">
        <v>61</v>
      </c>
      <c r="C36" s="5" t="s">
        <v>62</v>
      </c>
      <c r="D36" s="5"/>
      <c r="E36" s="5"/>
      <c r="F36" s="5"/>
      <c r="G36" s="5">
        <f>SUM(D36:F36)</f>
        <v>0</v>
      </c>
      <c r="H36" s="5"/>
      <c r="I36" s="5"/>
      <c r="J36" s="5"/>
      <c r="K36" s="5">
        <f>SUM(H36:J36)</f>
        <v>0</v>
      </c>
    </row>
    <row r="37" spans="1:11">
      <c r="A37" s="9" t="s">
        <v>4</v>
      </c>
      <c r="B37" s="6" t="s">
        <v>82</v>
      </c>
      <c r="C37" s="5" t="s">
        <v>43</v>
      </c>
      <c r="D37" s="5">
        <f>SUM(D38:D39)</f>
        <v>0</v>
      </c>
      <c r="E37" s="5"/>
      <c r="F37" s="5"/>
      <c r="G37" s="5"/>
      <c r="H37" s="5">
        <f>SUM(H38:H39)</f>
        <v>0</v>
      </c>
      <c r="I37" s="5"/>
      <c r="J37" s="5"/>
      <c r="K37" s="5"/>
    </row>
    <row r="38" spans="1:11">
      <c r="A38" s="8" t="s">
        <v>134</v>
      </c>
      <c r="B38" s="5" t="s">
        <v>83</v>
      </c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8" t="s">
        <v>135</v>
      </c>
      <c r="B39" s="5" t="s">
        <v>84</v>
      </c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9" t="s">
        <v>5</v>
      </c>
      <c r="B40" s="10" t="s">
        <v>122</v>
      </c>
      <c r="C40" s="6" t="s">
        <v>64</v>
      </c>
      <c r="D40" s="6">
        <f t="shared" ref="D40:K40" si="2">D9+D25+D37</f>
        <v>0</v>
      </c>
      <c r="E40" s="6">
        <f t="shared" si="2"/>
        <v>0</v>
      </c>
      <c r="F40" s="6">
        <f t="shared" si="2"/>
        <v>37768</v>
      </c>
      <c r="G40" s="6">
        <f t="shared" si="2"/>
        <v>37768</v>
      </c>
      <c r="H40" s="6">
        <f t="shared" si="2"/>
        <v>0</v>
      </c>
      <c r="I40" s="6">
        <f t="shared" si="2"/>
        <v>0</v>
      </c>
      <c r="J40" s="6">
        <f t="shared" si="2"/>
        <v>45597</v>
      </c>
      <c r="K40" s="6">
        <f t="shared" si="2"/>
        <v>45597</v>
      </c>
    </row>
    <row r="41" spans="1:11">
      <c r="A41" s="9" t="s">
        <v>6</v>
      </c>
      <c r="B41" s="6" t="s">
        <v>124</v>
      </c>
      <c r="C41" s="6" t="s">
        <v>90</v>
      </c>
      <c r="D41" s="5"/>
      <c r="E41" s="5"/>
      <c r="F41" s="5"/>
      <c r="G41" s="5"/>
      <c r="H41" s="5"/>
      <c r="I41" s="5"/>
      <c r="J41" s="5"/>
      <c r="K41" s="5"/>
    </row>
    <row r="42" spans="1:11">
      <c r="A42" s="8" t="s">
        <v>136</v>
      </c>
      <c r="B42" s="5" t="s">
        <v>85</v>
      </c>
      <c r="C42" s="5" t="s">
        <v>0</v>
      </c>
      <c r="D42" s="5"/>
      <c r="E42" s="5"/>
      <c r="F42" s="5"/>
      <c r="G42" s="5"/>
      <c r="H42" s="5"/>
      <c r="I42" s="5"/>
      <c r="J42" s="5"/>
      <c r="K42" s="5"/>
    </row>
    <row r="43" spans="1:11" ht="10.5" customHeight="1">
      <c r="A43" s="8" t="s">
        <v>137</v>
      </c>
      <c r="B43" s="5" t="s">
        <v>86</v>
      </c>
      <c r="C43" s="5" t="s">
        <v>87</v>
      </c>
      <c r="D43" s="5"/>
      <c r="E43" s="5"/>
      <c r="F43" s="5"/>
      <c r="G43" s="5"/>
      <c r="H43" s="5"/>
      <c r="I43" s="5"/>
      <c r="J43" s="5"/>
      <c r="K43" s="5"/>
    </row>
    <row r="44" spans="1:11">
      <c r="A44" s="8" t="s">
        <v>138</v>
      </c>
      <c r="B44" s="5" t="s">
        <v>88</v>
      </c>
      <c r="C44" s="5" t="s">
        <v>89</v>
      </c>
      <c r="D44" s="5"/>
      <c r="E44" s="5"/>
      <c r="F44" s="5"/>
      <c r="G44" s="5"/>
      <c r="H44" s="5"/>
      <c r="I44" s="5"/>
      <c r="J44" s="5"/>
      <c r="K44" s="5"/>
    </row>
    <row r="45" spans="1:11">
      <c r="A45" s="8" t="s">
        <v>7</v>
      </c>
      <c r="B45" s="6" t="s">
        <v>123</v>
      </c>
      <c r="C45" s="6" t="s">
        <v>99</v>
      </c>
      <c r="D45" s="5"/>
      <c r="E45" s="5"/>
      <c r="F45" s="5"/>
      <c r="G45" s="5"/>
      <c r="H45" s="5"/>
      <c r="I45" s="5"/>
      <c r="J45" s="5"/>
      <c r="K45" s="5"/>
    </row>
    <row r="46" spans="1:11">
      <c r="A46" s="8" t="s">
        <v>139</v>
      </c>
      <c r="B46" s="5" t="s">
        <v>91</v>
      </c>
      <c r="C46" s="5" t="s">
        <v>92</v>
      </c>
      <c r="D46" s="5"/>
      <c r="E46" s="5"/>
      <c r="F46" s="5"/>
      <c r="G46" s="5"/>
      <c r="H46" s="5"/>
      <c r="I46" s="5"/>
      <c r="J46" s="5"/>
      <c r="K46" s="5"/>
    </row>
    <row r="47" spans="1:11" ht="11.25" customHeight="1">
      <c r="A47" s="8" t="s">
        <v>140</v>
      </c>
      <c r="B47" s="5" t="s">
        <v>93</v>
      </c>
      <c r="C47" s="5" t="s">
        <v>94</v>
      </c>
      <c r="D47" s="5"/>
      <c r="E47" s="5"/>
      <c r="F47" s="5"/>
      <c r="G47" s="5"/>
      <c r="H47" s="5"/>
      <c r="I47" s="5"/>
      <c r="J47" s="5"/>
      <c r="K47" s="5"/>
    </row>
    <row r="48" spans="1:11">
      <c r="A48" s="8" t="s">
        <v>141</v>
      </c>
      <c r="B48" s="5" t="s">
        <v>95</v>
      </c>
      <c r="C48" s="5" t="s">
        <v>96</v>
      </c>
      <c r="D48" s="5"/>
      <c r="E48" s="5"/>
      <c r="F48" s="5"/>
      <c r="G48" s="5"/>
      <c r="H48" s="5"/>
      <c r="I48" s="5"/>
      <c r="J48" s="5"/>
      <c r="K48" s="5"/>
    </row>
    <row r="49" spans="1:11">
      <c r="A49" s="8" t="s">
        <v>147</v>
      </c>
      <c r="B49" s="5" t="s">
        <v>97</v>
      </c>
      <c r="C49" s="5" t="s">
        <v>98</v>
      </c>
      <c r="D49" s="5"/>
      <c r="E49" s="5"/>
      <c r="F49" s="5"/>
      <c r="G49" s="5"/>
      <c r="H49" s="5"/>
      <c r="I49" s="5"/>
      <c r="J49" s="5"/>
      <c r="K49" s="5"/>
    </row>
    <row r="50" spans="1:11">
      <c r="A50" s="9" t="s">
        <v>8</v>
      </c>
      <c r="B50" s="6" t="s">
        <v>125</v>
      </c>
      <c r="C50" s="6" t="s">
        <v>111</v>
      </c>
      <c r="D50" s="5">
        <f t="shared" ref="D50:K50" si="3">SUM(D51:D55)</f>
        <v>0</v>
      </c>
      <c r="E50" s="5">
        <f t="shared" si="3"/>
        <v>0</v>
      </c>
      <c r="F50" s="5">
        <f t="shared" si="3"/>
        <v>0</v>
      </c>
      <c r="G50" s="5">
        <f t="shared" si="3"/>
        <v>0</v>
      </c>
      <c r="H50" s="5">
        <f t="shared" si="3"/>
        <v>0</v>
      </c>
      <c r="I50" s="5">
        <f t="shared" si="3"/>
        <v>0</v>
      </c>
      <c r="J50" s="5">
        <f t="shared" si="3"/>
        <v>0</v>
      </c>
      <c r="K50" s="5">
        <f t="shared" si="3"/>
        <v>0</v>
      </c>
    </row>
    <row r="51" spans="1:11">
      <c r="A51" s="8" t="s">
        <v>142</v>
      </c>
      <c r="B51" s="5" t="s">
        <v>100</v>
      </c>
      <c r="C51" s="5" t="s">
        <v>101</v>
      </c>
      <c r="D51" s="5"/>
      <c r="E51" s="5"/>
      <c r="F51" s="5"/>
      <c r="G51" s="5"/>
      <c r="H51" s="5"/>
      <c r="I51" s="5"/>
      <c r="J51" s="5"/>
      <c r="K51" s="5"/>
    </row>
    <row r="52" spans="1:11">
      <c r="A52" s="8" t="s">
        <v>143</v>
      </c>
      <c r="B52" s="5" t="s">
        <v>102</v>
      </c>
      <c r="C52" s="5" t="s">
        <v>103</v>
      </c>
      <c r="D52" s="5"/>
      <c r="E52" s="5"/>
      <c r="F52" s="5"/>
      <c r="G52" s="5"/>
      <c r="H52" s="5"/>
      <c r="I52" s="5"/>
      <c r="J52" s="5"/>
      <c r="K52" s="5"/>
    </row>
    <row r="53" spans="1:11">
      <c r="A53" s="8" t="s">
        <v>144</v>
      </c>
      <c r="B53" s="5" t="s">
        <v>105</v>
      </c>
      <c r="C53" s="5" t="s">
        <v>106</v>
      </c>
      <c r="D53" s="5"/>
      <c r="E53" s="5"/>
      <c r="F53" s="5"/>
      <c r="G53" s="5"/>
      <c r="H53" s="5"/>
      <c r="I53" s="5"/>
      <c r="J53" s="5"/>
      <c r="K53" s="5"/>
    </row>
    <row r="54" spans="1:11">
      <c r="A54" s="8" t="s">
        <v>145</v>
      </c>
      <c r="B54" s="5" t="s">
        <v>107</v>
      </c>
      <c r="C54" s="5" t="s">
        <v>108</v>
      </c>
      <c r="D54" s="5"/>
      <c r="E54" s="5"/>
      <c r="F54" s="5"/>
      <c r="G54" s="5"/>
      <c r="H54" s="5"/>
      <c r="I54" s="5"/>
      <c r="J54" s="5"/>
      <c r="K54" s="5"/>
    </row>
    <row r="55" spans="1:11">
      <c r="A55" s="8" t="s">
        <v>146</v>
      </c>
      <c r="B55" s="5" t="s">
        <v>109</v>
      </c>
      <c r="C55" s="5" t="s">
        <v>110</v>
      </c>
      <c r="D55" s="5"/>
      <c r="E55" s="5"/>
      <c r="F55" s="5"/>
      <c r="G55" s="5"/>
      <c r="H55" s="5"/>
      <c r="I55" s="5"/>
      <c r="J55" s="5"/>
      <c r="K55" s="5"/>
    </row>
    <row r="56" spans="1:11">
      <c r="A56" s="9" t="s">
        <v>9</v>
      </c>
      <c r="B56" s="6" t="s">
        <v>360</v>
      </c>
      <c r="C56" s="6" t="s">
        <v>120</v>
      </c>
      <c r="D56" s="5"/>
      <c r="E56" s="5"/>
      <c r="F56" s="5"/>
      <c r="G56" s="5"/>
      <c r="H56" s="5"/>
      <c r="I56" s="5"/>
      <c r="J56" s="5"/>
      <c r="K56" s="5"/>
    </row>
    <row r="57" spans="1:11">
      <c r="A57" s="8" t="s">
        <v>149</v>
      </c>
      <c r="B57" s="5" t="s">
        <v>112</v>
      </c>
      <c r="C57" s="5" t="s">
        <v>113</v>
      </c>
      <c r="D57" s="5"/>
      <c r="E57" s="5"/>
      <c r="F57" s="5"/>
      <c r="G57" s="5"/>
      <c r="H57" s="5"/>
      <c r="I57" s="5"/>
      <c r="J57" s="5"/>
      <c r="K57" s="5"/>
    </row>
    <row r="58" spans="1:11">
      <c r="A58" s="8" t="s">
        <v>150</v>
      </c>
      <c r="B58" s="5" t="s">
        <v>114</v>
      </c>
      <c r="C58" s="5" t="s">
        <v>115</v>
      </c>
      <c r="D58" s="5"/>
      <c r="E58" s="5"/>
      <c r="F58" s="5"/>
      <c r="G58" s="5"/>
      <c r="H58" s="5"/>
      <c r="I58" s="5"/>
      <c r="J58" s="5"/>
      <c r="K58" s="5"/>
    </row>
    <row r="59" spans="1:11">
      <c r="A59" s="8" t="s">
        <v>151</v>
      </c>
      <c r="B59" s="5" t="s">
        <v>116</v>
      </c>
      <c r="C59" s="5" t="s">
        <v>117</v>
      </c>
      <c r="D59" s="5"/>
      <c r="E59" s="5"/>
      <c r="F59" s="5"/>
      <c r="G59" s="5"/>
      <c r="H59" s="5"/>
      <c r="I59" s="5"/>
      <c r="J59" s="5"/>
      <c r="K59" s="5"/>
    </row>
    <row r="60" spans="1:11">
      <c r="A60" s="8" t="s">
        <v>152</v>
      </c>
      <c r="B60" s="5" t="s">
        <v>118</v>
      </c>
      <c r="C60" s="5" t="s">
        <v>119</v>
      </c>
      <c r="D60" s="5"/>
      <c r="E60" s="5"/>
      <c r="F60" s="5"/>
      <c r="G60" s="5"/>
      <c r="H60" s="5"/>
      <c r="I60" s="5"/>
      <c r="J60" s="5"/>
      <c r="K60" s="5"/>
    </row>
    <row r="61" spans="1:11">
      <c r="A61" s="28" t="s">
        <v>10</v>
      </c>
      <c r="B61" s="6" t="s">
        <v>435</v>
      </c>
      <c r="C61" s="6" t="s">
        <v>121</v>
      </c>
      <c r="D61" s="6">
        <f t="shared" ref="D61:K61" si="4">D41+D45+D50+D56</f>
        <v>0</v>
      </c>
      <c r="E61" s="6">
        <f t="shared" si="4"/>
        <v>0</v>
      </c>
      <c r="F61" s="6">
        <f t="shared" si="4"/>
        <v>0</v>
      </c>
      <c r="G61" s="6">
        <f t="shared" si="4"/>
        <v>0</v>
      </c>
      <c r="H61" s="6">
        <f t="shared" si="4"/>
        <v>0</v>
      </c>
      <c r="I61" s="6">
        <f t="shared" si="4"/>
        <v>0</v>
      </c>
      <c r="J61" s="6">
        <f t="shared" si="4"/>
        <v>0</v>
      </c>
      <c r="K61" s="6">
        <f t="shared" si="4"/>
        <v>0</v>
      </c>
    </row>
    <row r="62" spans="1:11" ht="11.25" customHeight="1">
      <c r="A62" s="28" t="s">
        <v>11</v>
      </c>
      <c r="B62" s="6" t="s">
        <v>434</v>
      </c>
      <c r="C62" s="6"/>
      <c r="D62" s="6">
        <f t="shared" ref="D62:K62" si="5">D40+D61</f>
        <v>0</v>
      </c>
      <c r="E62" s="6">
        <f t="shared" si="5"/>
        <v>0</v>
      </c>
      <c r="F62" s="6">
        <f t="shared" si="5"/>
        <v>37768</v>
      </c>
      <c r="G62" s="6">
        <f t="shared" si="5"/>
        <v>37768</v>
      </c>
      <c r="H62" s="6">
        <f t="shared" si="5"/>
        <v>0</v>
      </c>
      <c r="I62" s="6">
        <f t="shared" si="5"/>
        <v>0</v>
      </c>
      <c r="J62" s="6">
        <f t="shared" si="5"/>
        <v>45597</v>
      </c>
      <c r="K62" s="6">
        <f t="shared" si="5"/>
        <v>45597</v>
      </c>
    </row>
    <row r="64" spans="1:11" ht="12.75">
      <c r="A64" s="400" t="s">
        <v>428</v>
      </c>
      <c r="B64" s="411"/>
      <c r="C64" s="411"/>
      <c r="D64" s="11">
        <v>0</v>
      </c>
      <c r="E64" s="11">
        <v>0</v>
      </c>
      <c r="F64" s="11">
        <v>10</v>
      </c>
      <c r="G64" s="11">
        <v>10</v>
      </c>
      <c r="H64" s="11">
        <v>0</v>
      </c>
      <c r="I64" s="11">
        <v>0</v>
      </c>
      <c r="J64" s="11">
        <v>10</v>
      </c>
      <c r="K64" s="11">
        <v>10</v>
      </c>
    </row>
    <row r="65" spans="1:11" ht="12.75">
      <c r="A65" s="400" t="s">
        <v>345</v>
      </c>
      <c r="B65" s="411"/>
      <c r="C65" s="411"/>
      <c r="D65" s="11">
        <v>0</v>
      </c>
      <c r="E65" s="11">
        <v>0</v>
      </c>
      <c r="F65" s="11">
        <v>0</v>
      </c>
      <c r="G65" s="11">
        <f>SUM(D65:F65)</f>
        <v>0</v>
      </c>
      <c r="H65" s="11">
        <v>0</v>
      </c>
      <c r="I65" s="11">
        <v>0</v>
      </c>
      <c r="J65" s="11">
        <v>0</v>
      </c>
      <c r="K65" s="11">
        <f>SUM(H65:J65)</f>
        <v>0</v>
      </c>
    </row>
  </sheetData>
  <mergeCells count="19">
    <mergeCell ref="A1:K1"/>
    <mergeCell ref="A4:K4"/>
    <mergeCell ref="A3:K3"/>
    <mergeCell ref="H6:K6"/>
    <mergeCell ref="H7:H8"/>
    <mergeCell ref="I7:I8"/>
    <mergeCell ref="J7:J8"/>
    <mergeCell ref="K7:K8"/>
    <mergeCell ref="D6:G6"/>
    <mergeCell ref="D7:D8"/>
    <mergeCell ref="E7:E8"/>
    <mergeCell ref="F7:F8"/>
    <mergeCell ref="G7:G8"/>
    <mergeCell ref="A2:K2"/>
    <mergeCell ref="A64:C64"/>
    <mergeCell ref="A65:C65"/>
    <mergeCell ref="A6:A8"/>
    <mergeCell ref="B6:B8"/>
    <mergeCell ref="C6:C8"/>
  </mergeCells>
  <pageMargins left="0.19685039370078741" right="0.11811023622047245" top="0.55118110236220474" bottom="0.15748031496062992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6"/>
  <sheetViews>
    <sheetView zoomScale="150" zoomScaleNormal="150" workbookViewId="0">
      <selection activeCell="A2" sqref="A2:K2"/>
    </sheetView>
  </sheetViews>
  <sheetFormatPr defaultRowHeight="9.75"/>
  <cols>
    <col min="1" max="1" width="4.5703125" style="1" customWidth="1"/>
    <col min="2" max="2" width="46.85546875" style="1" customWidth="1"/>
    <col min="3" max="3" width="4.7109375" style="1" customWidth="1"/>
    <col min="4" max="4" width="8.140625" style="1" customWidth="1"/>
    <col min="5" max="5" width="7.42578125" style="1" customWidth="1"/>
    <col min="6" max="6" width="8.140625" style="1" customWidth="1"/>
    <col min="7" max="7" width="8.42578125" style="1" customWidth="1"/>
    <col min="8" max="16384" width="9.140625" style="1"/>
  </cols>
  <sheetData>
    <row r="1" spans="1:11" ht="11.25">
      <c r="A1" s="385" t="s">
        <v>469</v>
      </c>
      <c r="B1" s="386"/>
      <c r="C1" s="386"/>
      <c r="D1" s="386"/>
      <c r="E1" s="386"/>
      <c r="F1" s="386"/>
      <c r="G1" s="387"/>
      <c r="H1" s="387"/>
      <c r="I1" s="387"/>
      <c r="J1" s="387"/>
      <c r="K1" s="387"/>
    </row>
    <row r="2" spans="1:11" ht="11.25">
      <c r="A2" s="385" t="s">
        <v>479</v>
      </c>
      <c r="B2" s="386"/>
      <c r="C2" s="386"/>
      <c r="D2" s="386"/>
      <c r="E2" s="386"/>
      <c r="F2" s="386"/>
      <c r="G2" s="387"/>
      <c r="H2" s="387"/>
      <c r="I2" s="387"/>
      <c r="J2" s="387"/>
      <c r="K2" s="387"/>
    </row>
    <row r="3" spans="1:11" ht="12.75">
      <c r="A3" s="401" t="s">
        <v>368</v>
      </c>
      <c r="B3" s="401"/>
      <c r="C3" s="401"/>
      <c r="D3" s="401"/>
      <c r="E3" s="401"/>
      <c r="F3" s="401"/>
      <c r="G3" s="422"/>
      <c r="H3" s="414"/>
      <c r="I3" s="414"/>
      <c r="J3" s="414"/>
      <c r="K3" s="414"/>
    </row>
    <row r="4" spans="1:11" ht="12.75">
      <c r="A4" s="19"/>
      <c r="B4" s="19"/>
      <c r="C4" s="19"/>
      <c r="D4" s="19"/>
      <c r="E4" s="19"/>
      <c r="F4" s="19"/>
      <c r="G4" s="20"/>
      <c r="H4" s="12"/>
      <c r="I4" s="12"/>
      <c r="J4" s="12"/>
      <c r="K4" s="12"/>
    </row>
    <row r="5" spans="1:11" ht="12.75">
      <c r="A5" s="403" t="s">
        <v>363</v>
      </c>
      <c r="B5" s="403"/>
      <c r="C5" s="403"/>
      <c r="D5" s="403"/>
      <c r="E5" s="403"/>
      <c r="F5" s="403"/>
      <c r="G5" s="421"/>
      <c r="H5" s="414"/>
      <c r="I5" s="414"/>
      <c r="J5" s="414"/>
      <c r="K5" s="414"/>
    </row>
    <row r="6" spans="1:11" ht="12.75">
      <c r="A6" s="404" t="s">
        <v>1</v>
      </c>
      <c r="B6" s="404"/>
      <c r="C6" s="404"/>
      <c r="D6" s="404"/>
      <c r="E6" s="404"/>
      <c r="F6" s="404"/>
      <c r="G6" s="419"/>
      <c r="H6" s="420"/>
      <c r="I6" s="420"/>
      <c r="J6" s="420"/>
      <c r="K6" s="420"/>
    </row>
    <row r="7" spans="1:11" ht="12.75">
      <c r="A7" s="412" t="s">
        <v>15</v>
      </c>
      <c r="B7" s="412" t="s">
        <v>16</v>
      </c>
      <c r="C7" s="412" t="s">
        <v>17</v>
      </c>
      <c r="D7" s="415" t="s">
        <v>371</v>
      </c>
      <c r="E7" s="416"/>
      <c r="F7" s="416"/>
      <c r="G7" s="416"/>
      <c r="H7" s="415" t="s">
        <v>405</v>
      </c>
      <c r="I7" s="416"/>
      <c r="J7" s="416"/>
      <c r="K7" s="416"/>
    </row>
    <row r="8" spans="1:11" ht="9.75" customHeight="1">
      <c r="A8" s="411"/>
      <c r="B8" s="411"/>
      <c r="C8" s="411"/>
      <c r="D8" s="417" t="s">
        <v>364</v>
      </c>
      <c r="E8" s="417" t="s">
        <v>365</v>
      </c>
      <c r="F8" s="417" t="s">
        <v>366</v>
      </c>
      <c r="G8" s="417" t="s">
        <v>349</v>
      </c>
      <c r="H8" s="417" t="s">
        <v>364</v>
      </c>
      <c r="I8" s="417" t="s">
        <v>365</v>
      </c>
      <c r="J8" s="417" t="s">
        <v>366</v>
      </c>
      <c r="K8" s="417" t="s">
        <v>349</v>
      </c>
    </row>
    <row r="9" spans="1:11" ht="12.75" customHeight="1">
      <c r="A9" s="411"/>
      <c r="B9" s="411"/>
      <c r="C9" s="411"/>
      <c r="D9" s="418"/>
      <c r="E9" s="418"/>
      <c r="F9" s="418"/>
      <c r="G9" s="418"/>
      <c r="H9" s="418"/>
      <c r="I9" s="418"/>
      <c r="J9" s="418"/>
      <c r="K9" s="418"/>
    </row>
    <row r="10" spans="1:11">
      <c r="A10" s="2" t="s">
        <v>2</v>
      </c>
      <c r="B10" s="3" t="s">
        <v>70</v>
      </c>
      <c r="C10" s="2"/>
      <c r="D10" s="142">
        <f>SUM(D11:D25)</f>
        <v>46976</v>
      </c>
      <c r="E10" s="142">
        <f>SUM(E11:E25)</f>
        <v>0</v>
      </c>
      <c r="F10" s="142">
        <f>SUM(F11:F25)</f>
        <v>0</v>
      </c>
      <c r="G10" s="142">
        <f>SUM(G11:G25)</f>
        <v>46976</v>
      </c>
      <c r="H10" s="142">
        <f>SUM(H11:H15)</f>
        <v>48472</v>
      </c>
      <c r="I10" s="142">
        <f t="shared" ref="I10:K10" si="0">SUM(I11:I15)</f>
        <v>0</v>
      </c>
      <c r="J10" s="142">
        <f t="shared" si="0"/>
        <v>0</v>
      </c>
      <c r="K10" s="142">
        <f t="shared" si="0"/>
        <v>48472</v>
      </c>
    </row>
    <row r="11" spans="1:11">
      <c r="A11" s="4" t="s">
        <v>74</v>
      </c>
      <c r="B11" s="5" t="s">
        <v>66</v>
      </c>
      <c r="C11" s="5" t="s">
        <v>18</v>
      </c>
      <c r="D11" s="5">
        <v>28968</v>
      </c>
      <c r="E11" s="13"/>
      <c r="F11" s="13"/>
      <c r="G11" s="13">
        <f>SUM(D11:F11)</f>
        <v>28968</v>
      </c>
      <c r="H11" s="5">
        <v>29623</v>
      </c>
      <c r="I11" s="13"/>
      <c r="J11" s="13"/>
      <c r="K11" s="13">
        <f>SUM(H11:J11)</f>
        <v>29623</v>
      </c>
    </row>
    <row r="12" spans="1:11">
      <c r="A12" s="4" t="s">
        <v>75</v>
      </c>
      <c r="B12" s="7" t="s">
        <v>19</v>
      </c>
      <c r="C12" s="5" t="s">
        <v>20</v>
      </c>
      <c r="D12" s="5">
        <v>7837</v>
      </c>
      <c r="E12" s="5"/>
      <c r="F12" s="5"/>
      <c r="G12" s="5">
        <f>SUM(D12:F12)</f>
        <v>7837</v>
      </c>
      <c r="H12" s="5">
        <v>8013</v>
      </c>
      <c r="I12" s="5"/>
      <c r="J12" s="5"/>
      <c r="K12" s="5">
        <f>SUM(H12:J12)</f>
        <v>8013</v>
      </c>
    </row>
    <row r="13" spans="1:11">
      <c r="A13" s="4" t="s">
        <v>309</v>
      </c>
      <c r="B13" s="5" t="s">
        <v>67</v>
      </c>
      <c r="C13" s="5" t="s">
        <v>21</v>
      </c>
      <c r="D13" s="5">
        <v>10171</v>
      </c>
      <c r="E13" s="5"/>
      <c r="F13" s="5"/>
      <c r="G13" s="5">
        <f>SUM(D13:F13)</f>
        <v>10171</v>
      </c>
      <c r="H13" s="5">
        <v>10813</v>
      </c>
      <c r="I13" s="5"/>
      <c r="J13" s="5"/>
      <c r="K13" s="5">
        <f>SUM(H13:J13)</f>
        <v>10813</v>
      </c>
    </row>
    <row r="14" spans="1:11">
      <c r="A14" s="4" t="s">
        <v>76</v>
      </c>
      <c r="B14" s="5" t="s">
        <v>68</v>
      </c>
      <c r="C14" s="5" t="s">
        <v>22</v>
      </c>
      <c r="E14" s="5"/>
      <c r="F14" s="5"/>
      <c r="G14" s="5"/>
      <c r="I14" s="5"/>
      <c r="J14" s="5"/>
      <c r="K14" s="5"/>
    </row>
    <row r="15" spans="1:11">
      <c r="A15" s="4" t="s">
        <v>77</v>
      </c>
      <c r="B15" s="5" t="s">
        <v>69</v>
      </c>
      <c r="C15" s="5" t="s">
        <v>44</v>
      </c>
      <c r="D15" s="5"/>
      <c r="E15" s="5"/>
      <c r="F15" s="5"/>
      <c r="G15" s="5"/>
      <c r="H15" s="5">
        <f>SUM(H16:H25)</f>
        <v>23</v>
      </c>
      <c r="I15" s="5">
        <f t="shared" ref="I15:K15" si="1">SUM(I16:I25)</f>
        <v>0</v>
      </c>
      <c r="J15" s="5">
        <f t="shared" si="1"/>
        <v>0</v>
      </c>
      <c r="K15" s="5">
        <f t="shared" si="1"/>
        <v>23</v>
      </c>
    </row>
    <row r="16" spans="1:11">
      <c r="A16" s="8" t="s">
        <v>153</v>
      </c>
      <c r="B16" s="5" t="s">
        <v>23</v>
      </c>
      <c r="C16" s="5" t="s">
        <v>24</v>
      </c>
      <c r="D16" s="5"/>
      <c r="E16" s="5"/>
      <c r="F16" s="5"/>
      <c r="G16" s="5"/>
      <c r="H16" s="5"/>
      <c r="I16" s="5"/>
      <c r="J16" s="5"/>
      <c r="K16" s="5"/>
    </row>
    <row r="17" spans="1:11" ht="19.5">
      <c r="A17" s="8" t="s">
        <v>154</v>
      </c>
      <c r="B17" s="7" t="s">
        <v>25</v>
      </c>
      <c r="C17" s="5" t="s">
        <v>26</v>
      </c>
      <c r="D17" s="5"/>
      <c r="E17" s="5"/>
      <c r="F17" s="5"/>
      <c r="G17" s="5"/>
      <c r="H17" s="5"/>
      <c r="I17" s="5"/>
      <c r="J17" s="5"/>
      <c r="K17" s="5"/>
    </row>
    <row r="18" spans="1:11" ht="19.5">
      <c r="A18" s="8" t="s">
        <v>155</v>
      </c>
      <c r="B18" s="7" t="s">
        <v>27</v>
      </c>
      <c r="C18" s="5" t="s">
        <v>28</v>
      </c>
      <c r="D18" s="5"/>
      <c r="E18" s="5"/>
      <c r="F18" s="5"/>
      <c r="G18" s="5"/>
      <c r="H18" s="5"/>
      <c r="I18" s="5"/>
      <c r="J18" s="5"/>
      <c r="K18" s="5"/>
    </row>
    <row r="19" spans="1:11" ht="19.5">
      <c r="A19" s="8" t="s">
        <v>156</v>
      </c>
      <c r="B19" s="7" t="s">
        <v>29</v>
      </c>
      <c r="C19" s="5" t="s">
        <v>30</v>
      </c>
      <c r="D19" s="5"/>
      <c r="E19" s="5"/>
      <c r="F19" s="5"/>
      <c r="G19" s="5"/>
      <c r="H19" s="5"/>
      <c r="I19" s="5"/>
      <c r="J19" s="5"/>
      <c r="K19" s="5"/>
    </row>
    <row r="20" spans="1:11">
      <c r="A20" s="8" t="s">
        <v>157</v>
      </c>
      <c r="B20" s="7" t="s">
        <v>31</v>
      </c>
      <c r="C20" s="5" t="s">
        <v>32</v>
      </c>
      <c r="D20" s="5"/>
      <c r="E20" s="5"/>
      <c r="F20" s="5"/>
      <c r="G20" s="5">
        <f>SUM(D20:F20)</f>
        <v>0</v>
      </c>
      <c r="H20" s="5"/>
      <c r="I20" s="5"/>
      <c r="J20" s="5"/>
      <c r="K20" s="5">
        <f>SUM(H20:J20)</f>
        <v>0</v>
      </c>
    </row>
    <row r="21" spans="1:11" ht="19.5">
      <c r="A21" s="8" t="s">
        <v>158</v>
      </c>
      <c r="B21" s="7" t="s">
        <v>33</v>
      </c>
      <c r="C21" s="5" t="s">
        <v>34</v>
      </c>
      <c r="D21" s="5"/>
      <c r="E21" s="5"/>
      <c r="F21" s="5"/>
      <c r="G21" s="5"/>
      <c r="H21" s="5"/>
      <c r="I21" s="5"/>
      <c r="J21" s="5"/>
      <c r="K21" s="5"/>
    </row>
    <row r="22" spans="1:11" ht="19.5">
      <c r="A22" s="8" t="s">
        <v>159</v>
      </c>
      <c r="B22" s="7" t="s">
        <v>35</v>
      </c>
      <c r="C22" s="5" t="s">
        <v>36</v>
      </c>
      <c r="D22" s="5"/>
      <c r="E22" s="5"/>
      <c r="F22" s="5"/>
      <c r="G22" s="5"/>
      <c r="H22" s="5"/>
      <c r="I22" s="5"/>
      <c r="J22" s="5"/>
      <c r="K22" s="5"/>
    </row>
    <row r="23" spans="1:11">
      <c r="A23" s="8" t="s">
        <v>160</v>
      </c>
      <c r="B23" s="5" t="s">
        <v>37</v>
      </c>
      <c r="C23" s="5" t="s">
        <v>38</v>
      </c>
      <c r="D23" s="5"/>
      <c r="E23" s="5"/>
      <c r="F23" s="5"/>
      <c r="G23" s="5"/>
      <c r="H23" s="5"/>
      <c r="I23" s="5"/>
      <c r="J23" s="5"/>
      <c r="K23" s="5"/>
    </row>
    <row r="24" spans="1:11">
      <c r="A24" s="8" t="s">
        <v>161</v>
      </c>
      <c r="B24" s="5" t="s">
        <v>39</v>
      </c>
      <c r="C24" s="5" t="s">
        <v>40</v>
      </c>
      <c r="D24" s="5"/>
      <c r="E24" s="5"/>
      <c r="F24" s="5"/>
      <c r="G24" s="5"/>
      <c r="H24" s="5"/>
      <c r="I24" s="5"/>
      <c r="J24" s="5"/>
      <c r="K24" s="5"/>
    </row>
    <row r="25" spans="1:11">
      <c r="A25" s="8" t="s">
        <v>162</v>
      </c>
      <c r="B25" s="7" t="s">
        <v>41</v>
      </c>
      <c r="C25" s="5" t="s">
        <v>42</v>
      </c>
      <c r="D25" s="5"/>
      <c r="E25" s="5"/>
      <c r="F25" s="5"/>
      <c r="G25" s="5">
        <f>SUM(D25:F25)</f>
        <v>0</v>
      </c>
      <c r="H25" s="5">
        <v>23</v>
      </c>
      <c r="I25" s="5"/>
      <c r="J25" s="5"/>
      <c r="K25" s="5">
        <f>SUM(H25:J25)</f>
        <v>23</v>
      </c>
    </row>
    <row r="26" spans="1:11">
      <c r="A26" s="9" t="s">
        <v>3</v>
      </c>
      <c r="B26" s="6" t="s">
        <v>71</v>
      </c>
      <c r="C26" s="6"/>
      <c r="D26" s="6">
        <f t="shared" ref="D26:K26" si="2">D27+D28+D29</f>
        <v>0</v>
      </c>
      <c r="E26" s="6">
        <f t="shared" si="2"/>
        <v>0</v>
      </c>
      <c r="F26" s="6">
        <f t="shared" si="2"/>
        <v>0</v>
      </c>
      <c r="G26" s="6">
        <f t="shared" si="2"/>
        <v>0</v>
      </c>
      <c r="H26" s="6">
        <f t="shared" si="2"/>
        <v>425</v>
      </c>
      <c r="I26" s="6">
        <f t="shared" si="2"/>
        <v>0</v>
      </c>
      <c r="J26" s="6">
        <f t="shared" si="2"/>
        <v>0</v>
      </c>
      <c r="K26" s="6">
        <f t="shared" si="2"/>
        <v>425</v>
      </c>
    </row>
    <row r="27" spans="1:11">
      <c r="A27" s="8" t="s">
        <v>78</v>
      </c>
      <c r="B27" s="5" t="s">
        <v>72</v>
      </c>
      <c r="C27" s="5" t="s">
        <v>45</v>
      </c>
      <c r="D27" s="5"/>
      <c r="E27" s="5"/>
      <c r="F27" s="5"/>
      <c r="G27" s="5">
        <f>SUM(D27:F27)</f>
        <v>0</v>
      </c>
      <c r="H27" s="5">
        <v>425</v>
      </c>
      <c r="I27" s="5"/>
      <c r="J27" s="5"/>
      <c r="K27" s="5">
        <f>SUM(H27:J27)</f>
        <v>425</v>
      </c>
    </row>
    <row r="28" spans="1:11">
      <c r="A28" s="8" t="s">
        <v>79</v>
      </c>
      <c r="B28" s="5" t="s">
        <v>73</v>
      </c>
      <c r="C28" s="5" t="s">
        <v>46</v>
      </c>
      <c r="D28" s="5"/>
      <c r="E28" s="5"/>
      <c r="F28" s="5"/>
      <c r="G28" s="5">
        <f>SUM(D28:F28)</f>
        <v>0</v>
      </c>
      <c r="H28" s="5"/>
      <c r="I28" s="5"/>
      <c r="J28" s="5"/>
      <c r="K28" s="5">
        <f>SUM(H28:J28)</f>
        <v>0</v>
      </c>
    </row>
    <row r="29" spans="1:11">
      <c r="A29" s="8" t="s">
        <v>81</v>
      </c>
      <c r="B29" s="7" t="s">
        <v>80</v>
      </c>
      <c r="C29" s="5" t="s">
        <v>63</v>
      </c>
      <c r="D29" s="5"/>
      <c r="E29" s="5">
        <f>SUM(E30:E37)</f>
        <v>0</v>
      </c>
      <c r="F29" s="5">
        <f>SUM(F30:F37)</f>
        <v>0</v>
      </c>
      <c r="G29" s="5">
        <f>SUM(G30:G37)</f>
        <v>0</v>
      </c>
      <c r="H29" s="5"/>
      <c r="I29" s="5">
        <f>SUM(I30:I37)</f>
        <v>0</v>
      </c>
      <c r="J29" s="5">
        <f>SUM(J30:J37)</f>
        <v>0</v>
      </c>
      <c r="K29" s="5">
        <f>SUM(K30:K37)</f>
        <v>0</v>
      </c>
    </row>
    <row r="30" spans="1:11" ht="19.5">
      <c r="A30" s="8" t="s">
        <v>127</v>
      </c>
      <c r="B30" s="7" t="s">
        <v>47</v>
      </c>
      <c r="C30" s="5" t="s">
        <v>48</v>
      </c>
      <c r="D30" s="5"/>
      <c r="E30" s="5"/>
      <c r="F30" s="5"/>
      <c r="G30" s="5"/>
      <c r="H30" s="5"/>
      <c r="I30" s="5"/>
      <c r="J30" s="5"/>
      <c r="K30" s="5"/>
    </row>
    <row r="31" spans="1:11" ht="19.5">
      <c r="A31" s="8" t="s">
        <v>128</v>
      </c>
      <c r="B31" s="7" t="s">
        <v>49</v>
      </c>
      <c r="C31" s="5" t="s">
        <v>50</v>
      </c>
      <c r="D31" s="5"/>
      <c r="E31" s="5"/>
      <c r="F31" s="5"/>
      <c r="G31" s="5"/>
      <c r="H31" s="5"/>
      <c r="I31" s="5"/>
      <c r="J31" s="5"/>
      <c r="K31" s="5"/>
    </row>
    <row r="32" spans="1:11" ht="19.5">
      <c r="A32" s="8" t="s">
        <v>129</v>
      </c>
      <c r="B32" s="7" t="s">
        <v>51</v>
      </c>
      <c r="C32" s="5" t="s">
        <v>52</v>
      </c>
      <c r="D32" s="5"/>
      <c r="E32" s="5"/>
      <c r="F32" s="5"/>
      <c r="G32" s="5"/>
      <c r="H32" s="5"/>
      <c r="I32" s="5"/>
      <c r="J32" s="5"/>
      <c r="K32" s="5"/>
    </row>
    <row r="33" spans="1:11">
      <c r="A33" s="8" t="s">
        <v>130</v>
      </c>
      <c r="B33" s="7" t="s">
        <v>53</v>
      </c>
      <c r="C33" s="5" t="s">
        <v>54</v>
      </c>
      <c r="D33" s="5"/>
      <c r="E33" s="5"/>
      <c r="F33" s="5"/>
      <c r="G33" s="5">
        <f>SUM(D33:F33)</f>
        <v>0</v>
      </c>
      <c r="H33" s="5"/>
      <c r="I33" s="5"/>
      <c r="J33" s="5"/>
      <c r="K33" s="5">
        <f>SUM(H33:J33)</f>
        <v>0</v>
      </c>
    </row>
    <row r="34" spans="1:11" ht="19.5">
      <c r="A34" s="8" t="s">
        <v>131</v>
      </c>
      <c r="B34" s="7" t="s">
        <v>55</v>
      </c>
      <c r="C34" s="5" t="s">
        <v>56</v>
      </c>
      <c r="D34" s="5"/>
      <c r="E34" s="5"/>
      <c r="F34" s="5"/>
      <c r="G34" s="5"/>
      <c r="H34" s="5"/>
      <c r="I34" s="5"/>
      <c r="J34" s="5"/>
      <c r="K34" s="5"/>
    </row>
    <row r="35" spans="1:11" ht="19.5">
      <c r="A35" s="8" t="s">
        <v>132</v>
      </c>
      <c r="B35" s="7" t="s">
        <v>57</v>
      </c>
      <c r="C35" s="5" t="s">
        <v>58</v>
      </c>
      <c r="D35" s="5"/>
      <c r="E35" s="5"/>
      <c r="F35" s="5"/>
      <c r="G35" s="5"/>
      <c r="H35" s="5"/>
      <c r="I35" s="5"/>
      <c r="J35" s="5"/>
      <c r="K35" s="5"/>
    </row>
    <row r="36" spans="1:11">
      <c r="A36" s="8" t="s">
        <v>133</v>
      </c>
      <c r="B36" s="5" t="s">
        <v>59</v>
      </c>
      <c r="C36" s="5" t="s">
        <v>60</v>
      </c>
      <c r="D36" s="5"/>
      <c r="E36" s="5"/>
      <c r="F36" s="5"/>
      <c r="G36" s="5"/>
      <c r="H36" s="5"/>
      <c r="I36" s="5"/>
      <c r="J36" s="5"/>
      <c r="K36" s="5"/>
    </row>
    <row r="37" spans="1:11">
      <c r="A37" s="8" t="s">
        <v>148</v>
      </c>
      <c r="B37" s="7" t="s">
        <v>61</v>
      </c>
      <c r="C37" s="5" t="s">
        <v>62</v>
      </c>
      <c r="D37" s="5"/>
      <c r="E37" s="5"/>
      <c r="F37" s="5"/>
      <c r="G37" s="5">
        <f>SUM(D37:F37)</f>
        <v>0</v>
      </c>
      <c r="H37" s="5"/>
      <c r="I37" s="5"/>
      <c r="J37" s="5"/>
      <c r="K37" s="5">
        <f>SUM(H37:J37)</f>
        <v>0</v>
      </c>
    </row>
    <row r="38" spans="1:11">
      <c r="A38" s="9" t="s">
        <v>4</v>
      </c>
      <c r="B38" s="6" t="s">
        <v>82</v>
      </c>
      <c r="C38" s="5" t="s">
        <v>43</v>
      </c>
      <c r="D38" s="5">
        <f>SUM(D39:D40)</f>
        <v>0</v>
      </c>
      <c r="E38" s="5"/>
      <c r="F38" s="5"/>
      <c r="G38" s="5"/>
      <c r="H38" s="5">
        <f>SUM(H39:H40)</f>
        <v>0</v>
      </c>
      <c r="I38" s="5"/>
      <c r="J38" s="5"/>
      <c r="K38" s="5"/>
    </row>
    <row r="39" spans="1:11">
      <c r="A39" s="8" t="s">
        <v>134</v>
      </c>
      <c r="B39" s="5" t="s">
        <v>83</v>
      </c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8" t="s">
        <v>135</v>
      </c>
      <c r="B40" s="5" t="s">
        <v>84</v>
      </c>
      <c r="C40" s="5"/>
      <c r="D40" s="5"/>
      <c r="E40" s="5"/>
      <c r="F40" s="5"/>
      <c r="G40" s="5"/>
      <c r="H40" s="5"/>
      <c r="I40" s="5"/>
      <c r="J40" s="5"/>
      <c r="K40" s="5"/>
    </row>
    <row r="41" spans="1:11">
      <c r="A41" s="9" t="s">
        <v>5</v>
      </c>
      <c r="B41" s="10" t="s">
        <v>122</v>
      </c>
      <c r="C41" s="6" t="s">
        <v>64</v>
      </c>
      <c r="D41" s="6">
        <f t="shared" ref="D41:K41" si="3">D10+D26+D38</f>
        <v>46976</v>
      </c>
      <c r="E41" s="6">
        <f t="shared" si="3"/>
        <v>0</v>
      </c>
      <c r="F41" s="6">
        <f t="shared" si="3"/>
        <v>0</v>
      </c>
      <c r="G41" s="6">
        <f t="shared" si="3"/>
        <v>46976</v>
      </c>
      <c r="H41" s="6">
        <f t="shared" si="3"/>
        <v>48897</v>
      </c>
      <c r="I41" s="6">
        <f t="shared" si="3"/>
        <v>0</v>
      </c>
      <c r="J41" s="6">
        <f t="shared" si="3"/>
        <v>0</v>
      </c>
      <c r="K41" s="6">
        <f t="shared" si="3"/>
        <v>48897</v>
      </c>
    </row>
    <row r="42" spans="1:11">
      <c r="A42" s="9" t="s">
        <v>6</v>
      </c>
      <c r="B42" s="6" t="s">
        <v>124</v>
      </c>
      <c r="C42" s="6" t="s">
        <v>90</v>
      </c>
      <c r="D42" s="5"/>
      <c r="E42" s="5"/>
      <c r="F42" s="5"/>
      <c r="G42" s="5"/>
      <c r="H42" s="5"/>
      <c r="I42" s="5"/>
      <c r="J42" s="5"/>
      <c r="K42" s="5"/>
    </row>
    <row r="43" spans="1:11">
      <c r="A43" s="8" t="s">
        <v>136</v>
      </c>
      <c r="B43" s="5" t="s">
        <v>85</v>
      </c>
      <c r="C43" s="5" t="s">
        <v>0</v>
      </c>
      <c r="D43" s="5"/>
      <c r="E43" s="5"/>
      <c r="F43" s="5"/>
      <c r="G43" s="5"/>
      <c r="H43" s="5"/>
      <c r="I43" s="5"/>
      <c r="J43" s="5"/>
      <c r="K43" s="5"/>
    </row>
    <row r="44" spans="1:11">
      <c r="A44" s="8" t="s">
        <v>137</v>
      </c>
      <c r="B44" s="5" t="s">
        <v>86</v>
      </c>
      <c r="C44" s="5" t="s">
        <v>87</v>
      </c>
      <c r="D44" s="5"/>
      <c r="E44" s="5"/>
      <c r="F44" s="5"/>
      <c r="G44" s="5"/>
      <c r="H44" s="5"/>
      <c r="I44" s="5"/>
      <c r="J44" s="5"/>
      <c r="K44" s="5"/>
    </row>
    <row r="45" spans="1:11">
      <c r="A45" s="8" t="s">
        <v>138</v>
      </c>
      <c r="B45" s="5" t="s">
        <v>88</v>
      </c>
      <c r="C45" s="5" t="s">
        <v>89</v>
      </c>
      <c r="D45" s="5"/>
      <c r="E45" s="5"/>
      <c r="F45" s="5"/>
      <c r="G45" s="5"/>
      <c r="H45" s="5"/>
      <c r="I45" s="5"/>
      <c r="J45" s="5"/>
      <c r="K45" s="5"/>
    </row>
    <row r="46" spans="1:11">
      <c r="A46" s="8" t="s">
        <v>7</v>
      </c>
      <c r="B46" s="6" t="s">
        <v>123</v>
      </c>
      <c r="C46" s="6" t="s">
        <v>99</v>
      </c>
      <c r="D46" s="5"/>
      <c r="E46" s="5"/>
      <c r="F46" s="5"/>
      <c r="G46" s="5"/>
      <c r="H46" s="5"/>
      <c r="I46" s="5"/>
      <c r="J46" s="5"/>
      <c r="K46" s="5"/>
    </row>
    <row r="47" spans="1:11">
      <c r="A47" s="8" t="s">
        <v>139</v>
      </c>
      <c r="B47" s="5" t="s">
        <v>91</v>
      </c>
      <c r="C47" s="5" t="s">
        <v>92</v>
      </c>
      <c r="D47" s="5"/>
      <c r="E47" s="5"/>
      <c r="F47" s="5"/>
      <c r="G47" s="5"/>
      <c r="H47" s="5"/>
      <c r="I47" s="5"/>
      <c r="J47" s="5"/>
      <c r="K47" s="5"/>
    </row>
    <row r="48" spans="1:11">
      <c r="A48" s="8" t="s">
        <v>140</v>
      </c>
      <c r="B48" s="5" t="s">
        <v>93</v>
      </c>
      <c r="C48" s="5" t="s">
        <v>94</v>
      </c>
      <c r="D48" s="5"/>
      <c r="E48" s="5"/>
      <c r="F48" s="5"/>
      <c r="G48" s="5"/>
      <c r="H48" s="5"/>
      <c r="I48" s="5"/>
      <c r="J48" s="5"/>
      <c r="K48" s="5"/>
    </row>
    <row r="49" spans="1:11">
      <c r="A49" s="8" t="s">
        <v>141</v>
      </c>
      <c r="B49" s="5" t="s">
        <v>95</v>
      </c>
      <c r="C49" s="5" t="s">
        <v>96</v>
      </c>
      <c r="D49" s="5"/>
      <c r="E49" s="5"/>
      <c r="F49" s="5"/>
      <c r="G49" s="5"/>
      <c r="H49" s="5"/>
      <c r="I49" s="5"/>
      <c r="J49" s="5"/>
      <c r="K49" s="5"/>
    </row>
    <row r="50" spans="1:11">
      <c r="A50" s="8" t="s">
        <v>147</v>
      </c>
      <c r="B50" s="5" t="s">
        <v>97</v>
      </c>
      <c r="C50" s="5" t="s">
        <v>98</v>
      </c>
      <c r="D50" s="5"/>
      <c r="E50" s="5"/>
      <c r="F50" s="5"/>
      <c r="G50" s="5"/>
      <c r="H50" s="5"/>
      <c r="I50" s="5"/>
      <c r="J50" s="5"/>
      <c r="K50" s="5"/>
    </row>
    <row r="51" spans="1:11">
      <c r="A51" s="9" t="s">
        <v>8</v>
      </c>
      <c r="B51" s="6" t="s">
        <v>125</v>
      </c>
      <c r="C51" s="6" t="s">
        <v>111</v>
      </c>
      <c r="D51" s="5">
        <f t="shared" ref="D51:K51" si="4">SUM(D52:D56)</f>
        <v>0</v>
      </c>
      <c r="E51" s="5">
        <f t="shared" si="4"/>
        <v>0</v>
      </c>
      <c r="F51" s="5">
        <f t="shared" si="4"/>
        <v>0</v>
      </c>
      <c r="G51" s="5">
        <f t="shared" si="4"/>
        <v>0</v>
      </c>
      <c r="H51" s="5">
        <f t="shared" si="4"/>
        <v>0</v>
      </c>
      <c r="I51" s="5">
        <f t="shared" si="4"/>
        <v>0</v>
      </c>
      <c r="J51" s="5">
        <f t="shared" si="4"/>
        <v>0</v>
      </c>
      <c r="K51" s="5">
        <f t="shared" si="4"/>
        <v>0</v>
      </c>
    </row>
    <row r="52" spans="1:11">
      <c r="A52" s="8" t="s">
        <v>142</v>
      </c>
      <c r="B52" s="5" t="s">
        <v>100</v>
      </c>
      <c r="C52" s="5" t="s">
        <v>101</v>
      </c>
      <c r="D52" s="5"/>
      <c r="E52" s="5"/>
      <c r="F52" s="5"/>
      <c r="G52" s="5"/>
      <c r="H52" s="5"/>
      <c r="I52" s="5"/>
      <c r="J52" s="5"/>
      <c r="K52" s="5"/>
    </row>
    <row r="53" spans="1:11">
      <c r="A53" s="8" t="s">
        <v>143</v>
      </c>
      <c r="B53" s="5" t="s">
        <v>102</v>
      </c>
      <c r="C53" s="5" t="s">
        <v>103</v>
      </c>
      <c r="D53" s="5"/>
      <c r="E53" s="5"/>
      <c r="F53" s="5"/>
      <c r="G53" s="5"/>
      <c r="H53" s="5"/>
      <c r="I53" s="5"/>
      <c r="J53" s="5"/>
      <c r="K53" s="5"/>
    </row>
    <row r="54" spans="1:11">
      <c r="A54" s="8" t="s">
        <v>144</v>
      </c>
      <c r="B54" s="5" t="s">
        <v>105</v>
      </c>
      <c r="C54" s="5" t="s">
        <v>106</v>
      </c>
      <c r="D54" s="5"/>
      <c r="E54" s="5"/>
      <c r="F54" s="5"/>
      <c r="G54" s="5"/>
      <c r="H54" s="5"/>
      <c r="I54" s="5"/>
      <c r="J54" s="5"/>
      <c r="K54" s="5"/>
    </row>
    <row r="55" spans="1:11">
      <c r="A55" s="8" t="s">
        <v>145</v>
      </c>
      <c r="B55" s="5" t="s">
        <v>107</v>
      </c>
      <c r="C55" s="5" t="s">
        <v>108</v>
      </c>
      <c r="D55" s="5"/>
      <c r="E55" s="5"/>
      <c r="F55" s="5"/>
      <c r="G55" s="5"/>
      <c r="H55" s="5"/>
      <c r="I55" s="5"/>
      <c r="J55" s="5"/>
      <c r="K55" s="5"/>
    </row>
    <row r="56" spans="1:11">
      <c r="A56" s="8" t="s">
        <v>146</v>
      </c>
      <c r="B56" s="5" t="s">
        <v>109</v>
      </c>
      <c r="C56" s="5" t="s">
        <v>110</v>
      </c>
      <c r="D56" s="5"/>
      <c r="E56" s="5"/>
      <c r="F56" s="5"/>
      <c r="G56" s="5"/>
      <c r="H56" s="5"/>
      <c r="I56" s="5"/>
      <c r="J56" s="5"/>
      <c r="K56" s="5"/>
    </row>
    <row r="57" spans="1:11">
      <c r="A57" s="9" t="s">
        <v>9</v>
      </c>
      <c r="B57" s="6" t="s">
        <v>360</v>
      </c>
      <c r="C57" s="6" t="s">
        <v>120</v>
      </c>
      <c r="D57" s="5"/>
      <c r="E57" s="5"/>
      <c r="F57" s="5"/>
      <c r="G57" s="5"/>
      <c r="H57" s="5"/>
      <c r="I57" s="5"/>
      <c r="J57" s="5"/>
      <c r="K57" s="5"/>
    </row>
    <row r="58" spans="1:11">
      <c r="A58" s="8" t="s">
        <v>149</v>
      </c>
      <c r="B58" s="5" t="s">
        <v>112</v>
      </c>
      <c r="C58" s="5" t="s">
        <v>113</v>
      </c>
      <c r="D58" s="5"/>
      <c r="E58" s="5"/>
      <c r="F58" s="5"/>
      <c r="G58" s="5"/>
      <c r="H58" s="5"/>
      <c r="I58" s="5"/>
      <c r="J58" s="5"/>
      <c r="K58" s="5"/>
    </row>
    <row r="59" spans="1:11">
      <c r="A59" s="8" t="s">
        <v>150</v>
      </c>
      <c r="B59" s="5" t="s">
        <v>114</v>
      </c>
      <c r="C59" s="5" t="s">
        <v>115</v>
      </c>
      <c r="D59" s="5"/>
      <c r="E59" s="5"/>
      <c r="F59" s="5"/>
      <c r="G59" s="5"/>
      <c r="H59" s="5"/>
      <c r="I59" s="5"/>
      <c r="J59" s="5"/>
      <c r="K59" s="5"/>
    </row>
    <row r="60" spans="1:11">
      <c r="A60" s="8" t="s">
        <v>151</v>
      </c>
      <c r="B60" s="5" t="s">
        <v>116</v>
      </c>
      <c r="C60" s="5" t="s">
        <v>117</v>
      </c>
      <c r="D60" s="5"/>
      <c r="E60" s="5"/>
      <c r="F60" s="5"/>
      <c r="G60" s="5"/>
      <c r="H60" s="5"/>
      <c r="I60" s="5"/>
      <c r="J60" s="5"/>
      <c r="K60" s="5"/>
    </row>
    <row r="61" spans="1:11">
      <c r="A61" s="8" t="s">
        <v>152</v>
      </c>
      <c r="B61" s="5" t="s">
        <v>118</v>
      </c>
      <c r="C61" s="5" t="s">
        <v>119</v>
      </c>
      <c r="D61" s="5"/>
      <c r="E61" s="5"/>
      <c r="F61" s="5"/>
      <c r="G61" s="5"/>
      <c r="H61" s="5"/>
      <c r="I61" s="5"/>
      <c r="J61" s="5"/>
      <c r="K61" s="5"/>
    </row>
    <row r="62" spans="1:11">
      <c r="A62" s="28" t="s">
        <v>10</v>
      </c>
      <c r="B62" s="6" t="s">
        <v>435</v>
      </c>
      <c r="C62" s="6" t="s">
        <v>121</v>
      </c>
      <c r="D62" s="6">
        <f t="shared" ref="D62:K62" si="5">D42+D46+D51+D57</f>
        <v>0</v>
      </c>
      <c r="E62" s="6">
        <f t="shared" si="5"/>
        <v>0</v>
      </c>
      <c r="F62" s="6">
        <f t="shared" si="5"/>
        <v>0</v>
      </c>
      <c r="G62" s="6">
        <f t="shared" si="5"/>
        <v>0</v>
      </c>
      <c r="H62" s="6">
        <f t="shared" si="5"/>
        <v>0</v>
      </c>
      <c r="I62" s="6">
        <f t="shared" si="5"/>
        <v>0</v>
      </c>
      <c r="J62" s="6">
        <f t="shared" si="5"/>
        <v>0</v>
      </c>
      <c r="K62" s="6">
        <f t="shared" si="5"/>
        <v>0</v>
      </c>
    </row>
    <row r="63" spans="1:11">
      <c r="A63" s="28" t="s">
        <v>11</v>
      </c>
      <c r="B63" s="6" t="s">
        <v>434</v>
      </c>
      <c r="C63" s="6"/>
      <c r="D63" s="6">
        <f t="shared" ref="D63:K63" si="6">D41+D62</f>
        <v>46976</v>
      </c>
      <c r="E63" s="6">
        <f t="shared" si="6"/>
        <v>0</v>
      </c>
      <c r="F63" s="6">
        <f t="shared" si="6"/>
        <v>0</v>
      </c>
      <c r="G63" s="6">
        <f t="shared" si="6"/>
        <v>46976</v>
      </c>
      <c r="H63" s="6">
        <f t="shared" si="6"/>
        <v>48897</v>
      </c>
      <c r="I63" s="6">
        <f t="shared" si="6"/>
        <v>0</v>
      </c>
      <c r="J63" s="6">
        <f t="shared" si="6"/>
        <v>0</v>
      </c>
      <c r="K63" s="6">
        <f t="shared" si="6"/>
        <v>48897</v>
      </c>
    </row>
    <row r="65" spans="1:11" ht="12.75">
      <c r="A65" s="400" t="s">
        <v>428</v>
      </c>
      <c r="B65" s="411"/>
      <c r="C65" s="411"/>
      <c r="D65" s="11">
        <v>11</v>
      </c>
      <c r="E65" s="11">
        <v>0</v>
      </c>
      <c r="F65" s="11">
        <v>0</v>
      </c>
      <c r="G65" s="11">
        <v>11</v>
      </c>
      <c r="H65" s="11">
        <v>11</v>
      </c>
      <c r="I65" s="11">
        <v>0</v>
      </c>
      <c r="J65" s="11">
        <v>0</v>
      </c>
      <c r="K65" s="11">
        <v>11</v>
      </c>
    </row>
    <row r="66" spans="1:11" ht="12.75">
      <c r="A66" s="400" t="s">
        <v>345</v>
      </c>
      <c r="B66" s="411"/>
      <c r="C66" s="411"/>
      <c r="D66" s="11">
        <v>0</v>
      </c>
      <c r="E66" s="11">
        <v>0</v>
      </c>
      <c r="F66" s="11">
        <v>0</v>
      </c>
      <c r="G66" s="11">
        <f>SUM(D66:F66)</f>
        <v>0</v>
      </c>
      <c r="H66" s="11">
        <v>0</v>
      </c>
      <c r="I66" s="11">
        <v>0</v>
      </c>
      <c r="J66" s="11">
        <v>0</v>
      </c>
      <c r="K66" s="11">
        <f>SUM(H66:J66)</f>
        <v>0</v>
      </c>
    </row>
  </sheetData>
  <mergeCells count="20">
    <mergeCell ref="A66:C66"/>
    <mergeCell ref="H7:K7"/>
    <mergeCell ref="H8:H9"/>
    <mergeCell ref="I8:I9"/>
    <mergeCell ref="J8:J9"/>
    <mergeCell ref="K8:K9"/>
    <mergeCell ref="A7:A9"/>
    <mergeCell ref="B7:B9"/>
    <mergeCell ref="C7:C9"/>
    <mergeCell ref="F8:F9"/>
    <mergeCell ref="G8:G9"/>
    <mergeCell ref="D7:G7"/>
    <mergeCell ref="D8:D9"/>
    <mergeCell ref="E8:E9"/>
    <mergeCell ref="A1:K1"/>
    <mergeCell ref="A6:K6"/>
    <mergeCell ref="A5:K5"/>
    <mergeCell ref="A3:K3"/>
    <mergeCell ref="A65:C65"/>
    <mergeCell ref="A2:K2"/>
  </mergeCells>
  <pageMargins left="0.19685039370078741" right="0" top="0.15748031496062992" bottom="0.19685039370078741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97"/>
  <sheetViews>
    <sheetView tabSelected="1" zoomScale="150" zoomScaleNormal="150" workbookViewId="0">
      <selection activeCell="L84" sqref="L84"/>
    </sheetView>
  </sheetViews>
  <sheetFormatPr defaultRowHeight="11.45" customHeight="1"/>
  <cols>
    <col min="1" max="1" width="4.85546875" style="256" customWidth="1"/>
    <col min="2" max="2" width="27.7109375" style="256" customWidth="1"/>
    <col min="3" max="3" width="6.7109375" style="256" customWidth="1"/>
    <col min="4" max="4" width="8.42578125" style="375" customWidth="1"/>
    <col min="5" max="5" width="9.28515625" style="375" customWidth="1"/>
    <col min="6" max="6" width="10.140625" style="375" customWidth="1"/>
    <col min="7" max="7" width="8.28515625" style="376" customWidth="1"/>
    <col min="8" max="9" width="8.28515625" style="375" customWidth="1"/>
    <col min="10" max="10" width="9.85546875" style="375" customWidth="1"/>
    <col min="11" max="11" width="8.140625" style="376" customWidth="1"/>
    <col min="12" max="12" width="8.5703125" style="375" customWidth="1"/>
    <col min="13" max="13" width="9" style="375" customWidth="1"/>
    <col min="14" max="14" width="9" style="376" customWidth="1"/>
    <col min="15" max="15" width="8.85546875" style="376" customWidth="1"/>
    <col min="16" max="16384" width="9.140625" style="256"/>
  </cols>
  <sheetData>
    <row r="1" spans="1:20" ht="11.45" customHeight="1">
      <c r="A1" s="423" t="s">
        <v>585</v>
      </c>
      <c r="B1" s="423"/>
      <c r="C1" s="423"/>
      <c r="D1" s="423"/>
      <c r="E1" s="423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20" ht="11.45" customHeight="1">
      <c r="A2" s="423" t="s">
        <v>564</v>
      </c>
      <c r="B2" s="423"/>
      <c r="C2" s="423"/>
      <c r="D2" s="423"/>
      <c r="E2" s="423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20" ht="11.45" customHeight="1">
      <c r="A3" s="425" t="s">
        <v>565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20" ht="11.45" customHeight="1" thickBot="1">
      <c r="A4" s="426" t="s">
        <v>372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</row>
    <row r="5" spans="1:20" ht="11.45" customHeight="1">
      <c r="A5" s="427" t="s">
        <v>459</v>
      </c>
      <c r="B5" s="430" t="s">
        <v>566</v>
      </c>
      <c r="C5" s="430" t="s">
        <v>370</v>
      </c>
      <c r="D5" s="433" t="s">
        <v>371</v>
      </c>
      <c r="E5" s="434"/>
      <c r="F5" s="434"/>
      <c r="G5" s="434"/>
      <c r="H5" s="434"/>
      <c r="I5" s="434"/>
      <c r="J5" s="434"/>
      <c r="K5" s="434"/>
      <c r="L5" s="434"/>
      <c r="M5" s="434"/>
      <c r="N5" s="435"/>
      <c r="O5" s="436" t="s">
        <v>490</v>
      </c>
    </row>
    <row r="6" spans="1:20" ht="11.45" customHeight="1">
      <c r="A6" s="428"/>
      <c r="B6" s="431"/>
      <c r="C6" s="431"/>
      <c r="D6" s="439" t="s">
        <v>567</v>
      </c>
      <c r="E6" s="440"/>
      <c r="F6" s="440"/>
      <c r="G6" s="441"/>
      <c r="H6" s="439" t="s">
        <v>568</v>
      </c>
      <c r="I6" s="440"/>
      <c r="J6" s="440"/>
      <c r="K6" s="442"/>
      <c r="L6" s="443" t="s">
        <v>346</v>
      </c>
      <c r="M6" s="440"/>
      <c r="N6" s="442"/>
      <c r="O6" s="437"/>
    </row>
    <row r="7" spans="1:20" s="262" customFormat="1" ht="32.25" customHeight="1" thickBot="1">
      <c r="A7" s="429"/>
      <c r="B7" s="432"/>
      <c r="C7" s="432"/>
      <c r="D7" s="257" t="s">
        <v>364</v>
      </c>
      <c r="E7" s="258" t="s">
        <v>365</v>
      </c>
      <c r="F7" s="258" t="s">
        <v>366</v>
      </c>
      <c r="G7" s="259" t="s">
        <v>349</v>
      </c>
      <c r="H7" s="257" t="s">
        <v>364</v>
      </c>
      <c r="I7" s="258" t="s">
        <v>365</v>
      </c>
      <c r="J7" s="258" t="s">
        <v>366</v>
      </c>
      <c r="K7" s="260" t="s">
        <v>349</v>
      </c>
      <c r="L7" s="261" t="s">
        <v>364</v>
      </c>
      <c r="M7" s="258" t="s">
        <v>365</v>
      </c>
      <c r="N7" s="260" t="s">
        <v>349</v>
      </c>
      <c r="O7" s="438"/>
    </row>
    <row r="8" spans="1:20" s="262" customFormat="1" ht="11.45" customHeight="1">
      <c r="A8" s="263" t="s">
        <v>2</v>
      </c>
      <c r="B8" s="264" t="s">
        <v>515</v>
      </c>
      <c r="C8" s="265" t="s">
        <v>569</v>
      </c>
      <c r="D8" s="266">
        <v>102092</v>
      </c>
      <c r="E8" s="267"/>
      <c r="F8" s="267">
        <v>70800</v>
      </c>
      <c r="G8" s="268">
        <f>SUM(D8:F8)</f>
        <v>172892</v>
      </c>
      <c r="H8" s="266"/>
      <c r="I8" s="267"/>
      <c r="J8" s="267"/>
      <c r="K8" s="269"/>
      <c r="L8" s="270">
        <v>561</v>
      </c>
      <c r="M8" s="271"/>
      <c r="N8" s="272">
        <f>SUM(L8:M8)</f>
        <v>561</v>
      </c>
      <c r="O8" s="273">
        <f>G8+K8+N8</f>
        <v>173453</v>
      </c>
      <c r="R8" s="274"/>
      <c r="S8" s="274"/>
      <c r="T8" s="274"/>
    </row>
    <row r="9" spans="1:20" s="262" customFormat="1" ht="11.45" customHeight="1">
      <c r="A9" s="275" t="s">
        <v>3</v>
      </c>
      <c r="B9" s="276" t="s">
        <v>516</v>
      </c>
      <c r="C9" s="277" t="s">
        <v>196</v>
      </c>
      <c r="D9" s="278"/>
      <c r="E9" s="279"/>
      <c r="F9" s="279"/>
      <c r="G9" s="280"/>
      <c r="H9" s="278"/>
      <c r="I9" s="279"/>
      <c r="J9" s="279"/>
      <c r="K9" s="281"/>
      <c r="L9" s="282"/>
      <c r="M9" s="283"/>
      <c r="N9" s="284"/>
      <c r="O9" s="285">
        <f>G9+K9+N9</f>
        <v>0</v>
      </c>
      <c r="R9" s="274"/>
      <c r="S9" s="274"/>
      <c r="T9" s="274"/>
    </row>
    <row r="10" spans="1:20" s="262" customFormat="1" ht="11.45" customHeight="1">
      <c r="A10" s="275" t="s">
        <v>4</v>
      </c>
      <c r="B10" s="276" t="s">
        <v>517</v>
      </c>
      <c r="C10" s="277" t="s">
        <v>205</v>
      </c>
      <c r="D10" s="278">
        <v>16200</v>
      </c>
      <c r="E10" s="279"/>
      <c r="F10" s="279"/>
      <c r="G10" s="280">
        <f>SUM(D10:F10)</f>
        <v>16200</v>
      </c>
      <c r="H10" s="278"/>
      <c r="I10" s="279"/>
      <c r="J10" s="279"/>
      <c r="K10" s="281"/>
      <c r="L10" s="282"/>
      <c r="M10" s="283"/>
      <c r="N10" s="284"/>
      <c r="O10" s="285">
        <f t="shared" ref="O10:O19" si="0">G10+K10+N10</f>
        <v>16200</v>
      </c>
      <c r="R10" s="274"/>
      <c r="S10" s="274"/>
      <c r="T10" s="274"/>
    </row>
    <row r="11" spans="1:20" s="262" customFormat="1" ht="11.45" customHeight="1">
      <c r="A11" s="275" t="s">
        <v>5</v>
      </c>
      <c r="B11" s="276" t="s">
        <v>518</v>
      </c>
      <c r="C11" s="277" t="s">
        <v>226</v>
      </c>
      <c r="D11" s="278">
        <v>7404</v>
      </c>
      <c r="E11" s="279"/>
      <c r="F11" s="279"/>
      <c r="G11" s="280">
        <f>SUM(D11:F11)</f>
        <v>7404</v>
      </c>
      <c r="H11" s="278"/>
      <c r="I11" s="279"/>
      <c r="J11" s="279"/>
      <c r="K11" s="281"/>
      <c r="L11" s="282">
        <v>746</v>
      </c>
      <c r="M11" s="283"/>
      <c r="N11" s="284">
        <f>SUM(L11:M11)</f>
        <v>746</v>
      </c>
      <c r="O11" s="285">
        <f t="shared" si="0"/>
        <v>8150</v>
      </c>
    </row>
    <row r="12" spans="1:20" s="262" customFormat="1" ht="11.45" customHeight="1">
      <c r="A12" s="275" t="s">
        <v>6</v>
      </c>
      <c r="B12" s="276" t="s">
        <v>519</v>
      </c>
      <c r="C12" s="277" t="s">
        <v>237</v>
      </c>
      <c r="D12" s="278">
        <v>1362</v>
      </c>
      <c r="E12" s="279"/>
      <c r="F12" s="279"/>
      <c r="G12" s="280">
        <f>SUM(D12:F12)</f>
        <v>1362</v>
      </c>
      <c r="H12" s="278"/>
      <c r="I12" s="279"/>
      <c r="J12" s="279"/>
      <c r="K12" s="281"/>
      <c r="L12" s="282"/>
      <c r="M12" s="283"/>
      <c r="N12" s="284"/>
      <c r="O12" s="285">
        <f t="shared" si="0"/>
        <v>1362</v>
      </c>
    </row>
    <row r="13" spans="1:20" s="262" customFormat="1" ht="11.45" customHeight="1">
      <c r="A13" s="275" t="s">
        <v>7</v>
      </c>
      <c r="B13" s="276" t="s">
        <v>520</v>
      </c>
      <c r="C13" s="277" t="s">
        <v>244</v>
      </c>
      <c r="D13" s="278"/>
      <c r="E13" s="279"/>
      <c r="F13" s="279"/>
      <c r="G13" s="280"/>
      <c r="H13" s="278"/>
      <c r="I13" s="279"/>
      <c r="J13" s="279"/>
      <c r="K13" s="281"/>
      <c r="L13" s="282"/>
      <c r="M13" s="283"/>
      <c r="N13" s="284"/>
      <c r="O13" s="285">
        <f t="shared" si="0"/>
        <v>0</v>
      </c>
    </row>
    <row r="14" spans="1:20" s="262" customFormat="1" ht="11.45" customHeight="1" thickBot="1">
      <c r="A14" s="286" t="s">
        <v>8</v>
      </c>
      <c r="B14" s="287" t="s">
        <v>521</v>
      </c>
      <c r="C14" s="288" t="s">
        <v>251</v>
      </c>
      <c r="D14" s="289">
        <v>555</v>
      </c>
      <c r="E14" s="290"/>
      <c r="F14" s="290"/>
      <c r="G14" s="291">
        <f>SUM(D14:F14)</f>
        <v>555</v>
      </c>
      <c r="H14" s="289"/>
      <c r="I14" s="290"/>
      <c r="J14" s="290"/>
      <c r="K14" s="292"/>
      <c r="L14" s="293"/>
      <c r="M14" s="294"/>
      <c r="N14" s="284"/>
      <c r="O14" s="285">
        <f t="shared" si="0"/>
        <v>555</v>
      </c>
    </row>
    <row r="15" spans="1:20" s="262" customFormat="1" ht="11.45" customHeight="1" thickBot="1">
      <c r="A15" s="295" t="s">
        <v>9</v>
      </c>
      <c r="B15" s="296" t="s">
        <v>570</v>
      </c>
      <c r="C15" s="297"/>
      <c r="D15" s="298">
        <f>SUM(D8:D14)</f>
        <v>127613</v>
      </c>
      <c r="E15" s="299"/>
      <c r="F15" s="299">
        <f>SUM(F8:F14)</f>
        <v>70800</v>
      </c>
      <c r="G15" s="300">
        <f>SUM(D15:F15)</f>
        <v>198413</v>
      </c>
      <c r="H15" s="298"/>
      <c r="I15" s="299"/>
      <c r="J15" s="299"/>
      <c r="K15" s="300"/>
      <c r="L15" s="299">
        <f>SUM(L8:L14)</f>
        <v>1307</v>
      </c>
      <c r="M15" s="299"/>
      <c r="N15" s="300">
        <f>SUM(N8:N14)</f>
        <v>1307</v>
      </c>
      <c r="O15" s="300">
        <f t="shared" si="0"/>
        <v>199720</v>
      </c>
    </row>
    <row r="16" spans="1:20" ht="11.45" customHeight="1">
      <c r="A16" s="301" t="s">
        <v>10</v>
      </c>
      <c r="B16" s="302" t="s">
        <v>522</v>
      </c>
      <c r="C16" s="303" t="s">
        <v>266</v>
      </c>
      <c r="D16" s="304"/>
      <c r="E16" s="305"/>
      <c r="F16" s="306"/>
      <c r="G16" s="307"/>
      <c r="H16" s="308"/>
      <c r="I16" s="309"/>
      <c r="J16" s="309"/>
      <c r="K16" s="307"/>
      <c r="L16" s="310"/>
      <c r="M16" s="309"/>
      <c r="N16" s="307"/>
      <c r="O16" s="311">
        <f t="shared" si="0"/>
        <v>0</v>
      </c>
    </row>
    <row r="17" spans="1:18" ht="10.5">
      <c r="A17" s="275" t="s">
        <v>11</v>
      </c>
      <c r="B17" s="312" t="s">
        <v>523</v>
      </c>
      <c r="C17" s="313" t="s">
        <v>280</v>
      </c>
      <c r="D17" s="314">
        <v>36904</v>
      </c>
      <c r="E17" s="283">
        <v>2400</v>
      </c>
      <c r="F17" s="283"/>
      <c r="G17" s="307">
        <f>SUM(D17:F17)</f>
        <v>39304</v>
      </c>
      <c r="H17" s="314"/>
      <c r="I17" s="283"/>
      <c r="J17" s="283">
        <v>945</v>
      </c>
      <c r="K17" s="307">
        <f>SUM(J17)</f>
        <v>945</v>
      </c>
      <c r="L17" s="315">
        <v>1196</v>
      </c>
      <c r="M17" s="283"/>
      <c r="N17" s="307">
        <f>SUM(L17:M17)</f>
        <v>1196</v>
      </c>
      <c r="O17" s="311">
        <f t="shared" si="0"/>
        <v>41445</v>
      </c>
    </row>
    <row r="18" spans="1:18" ht="10.5">
      <c r="A18" s="286" t="s">
        <v>12</v>
      </c>
      <c r="B18" s="316" t="s">
        <v>524</v>
      </c>
      <c r="C18" s="317" t="s">
        <v>280</v>
      </c>
      <c r="D18" s="318">
        <v>37909</v>
      </c>
      <c r="E18" s="319"/>
      <c r="F18" s="319"/>
      <c r="G18" s="320">
        <f>SUM(D18:F18)</f>
        <v>37909</v>
      </c>
      <c r="H18" s="318"/>
      <c r="I18" s="294"/>
      <c r="J18" s="294"/>
      <c r="K18" s="307"/>
      <c r="L18" s="319"/>
      <c r="M18" s="294"/>
      <c r="N18" s="307"/>
      <c r="O18" s="311">
        <f t="shared" si="0"/>
        <v>37909</v>
      </c>
    </row>
    <row r="19" spans="1:18" ht="10.5">
      <c r="A19" s="275" t="s">
        <v>527</v>
      </c>
      <c r="B19" s="312" t="s">
        <v>571</v>
      </c>
      <c r="C19" s="313" t="s">
        <v>286</v>
      </c>
      <c r="D19" s="321"/>
      <c r="E19" s="322"/>
      <c r="F19" s="323"/>
      <c r="G19" s="320"/>
      <c r="H19" s="314"/>
      <c r="I19" s="283"/>
      <c r="J19" s="283">
        <v>36823</v>
      </c>
      <c r="K19" s="307">
        <f>SUM(J19)</f>
        <v>36823</v>
      </c>
      <c r="L19" s="315">
        <v>44473</v>
      </c>
      <c r="M19" s="283"/>
      <c r="N19" s="307">
        <f>SUM(L19:M19)</f>
        <v>44473</v>
      </c>
      <c r="O19" s="311">
        <f t="shared" si="0"/>
        <v>81296</v>
      </c>
    </row>
    <row r="20" spans="1:18" ht="11.25" thickBot="1">
      <c r="A20" s="286" t="s">
        <v>13</v>
      </c>
      <c r="B20" s="316" t="s">
        <v>572</v>
      </c>
      <c r="C20" s="317" t="s">
        <v>286</v>
      </c>
      <c r="D20" s="318"/>
      <c r="E20" s="319"/>
      <c r="F20" s="319"/>
      <c r="G20" s="320"/>
      <c r="H20" s="318"/>
      <c r="I20" s="294"/>
      <c r="J20" s="294"/>
      <c r="K20" s="320"/>
      <c r="L20" s="319"/>
      <c r="M20" s="294"/>
      <c r="N20" s="320"/>
      <c r="O20" s="324">
        <v>81296</v>
      </c>
    </row>
    <row r="21" spans="1:18" ht="11.25" thickBot="1">
      <c r="A21" s="295" t="s">
        <v>13</v>
      </c>
      <c r="B21" s="325" t="s">
        <v>566</v>
      </c>
      <c r="C21" s="326"/>
      <c r="D21" s="327">
        <f>D15+D17+D18</f>
        <v>202426</v>
      </c>
      <c r="E21" s="327">
        <f>E15+E17+E18</f>
        <v>2400</v>
      </c>
      <c r="F21" s="327">
        <f>F15+F17+F18</f>
        <v>70800</v>
      </c>
      <c r="G21" s="327">
        <f>G15+G17+G18</f>
        <v>275626</v>
      </c>
      <c r="H21" s="327">
        <f t="shared" ref="H21:O21" si="1">H15+H17+H18</f>
        <v>0</v>
      </c>
      <c r="I21" s="327">
        <f t="shared" si="1"/>
        <v>0</v>
      </c>
      <c r="J21" s="327">
        <f t="shared" si="1"/>
        <v>945</v>
      </c>
      <c r="K21" s="327">
        <f t="shared" si="1"/>
        <v>945</v>
      </c>
      <c r="L21" s="327">
        <f t="shared" si="1"/>
        <v>2503</v>
      </c>
      <c r="M21" s="327">
        <f t="shared" si="1"/>
        <v>0</v>
      </c>
      <c r="N21" s="327">
        <f t="shared" si="1"/>
        <v>2503</v>
      </c>
      <c r="O21" s="327">
        <f t="shared" si="1"/>
        <v>279074</v>
      </c>
    </row>
    <row r="22" spans="1:18" s="262" customFormat="1" ht="10.5">
      <c r="A22" s="263" t="s">
        <v>2</v>
      </c>
      <c r="B22" s="444" t="s">
        <v>573</v>
      </c>
      <c r="C22" s="444"/>
      <c r="D22" s="328">
        <f>D8+D10+D11+D13+D17+D19</f>
        <v>162600</v>
      </c>
      <c r="E22" s="328">
        <f>E8+E10+E11+E13+E17+E19</f>
        <v>2400</v>
      </c>
      <c r="F22" s="328">
        <f>F8+F10+F11+F13+F17+F19</f>
        <v>70800</v>
      </c>
      <c r="G22" s="328">
        <f>G8+G10+G11+G13+G17+G19</f>
        <v>235800</v>
      </c>
      <c r="H22" s="328">
        <f t="shared" ref="H22:N22" si="2">H8+H10+H11+H13+H17+H19</f>
        <v>0</v>
      </c>
      <c r="I22" s="328">
        <f t="shared" si="2"/>
        <v>0</v>
      </c>
      <c r="J22" s="328">
        <f t="shared" si="2"/>
        <v>37768</v>
      </c>
      <c r="K22" s="328">
        <f t="shared" si="2"/>
        <v>37768</v>
      </c>
      <c r="L22" s="328">
        <f t="shared" si="2"/>
        <v>46976</v>
      </c>
      <c r="M22" s="328">
        <f t="shared" si="2"/>
        <v>0</v>
      </c>
      <c r="N22" s="328">
        <f t="shared" si="2"/>
        <v>46976</v>
      </c>
      <c r="O22" s="329">
        <f>O8+O10+O11+O13+O17+O19-O20</f>
        <v>239248</v>
      </c>
    </row>
    <row r="23" spans="1:18" s="262" customFormat="1" ht="11.25" thickBot="1">
      <c r="A23" s="286" t="s">
        <v>3</v>
      </c>
      <c r="B23" s="445" t="s">
        <v>574</v>
      </c>
      <c r="C23" s="445"/>
      <c r="D23" s="330">
        <f>D9+D12+D14+D18</f>
        <v>39826</v>
      </c>
      <c r="E23" s="330">
        <f>E9+E12+E14+E18</f>
        <v>0</v>
      </c>
      <c r="F23" s="330">
        <f>F9+F12+F14+F18</f>
        <v>0</v>
      </c>
      <c r="G23" s="330">
        <f>G9+G12+G14+G18</f>
        <v>39826</v>
      </c>
      <c r="H23" s="330">
        <f t="shared" ref="H23:O23" si="3">H9+H12+H14+H18</f>
        <v>0</v>
      </c>
      <c r="I23" s="330">
        <f t="shared" si="3"/>
        <v>0</v>
      </c>
      <c r="J23" s="330">
        <f t="shared" si="3"/>
        <v>0</v>
      </c>
      <c r="K23" s="330">
        <f t="shared" si="3"/>
        <v>0</v>
      </c>
      <c r="L23" s="330">
        <f t="shared" si="3"/>
        <v>0</v>
      </c>
      <c r="M23" s="330">
        <f t="shared" si="3"/>
        <v>0</v>
      </c>
      <c r="N23" s="330">
        <f t="shared" si="3"/>
        <v>0</v>
      </c>
      <c r="O23" s="331">
        <f t="shared" si="3"/>
        <v>39826</v>
      </c>
    </row>
    <row r="24" spans="1:18" s="262" customFormat="1" ht="11.25" thickBot="1">
      <c r="A24" s="332"/>
      <c r="B24" s="446" t="s">
        <v>575</v>
      </c>
      <c r="C24" s="447"/>
      <c r="D24" s="333">
        <f t="shared" ref="D24:O24" si="4">SUM(D22:D23)</f>
        <v>202426</v>
      </c>
      <c r="E24" s="333">
        <f t="shared" si="4"/>
        <v>2400</v>
      </c>
      <c r="F24" s="333">
        <f t="shared" si="4"/>
        <v>70800</v>
      </c>
      <c r="G24" s="333">
        <f t="shared" si="4"/>
        <v>275626</v>
      </c>
      <c r="H24" s="333">
        <f t="shared" si="4"/>
        <v>0</v>
      </c>
      <c r="I24" s="333">
        <f t="shared" si="4"/>
        <v>0</v>
      </c>
      <c r="J24" s="333">
        <f t="shared" si="4"/>
        <v>37768</v>
      </c>
      <c r="K24" s="333">
        <f t="shared" si="4"/>
        <v>37768</v>
      </c>
      <c r="L24" s="333">
        <f t="shared" si="4"/>
        <v>46976</v>
      </c>
      <c r="M24" s="333">
        <f t="shared" si="4"/>
        <v>0</v>
      </c>
      <c r="N24" s="333">
        <f t="shared" si="4"/>
        <v>46976</v>
      </c>
      <c r="O24" s="334">
        <f t="shared" si="4"/>
        <v>279074</v>
      </c>
    </row>
    <row r="25" spans="1:18" ht="10.5">
      <c r="A25" s="451" t="s">
        <v>459</v>
      </c>
      <c r="B25" s="454" t="s">
        <v>576</v>
      </c>
      <c r="C25" s="454" t="s">
        <v>370</v>
      </c>
      <c r="D25" s="433" t="s">
        <v>371</v>
      </c>
      <c r="E25" s="434"/>
      <c r="F25" s="434"/>
      <c r="G25" s="434"/>
      <c r="H25" s="434"/>
      <c r="I25" s="434"/>
      <c r="J25" s="434"/>
      <c r="K25" s="434"/>
      <c r="L25" s="434"/>
      <c r="M25" s="434"/>
      <c r="N25" s="435"/>
      <c r="O25" s="448" t="s">
        <v>490</v>
      </c>
    </row>
    <row r="26" spans="1:18" ht="10.5">
      <c r="A26" s="452"/>
      <c r="B26" s="455"/>
      <c r="C26" s="455"/>
      <c r="D26" s="439" t="s">
        <v>567</v>
      </c>
      <c r="E26" s="440"/>
      <c r="F26" s="440"/>
      <c r="G26" s="441"/>
      <c r="H26" s="439" t="s">
        <v>568</v>
      </c>
      <c r="I26" s="440"/>
      <c r="J26" s="440"/>
      <c r="K26" s="442"/>
      <c r="L26" s="443" t="s">
        <v>346</v>
      </c>
      <c r="M26" s="440"/>
      <c r="N26" s="442"/>
      <c r="O26" s="449"/>
    </row>
    <row r="27" spans="1:18" s="262" customFormat="1" ht="32.25" thickBot="1">
      <c r="A27" s="453"/>
      <c r="B27" s="456"/>
      <c r="C27" s="456"/>
      <c r="D27" s="257" t="s">
        <v>364</v>
      </c>
      <c r="E27" s="258" t="s">
        <v>365</v>
      </c>
      <c r="F27" s="258" t="s">
        <v>366</v>
      </c>
      <c r="G27" s="259" t="s">
        <v>349</v>
      </c>
      <c r="H27" s="257" t="s">
        <v>364</v>
      </c>
      <c r="I27" s="258" t="s">
        <v>365</v>
      </c>
      <c r="J27" s="258" t="s">
        <v>366</v>
      </c>
      <c r="K27" s="260" t="s">
        <v>349</v>
      </c>
      <c r="L27" s="261" t="s">
        <v>364</v>
      </c>
      <c r="M27" s="258" t="s">
        <v>365</v>
      </c>
      <c r="N27" s="260" t="s">
        <v>349</v>
      </c>
      <c r="O27" s="450"/>
    </row>
    <row r="28" spans="1:18" s="262" customFormat="1" ht="10.5">
      <c r="A28" s="263" t="s">
        <v>2</v>
      </c>
      <c r="B28" s="264" t="s">
        <v>526</v>
      </c>
      <c r="C28" s="265" t="s">
        <v>18</v>
      </c>
      <c r="D28" s="266">
        <v>29670</v>
      </c>
      <c r="E28" s="267"/>
      <c r="F28" s="267"/>
      <c r="G28" s="335">
        <f t="shared" ref="G28:G36" si="5">SUM(D28:F28)</f>
        <v>29670</v>
      </c>
      <c r="H28" s="266"/>
      <c r="I28" s="267"/>
      <c r="J28" s="267">
        <v>23142</v>
      </c>
      <c r="K28" s="269">
        <f>SUM(H28:J28)</f>
        <v>23142</v>
      </c>
      <c r="L28" s="270">
        <v>28968</v>
      </c>
      <c r="M28" s="271"/>
      <c r="N28" s="272">
        <f>SUM(L28:M28)</f>
        <v>28968</v>
      </c>
      <c r="O28" s="336">
        <f t="shared" ref="O28:O39" si="6">G28+K28+N28</f>
        <v>81780</v>
      </c>
    </row>
    <row r="29" spans="1:18" s="262" customFormat="1" ht="10.5">
      <c r="A29" s="275" t="s">
        <v>3</v>
      </c>
      <c r="B29" s="276" t="s">
        <v>528</v>
      </c>
      <c r="C29" s="277" t="s">
        <v>20</v>
      </c>
      <c r="D29" s="278">
        <v>6300</v>
      </c>
      <c r="E29" s="279"/>
      <c r="F29" s="279"/>
      <c r="G29" s="280">
        <f t="shared" si="5"/>
        <v>6300</v>
      </c>
      <c r="H29" s="278"/>
      <c r="I29" s="279"/>
      <c r="J29" s="279">
        <v>5874</v>
      </c>
      <c r="K29" s="281">
        <f>SUM(H29:J29)</f>
        <v>5874</v>
      </c>
      <c r="L29" s="282">
        <v>7837</v>
      </c>
      <c r="M29" s="283"/>
      <c r="N29" s="284">
        <f>SUM(L29:M29)</f>
        <v>7837</v>
      </c>
      <c r="O29" s="285">
        <f t="shared" si="6"/>
        <v>20011</v>
      </c>
    </row>
    <row r="30" spans="1:18" s="262" customFormat="1" ht="10.5">
      <c r="A30" s="275" t="s">
        <v>4</v>
      </c>
      <c r="B30" s="276" t="s">
        <v>529</v>
      </c>
      <c r="C30" s="277" t="s">
        <v>21</v>
      </c>
      <c r="D30" s="278">
        <v>49007</v>
      </c>
      <c r="E30" s="279">
        <v>2400</v>
      </c>
      <c r="F30" s="279"/>
      <c r="G30" s="280">
        <f t="shared" si="5"/>
        <v>51407</v>
      </c>
      <c r="H30" s="278"/>
      <c r="I30" s="279"/>
      <c r="J30" s="279">
        <v>8752</v>
      </c>
      <c r="K30" s="281">
        <f t="shared" ref="K30:K36" si="7">SUM(H30:J30)</f>
        <v>8752</v>
      </c>
      <c r="L30" s="282">
        <v>10171</v>
      </c>
      <c r="M30" s="283"/>
      <c r="N30" s="284">
        <f t="shared" ref="N30:N36" si="8">SUM(L30:M30)</f>
        <v>10171</v>
      </c>
      <c r="O30" s="285">
        <f t="shared" si="6"/>
        <v>70330</v>
      </c>
      <c r="R30" s="274"/>
    </row>
    <row r="31" spans="1:18" s="262" customFormat="1" ht="10.5">
      <c r="A31" s="275" t="s">
        <v>5</v>
      </c>
      <c r="B31" s="276" t="s">
        <v>530</v>
      </c>
      <c r="C31" s="277" t="s">
        <v>22</v>
      </c>
      <c r="D31" s="278">
        <v>16390</v>
      </c>
      <c r="E31" s="279"/>
      <c r="F31" s="279">
        <v>32495</v>
      </c>
      <c r="G31" s="280">
        <f t="shared" si="5"/>
        <v>48885</v>
      </c>
      <c r="H31" s="278"/>
      <c r="I31" s="279"/>
      <c r="J31" s="279"/>
      <c r="K31" s="281">
        <f t="shared" si="7"/>
        <v>0</v>
      </c>
      <c r="L31" s="282"/>
      <c r="M31" s="283"/>
      <c r="N31" s="284">
        <f t="shared" si="8"/>
        <v>0</v>
      </c>
      <c r="O31" s="285">
        <f t="shared" si="6"/>
        <v>48885</v>
      </c>
    </row>
    <row r="32" spans="1:18" s="262" customFormat="1" ht="10.5">
      <c r="A32" s="275" t="s">
        <v>6</v>
      </c>
      <c r="B32" s="276" t="s">
        <v>69</v>
      </c>
      <c r="C32" s="277" t="s">
        <v>44</v>
      </c>
      <c r="D32" s="278">
        <v>38866</v>
      </c>
      <c r="E32" s="279"/>
      <c r="F32" s="279"/>
      <c r="G32" s="280">
        <f t="shared" si="5"/>
        <v>38866</v>
      </c>
      <c r="H32" s="278"/>
      <c r="I32" s="279"/>
      <c r="J32" s="279"/>
      <c r="K32" s="281">
        <f t="shared" si="7"/>
        <v>0</v>
      </c>
      <c r="L32" s="282"/>
      <c r="M32" s="283"/>
      <c r="N32" s="284">
        <f t="shared" si="8"/>
        <v>0</v>
      </c>
      <c r="O32" s="285">
        <f t="shared" si="6"/>
        <v>38866</v>
      </c>
    </row>
    <row r="33" spans="1:16" s="262" customFormat="1" ht="10.5">
      <c r="A33" s="275" t="s">
        <v>7</v>
      </c>
      <c r="B33" s="276" t="s">
        <v>532</v>
      </c>
      <c r="C33" s="277" t="s">
        <v>45</v>
      </c>
      <c r="D33" s="278">
        <v>3618</v>
      </c>
      <c r="E33" s="279"/>
      <c r="F33" s="279"/>
      <c r="G33" s="280">
        <f t="shared" si="5"/>
        <v>3618</v>
      </c>
      <c r="H33" s="278"/>
      <c r="I33" s="279"/>
      <c r="J33" s="279"/>
      <c r="K33" s="281">
        <f t="shared" si="7"/>
        <v>0</v>
      </c>
      <c r="L33" s="282"/>
      <c r="M33" s="283"/>
      <c r="N33" s="284">
        <f t="shared" si="8"/>
        <v>0</v>
      </c>
      <c r="O33" s="285">
        <f t="shared" si="6"/>
        <v>3618</v>
      </c>
    </row>
    <row r="34" spans="1:16" s="262" customFormat="1" ht="10.5">
      <c r="A34" s="275" t="s">
        <v>8</v>
      </c>
      <c r="B34" s="287" t="s">
        <v>534</v>
      </c>
      <c r="C34" s="277" t="s">
        <v>46</v>
      </c>
      <c r="D34" s="289">
        <v>12065</v>
      </c>
      <c r="E34" s="290"/>
      <c r="F34" s="290"/>
      <c r="G34" s="337">
        <f t="shared" si="5"/>
        <v>12065</v>
      </c>
      <c r="H34" s="289"/>
      <c r="I34" s="290"/>
      <c r="J34" s="290"/>
      <c r="K34" s="281">
        <f t="shared" si="7"/>
        <v>0</v>
      </c>
      <c r="L34" s="293"/>
      <c r="M34" s="294"/>
      <c r="N34" s="284">
        <f t="shared" si="8"/>
        <v>0</v>
      </c>
      <c r="O34" s="285">
        <f t="shared" si="6"/>
        <v>12065</v>
      </c>
    </row>
    <row r="35" spans="1:16" s="262" customFormat="1" ht="11.25" thickBot="1">
      <c r="A35" s="275" t="s">
        <v>9</v>
      </c>
      <c r="B35" s="287" t="s">
        <v>536</v>
      </c>
      <c r="C35" s="277" t="s">
        <v>63</v>
      </c>
      <c r="D35" s="289">
        <v>3519</v>
      </c>
      <c r="E35" s="290"/>
      <c r="F35" s="290"/>
      <c r="G35" s="337">
        <f t="shared" si="5"/>
        <v>3519</v>
      </c>
      <c r="H35" s="289"/>
      <c r="I35" s="290"/>
      <c r="J35" s="290"/>
      <c r="K35" s="292">
        <f t="shared" si="7"/>
        <v>0</v>
      </c>
      <c r="L35" s="293"/>
      <c r="M35" s="294"/>
      <c r="N35" s="338">
        <f t="shared" si="8"/>
        <v>0</v>
      </c>
      <c r="O35" s="339">
        <f t="shared" si="6"/>
        <v>3519</v>
      </c>
    </row>
    <row r="36" spans="1:16" s="262" customFormat="1" ht="11.25" thickBot="1">
      <c r="A36" s="340" t="s">
        <v>9</v>
      </c>
      <c r="B36" s="341" t="s">
        <v>577</v>
      </c>
      <c r="C36" s="341"/>
      <c r="D36" s="342">
        <f>SUM(D28:D35)</f>
        <v>159435</v>
      </c>
      <c r="E36" s="343">
        <f>SUM(E28:E35)</f>
        <v>2400</v>
      </c>
      <c r="F36" s="343">
        <f>SUM(F28:F35)</f>
        <v>32495</v>
      </c>
      <c r="G36" s="344">
        <f t="shared" si="5"/>
        <v>194330</v>
      </c>
      <c r="H36" s="298"/>
      <c r="I36" s="299"/>
      <c r="J36" s="299">
        <f>SUM(J28:J35)</f>
        <v>37768</v>
      </c>
      <c r="K36" s="345">
        <f t="shared" si="7"/>
        <v>37768</v>
      </c>
      <c r="L36" s="298">
        <f>SUM(L28:L35)</f>
        <v>46976</v>
      </c>
      <c r="M36" s="299"/>
      <c r="N36" s="346">
        <f t="shared" si="8"/>
        <v>46976</v>
      </c>
      <c r="O36" s="334">
        <f t="shared" si="6"/>
        <v>279074</v>
      </c>
    </row>
    <row r="37" spans="1:16" ht="10.5">
      <c r="A37" s="263" t="s">
        <v>10</v>
      </c>
      <c r="B37" s="347" t="s">
        <v>538</v>
      </c>
      <c r="C37" s="265" t="s">
        <v>90</v>
      </c>
      <c r="D37" s="348"/>
      <c r="E37" s="349"/>
      <c r="F37" s="349"/>
      <c r="G37" s="350"/>
      <c r="H37" s="351"/>
      <c r="I37" s="352"/>
      <c r="J37" s="352"/>
      <c r="K37" s="353"/>
      <c r="L37" s="351"/>
      <c r="M37" s="352"/>
      <c r="N37" s="354"/>
      <c r="O37" s="355">
        <f t="shared" si="6"/>
        <v>0</v>
      </c>
    </row>
    <row r="38" spans="1:16" ht="10.5">
      <c r="A38" s="275" t="s">
        <v>11</v>
      </c>
      <c r="B38" s="312" t="s">
        <v>571</v>
      </c>
      <c r="C38" s="277" t="s">
        <v>121</v>
      </c>
      <c r="D38" s="314">
        <v>81296</v>
      </c>
      <c r="E38" s="283"/>
      <c r="F38" s="283"/>
      <c r="G38" s="356">
        <f>SUM(D38:F38)</f>
        <v>81296</v>
      </c>
      <c r="H38" s="314"/>
      <c r="I38" s="283"/>
      <c r="J38" s="283"/>
      <c r="K38" s="356"/>
      <c r="L38" s="314"/>
      <c r="M38" s="283"/>
      <c r="N38" s="284"/>
      <c r="O38" s="285">
        <f t="shared" si="6"/>
        <v>81296</v>
      </c>
    </row>
    <row r="39" spans="1:16" ht="11.25" thickBot="1">
      <c r="A39" s="286" t="s">
        <v>12</v>
      </c>
      <c r="B39" s="316" t="s">
        <v>572</v>
      </c>
      <c r="C39" s="288"/>
      <c r="D39" s="357">
        <v>81296</v>
      </c>
      <c r="E39" s="358"/>
      <c r="F39" s="358"/>
      <c r="G39" s="359">
        <f>SUM(D39:F39)</f>
        <v>81296</v>
      </c>
      <c r="H39" s="357"/>
      <c r="I39" s="358"/>
      <c r="J39" s="358"/>
      <c r="K39" s="359"/>
      <c r="L39" s="357"/>
      <c r="M39" s="358"/>
      <c r="N39" s="360"/>
      <c r="O39" s="285">
        <f t="shared" si="6"/>
        <v>81296</v>
      </c>
    </row>
    <row r="40" spans="1:16" ht="11.25" thickBot="1">
      <c r="A40" s="295" t="s">
        <v>527</v>
      </c>
      <c r="B40" s="325" t="s">
        <v>578</v>
      </c>
      <c r="C40" s="325"/>
      <c r="D40" s="361">
        <f>D36+D38</f>
        <v>240731</v>
      </c>
      <c r="E40" s="361">
        <f>E36+E38</f>
        <v>2400</v>
      </c>
      <c r="F40" s="361">
        <f>F36+F38</f>
        <v>32495</v>
      </c>
      <c r="G40" s="361">
        <f>G36+G38</f>
        <v>275626</v>
      </c>
      <c r="H40" s="361">
        <f>H36+H38</f>
        <v>0</v>
      </c>
      <c r="I40" s="361">
        <f t="shared" ref="I40:N40" si="9">I36+I38</f>
        <v>0</v>
      </c>
      <c r="J40" s="361">
        <f t="shared" si="9"/>
        <v>37768</v>
      </c>
      <c r="K40" s="361">
        <f t="shared" si="9"/>
        <v>37768</v>
      </c>
      <c r="L40" s="361">
        <f t="shared" si="9"/>
        <v>46976</v>
      </c>
      <c r="M40" s="361">
        <f t="shared" si="9"/>
        <v>0</v>
      </c>
      <c r="N40" s="362">
        <f t="shared" si="9"/>
        <v>46976</v>
      </c>
      <c r="O40" s="362">
        <f>O36+O38-O39</f>
        <v>279074</v>
      </c>
    </row>
    <row r="41" spans="1:16" s="262" customFormat="1" ht="10.5">
      <c r="A41" s="263" t="s">
        <v>2</v>
      </c>
      <c r="B41" s="444" t="s">
        <v>579</v>
      </c>
      <c r="C41" s="444"/>
      <c r="D41" s="363">
        <f>D28+D29+D30+D31+D32+D38-20624</f>
        <v>200905</v>
      </c>
      <c r="E41" s="363">
        <f>E28+E29+E30+E31+E32+E38-20624</f>
        <v>-18224</v>
      </c>
      <c r="F41" s="363">
        <f>F28+F29+F30+F31+F32+F38-20624</f>
        <v>11871</v>
      </c>
      <c r="G41" s="363">
        <f>G28+G29+G30+G31+G32+G38-20624</f>
        <v>235800</v>
      </c>
      <c r="H41" s="363">
        <f>H28+H29+H30+H31+H32+H38-20624</f>
        <v>-20624</v>
      </c>
      <c r="I41" s="363">
        <f t="shared" ref="I41:N41" si="10">I28+I29+I30+I31+I32+I38-20624</f>
        <v>-20624</v>
      </c>
      <c r="J41" s="363">
        <f t="shared" si="10"/>
        <v>17144</v>
      </c>
      <c r="K41" s="363">
        <f t="shared" si="10"/>
        <v>17144</v>
      </c>
      <c r="L41" s="363">
        <f t="shared" si="10"/>
        <v>26352</v>
      </c>
      <c r="M41" s="363">
        <f t="shared" si="10"/>
        <v>-20624</v>
      </c>
      <c r="N41" s="329">
        <f t="shared" si="10"/>
        <v>26352</v>
      </c>
      <c r="O41" s="329">
        <f>O28+O29+O30+O31+O32+O38-20624-O39</f>
        <v>239248</v>
      </c>
      <c r="P41" s="274"/>
    </row>
    <row r="42" spans="1:16" s="262" customFormat="1" ht="11.25" thickBot="1">
      <c r="A42" s="286" t="s">
        <v>3</v>
      </c>
      <c r="B42" s="445" t="s">
        <v>580</v>
      </c>
      <c r="C42" s="445"/>
      <c r="D42" s="330">
        <f>D33+D34+D35+20624</f>
        <v>39826</v>
      </c>
      <c r="E42" s="330">
        <f>E33+E34+E35+20624</f>
        <v>20624</v>
      </c>
      <c r="F42" s="330">
        <f>F33+F34+F35+20624</f>
        <v>20624</v>
      </c>
      <c r="G42" s="330">
        <f>G33+G34+G35+20624</f>
        <v>39826</v>
      </c>
      <c r="H42" s="330">
        <f>H33+H34+H35+20624</f>
        <v>20624</v>
      </c>
      <c r="I42" s="330">
        <f t="shared" ref="I42:O42" si="11">I33+I34+I35+20624</f>
        <v>20624</v>
      </c>
      <c r="J42" s="330">
        <f t="shared" si="11"/>
        <v>20624</v>
      </c>
      <c r="K42" s="330">
        <f t="shared" si="11"/>
        <v>20624</v>
      </c>
      <c r="L42" s="330">
        <f t="shared" si="11"/>
        <v>20624</v>
      </c>
      <c r="M42" s="330">
        <f t="shared" si="11"/>
        <v>20624</v>
      </c>
      <c r="N42" s="331">
        <f t="shared" si="11"/>
        <v>20624</v>
      </c>
      <c r="O42" s="331">
        <f t="shared" si="11"/>
        <v>39826</v>
      </c>
      <c r="P42" s="274"/>
    </row>
    <row r="43" spans="1:16" s="262" customFormat="1" ht="11.25" thickBot="1">
      <c r="A43" s="332"/>
      <c r="B43" s="446" t="s">
        <v>581</v>
      </c>
      <c r="C43" s="447"/>
      <c r="D43" s="333">
        <f t="shared" ref="D43:O43" si="12">SUM(D41:D42)</f>
        <v>240731</v>
      </c>
      <c r="E43" s="333">
        <f t="shared" si="12"/>
        <v>2400</v>
      </c>
      <c r="F43" s="333">
        <f t="shared" si="12"/>
        <v>32495</v>
      </c>
      <c r="G43" s="333">
        <f t="shared" si="12"/>
        <v>275626</v>
      </c>
      <c r="H43" s="333">
        <f t="shared" si="12"/>
        <v>0</v>
      </c>
      <c r="I43" s="333">
        <f t="shared" si="12"/>
        <v>0</v>
      </c>
      <c r="J43" s="333">
        <f t="shared" si="12"/>
        <v>37768</v>
      </c>
      <c r="K43" s="333">
        <f t="shared" si="12"/>
        <v>37768</v>
      </c>
      <c r="L43" s="333">
        <f t="shared" si="12"/>
        <v>46976</v>
      </c>
      <c r="M43" s="333">
        <f t="shared" si="12"/>
        <v>0</v>
      </c>
      <c r="N43" s="334">
        <f t="shared" si="12"/>
        <v>46976</v>
      </c>
      <c r="O43" s="334">
        <f t="shared" si="12"/>
        <v>279074</v>
      </c>
    </row>
    <row r="44" spans="1:16" ht="11.25" thickBot="1">
      <c r="A44" s="262"/>
      <c r="B44" s="262"/>
      <c r="C44" s="262"/>
      <c r="D44" s="274"/>
      <c r="E44" s="274"/>
      <c r="F44" s="274"/>
      <c r="G44" s="364"/>
      <c r="H44" s="274"/>
      <c r="I44" s="274"/>
      <c r="J44" s="274"/>
      <c r="K44" s="364"/>
      <c r="L44" s="274"/>
      <c r="M44" s="274"/>
      <c r="N44" s="274"/>
      <c r="O44" s="364"/>
    </row>
    <row r="45" spans="1:16" s="262" customFormat="1" ht="11.25" thickBot="1">
      <c r="A45" s="263" t="s">
        <v>2</v>
      </c>
      <c r="B45" s="444" t="s">
        <v>582</v>
      </c>
      <c r="C45" s="444"/>
      <c r="D45" s="365">
        <f>D22-D41</f>
        <v>-38305</v>
      </c>
      <c r="E45" s="365">
        <f>E22-E41</f>
        <v>20624</v>
      </c>
      <c r="F45" s="365">
        <f>F22-F41</f>
        <v>58929</v>
      </c>
      <c r="G45" s="365">
        <f>G22-G41</f>
        <v>0</v>
      </c>
      <c r="H45" s="365">
        <f>H22-H41</f>
        <v>20624</v>
      </c>
      <c r="I45" s="365">
        <f t="shared" ref="I45:O45" si="13">I22-I41</f>
        <v>20624</v>
      </c>
      <c r="J45" s="365">
        <f t="shared" si="13"/>
        <v>20624</v>
      </c>
      <c r="K45" s="365">
        <f t="shared" si="13"/>
        <v>20624</v>
      </c>
      <c r="L45" s="365">
        <f t="shared" si="13"/>
        <v>20624</v>
      </c>
      <c r="M45" s="365">
        <f t="shared" si="13"/>
        <v>20624</v>
      </c>
      <c r="N45" s="365">
        <f t="shared" si="13"/>
        <v>20624</v>
      </c>
      <c r="O45" s="366">
        <f t="shared" si="13"/>
        <v>0</v>
      </c>
      <c r="P45" s="274"/>
    </row>
    <row r="46" spans="1:16" s="262" customFormat="1" ht="11.25" thickBot="1">
      <c r="A46" s="286" t="s">
        <v>3</v>
      </c>
      <c r="B46" s="445" t="s">
        <v>583</v>
      </c>
      <c r="C46" s="445"/>
      <c r="D46" s="365">
        <f t="shared" ref="D46:O47" si="14">D23-D42</f>
        <v>0</v>
      </c>
      <c r="E46" s="365">
        <f t="shared" si="14"/>
        <v>-20624</v>
      </c>
      <c r="F46" s="365">
        <f t="shared" si="14"/>
        <v>-20624</v>
      </c>
      <c r="G46" s="365">
        <f t="shared" si="14"/>
        <v>0</v>
      </c>
      <c r="H46" s="365">
        <f t="shared" si="14"/>
        <v>-20624</v>
      </c>
      <c r="I46" s="365">
        <f t="shared" si="14"/>
        <v>-20624</v>
      </c>
      <c r="J46" s="365">
        <f t="shared" si="14"/>
        <v>-20624</v>
      </c>
      <c r="K46" s="365">
        <f t="shared" si="14"/>
        <v>-20624</v>
      </c>
      <c r="L46" s="365">
        <f t="shared" si="14"/>
        <v>-20624</v>
      </c>
      <c r="M46" s="365">
        <f t="shared" si="14"/>
        <v>-20624</v>
      </c>
      <c r="N46" s="365">
        <f t="shared" si="14"/>
        <v>-20624</v>
      </c>
      <c r="O46" s="366">
        <f t="shared" si="14"/>
        <v>0</v>
      </c>
      <c r="P46" s="274"/>
    </row>
    <row r="47" spans="1:16" s="262" customFormat="1" ht="11.25" thickBot="1">
      <c r="A47" s="332"/>
      <c r="B47" s="446" t="s">
        <v>584</v>
      </c>
      <c r="C47" s="447"/>
      <c r="D47" s="367">
        <f t="shared" si="14"/>
        <v>-38305</v>
      </c>
      <c r="E47" s="367">
        <f t="shared" si="14"/>
        <v>0</v>
      </c>
      <c r="F47" s="367">
        <f t="shared" si="14"/>
        <v>38305</v>
      </c>
      <c r="G47" s="368">
        <f t="shared" si="14"/>
        <v>0</v>
      </c>
      <c r="H47" s="367">
        <f t="shared" si="14"/>
        <v>0</v>
      </c>
      <c r="I47" s="367">
        <f t="shared" si="14"/>
        <v>0</v>
      </c>
      <c r="J47" s="367">
        <f t="shared" si="14"/>
        <v>0</v>
      </c>
      <c r="K47" s="368">
        <f t="shared" si="14"/>
        <v>0</v>
      </c>
      <c r="L47" s="367">
        <f t="shared" si="14"/>
        <v>0</v>
      </c>
      <c r="M47" s="367">
        <f t="shared" si="14"/>
        <v>0</v>
      </c>
      <c r="N47" s="367">
        <f t="shared" si="14"/>
        <v>0</v>
      </c>
      <c r="O47" s="368">
        <f t="shared" si="14"/>
        <v>0</v>
      </c>
    </row>
    <row r="48" spans="1:16" ht="10.5">
      <c r="A48" s="262"/>
      <c r="B48" s="262"/>
      <c r="C48" s="262"/>
      <c r="D48" s="274"/>
      <c r="E48" s="274"/>
      <c r="F48" s="274"/>
      <c r="G48" s="364"/>
      <c r="H48" s="274"/>
      <c r="I48" s="274"/>
      <c r="J48" s="274"/>
      <c r="K48" s="364"/>
      <c r="L48" s="274"/>
      <c r="M48" s="274"/>
      <c r="N48" s="364"/>
      <c r="O48" s="364"/>
    </row>
    <row r="49" spans="1:15" ht="10.5">
      <c r="A49" s="262"/>
      <c r="B49" s="262"/>
      <c r="C49" s="262"/>
      <c r="D49" s="274"/>
      <c r="E49" s="274"/>
      <c r="F49" s="274"/>
      <c r="G49" s="364"/>
      <c r="H49" s="274"/>
      <c r="I49" s="274"/>
      <c r="J49" s="274"/>
      <c r="K49" s="364"/>
      <c r="L49" s="274"/>
      <c r="M49" s="274"/>
      <c r="N49" s="364"/>
      <c r="O49" s="364"/>
    </row>
    <row r="50" spans="1:15" ht="10.5">
      <c r="A50" s="262"/>
      <c r="B50" s="262"/>
      <c r="C50" s="262"/>
      <c r="D50" s="274"/>
      <c r="E50" s="274"/>
      <c r="F50" s="274"/>
      <c r="G50" s="364"/>
      <c r="H50" s="274"/>
      <c r="I50" s="274"/>
      <c r="J50" s="274"/>
      <c r="K50" s="364"/>
      <c r="L50" s="274"/>
      <c r="M50" s="274"/>
      <c r="N50" s="364"/>
      <c r="O50" s="364"/>
    </row>
    <row r="51" spans="1:15" ht="10.5">
      <c r="A51" s="262"/>
      <c r="B51" s="262"/>
      <c r="C51" s="262"/>
      <c r="D51" s="274"/>
      <c r="E51" s="274"/>
      <c r="F51" s="274"/>
      <c r="G51" s="364"/>
      <c r="H51" s="274"/>
      <c r="I51" s="274"/>
      <c r="J51" s="274"/>
      <c r="K51" s="364"/>
      <c r="L51" s="274"/>
      <c r="M51" s="274"/>
      <c r="N51" s="364"/>
      <c r="O51" s="364"/>
    </row>
    <row r="52" spans="1:15" ht="12.75">
      <c r="A52" s="457"/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</row>
    <row r="53" spans="1:15" ht="11.25" thickBot="1">
      <c r="A53" s="426" t="s">
        <v>372</v>
      </c>
      <c r="B53" s="426"/>
      <c r="C53" s="426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</row>
    <row r="54" spans="1:15" ht="10.5">
      <c r="A54" s="427" t="s">
        <v>459</v>
      </c>
      <c r="B54" s="430" t="s">
        <v>566</v>
      </c>
      <c r="C54" s="430" t="s">
        <v>370</v>
      </c>
      <c r="D54" s="433" t="s">
        <v>405</v>
      </c>
      <c r="E54" s="434"/>
      <c r="F54" s="434"/>
      <c r="G54" s="434"/>
      <c r="H54" s="434"/>
      <c r="I54" s="434"/>
      <c r="J54" s="434"/>
      <c r="K54" s="434"/>
      <c r="L54" s="434"/>
      <c r="M54" s="434"/>
      <c r="N54" s="435"/>
      <c r="O54" s="436" t="s">
        <v>490</v>
      </c>
    </row>
    <row r="55" spans="1:15" ht="10.5">
      <c r="A55" s="428"/>
      <c r="B55" s="431"/>
      <c r="C55" s="431"/>
      <c r="D55" s="439" t="s">
        <v>567</v>
      </c>
      <c r="E55" s="440"/>
      <c r="F55" s="440"/>
      <c r="G55" s="441"/>
      <c r="H55" s="439" t="s">
        <v>568</v>
      </c>
      <c r="I55" s="440"/>
      <c r="J55" s="440"/>
      <c r="K55" s="442"/>
      <c r="L55" s="443" t="s">
        <v>346</v>
      </c>
      <c r="M55" s="440"/>
      <c r="N55" s="442"/>
      <c r="O55" s="437"/>
    </row>
    <row r="56" spans="1:15" ht="32.25" thickBot="1">
      <c r="A56" s="429"/>
      <c r="B56" s="432"/>
      <c r="C56" s="432"/>
      <c r="D56" s="257" t="s">
        <v>364</v>
      </c>
      <c r="E56" s="258" t="s">
        <v>365</v>
      </c>
      <c r="F56" s="258" t="s">
        <v>366</v>
      </c>
      <c r="G56" s="259" t="s">
        <v>349</v>
      </c>
      <c r="H56" s="257" t="s">
        <v>364</v>
      </c>
      <c r="I56" s="258" t="s">
        <v>365</v>
      </c>
      <c r="J56" s="258" t="s">
        <v>366</v>
      </c>
      <c r="K56" s="260" t="s">
        <v>349</v>
      </c>
      <c r="L56" s="261" t="s">
        <v>364</v>
      </c>
      <c r="M56" s="258" t="s">
        <v>365</v>
      </c>
      <c r="N56" s="260" t="s">
        <v>349</v>
      </c>
      <c r="O56" s="438"/>
    </row>
    <row r="57" spans="1:15" ht="11.25" thickBot="1">
      <c r="A57" s="263" t="s">
        <v>2</v>
      </c>
      <c r="B57" s="264" t="s">
        <v>515</v>
      </c>
      <c r="C57" s="265" t="s">
        <v>569</v>
      </c>
      <c r="D57" s="266">
        <v>148788</v>
      </c>
      <c r="E57" s="267"/>
      <c r="F57" s="267">
        <v>67380</v>
      </c>
      <c r="G57" s="377">
        <f>SUM(D57:F57)</f>
        <v>216168</v>
      </c>
      <c r="H57" s="266"/>
      <c r="I57" s="267"/>
      <c r="J57" s="267">
        <v>2740</v>
      </c>
      <c r="K57" s="378">
        <f>SUM(J57)</f>
        <v>2740</v>
      </c>
      <c r="L57" s="270">
        <v>1428</v>
      </c>
      <c r="M57" s="271"/>
      <c r="N57" s="379">
        <f>SUM(L57:M57)</f>
        <v>1428</v>
      </c>
      <c r="O57" s="336">
        <f>G57+K57+N57</f>
        <v>220336</v>
      </c>
    </row>
    <row r="58" spans="1:15" ht="10.5">
      <c r="A58" s="275" t="s">
        <v>3</v>
      </c>
      <c r="B58" s="276" t="s">
        <v>516</v>
      </c>
      <c r="C58" s="277" t="s">
        <v>196</v>
      </c>
      <c r="D58" s="278">
        <v>3451</v>
      </c>
      <c r="E58" s="279"/>
      <c r="F58" s="279"/>
      <c r="G58" s="377">
        <f>SUM(D58:F58)</f>
        <v>3451</v>
      </c>
      <c r="H58" s="278"/>
      <c r="I58" s="279"/>
      <c r="J58" s="279"/>
      <c r="K58" s="281"/>
      <c r="L58" s="282"/>
      <c r="M58" s="283"/>
      <c r="N58" s="284"/>
      <c r="O58" s="285">
        <f t="shared" ref="O58:O71" si="15">G58+K58+N58</f>
        <v>3451</v>
      </c>
    </row>
    <row r="59" spans="1:15" ht="10.5">
      <c r="A59" s="275" t="s">
        <v>4</v>
      </c>
      <c r="B59" s="276" t="s">
        <v>517</v>
      </c>
      <c r="C59" s="277" t="s">
        <v>205</v>
      </c>
      <c r="D59" s="278">
        <v>29260</v>
      </c>
      <c r="E59" s="279"/>
      <c r="F59" s="279"/>
      <c r="G59" s="369">
        <f t="shared" ref="G59:G63" si="16">SUM(D59:F59)</f>
        <v>29260</v>
      </c>
      <c r="H59" s="278"/>
      <c r="I59" s="279"/>
      <c r="J59" s="279"/>
      <c r="K59" s="281"/>
      <c r="L59" s="282"/>
      <c r="M59" s="283"/>
      <c r="N59" s="284"/>
      <c r="O59" s="285">
        <f t="shared" si="15"/>
        <v>29260</v>
      </c>
    </row>
    <row r="60" spans="1:15" ht="10.5">
      <c r="A60" s="275" t="s">
        <v>5</v>
      </c>
      <c r="B60" s="276" t="s">
        <v>518</v>
      </c>
      <c r="C60" s="277" t="s">
        <v>226</v>
      </c>
      <c r="D60" s="278">
        <v>10757</v>
      </c>
      <c r="E60" s="279"/>
      <c r="F60" s="279"/>
      <c r="G60" s="369">
        <f t="shared" si="16"/>
        <v>10757</v>
      </c>
      <c r="H60" s="278"/>
      <c r="I60" s="279"/>
      <c r="J60" s="279"/>
      <c r="K60" s="281"/>
      <c r="L60" s="282">
        <v>1136</v>
      </c>
      <c r="M60" s="283"/>
      <c r="N60" s="307">
        <f>SUM(L60:M60)</f>
        <v>1136</v>
      </c>
      <c r="O60" s="285">
        <f t="shared" si="15"/>
        <v>11893</v>
      </c>
    </row>
    <row r="61" spans="1:15" ht="10.5">
      <c r="A61" s="275" t="s">
        <v>6</v>
      </c>
      <c r="B61" s="276" t="s">
        <v>519</v>
      </c>
      <c r="C61" s="277" t="s">
        <v>237</v>
      </c>
      <c r="D61" s="278">
        <v>0</v>
      </c>
      <c r="E61" s="279"/>
      <c r="F61" s="279"/>
      <c r="G61" s="369">
        <f t="shared" si="16"/>
        <v>0</v>
      </c>
      <c r="H61" s="278"/>
      <c r="I61" s="279"/>
      <c r="J61" s="279"/>
      <c r="K61" s="281"/>
      <c r="L61" s="282"/>
      <c r="M61" s="283"/>
      <c r="N61" s="284"/>
      <c r="O61" s="285">
        <f t="shared" si="15"/>
        <v>0</v>
      </c>
    </row>
    <row r="62" spans="1:15" ht="10.5">
      <c r="A62" s="275" t="s">
        <v>7</v>
      </c>
      <c r="B62" s="276" t="s">
        <v>520</v>
      </c>
      <c r="C62" s="277" t="s">
        <v>244</v>
      </c>
      <c r="D62" s="278">
        <v>0</v>
      </c>
      <c r="E62" s="279">
        <v>168</v>
      </c>
      <c r="F62" s="279"/>
      <c r="G62" s="369">
        <f t="shared" si="16"/>
        <v>168</v>
      </c>
      <c r="H62" s="278"/>
      <c r="I62" s="279"/>
      <c r="J62" s="279"/>
      <c r="K62" s="281"/>
      <c r="L62" s="282"/>
      <c r="M62" s="283"/>
      <c r="N62" s="284"/>
      <c r="O62" s="285">
        <f t="shared" si="15"/>
        <v>168</v>
      </c>
    </row>
    <row r="63" spans="1:15" ht="11.25" thickBot="1">
      <c r="A63" s="286" t="s">
        <v>8</v>
      </c>
      <c r="B63" s="287" t="s">
        <v>521</v>
      </c>
      <c r="C63" s="288" t="s">
        <v>251</v>
      </c>
      <c r="D63" s="289">
        <v>555</v>
      </c>
      <c r="E63" s="290"/>
      <c r="F63" s="290"/>
      <c r="G63" s="370">
        <f t="shared" si="16"/>
        <v>555</v>
      </c>
      <c r="H63" s="289"/>
      <c r="I63" s="290"/>
      <c r="J63" s="290"/>
      <c r="K63" s="292"/>
      <c r="L63" s="293"/>
      <c r="M63" s="294"/>
      <c r="N63" s="284"/>
      <c r="O63" s="371">
        <f t="shared" si="15"/>
        <v>555</v>
      </c>
    </row>
    <row r="64" spans="1:15" ht="11.25" thickBot="1">
      <c r="A64" s="295" t="s">
        <v>9</v>
      </c>
      <c r="B64" s="296" t="s">
        <v>570</v>
      </c>
      <c r="C64" s="297"/>
      <c r="D64" s="298">
        <f>SUM(D57:D63)</f>
        <v>192811</v>
      </c>
      <c r="E64" s="299">
        <v>168</v>
      </c>
      <c r="F64" s="299">
        <f>SUM(F57:F63)</f>
        <v>67380</v>
      </c>
      <c r="G64" s="300">
        <f>SUM(D64:F64)</f>
        <v>260359</v>
      </c>
      <c r="H64" s="298"/>
      <c r="I64" s="299"/>
      <c r="J64" s="299">
        <f>SUM(J57:J63)</f>
        <v>2740</v>
      </c>
      <c r="K64" s="299">
        <f>SUM(K57:K63)</f>
        <v>2740</v>
      </c>
      <c r="L64" s="299">
        <f>SUM(L57:L63)</f>
        <v>2564</v>
      </c>
      <c r="M64" s="299"/>
      <c r="N64" s="300">
        <f>SUM(N57:N63)</f>
        <v>2564</v>
      </c>
      <c r="O64" s="300">
        <f t="shared" si="15"/>
        <v>265663</v>
      </c>
    </row>
    <row r="65" spans="1:15" ht="10.5">
      <c r="A65" s="301" t="s">
        <v>10</v>
      </c>
      <c r="B65" s="302" t="s">
        <v>522</v>
      </c>
      <c r="C65" s="303" t="s">
        <v>266</v>
      </c>
      <c r="D65" s="304"/>
      <c r="E65" s="305"/>
      <c r="F65" s="306"/>
      <c r="G65" s="307"/>
      <c r="H65" s="308"/>
      <c r="I65" s="309"/>
      <c r="J65" s="309"/>
      <c r="K65" s="307"/>
      <c r="L65" s="310"/>
      <c r="M65" s="309"/>
      <c r="N65" s="307"/>
      <c r="O65" s="372">
        <f t="shared" si="15"/>
        <v>0</v>
      </c>
    </row>
    <row r="66" spans="1:15" ht="10.5">
      <c r="A66" s="275" t="s">
        <v>11</v>
      </c>
      <c r="B66" s="312" t="s">
        <v>523</v>
      </c>
      <c r="C66" s="313" t="s">
        <v>280</v>
      </c>
      <c r="D66" s="314">
        <v>36904</v>
      </c>
      <c r="E66" s="283">
        <v>2400</v>
      </c>
      <c r="F66" s="283"/>
      <c r="G66" s="307">
        <f>SUM(D66:F66)</f>
        <v>39304</v>
      </c>
      <c r="H66" s="314"/>
      <c r="I66" s="283"/>
      <c r="J66" s="283">
        <v>945</v>
      </c>
      <c r="K66" s="307">
        <f>SUM(J66)</f>
        <v>945</v>
      </c>
      <c r="L66" s="315">
        <v>1196</v>
      </c>
      <c r="M66" s="283"/>
      <c r="N66" s="307">
        <f>SUM(L66:M66)</f>
        <v>1196</v>
      </c>
      <c r="O66" s="373">
        <f t="shared" si="15"/>
        <v>41445</v>
      </c>
    </row>
    <row r="67" spans="1:15" ht="10.5">
      <c r="A67" s="286" t="s">
        <v>12</v>
      </c>
      <c r="B67" s="316" t="s">
        <v>524</v>
      </c>
      <c r="C67" s="317" t="s">
        <v>280</v>
      </c>
      <c r="D67" s="318">
        <v>37909</v>
      </c>
      <c r="E67" s="319"/>
      <c r="F67" s="319"/>
      <c r="G67" s="320">
        <f>SUM(D67:F67)</f>
        <v>37909</v>
      </c>
      <c r="H67" s="318"/>
      <c r="I67" s="294"/>
      <c r="J67" s="294"/>
      <c r="K67" s="307"/>
      <c r="L67" s="319"/>
      <c r="M67" s="294"/>
      <c r="N67" s="307"/>
      <c r="O67" s="373">
        <f t="shared" si="15"/>
        <v>37909</v>
      </c>
    </row>
    <row r="68" spans="1:15" ht="10.5">
      <c r="A68" s="286" t="s">
        <v>527</v>
      </c>
      <c r="B68" s="316" t="s">
        <v>586</v>
      </c>
      <c r="C68" s="317" t="s">
        <v>282</v>
      </c>
      <c r="D68" s="330">
        <v>4493</v>
      </c>
      <c r="E68" s="319"/>
      <c r="F68" s="380"/>
      <c r="G68" s="320">
        <f>SUM(D68:F68)</f>
        <v>4493</v>
      </c>
      <c r="H68" s="318"/>
      <c r="I68" s="294"/>
      <c r="J68" s="294"/>
      <c r="K68" s="307"/>
      <c r="L68" s="319"/>
      <c r="M68" s="294"/>
      <c r="N68" s="307"/>
      <c r="O68" s="381">
        <f>G68+K68+N68</f>
        <v>4493</v>
      </c>
    </row>
    <row r="69" spans="1:15" ht="11.25" thickBot="1">
      <c r="A69" s="286" t="s">
        <v>13</v>
      </c>
      <c r="B69" s="312" t="s">
        <v>571</v>
      </c>
      <c r="C69" s="313" t="s">
        <v>286</v>
      </c>
      <c r="D69" s="321"/>
      <c r="E69" s="322"/>
      <c r="F69" s="323"/>
      <c r="G69" s="320"/>
      <c r="H69" s="314"/>
      <c r="I69" s="283"/>
      <c r="J69" s="283">
        <v>41912</v>
      </c>
      <c r="K69" s="307">
        <f>SUM(J69)</f>
        <v>41912</v>
      </c>
      <c r="L69" s="315">
        <v>45137</v>
      </c>
      <c r="M69" s="283"/>
      <c r="N69" s="307">
        <f>SUM(L69:M69)</f>
        <v>45137</v>
      </c>
      <c r="O69" s="374">
        <f t="shared" si="15"/>
        <v>87049</v>
      </c>
    </row>
    <row r="70" spans="1:15" ht="11.25" thickBot="1">
      <c r="A70" s="286" t="s">
        <v>14</v>
      </c>
      <c r="B70" s="316" t="s">
        <v>572</v>
      </c>
      <c r="C70" s="317" t="s">
        <v>286</v>
      </c>
      <c r="D70" s="318"/>
      <c r="E70" s="319"/>
      <c r="F70" s="319"/>
      <c r="G70" s="320"/>
      <c r="H70" s="318"/>
      <c r="I70" s="294"/>
      <c r="J70" s="294"/>
      <c r="K70" s="320"/>
      <c r="L70" s="319"/>
      <c r="M70" s="294"/>
      <c r="N70" s="320"/>
      <c r="O70" s="300">
        <f t="shared" si="15"/>
        <v>0</v>
      </c>
    </row>
    <row r="71" spans="1:15" ht="11.25" thickBot="1">
      <c r="A71" s="286" t="s">
        <v>433</v>
      </c>
      <c r="B71" s="325" t="s">
        <v>566</v>
      </c>
      <c r="C71" s="326"/>
      <c r="D71" s="327">
        <f>D64+D66+D67+D68</f>
        <v>272117</v>
      </c>
      <c r="E71" s="327">
        <f>E64+E66+E67</f>
        <v>2568</v>
      </c>
      <c r="F71" s="327">
        <f>F64+F66+F67</f>
        <v>67380</v>
      </c>
      <c r="G71" s="327">
        <f>G64+G66+G67+G68</f>
        <v>342065</v>
      </c>
      <c r="H71" s="327">
        <f t="shared" ref="H71:N71" si="17">H64+H66+H67</f>
        <v>0</v>
      </c>
      <c r="I71" s="327">
        <f t="shared" si="17"/>
        <v>0</v>
      </c>
      <c r="J71" s="327">
        <f t="shared" si="17"/>
        <v>3685</v>
      </c>
      <c r="K71" s="327">
        <f t="shared" si="17"/>
        <v>3685</v>
      </c>
      <c r="L71" s="327">
        <f t="shared" si="17"/>
        <v>3760</v>
      </c>
      <c r="M71" s="327">
        <f t="shared" si="17"/>
        <v>0</v>
      </c>
      <c r="N71" s="327">
        <f t="shared" si="17"/>
        <v>3760</v>
      </c>
      <c r="O71" s="300">
        <f t="shared" si="15"/>
        <v>349510</v>
      </c>
    </row>
    <row r="72" spans="1:15" ht="10.5">
      <c r="A72" s="263" t="s">
        <v>2</v>
      </c>
      <c r="B72" s="444" t="s">
        <v>573</v>
      </c>
      <c r="C72" s="444"/>
      <c r="D72" s="328">
        <f>D57+D59+D60+D62+D66+D68+D69</f>
        <v>230202</v>
      </c>
      <c r="E72" s="328">
        <f>E57+E59+E60+E62+E66+E69</f>
        <v>2568</v>
      </c>
      <c r="F72" s="328">
        <f>F57+F59+F60+F62+F66+F69</f>
        <v>67380</v>
      </c>
      <c r="G72" s="328">
        <f>G57+G59+G60+G62+G66+G69+G68</f>
        <v>300150</v>
      </c>
      <c r="H72" s="328">
        <f t="shared" ref="H72:N72" si="18">H57+H59+H60+H62+H66+H69</f>
        <v>0</v>
      </c>
      <c r="I72" s="328">
        <f t="shared" si="18"/>
        <v>0</v>
      </c>
      <c r="J72" s="328">
        <f t="shared" si="18"/>
        <v>45597</v>
      </c>
      <c r="K72" s="328">
        <f t="shared" si="18"/>
        <v>45597</v>
      </c>
      <c r="L72" s="328">
        <f t="shared" si="18"/>
        <v>48897</v>
      </c>
      <c r="M72" s="328">
        <f t="shared" si="18"/>
        <v>0</v>
      </c>
      <c r="N72" s="328">
        <f t="shared" si="18"/>
        <v>48897</v>
      </c>
      <c r="O72" s="329">
        <f>O57+O59+O60+O62+O66+O68+O69-O69</f>
        <v>307595</v>
      </c>
    </row>
    <row r="73" spans="1:15" ht="11.25" thickBot="1">
      <c r="A73" s="286" t="s">
        <v>3</v>
      </c>
      <c r="B73" s="445" t="s">
        <v>574</v>
      </c>
      <c r="C73" s="445"/>
      <c r="D73" s="330">
        <f>D58+D61+D63+D67</f>
        <v>41915</v>
      </c>
      <c r="E73" s="330">
        <f>E58+E61+E63+E67</f>
        <v>0</v>
      </c>
      <c r="F73" s="330">
        <f>F58+F61+F63+F67</f>
        <v>0</v>
      </c>
      <c r="G73" s="330">
        <f>G58+G61+G63+G67</f>
        <v>41915</v>
      </c>
      <c r="H73" s="330">
        <f t="shared" ref="H73:O73" si="19">H58+H61+H63+H67</f>
        <v>0</v>
      </c>
      <c r="I73" s="330">
        <f t="shared" si="19"/>
        <v>0</v>
      </c>
      <c r="J73" s="330">
        <f t="shared" si="19"/>
        <v>0</v>
      </c>
      <c r="K73" s="330">
        <f t="shared" si="19"/>
        <v>0</v>
      </c>
      <c r="L73" s="330">
        <f t="shared" si="19"/>
        <v>0</v>
      </c>
      <c r="M73" s="330">
        <f t="shared" si="19"/>
        <v>0</v>
      </c>
      <c r="N73" s="330">
        <f t="shared" si="19"/>
        <v>0</v>
      </c>
      <c r="O73" s="331">
        <f t="shared" si="19"/>
        <v>41915</v>
      </c>
    </row>
    <row r="74" spans="1:15" ht="11.25" thickBot="1">
      <c r="A74" s="332"/>
      <c r="B74" s="446" t="s">
        <v>575</v>
      </c>
      <c r="C74" s="447"/>
      <c r="D74" s="333">
        <f t="shared" ref="D74:O74" si="20">SUM(D72:D73)</f>
        <v>272117</v>
      </c>
      <c r="E74" s="333">
        <f t="shared" si="20"/>
        <v>2568</v>
      </c>
      <c r="F74" s="333">
        <f t="shared" si="20"/>
        <v>67380</v>
      </c>
      <c r="G74" s="333">
        <f t="shared" si="20"/>
        <v>342065</v>
      </c>
      <c r="H74" s="333">
        <f t="shared" si="20"/>
        <v>0</v>
      </c>
      <c r="I74" s="333">
        <f t="shared" si="20"/>
        <v>0</v>
      </c>
      <c r="J74" s="333">
        <f t="shared" si="20"/>
        <v>45597</v>
      </c>
      <c r="K74" s="333">
        <f t="shared" si="20"/>
        <v>45597</v>
      </c>
      <c r="L74" s="333">
        <f t="shared" si="20"/>
        <v>48897</v>
      </c>
      <c r="M74" s="333">
        <f t="shared" si="20"/>
        <v>0</v>
      </c>
      <c r="N74" s="333">
        <f t="shared" si="20"/>
        <v>48897</v>
      </c>
      <c r="O74" s="334">
        <f t="shared" si="20"/>
        <v>349510</v>
      </c>
    </row>
    <row r="75" spans="1:15" ht="10.5">
      <c r="A75" s="451" t="s">
        <v>459</v>
      </c>
      <c r="B75" s="454" t="s">
        <v>576</v>
      </c>
      <c r="C75" s="454" t="s">
        <v>370</v>
      </c>
      <c r="D75" s="433" t="s">
        <v>405</v>
      </c>
      <c r="E75" s="434"/>
      <c r="F75" s="434"/>
      <c r="G75" s="434"/>
      <c r="H75" s="434"/>
      <c r="I75" s="434"/>
      <c r="J75" s="434"/>
      <c r="K75" s="434"/>
      <c r="L75" s="434"/>
      <c r="M75" s="434"/>
      <c r="N75" s="435"/>
      <c r="O75" s="448" t="s">
        <v>490</v>
      </c>
    </row>
    <row r="76" spans="1:15" ht="10.5">
      <c r="A76" s="452"/>
      <c r="B76" s="455"/>
      <c r="C76" s="455"/>
      <c r="D76" s="439" t="s">
        <v>567</v>
      </c>
      <c r="E76" s="440"/>
      <c r="F76" s="440"/>
      <c r="G76" s="441"/>
      <c r="H76" s="439" t="s">
        <v>568</v>
      </c>
      <c r="I76" s="440"/>
      <c r="J76" s="440"/>
      <c r="K76" s="442"/>
      <c r="L76" s="443" t="s">
        <v>346</v>
      </c>
      <c r="M76" s="440"/>
      <c r="N76" s="442"/>
      <c r="O76" s="449"/>
    </row>
    <row r="77" spans="1:15" ht="32.25" thickBot="1">
      <c r="A77" s="453"/>
      <c r="B77" s="456"/>
      <c r="C77" s="456"/>
      <c r="D77" s="257" t="s">
        <v>364</v>
      </c>
      <c r="E77" s="258" t="s">
        <v>365</v>
      </c>
      <c r="F77" s="258" t="s">
        <v>366</v>
      </c>
      <c r="G77" s="259" t="s">
        <v>349</v>
      </c>
      <c r="H77" s="257" t="s">
        <v>364</v>
      </c>
      <c r="I77" s="258" t="s">
        <v>365</v>
      </c>
      <c r="J77" s="258" t="s">
        <v>366</v>
      </c>
      <c r="K77" s="260" t="s">
        <v>349</v>
      </c>
      <c r="L77" s="261" t="s">
        <v>364</v>
      </c>
      <c r="M77" s="258" t="s">
        <v>365</v>
      </c>
      <c r="N77" s="260" t="s">
        <v>349</v>
      </c>
      <c r="O77" s="450"/>
    </row>
    <row r="78" spans="1:15" ht="10.5">
      <c r="A78" s="263" t="s">
        <v>2</v>
      </c>
      <c r="B78" s="264" t="s">
        <v>526</v>
      </c>
      <c r="C78" s="265" t="s">
        <v>18</v>
      </c>
      <c r="D78" s="266">
        <v>58292</v>
      </c>
      <c r="E78" s="267"/>
      <c r="F78" s="267"/>
      <c r="G78" s="335">
        <f t="shared" ref="G78:G86" si="21">SUM(D78:F78)</f>
        <v>58292</v>
      </c>
      <c r="H78" s="266"/>
      <c r="I78" s="267"/>
      <c r="J78" s="267">
        <v>28561</v>
      </c>
      <c r="K78" s="269">
        <f>SUM(H78:J78)</f>
        <v>28561</v>
      </c>
      <c r="L78" s="270">
        <v>29623</v>
      </c>
      <c r="M78" s="271"/>
      <c r="N78" s="272">
        <f>SUM(L78:M78)</f>
        <v>29623</v>
      </c>
      <c r="O78" s="336">
        <f t="shared" ref="O78:O89" si="22">G78+K78+N78</f>
        <v>116476</v>
      </c>
    </row>
    <row r="79" spans="1:15" ht="10.5">
      <c r="A79" s="275" t="s">
        <v>3</v>
      </c>
      <c r="B79" s="276" t="s">
        <v>528</v>
      </c>
      <c r="C79" s="277" t="s">
        <v>20</v>
      </c>
      <c r="D79" s="278">
        <v>10878</v>
      </c>
      <c r="E79" s="279"/>
      <c r="F79" s="279"/>
      <c r="G79" s="280">
        <f t="shared" si="21"/>
        <v>10878</v>
      </c>
      <c r="H79" s="278"/>
      <c r="I79" s="279"/>
      <c r="J79" s="279">
        <v>7758</v>
      </c>
      <c r="K79" s="281">
        <f>SUM(H79:J79)</f>
        <v>7758</v>
      </c>
      <c r="L79" s="282">
        <v>8013</v>
      </c>
      <c r="M79" s="283"/>
      <c r="N79" s="284">
        <f>SUM(L79:M79)</f>
        <v>8013</v>
      </c>
      <c r="O79" s="285">
        <f t="shared" si="22"/>
        <v>26649</v>
      </c>
    </row>
    <row r="80" spans="1:15" ht="10.5">
      <c r="A80" s="275" t="s">
        <v>4</v>
      </c>
      <c r="B80" s="276" t="s">
        <v>529</v>
      </c>
      <c r="C80" s="277" t="s">
        <v>21</v>
      </c>
      <c r="D80" s="278">
        <v>54019</v>
      </c>
      <c r="E80" s="279">
        <v>2400</v>
      </c>
      <c r="F80" s="279"/>
      <c r="G80" s="280">
        <f t="shared" si="21"/>
        <v>56419</v>
      </c>
      <c r="H80" s="278"/>
      <c r="I80" s="279"/>
      <c r="J80" s="279">
        <v>7519</v>
      </c>
      <c r="K80" s="281">
        <f t="shared" ref="K80:K86" si="23">SUM(H80:J80)</f>
        <v>7519</v>
      </c>
      <c r="L80" s="282">
        <v>10813</v>
      </c>
      <c r="M80" s="283"/>
      <c r="N80" s="284">
        <f t="shared" ref="N80:N86" si="24">SUM(L80:M80)</f>
        <v>10813</v>
      </c>
      <c r="O80" s="285">
        <f t="shared" si="22"/>
        <v>74751</v>
      </c>
    </row>
    <row r="81" spans="1:15" ht="10.5">
      <c r="A81" s="275" t="s">
        <v>5</v>
      </c>
      <c r="B81" s="276" t="s">
        <v>530</v>
      </c>
      <c r="C81" s="277" t="s">
        <v>22</v>
      </c>
      <c r="D81" s="278">
        <v>9236</v>
      </c>
      <c r="E81" s="279"/>
      <c r="F81" s="279">
        <v>38937</v>
      </c>
      <c r="G81" s="280">
        <f t="shared" si="21"/>
        <v>48173</v>
      </c>
      <c r="H81" s="278"/>
      <c r="I81" s="279"/>
      <c r="J81" s="279"/>
      <c r="K81" s="281">
        <f t="shared" si="23"/>
        <v>0</v>
      </c>
      <c r="L81" s="282">
        <v>0</v>
      </c>
      <c r="M81" s="283"/>
      <c r="N81" s="284">
        <f t="shared" si="24"/>
        <v>0</v>
      </c>
      <c r="O81" s="285">
        <f t="shared" si="22"/>
        <v>48173</v>
      </c>
    </row>
    <row r="82" spans="1:15" ht="10.5">
      <c r="A82" s="275" t="s">
        <v>6</v>
      </c>
      <c r="B82" s="276" t="s">
        <v>69</v>
      </c>
      <c r="C82" s="277" t="s">
        <v>44</v>
      </c>
      <c r="D82" s="278">
        <v>40258</v>
      </c>
      <c r="E82" s="279"/>
      <c r="F82" s="279"/>
      <c r="G82" s="280">
        <f t="shared" si="21"/>
        <v>40258</v>
      </c>
      <c r="H82" s="278"/>
      <c r="I82" s="279"/>
      <c r="J82" s="279"/>
      <c r="K82" s="281">
        <f t="shared" si="23"/>
        <v>0</v>
      </c>
      <c r="L82" s="282">
        <v>23</v>
      </c>
      <c r="M82" s="283"/>
      <c r="N82" s="284">
        <f t="shared" si="24"/>
        <v>23</v>
      </c>
      <c r="O82" s="285">
        <f t="shared" si="22"/>
        <v>40281</v>
      </c>
    </row>
    <row r="83" spans="1:15" ht="10.5">
      <c r="A83" s="275" t="s">
        <v>7</v>
      </c>
      <c r="B83" s="276" t="s">
        <v>532</v>
      </c>
      <c r="C83" s="277" t="s">
        <v>45</v>
      </c>
      <c r="D83" s="278">
        <v>21276</v>
      </c>
      <c r="E83" s="279"/>
      <c r="F83" s="279"/>
      <c r="G83" s="280">
        <f t="shared" si="21"/>
        <v>21276</v>
      </c>
      <c r="H83" s="278"/>
      <c r="I83" s="279"/>
      <c r="J83" s="279">
        <v>1759</v>
      </c>
      <c r="K83" s="281">
        <f t="shared" si="23"/>
        <v>1759</v>
      </c>
      <c r="L83" s="282">
        <v>425</v>
      </c>
      <c r="M83" s="283"/>
      <c r="N83" s="284">
        <f t="shared" si="24"/>
        <v>425</v>
      </c>
      <c r="O83" s="285">
        <f t="shared" si="22"/>
        <v>23460</v>
      </c>
    </row>
    <row r="84" spans="1:15" ht="10.5">
      <c r="A84" s="275" t="s">
        <v>8</v>
      </c>
      <c r="B84" s="287" t="s">
        <v>534</v>
      </c>
      <c r="C84" s="277" t="s">
        <v>46</v>
      </c>
      <c r="D84" s="289">
        <v>14127</v>
      </c>
      <c r="E84" s="290"/>
      <c r="F84" s="290"/>
      <c r="G84" s="337">
        <f t="shared" si="21"/>
        <v>14127</v>
      </c>
      <c r="H84" s="289"/>
      <c r="I84" s="290"/>
      <c r="J84" s="290"/>
      <c r="K84" s="281">
        <f t="shared" si="23"/>
        <v>0</v>
      </c>
      <c r="L84" s="293"/>
      <c r="M84" s="294"/>
      <c r="N84" s="284">
        <f t="shared" si="24"/>
        <v>0</v>
      </c>
      <c r="O84" s="285">
        <f t="shared" si="22"/>
        <v>14127</v>
      </c>
    </row>
    <row r="85" spans="1:15" ht="11.25" thickBot="1">
      <c r="A85" s="275" t="s">
        <v>9</v>
      </c>
      <c r="B85" s="287" t="s">
        <v>536</v>
      </c>
      <c r="C85" s="277" t="s">
        <v>63</v>
      </c>
      <c r="D85" s="289">
        <v>1100</v>
      </c>
      <c r="E85" s="290"/>
      <c r="F85" s="290"/>
      <c r="G85" s="337">
        <f t="shared" si="21"/>
        <v>1100</v>
      </c>
      <c r="H85" s="289"/>
      <c r="I85" s="290"/>
      <c r="J85" s="290"/>
      <c r="K85" s="292">
        <f t="shared" si="23"/>
        <v>0</v>
      </c>
      <c r="L85" s="293"/>
      <c r="M85" s="294"/>
      <c r="N85" s="338">
        <f t="shared" si="24"/>
        <v>0</v>
      </c>
      <c r="O85" s="339">
        <f t="shared" si="22"/>
        <v>1100</v>
      </c>
    </row>
    <row r="86" spans="1:15" ht="11.25" thickBot="1">
      <c r="A86" s="340" t="s">
        <v>9</v>
      </c>
      <c r="B86" s="341" t="s">
        <v>577</v>
      </c>
      <c r="C86" s="341"/>
      <c r="D86" s="342">
        <f>SUM(D78:D85)</f>
        <v>209186</v>
      </c>
      <c r="E86" s="343">
        <f>SUM(E78:E85)</f>
        <v>2400</v>
      </c>
      <c r="F86" s="343">
        <f>SUM(F78:F85)</f>
        <v>38937</v>
      </c>
      <c r="G86" s="344">
        <f t="shared" si="21"/>
        <v>250523</v>
      </c>
      <c r="H86" s="298"/>
      <c r="I86" s="299"/>
      <c r="J86" s="299">
        <f>SUM(J78:J85)</f>
        <v>45597</v>
      </c>
      <c r="K86" s="345">
        <f t="shared" si="23"/>
        <v>45597</v>
      </c>
      <c r="L86" s="298">
        <f>SUM(L78:L85)</f>
        <v>48897</v>
      </c>
      <c r="M86" s="299"/>
      <c r="N86" s="346">
        <f t="shared" si="24"/>
        <v>48897</v>
      </c>
      <c r="O86" s="334">
        <f t="shared" si="22"/>
        <v>345017</v>
      </c>
    </row>
    <row r="87" spans="1:15" ht="10.5">
      <c r="A87" s="263" t="s">
        <v>10</v>
      </c>
      <c r="B87" s="347" t="s">
        <v>538</v>
      </c>
      <c r="C87" s="265" t="s">
        <v>90</v>
      </c>
      <c r="D87" s="348"/>
      <c r="E87" s="349"/>
      <c r="F87" s="349"/>
      <c r="G87" s="350"/>
      <c r="H87" s="351"/>
      <c r="I87" s="352"/>
      <c r="J87" s="352"/>
      <c r="K87" s="353"/>
      <c r="L87" s="351"/>
      <c r="M87" s="352"/>
      <c r="N87" s="354"/>
      <c r="O87" s="355">
        <f t="shared" si="22"/>
        <v>0</v>
      </c>
    </row>
    <row r="88" spans="1:15" ht="10.5">
      <c r="A88" s="275" t="s">
        <v>11</v>
      </c>
      <c r="B88" s="312" t="s">
        <v>587</v>
      </c>
      <c r="C88" s="277" t="s">
        <v>111</v>
      </c>
      <c r="D88" s="314">
        <v>49630</v>
      </c>
      <c r="E88" s="283"/>
      <c r="F88" s="283">
        <v>41912</v>
      </c>
      <c r="G88" s="356">
        <f>SUM(D88:F88)</f>
        <v>91542</v>
      </c>
      <c r="H88" s="314"/>
      <c r="I88" s="283"/>
      <c r="J88" s="283"/>
      <c r="K88" s="356"/>
      <c r="L88" s="314"/>
      <c r="M88" s="283"/>
      <c r="N88" s="284"/>
      <c r="O88" s="285">
        <f t="shared" si="22"/>
        <v>91542</v>
      </c>
    </row>
    <row r="89" spans="1:15" ht="11.25" thickBot="1">
      <c r="A89" s="286" t="s">
        <v>12</v>
      </c>
      <c r="B89" s="316" t="s">
        <v>572</v>
      </c>
      <c r="C89" s="288"/>
      <c r="D89" s="357">
        <v>45137</v>
      </c>
      <c r="E89" s="358"/>
      <c r="F89" s="358">
        <v>41912</v>
      </c>
      <c r="G89" s="359">
        <f>SUM(D89:F89)</f>
        <v>87049</v>
      </c>
      <c r="H89" s="357"/>
      <c r="I89" s="358"/>
      <c r="J89" s="358"/>
      <c r="K89" s="359"/>
      <c r="L89" s="357"/>
      <c r="M89" s="358"/>
      <c r="N89" s="360"/>
      <c r="O89" s="285">
        <f t="shared" si="22"/>
        <v>87049</v>
      </c>
    </row>
    <row r="90" spans="1:15" ht="11.25" thickBot="1">
      <c r="A90" s="295" t="s">
        <v>527</v>
      </c>
      <c r="B90" s="325" t="s">
        <v>578</v>
      </c>
      <c r="C90" s="325"/>
      <c r="D90" s="361">
        <f>D86+D88</f>
        <v>258816</v>
      </c>
      <c r="E90" s="361">
        <f>E86+E88</f>
        <v>2400</v>
      </c>
      <c r="F90" s="361">
        <f>F86+F88</f>
        <v>80849</v>
      </c>
      <c r="G90" s="361">
        <f>G86+G88</f>
        <v>342065</v>
      </c>
      <c r="H90" s="361">
        <f>H86+H88</f>
        <v>0</v>
      </c>
      <c r="I90" s="361">
        <f t="shared" ref="I90:N90" si="25">I86+I88</f>
        <v>0</v>
      </c>
      <c r="J90" s="361">
        <f t="shared" si="25"/>
        <v>45597</v>
      </c>
      <c r="K90" s="361">
        <f t="shared" si="25"/>
        <v>45597</v>
      </c>
      <c r="L90" s="361">
        <f t="shared" si="25"/>
        <v>48897</v>
      </c>
      <c r="M90" s="361">
        <f t="shared" si="25"/>
        <v>0</v>
      </c>
      <c r="N90" s="362">
        <f t="shared" si="25"/>
        <v>48897</v>
      </c>
      <c r="O90" s="362">
        <f>O86</f>
        <v>345017</v>
      </c>
    </row>
    <row r="91" spans="1:15" ht="11.25" thickBot="1">
      <c r="A91" s="263" t="s">
        <v>2</v>
      </c>
      <c r="B91" s="444" t="s">
        <v>579</v>
      </c>
      <c r="C91" s="444"/>
      <c r="D91" s="363">
        <f>D78+D79+D80+D81+D82+D88-18970</f>
        <v>203343</v>
      </c>
      <c r="E91" s="361">
        <f t="shared" ref="E91:E92" si="26">E87+E89</f>
        <v>0</v>
      </c>
      <c r="F91" s="363">
        <f>F78+F79+F80+F81+F82+F88</f>
        <v>80849</v>
      </c>
      <c r="G91" s="363">
        <f>G78+G79+G80+G81+G82+G88-20624</f>
        <v>284938</v>
      </c>
      <c r="H91" s="363">
        <f>H78+H79+H80+H81+H82+H88</f>
        <v>0</v>
      </c>
      <c r="I91" s="363">
        <f t="shared" ref="I91:N91" si="27">I78+I79+I80+I81+I82+I88</f>
        <v>0</v>
      </c>
      <c r="J91" s="363">
        <f t="shared" si="27"/>
        <v>43838</v>
      </c>
      <c r="K91" s="363">
        <f t="shared" si="27"/>
        <v>43838</v>
      </c>
      <c r="L91" s="363">
        <f t="shared" si="27"/>
        <v>48472</v>
      </c>
      <c r="M91" s="363">
        <f t="shared" si="27"/>
        <v>0</v>
      </c>
      <c r="N91" s="363">
        <f t="shared" si="27"/>
        <v>48472</v>
      </c>
      <c r="O91" s="329">
        <f>O78+O79+O80+O81+O82</f>
        <v>306330</v>
      </c>
    </row>
    <row r="92" spans="1:15" ht="11.25" thickBot="1">
      <c r="A92" s="286" t="s">
        <v>3</v>
      </c>
      <c r="B92" s="445" t="s">
        <v>580</v>
      </c>
      <c r="C92" s="445"/>
      <c r="D92" s="330">
        <f>D83+D84+D85+18970</f>
        <v>55473</v>
      </c>
      <c r="E92" s="361">
        <f t="shared" si="26"/>
        <v>2400</v>
      </c>
      <c r="F92" s="330">
        <f>F83+F84+F85</f>
        <v>0</v>
      </c>
      <c r="G92" s="330">
        <f>G83+G84+G85+20624</f>
        <v>57127</v>
      </c>
      <c r="H92" s="330">
        <f>H83+H84+H85</f>
        <v>0</v>
      </c>
      <c r="I92" s="330">
        <f t="shared" ref="I92:N92" si="28">I83+I84+I85</f>
        <v>0</v>
      </c>
      <c r="J92" s="330">
        <f t="shared" si="28"/>
        <v>1759</v>
      </c>
      <c r="K92" s="330">
        <f t="shared" si="28"/>
        <v>1759</v>
      </c>
      <c r="L92" s="330">
        <f t="shared" si="28"/>
        <v>425</v>
      </c>
      <c r="M92" s="330">
        <f t="shared" si="28"/>
        <v>0</v>
      </c>
      <c r="N92" s="330">
        <f t="shared" si="28"/>
        <v>425</v>
      </c>
      <c r="O92" s="331">
        <f>O83+O84+O85</f>
        <v>38687</v>
      </c>
    </row>
    <row r="93" spans="1:15" ht="11.25" thickBot="1">
      <c r="A93" s="332"/>
      <c r="B93" s="446" t="s">
        <v>581</v>
      </c>
      <c r="C93" s="447"/>
      <c r="D93" s="333">
        <f t="shared" ref="D93:O93" si="29">SUM(D91:D92)</f>
        <v>258816</v>
      </c>
      <c r="E93" s="333">
        <f t="shared" si="29"/>
        <v>2400</v>
      </c>
      <c r="F93" s="333">
        <f t="shared" si="29"/>
        <v>80849</v>
      </c>
      <c r="G93" s="333">
        <f t="shared" si="29"/>
        <v>342065</v>
      </c>
      <c r="H93" s="333">
        <f t="shared" si="29"/>
        <v>0</v>
      </c>
      <c r="I93" s="333">
        <f t="shared" ref="I93:N93" si="30">SUM(I91:I92)</f>
        <v>0</v>
      </c>
      <c r="J93" s="333">
        <f t="shared" si="30"/>
        <v>45597</v>
      </c>
      <c r="K93" s="333">
        <f t="shared" si="30"/>
        <v>45597</v>
      </c>
      <c r="L93" s="333">
        <f t="shared" si="30"/>
        <v>48897</v>
      </c>
      <c r="M93" s="333">
        <f t="shared" si="30"/>
        <v>0</v>
      </c>
      <c r="N93" s="333">
        <f t="shared" si="30"/>
        <v>48897</v>
      </c>
      <c r="O93" s="334">
        <f t="shared" si="29"/>
        <v>345017</v>
      </c>
    </row>
    <row r="94" spans="1:15" ht="11.25" thickBot="1">
      <c r="A94" s="262"/>
      <c r="B94" s="262"/>
      <c r="C94" s="262"/>
      <c r="D94" s="274"/>
      <c r="E94" s="274"/>
      <c r="F94" s="274"/>
      <c r="G94" s="364"/>
      <c r="H94" s="274"/>
      <c r="I94" s="274"/>
      <c r="J94" s="274"/>
      <c r="K94" s="364"/>
      <c r="L94" s="274"/>
      <c r="M94" s="274"/>
      <c r="N94" s="274"/>
      <c r="O94" s="364"/>
    </row>
    <row r="95" spans="1:15" ht="11.25" thickBot="1">
      <c r="A95" s="263" t="s">
        <v>2</v>
      </c>
      <c r="B95" s="444" t="s">
        <v>582</v>
      </c>
      <c r="C95" s="444"/>
      <c r="D95" s="365">
        <f>D72-D91</f>
        <v>26859</v>
      </c>
      <c r="E95" s="365">
        <f>E72-E91</f>
        <v>2568</v>
      </c>
      <c r="F95" s="365">
        <f>F72-F91</f>
        <v>-13469</v>
      </c>
      <c r="G95" s="365">
        <f>G72-G91</f>
        <v>15212</v>
      </c>
      <c r="H95" s="365">
        <f>H72-H91</f>
        <v>0</v>
      </c>
      <c r="I95" s="365">
        <f t="shared" ref="I95:O95" si="31">I72-I91</f>
        <v>0</v>
      </c>
      <c r="J95" s="365">
        <f t="shared" si="31"/>
        <v>1759</v>
      </c>
      <c r="K95" s="365">
        <f t="shared" si="31"/>
        <v>1759</v>
      </c>
      <c r="L95" s="365">
        <f t="shared" si="31"/>
        <v>425</v>
      </c>
      <c r="M95" s="365">
        <f t="shared" si="31"/>
        <v>0</v>
      </c>
      <c r="N95" s="365">
        <f t="shared" si="31"/>
        <v>425</v>
      </c>
      <c r="O95" s="366">
        <f t="shared" si="31"/>
        <v>1265</v>
      </c>
    </row>
    <row r="96" spans="1:15" ht="11.25" thickBot="1">
      <c r="A96" s="286" t="s">
        <v>3</v>
      </c>
      <c r="B96" s="445" t="s">
        <v>583</v>
      </c>
      <c r="C96" s="445"/>
      <c r="D96" s="365">
        <f t="shared" ref="D96:O97" si="32">D73-D92</f>
        <v>-13558</v>
      </c>
      <c r="E96" s="365">
        <f t="shared" si="32"/>
        <v>-2400</v>
      </c>
      <c r="F96" s="365">
        <f t="shared" si="32"/>
        <v>0</v>
      </c>
      <c r="G96" s="365">
        <f t="shared" si="32"/>
        <v>-15212</v>
      </c>
      <c r="H96" s="365">
        <f t="shared" si="32"/>
        <v>0</v>
      </c>
      <c r="I96" s="365">
        <f t="shared" si="32"/>
        <v>0</v>
      </c>
      <c r="J96" s="365">
        <f t="shared" si="32"/>
        <v>-1759</v>
      </c>
      <c r="K96" s="365">
        <f t="shared" si="32"/>
        <v>-1759</v>
      </c>
      <c r="L96" s="365">
        <f t="shared" si="32"/>
        <v>-425</v>
      </c>
      <c r="M96" s="365">
        <f t="shared" si="32"/>
        <v>0</v>
      </c>
      <c r="N96" s="365">
        <f t="shared" si="32"/>
        <v>-425</v>
      </c>
      <c r="O96" s="366">
        <f t="shared" si="32"/>
        <v>3228</v>
      </c>
    </row>
    <row r="97" spans="1:15" ht="11.25" thickBot="1">
      <c r="A97" s="332"/>
      <c r="B97" s="446" t="s">
        <v>584</v>
      </c>
      <c r="C97" s="447"/>
      <c r="D97" s="367">
        <f t="shared" si="32"/>
        <v>13301</v>
      </c>
      <c r="E97" s="367">
        <f t="shared" si="32"/>
        <v>168</v>
      </c>
      <c r="F97" s="367">
        <f t="shared" si="32"/>
        <v>-13469</v>
      </c>
      <c r="G97" s="368">
        <f t="shared" si="32"/>
        <v>0</v>
      </c>
      <c r="H97" s="367">
        <f t="shared" si="32"/>
        <v>0</v>
      </c>
      <c r="I97" s="367">
        <f t="shared" si="32"/>
        <v>0</v>
      </c>
      <c r="J97" s="367">
        <f t="shared" si="32"/>
        <v>0</v>
      </c>
      <c r="K97" s="368">
        <f t="shared" si="32"/>
        <v>0</v>
      </c>
      <c r="L97" s="367">
        <f t="shared" si="32"/>
        <v>0</v>
      </c>
      <c r="M97" s="367">
        <f t="shared" si="32"/>
        <v>0</v>
      </c>
      <c r="N97" s="367">
        <f t="shared" si="32"/>
        <v>0</v>
      </c>
      <c r="O97" s="368">
        <f t="shared" si="32"/>
        <v>4493</v>
      </c>
    </row>
  </sheetData>
  <mergeCells count="56">
    <mergeCell ref="B92:C92"/>
    <mergeCell ref="B93:C93"/>
    <mergeCell ref="B95:C95"/>
    <mergeCell ref="B96:C96"/>
    <mergeCell ref="B97:C97"/>
    <mergeCell ref="D75:N75"/>
    <mergeCell ref="O75:O77"/>
    <mergeCell ref="D76:G76"/>
    <mergeCell ref="H76:K76"/>
    <mergeCell ref="L76:N76"/>
    <mergeCell ref="B91:C91"/>
    <mergeCell ref="B72:C72"/>
    <mergeCell ref="B73:C73"/>
    <mergeCell ref="B74:C74"/>
    <mergeCell ref="A75:A77"/>
    <mergeCell ref="B75:B77"/>
    <mergeCell ref="C75:C77"/>
    <mergeCell ref="B46:C46"/>
    <mergeCell ref="B47:C47"/>
    <mergeCell ref="A52:O52"/>
    <mergeCell ref="A54:A56"/>
    <mergeCell ref="B54:B56"/>
    <mergeCell ref="C54:C56"/>
    <mergeCell ref="D54:N54"/>
    <mergeCell ref="O54:O56"/>
    <mergeCell ref="D55:G55"/>
    <mergeCell ref="H55:K55"/>
    <mergeCell ref="L55:N55"/>
    <mergeCell ref="B22:C22"/>
    <mergeCell ref="B23:C23"/>
    <mergeCell ref="B24:C24"/>
    <mergeCell ref="A53:O53"/>
    <mergeCell ref="O25:O27"/>
    <mergeCell ref="D26:G26"/>
    <mergeCell ref="H26:K26"/>
    <mergeCell ref="L26:N26"/>
    <mergeCell ref="B41:C41"/>
    <mergeCell ref="B42:C42"/>
    <mergeCell ref="A25:A27"/>
    <mergeCell ref="B25:B27"/>
    <mergeCell ref="C25:C27"/>
    <mergeCell ref="D25:N25"/>
    <mergeCell ref="B43:C43"/>
    <mergeCell ref="B45:C45"/>
    <mergeCell ref="A1:O1"/>
    <mergeCell ref="A2:O2"/>
    <mergeCell ref="A3:O3"/>
    <mergeCell ref="A4:O4"/>
    <mergeCell ref="A5:A7"/>
    <mergeCell ref="B5:B7"/>
    <mergeCell ref="C5:C7"/>
    <mergeCell ref="D5:N5"/>
    <mergeCell ref="O5:O7"/>
    <mergeCell ref="D6:G6"/>
    <mergeCell ref="H6:K6"/>
    <mergeCell ref="L6:N6"/>
  </mergeCells>
  <pageMargins left="0" right="0.11811023622047245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Bevételek mindösszesen</vt:lpstr>
      <vt:lpstr>Bevétel önkormányzat</vt:lpstr>
      <vt:lpstr>Bevétel Közös Hivatal</vt:lpstr>
      <vt:lpstr>Bevétel Kerekerdő Óvoda</vt:lpstr>
      <vt:lpstr>Kiadások összesen</vt:lpstr>
      <vt:lpstr>Kiadás önkormányzat</vt:lpstr>
      <vt:lpstr>Kiadás Közös Hivatal</vt:lpstr>
      <vt:lpstr>Kiadás Kerekerdő Óvoda</vt:lpstr>
      <vt:lpstr>Működés-felhalmozás mérleg</vt:lpstr>
      <vt:lpstr>Beruházás</vt:lpstr>
      <vt:lpstr>Felújítás</vt:lpstr>
      <vt:lpstr>Tartalék</vt:lpstr>
      <vt:lpstr>EU</vt:lpstr>
      <vt:lpstr>Előirányzat felhasználási üt.</vt:lpstr>
      <vt:lpstr>Támogatások</vt:lpstr>
    </vt:vector>
  </TitlesOfParts>
  <Company>Magyar Államkincstár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mak</cp:lastModifiedBy>
  <cp:lastPrinted>2015-05-18T09:58:25Z</cp:lastPrinted>
  <dcterms:created xsi:type="dcterms:W3CDTF">2009-01-20T14:41:01Z</dcterms:created>
  <dcterms:modified xsi:type="dcterms:W3CDTF">2015-06-01T13:57:21Z</dcterms:modified>
</cp:coreProperties>
</file>