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20730" windowHeight="11625" firstSheet="9" activeTab="16"/>
  </bookViews>
  <sheets>
    <sheet name="1.melléklet" sheetId="1" r:id="rId1"/>
    <sheet name="2. melléklet" sheetId="20" r:id="rId2"/>
    <sheet name="3.melléklet" sheetId="21" r:id="rId3"/>
    <sheet name="4.melléklet" sheetId="7" r:id="rId4"/>
    <sheet name="5. melléklet" sheetId="18" r:id="rId5"/>
    <sheet name="6. melléklet" sheetId="19" r:id="rId6"/>
    <sheet name="7. melléklet" sheetId="15" r:id="rId7"/>
    <sheet name="8. melléklet" sheetId="3" r:id="rId8"/>
    <sheet name="9. melléklet" sheetId="2" r:id="rId9"/>
    <sheet name="10. melléklet" sheetId="4" r:id="rId10"/>
    <sheet name="8.melléklet" sheetId="5" state="hidden" r:id="rId11"/>
    <sheet name="11. melléklet" sheetId="8" r:id="rId12"/>
    <sheet name="12. melléklet" sheetId="10" r:id="rId13"/>
    <sheet name="13. melléklet" sheetId="14" r:id="rId14"/>
    <sheet name="14. melléklet" sheetId="16" r:id="rId15"/>
    <sheet name="15. melléklet" sheetId="12" r:id="rId16"/>
    <sheet name="16. melléklet" sheetId="9" r:id="rId17"/>
  </sheets>
  <definedNames>
    <definedName name="_xlnm.Print_Titles" localSheetId="15">'15. melléklet'!$1:$8</definedName>
    <definedName name="_xlnm.Print_Titles" localSheetId="1">'2. melléklet'!$1:$8</definedName>
    <definedName name="_xlnm.Print_Titles" localSheetId="2">'3.melléklet'!$1:$9</definedName>
    <definedName name="_xlnm.Print_Titles" localSheetId="6">'7. melléklet'!$1:$5</definedName>
  </definedNames>
  <calcPr calcId="145621"/>
</workbook>
</file>

<file path=xl/calcChain.xml><?xml version="1.0" encoding="utf-8"?>
<calcChain xmlns="http://schemas.openxmlformats.org/spreadsheetml/2006/main">
  <c r="K90" i="21" l="1"/>
  <c r="K97" i="21" s="1"/>
  <c r="K98" i="21" s="1"/>
  <c r="J90" i="21"/>
  <c r="J97" i="21" s="1"/>
  <c r="J98" i="21" s="1"/>
  <c r="I90" i="21"/>
  <c r="I97" i="21" s="1"/>
  <c r="I98" i="21" s="1"/>
  <c r="N85" i="21"/>
  <c r="M85" i="21"/>
  <c r="M84" i="21"/>
  <c r="H84" i="21"/>
  <c r="N84" i="21" s="1"/>
  <c r="N90" i="21" s="1"/>
  <c r="N97" i="21" s="1"/>
  <c r="G84" i="21"/>
  <c r="F84" i="21"/>
  <c r="L84" i="21" s="1"/>
  <c r="N81" i="21"/>
  <c r="M81" i="21"/>
  <c r="L81" i="21"/>
  <c r="N80" i="21"/>
  <c r="M80" i="21"/>
  <c r="L80" i="21"/>
  <c r="H74" i="21"/>
  <c r="H90" i="21" s="1"/>
  <c r="G74" i="21"/>
  <c r="G90" i="21" s="1"/>
  <c r="F74" i="21"/>
  <c r="F90" i="21" s="1"/>
  <c r="L90" i="21" s="1"/>
  <c r="L97" i="21" s="1"/>
  <c r="M72" i="21"/>
  <c r="N68" i="21"/>
  <c r="L68" i="21"/>
  <c r="H68" i="21"/>
  <c r="G68" i="21"/>
  <c r="G69" i="21" s="1"/>
  <c r="F68" i="21"/>
  <c r="N66" i="21"/>
  <c r="M66" i="21"/>
  <c r="L66" i="21"/>
  <c r="M64" i="21"/>
  <c r="H64" i="21"/>
  <c r="N64" i="21" s="1"/>
  <c r="G64" i="21"/>
  <c r="F64" i="21"/>
  <c r="L64" i="21" s="1"/>
  <c r="N61" i="21"/>
  <c r="M61" i="21"/>
  <c r="L61" i="21"/>
  <c r="K58" i="21"/>
  <c r="J58" i="21"/>
  <c r="I58" i="21"/>
  <c r="H58" i="21"/>
  <c r="G58" i="21"/>
  <c r="F58" i="21"/>
  <c r="E58" i="21"/>
  <c r="E69" i="21" s="1"/>
  <c r="D58" i="21"/>
  <c r="D69" i="21" s="1"/>
  <c r="C58" i="21"/>
  <c r="C69" i="21" s="1"/>
  <c r="N57" i="21"/>
  <c r="N58" i="21" s="1"/>
  <c r="M57" i="21"/>
  <c r="L57" i="21"/>
  <c r="L58" i="21" s="1"/>
  <c r="N53" i="21"/>
  <c r="M53" i="21"/>
  <c r="M58" i="21" s="1"/>
  <c r="L53" i="21"/>
  <c r="L51" i="21"/>
  <c r="H51" i="21"/>
  <c r="H52" i="21" s="1"/>
  <c r="G51" i="21"/>
  <c r="G52" i="21" s="1"/>
  <c r="F51" i="21"/>
  <c r="F52" i="21" s="1"/>
  <c r="N50" i="21"/>
  <c r="L50" i="21"/>
  <c r="L49" i="21"/>
  <c r="M47" i="21"/>
  <c r="H47" i="21"/>
  <c r="G47" i="21"/>
  <c r="F47" i="21"/>
  <c r="L47" i="21" s="1"/>
  <c r="E47" i="21"/>
  <c r="N47" i="21" s="1"/>
  <c r="D47" i="21"/>
  <c r="C47" i="21"/>
  <c r="N46" i="21"/>
  <c r="N44" i="21"/>
  <c r="M44" i="21"/>
  <c r="L44" i="21"/>
  <c r="N41" i="21"/>
  <c r="M41" i="21"/>
  <c r="L41" i="21"/>
  <c r="N40" i="21"/>
  <c r="M40" i="21"/>
  <c r="L40" i="21"/>
  <c r="N39" i="21"/>
  <c r="M39" i="21"/>
  <c r="L39" i="21"/>
  <c r="N38" i="21"/>
  <c r="M38" i="21"/>
  <c r="L38" i="21"/>
  <c r="N35" i="21"/>
  <c r="L35" i="21"/>
  <c r="N34" i="21"/>
  <c r="L34" i="21"/>
  <c r="E34" i="21"/>
  <c r="E36" i="21" s="1"/>
  <c r="D34" i="21"/>
  <c r="M34" i="21" s="1"/>
  <c r="C34" i="21"/>
  <c r="C36" i="21" s="1"/>
  <c r="L33" i="21"/>
  <c r="N32" i="21"/>
  <c r="M32" i="21"/>
  <c r="L32" i="21"/>
  <c r="N29" i="21"/>
  <c r="M29" i="21"/>
  <c r="L29" i="21"/>
  <c r="N28" i="21"/>
  <c r="L28" i="21"/>
  <c r="F22" i="21"/>
  <c r="D22" i="21"/>
  <c r="M22" i="21" s="1"/>
  <c r="N21" i="21"/>
  <c r="M21" i="21"/>
  <c r="L21" i="21"/>
  <c r="M16" i="21"/>
  <c r="E16" i="21"/>
  <c r="N16" i="21" s="1"/>
  <c r="D16" i="21"/>
  <c r="C16" i="21"/>
  <c r="C22" i="21" s="1"/>
  <c r="L22" i="21" s="1"/>
  <c r="N15" i="21"/>
  <c r="M15" i="21"/>
  <c r="L15" i="21"/>
  <c r="N14" i="21"/>
  <c r="M14" i="21"/>
  <c r="L14" i="21"/>
  <c r="N13" i="21"/>
  <c r="M13" i="21"/>
  <c r="L13" i="21"/>
  <c r="N12" i="21"/>
  <c r="M12" i="21"/>
  <c r="L12" i="21"/>
  <c r="N10" i="21"/>
  <c r="M10" i="21"/>
  <c r="L10" i="21"/>
  <c r="K117" i="20"/>
  <c r="K124" i="20" s="1"/>
  <c r="J117" i="20"/>
  <c r="J124" i="20" s="1"/>
  <c r="I117" i="20"/>
  <c r="I124" i="20" s="1"/>
  <c r="G117" i="20"/>
  <c r="G124" i="20" s="1"/>
  <c r="F117" i="20"/>
  <c r="F124" i="20" s="1"/>
  <c r="H113" i="20"/>
  <c r="H117" i="20" s="1"/>
  <c r="H124" i="20" s="1"/>
  <c r="G113" i="20"/>
  <c r="E113" i="20"/>
  <c r="N113" i="20" s="1"/>
  <c r="D113" i="20"/>
  <c r="M113" i="20" s="1"/>
  <c r="C113" i="20"/>
  <c r="L113" i="20" s="1"/>
  <c r="N112" i="20"/>
  <c r="M112" i="20"/>
  <c r="L112" i="20"/>
  <c r="M105" i="20"/>
  <c r="G105" i="20"/>
  <c r="M103" i="20"/>
  <c r="G100" i="20"/>
  <c r="E100" i="20"/>
  <c r="E101" i="20" s="1"/>
  <c r="D100" i="20"/>
  <c r="M100" i="20" s="1"/>
  <c r="C100" i="20"/>
  <c r="M99" i="20"/>
  <c r="L99" i="20"/>
  <c r="H99" i="20"/>
  <c r="N99" i="20" s="1"/>
  <c r="G99" i="20"/>
  <c r="F99" i="20"/>
  <c r="F100" i="20" s="1"/>
  <c r="N98" i="20"/>
  <c r="M98" i="20"/>
  <c r="L98" i="20"/>
  <c r="N97" i="20"/>
  <c r="M97" i="20"/>
  <c r="N96" i="20"/>
  <c r="M96" i="20"/>
  <c r="L96" i="20"/>
  <c r="N90" i="20"/>
  <c r="M90" i="20"/>
  <c r="H90" i="20"/>
  <c r="G90" i="20"/>
  <c r="F90" i="20"/>
  <c r="E90" i="20"/>
  <c r="D90" i="20"/>
  <c r="C90" i="20"/>
  <c r="L90" i="20" s="1"/>
  <c r="N89" i="20"/>
  <c r="M89" i="20"/>
  <c r="L89" i="20"/>
  <c r="N86" i="20"/>
  <c r="M86" i="20"/>
  <c r="L86" i="20"/>
  <c r="N85" i="20"/>
  <c r="M85" i="20"/>
  <c r="L85" i="20"/>
  <c r="H85" i="20"/>
  <c r="G85" i="20"/>
  <c r="F85" i="20"/>
  <c r="N84" i="20"/>
  <c r="M84" i="20"/>
  <c r="L84" i="20"/>
  <c r="N81" i="20"/>
  <c r="M81" i="20"/>
  <c r="L81" i="20"/>
  <c r="N80" i="20"/>
  <c r="M80" i="20"/>
  <c r="L80" i="20"/>
  <c r="N76" i="20"/>
  <c r="M76" i="20"/>
  <c r="L76" i="20"/>
  <c r="E76" i="20"/>
  <c r="D76" i="20"/>
  <c r="C76" i="20"/>
  <c r="M75" i="20"/>
  <c r="L75" i="20"/>
  <c r="L74" i="20"/>
  <c r="N73" i="20"/>
  <c r="M73" i="20"/>
  <c r="L73" i="20"/>
  <c r="N68" i="20"/>
  <c r="M68" i="20"/>
  <c r="L68" i="20"/>
  <c r="N64" i="20"/>
  <c r="M64" i="20"/>
  <c r="N62" i="20"/>
  <c r="M62" i="20"/>
  <c r="H62" i="20"/>
  <c r="G62" i="20"/>
  <c r="F62" i="20"/>
  <c r="E62" i="20"/>
  <c r="D62" i="20"/>
  <c r="C62" i="20"/>
  <c r="L62" i="20" s="1"/>
  <c r="N61" i="20"/>
  <c r="M61" i="20"/>
  <c r="L61" i="20"/>
  <c r="N59" i="20"/>
  <c r="M59" i="20"/>
  <c r="L59" i="20"/>
  <c r="N58" i="20"/>
  <c r="M58" i="20"/>
  <c r="L58" i="20"/>
  <c r="N57" i="20"/>
  <c r="M57" i="20"/>
  <c r="L57" i="20"/>
  <c r="N53" i="20"/>
  <c r="E53" i="20"/>
  <c r="E77" i="20" s="1"/>
  <c r="N77" i="20" s="1"/>
  <c r="D53" i="20"/>
  <c r="M53" i="20" s="1"/>
  <c r="N52" i="20"/>
  <c r="M52" i="20"/>
  <c r="L52" i="20"/>
  <c r="E52" i="20"/>
  <c r="D52" i="20"/>
  <c r="C52" i="20"/>
  <c r="C53" i="20" s="1"/>
  <c r="L53" i="20" s="1"/>
  <c r="N51" i="20"/>
  <c r="M51" i="20"/>
  <c r="L51" i="20"/>
  <c r="N47" i="20"/>
  <c r="M47" i="20"/>
  <c r="L47" i="20"/>
  <c r="N46" i="20"/>
  <c r="M46" i="20"/>
  <c r="L46" i="20"/>
  <c r="E46" i="20"/>
  <c r="D46" i="20"/>
  <c r="C46" i="20"/>
  <c r="N45" i="20"/>
  <c r="M45" i="20"/>
  <c r="L45" i="20"/>
  <c r="N44" i="20"/>
  <c r="M44" i="20"/>
  <c r="L44" i="20"/>
  <c r="N43" i="20"/>
  <c r="M43" i="20"/>
  <c r="L43" i="20"/>
  <c r="E43" i="20"/>
  <c r="D43" i="20"/>
  <c r="C43" i="20"/>
  <c r="N42" i="20"/>
  <c r="M42" i="20"/>
  <c r="L42" i="20"/>
  <c r="N41" i="20"/>
  <c r="M41" i="20"/>
  <c r="L41" i="20"/>
  <c r="N40" i="20"/>
  <c r="M40" i="20"/>
  <c r="N39" i="20"/>
  <c r="M39" i="20"/>
  <c r="L39" i="20"/>
  <c r="M38" i="20"/>
  <c r="L38" i="20"/>
  <c r="N37" i="20"/>
  <c r="M37" i="20"/>
  <c r="L37" i="20"/>
  <c r="N36" i="20"/>
  <c r="M36" i="20"/>
  <c r="L36" i="20"/>
  <c r="N35" i="20"/>
  <c r="M35" i="20"/>
  <c r="E35" i="20"/>
  <c r="D35" i="20"/>
  <c r="C35" i="20"/>
  <c r="L35" i="20" s="1"/>
  <c r="N34" i="20"/>
  <c r="M34" i="20"/>
  <c r="L34" i="20"/>
  <c r="N33" i="20"/>
  <c r="M33" i="20"/>
  <c r="L33" i="20"/>
  <c r="N32" i="20"/>
  <c r="M32" i="20"/>
  <c r="E32" i="20"/>
  <c r="D32" i="20"/>
  <c r="C32" i="20"/>
  <c r="L32" i="20" s="1"/>
  <c r="N30" i="20"/>
  <c r="M30" i="20"/>
  <c r="L30" i="20"/>
  <c r="N29" i="20"/>
  <c r="M29" i="20"/>
  <c r="L29" i="20"/>
  <c r="N28" i="20"/>
  <c r="M28" i="20"/>
  <c r="L28" i="20"/>
  <c r="N26" i="20"/>
  <c r="M26" i="20"/>
  <c r="H26" i="20"/>
  <c r="H27" i="20" s="1"/>
  <c r="H77" i="20" s="1"/>
  <c r="G26" i="20"/>
  <c r="G27" i="20" s="1"/>
  <c r="F26" i="20"/>
  <c r="F27" i="20" s="1"/>
  <c r="E26" i="20"/>
  <c r="D26" i="20"/>
  <c r="D27" i="20" s="1"/>
  <c r="C26" i="20"/>
  <c r="L26" i="20" s="1"/>
  <c r="N25" i="20"/>
  <c r="M25" i="20"/>
  <c r="L25" i="20"/>
  <c r="N24" i="20"/>
  <c r="M24" i="20"/>
  <c r="L24" i="20"/>
  <c r="N23" i="20"/>
  <c r="M23" i="20"/>
  <c r="L23" i="20"/>
  <c r="M22" i="20"/>
  <c r="L22" i="20"/>
  <c r="E22" i="20"/>
  <c r="E27" i="20" s="1"/>
  <c r="N27" i="20" s="1"/>
  <c r="D22" i="20"/>
  <c r="C22" i="20"/>
  <c r="N21" i="20"/>
  <c r="M21" i="20"/>
  <c r="L21" i="20"/>
  <c r="N15" i="20"/>
  <c r="M15" i="20"/>
  <c r="L15" i="20"/>
  <c r="N9" i="20"/>
  <c r="N22" i="20" s="1"/>
  <c r="M9" i="20"/>
  <c r="L9" i="20"/>
  <c r="C52" i="21" l="1"/>
  <c r="L52" i="21" s="1"/>
  <c r="L36" i="21"/>
  <c r="M90" i="21"/>
  <c r="M97" i="21" s="1"/>
  <c r="L69" i="21"/>
  <c r="N36" i="21"/>
  <c r="N69" i="21"/>
  <c r="G70" i="21"/>
  <c r="G97" i="21" s="1"/>
  <c r="G98" i="21" s="1"/>
  <c r="D36" i="21"/>
  <c r="M36" i="21" s="1"/>
  <c r="H69" i="21"/>
  <c r="H70" i="21" s="1"/>
  <c r="H97" i="21" s="1"/>
  <c r="H98" i="21" s="1"/>
  <c r="L16" i="21"/>
  <c r="E22" i="21"/>
  <c r="N22" i="21" s="1"/>
  <c r="N51" i="21"/>
  <c r="M68" i="21"/>
  <c r="M69" i="21" s="1"/>
  <c r="M74" i="21"/>
  <c r="F69" i="21"/>
  <c r="F70" i="21" s="1"/>
  <c r="F97" i="21" s="1"/>
  <c r="F98" i="21" s="1"/>
  <c r="G101" i="20"/>
  <c r="F77" i="20"/>
  <c r="F101" i="20" s="1"/>
  <c r="F125" i="20" s="1"/>
  <c r="L100" i="20"/>
  <c r="G125" i="20"/>
  <c r="M27" i="20"/>
  <c r="G77" i="20"/>
  <c r="D117" i="20"/>
  <c r="D101" i="20"/>
  <c r="E117" i="20"/>
  <c r="D77" i="20"/>
  <c r="M77" i="20" s="1"/>
  <c r="C117" i="20"/>
  <c r="H100" i="20"/>
  <c r="C27" i="20"/>
  <c r="L27" i="20" s="1"/>
  <c r="A2" i="5"/>
  <c r="E52" i="21" l="1"/>
  <c r="C70" i="21"/>
  <c r="D52" i="21"/>
  <c r="N100" i="20"/>
  <c r="H101" i="20"/>
  <c r="M101" i="20"/>
  <c r="D125" i="20"/>
  <c r="M125" i="20" s="1"/>
  <c r="L117" i="20"/>
  <c r="L124" i="20" s="1"/>
  <c r="C124" i="20"/>
  <c r="D124" i="20"/>
  <c r="M117" i="20"/>
  <c r="M124" i="20" s="1"/>
  <c r="N117" i="20"/>
  <c r="N124" i="20" s="1"/>
  <c r="E124" i="20"/>
  <c r="E125" i="20" s="1"/>
  <c r="C77" i="20"/>
  <c r="D41" i="16"/>
  <c r="C43" i="16"/>
  <c r="B11" i="16"/>
  <c r="G196" i="5"/>
  <c r="H196" i="5"/>
  <c r="F196" i="5"/>
  <c r="N52" i="21" l="1"/>
  <c r="E70" i="21"/>
  <c r="M52" i="21"/>
  <c r="D70" i="21"/>
  <c r="L70" i="21"/>
  <c r="L98" i="21" s="1"/>
  <c r="C97" i="21"/>
  <c r="C98" i="21" s="1"/>
  <c r="N125" i="20"/>
  <c r="H125" i="20"/>
  <c r="N101" i="20"/>
  <c r="L77" i="20"/>
  <c r="C101" i="20"/>
  <c r="L101" i="20" s="1"/>
  <c r="M38" i="5"/>
  <c r="L38" i="5"/>
  <c r="C144" i="15"/>
  <c r="B138" i="15"/>
  <c r="B137" i="15"/>
  <c r="F18" i="1"/>
  <c r="F20" i="1" s="1"/>
  <c r="F30" i="1"/>
  <c r="F32" i="1" s="1"/>
  <c r="D13" i="12"/>
  <c r="B129" i="12"/>
  <c r="B122" i="12"/>
  <c r="B114" i="12"/>
  <c r="B104" i="12"/>
  <c r="B94" i="12"/>
  <c r="B79" i="12"/>
  <c r="B66" i="12"/>
  <c r="B57" i="12"/>
  <c r="B48" i="12"/>
  <c r="B23" i="12"/>
  <c r="B19" i="12"/>
  <c r="B36" i="16"/>
  <c r="B42" i="16" s="1"/>
  <c r="B43" i="16" s="1"/>
  <c r="B28" i="16"/>
  <c r="B24" i="16"/>
  <c r="B19" i="16"/>
  <c r="B14" i="14"/>
  <c r="B11" i="14"/>
  <c r="B30" i="7"/>
  <c r="B26" i="7"/>
  <c r="B22" i="7"/>
  <c r="E97" i="21" l="1"/>
  <c r="E98" i="21" s="1"/>
  <c r="N70" i="21"/>
  <c r="N98" i="21" s="1"/>
  <c r="M70" i="21"/>
  <c r="M98" i="21" s="1"/>
  <c r="D97" i="21"/>
  <c r="D98" i="21" s="1"/>
  <c r="C125" i="20"/>
  <c r="L125" i="20" s="1"/>
  <c r="B123" i="12"/>
  <c r="B130" i="12" s="1"/>
  <c r="B80" i="12"/>
  <c r="B15" i="14"/>
  <c r="B23" i="14" s="1"/>
  <c r="B27" i="12"/>
  <c r="B31" i="7"/>
  <c r="B86" i="12" l="1"/>
  <c r="B25" i="14"/>
  <c r="N168" i="5"/>
  <c r="N162" i="5"/>
  <c r="M162" i="5"/>
  <c r="L162" i="5"/>
  <c r="D113" i="5"/>
  <c r="D117" i="5" s="1"/>
  <c r="E113" i="5"/>
  <c r="E117" i="5" s="1"/>
  <c r="C113" i="5"/>
  <c r="C117" i="5" s="1"/>
  <c r="L112" i="5"/>
  <c r="M86" i="5"/>
  <c r="N84" i="5"/>
  <c r="M84" i="5"/>
  <c r="L84" i="5"/>
  <c r="N80" i="5"/>
  <c r="M80" i="5"/>
  <c r="L75" i="5"/>
  <c r="L73" i="5"/>
  <c r="N44" i="5"/>
  <c r="N45" i="5"/>
  <c r="L44" i="5"/>
  <c r="L45" i="5"/>
  <c r="M44" i="5"/>
  <c r="M45" i="5"/>
  <c r="N33" i="5"/>
  <c r="M33" i="5"/>
  <c r="L33" i="5"/>
  <c r="C26" i="5"/>
  <c r="D103" i="15"/>
  <c r="D104" i="15"/>
  <c r="D105" i="15"/>
  <c r="D106" i="15"/>
  <c r="D107" i="15"/>
  <c r="D108" i="15"/>
  <c r="D109" i="15"/>
  <c r="D110" i="15"/>
  <c r="D111" i="15"/>
  <c r="D114" i="15"/>
  <c r="D115" i="15"/>
  <c r="D116" i="15"/>
  <c r="D117" i="15"/>
  <c r="D118" i="15"/>
  <c r="D120" i="15"/>
  <c r="D121" i="15"/>
  <c r="D122" i="15"/>
  <c r="D123" i="15"/>
  <c r="D124" i="15"/>
  <c r="D125" i="15"/>
  <c r="D126" i="15"/>
  <c r="D128" i="15"/>
  <c r="D129" i="15"/>
  <c r="D130" i="15"/>
  <c r="D131" i="15"/>
  <c r="D132" i="15"/>
  <c r="D133" i="15"/>
  <c r="D134" i="15"/>
  <c r="D135" i="15"/>
  <c r="D136" i="15"/>
  <c r="D139" i="15"/>
  <c r="D140" i="15"/>
  <c r="D141" i="15"/>
  <c r="D142" i="15"/>
  <c r="D145" i="15"/>
  <c r="D146" i="15"/>
  <c r="D147" i="15"/>
  <c r="D148" i="15"/>
  <c r="D149" i="15"/>
  <c r="D150" i="15"/>
  <c r="D151" i="15"/>
  <c r="D152" i="15"/>
  <c r="D153" i="15"/>
  <c r="D154" i="15"/>
  <c r="D155" i="15"/>
  <c r="D156" i="15"/>
  <c r="D157" i="15"/>
  <c r="D158" i="15"/>
  <c r="D159" i="15"/>
  <c r="D160" i="15"/>
  <c r="D161" i="15"/>
  <c r="D162" i="15"/>
  <c r="D163" i="15"/>
  <c r="D164" i="15"/>
  <c r="D165" i="15"/>
  <c r="D166" i="15"/>
  <c r="D167" i="15"/>
  <c r="D168" i="15"/>
  <c r="D169" i="15"/>
  <c r="D170" i="15"/>
  <c r="D171" i="15"/>
  <c r="D172" i="15"/>
  <c r="D173" i="15"/>
  <c r="D174" i="15"/>
  <c r="D99" i="15"/>
  <c r="D98" i="15"/>
  <c r="C42" i="15"/>
  <c r="B42" i="15"/>
  <c r="C35" i="15"/>
  <c r="B35" i="15"/>
  <c r="C32" i="15"/>
  <c r="B32" i="15"/>
  <c r="C14" i="15"/>
  <c r="B14" i="15"/>
  <c r="C124" i="5" l="1"/>
  <c r="L113" i="5"/>
  <c r="D104" i="12"/>
  <c r="D11" i="16" l="1"/>
  <c r="G173" i="5"/>
  <c r="H173" i="5"/>
  <c r="D180" i="5"/>
  <c r="D191" i="5" s="1"/>
  <c r="E180" i="5"/>
  <c r="E191" i="5" s="1"/>
  <c r="F180" i="5"/>
  <c r="G180" i="5"/>
  <c r="H180" i="5"/>
  <c r="I180" i="5"/>
  <c r="J180" i="5"/>
  <c r="K180" i="5"/>
  <c r="C180" i="5"/>
  <c r="C191" i="5" s="1"/>
  <c r="M161" i="5"/>
  <c r="N161" i="5"/>
  <c r="L161" i="5"/>
  <c r="E124" i="5"/>
  <c r="F117" i="5"/>
  <c r="L117" i="5" s="1"/>
  <c r="L124" i="5" s="1"/>
  <c r="I117" i="5"/>
  <c r="I124" i="5" s="1"/>
  <c r="J117" i="5"/>
  <c r="J124" i="5" s="1"/>
  <c r="K117" i="5"/>
  <c r="K124" i="5" s="1"/>
  <c r="D124" i="5"/>
  <c r="G90" i="5"/>
  <c r="M89" i="5"/>
  <c r="N89" i="5"/>
  <c r="L89" i="5"/>
  <c r="L80" i="5"/>
  <c r="N40" i="5"/>
  <c r="M40" i="5"/>
  <c r="N29" i="5"/>
  <c r="M29" i="5"/>
  <c r="N24" i="5"/>
  <c r="M24" i="5"/>
  <c r="L24" i="5"/>
  <c r="M15" i="5"/>
  <c r="F124" i="5" l="1"/>
  <c r="D138" i="15"/>
  <c r="C64" i="15"/>
  <c r="B64" i="15"/>
  <c r="N207" i="5" l="1"/>
  <c r="F206" i="5"/>
  <c r="F212" i="5" s="1"/>
  <c r="M203" i="5"/>
  <c r="M202" i="5"/>
  <c r="M188" i="5"/>
  <c r="M183" i="5"/>
  <c r="N183" i="5"/>
  <c r="M179" i="5"/>
  <c r="M175" i="5"/>
  <c r="M163" i="5"/>
  <c r="M160" i="5"/>
  <c r="M154" i="5"/>
  <c r="M151" i="5"/>
  <c r="M143" i="5"/>
  <c r="M136" i="5"/>
  <c r="M135" i="5"/>
  <c r="M134" i="5"/>
  <c r="M132" i="5"/>
  <c r="M98" i="5"/>
  <c r="G99" i="5"/>
  <c r="M99" i="5" s="1"/>
  <c r="E90" i="5"/>
  <c r="E100" i="5" s="1"/>
  <c r="D90" i="5"/>
  <c r="M90" i="5" s="1"/>
  <c r="C90" i="5"/>
  <c r="G85" i="5"/>
  <c r="M85" i="5" s="1"/>
  <c r="N73" i="5"/>
  <c r="G62" i="5"/>
  <c r="D62" i="5"/>
  <c r="E62" i="5"/>
  <c r="C62" i="5"/>
  <c r="M58" i="5"/>
  <c r="M57" i="5"/>
  <c r="L57" i="5"/>
  <c r="M51" i="5"/>
  <c r="M47" i="5"/>
  <c r="M42" i="5"/>
  <c r="M41" i="5"/>
  <c r="M39" i="5"/>
  <c r="M37" i="5"/>
  <c r="M36" i="5"/>
  <c r="M34" i="5"/>
  <c r="M30" i="5"/>
  <c r="M9" i="5"/>
  <c r="M180" i="5" l="1"/>
  <c r="D100" i="5"/>
  <c r="M62" i="5"/>
  <c r="B17" i="18"/>
  <c r="D36" i="16" l="1"/>
  <c r="D42" i="16" s="1"/>
  <c r="D43" i="16" s="1"/>
  <c r="D28" i="16"/>
  <c r="D24" i="16"/>
  <c r="D19" i="16"/>
  <c r="B28" i="15"/>
  <c r="D7" i="15"/>
  <c r="D8" i="15"/>
  <c r="D9" i="15"/>
  <c r="D10" i="15"/>
  <c r="D11" i="15"/>
  <c r="D12" i="15"/>
  <c r="D13" i="15"/>
  <c r="D15" i="15"/>
  <c r="D16" i="15"/>
  <c r="D17" i="15"/>
  <c r="D18" i="15"/>
  <c r="D19" i="15"/>
  <c r="D20" i="15"/>
  <c r="D21" i="15"/>
  <c r="D22" i="15"/>
  <c r="D23" i="15"/>
  <c r="D24" i="15"/>
  <c r="D25" i="15"/>
  <c r="D26" i="15"/>
  <c r="D27" i="15"/>
  <c r="C28" i="15"/>
  <c r="D29" i="15"/>
  <c r="D30" i="15"/>
  <c r="D31" i="15"/>
  <c r="D32" i="15"/>
  <c r="D33" i="15"/>
  <c r="D34" i="15"/>
  <c r="D36" i="15"/>
  <c r="D37" i="15"/>
  <c r="D38" i="15"/>
  <c r="D39" i="15"/>
  <c r="D40" i="15"/>
  <c r="D41" i="15"/>
  <c r="D43" i="15"/>
  <c r="D44" i="15"/>
  <c r="D45" i="15"/>
  <c r="D46" i="15"/>
  <c r="D47" i="15"/>
  <c r="D48" i="15"/>
  <c r="D49" i="15"/>
  <c r="D50" i="15"/>
  <c r="D51" i="15"/>
  <c r="D52" i="15"/>
  <c r="D53" i="15"/>
  <c r="D54" i="15"/>
  <c r="D55" i="15"/>
  <c r="D56" i="15"/>
  <c r="D57" i="15"/>
  <c r="B58" i="15"/>
  <c r="C58" i="15"/>
  <c r="B59" i="15"/>
  <c r="C59" i="15"/>
  <c r="B60" i="15"/>
  <c r="C60" i="15"/>
  <c r="D60" i="15" s="1"/>
  <c r="B61" i="15"/>
  <c r="C61" i="15"/>
  <c r="B62" i="15"/>
  <c r="C62" i="15"/>
  <c r="B63" i="15"/>
  <c r="C63" i="15"/>
  <c r="D64" i="15"/>
  <c r="D65" i="15"/>
  <c r="D66" i="15"/>
  <c r="D67" i="15"/>
  <c r="D68" i="15"/>
  <c r="D69" i="15"/>
  <c r="D70" i="15"/>
  <c r="D71" i="15"/>
  <c r="D72" i="15"/>
  <c r="D73" i="15"/>
  <c r="D74" i="15"/>
  <c r="D75" i="15"/>
  <c r="B76" i="15"/>
  <c r="D76" i="15" s="1"/>
  <c r="D77" i="15"/>
  <c r="D78" i="15"/>
  <c r="D79" i="15"/>
  <c r="D80" i="15"/>
  <c r="D81" i="15"/>
  <c r="D82" i="15"/>
  <c r="D83" i="15"/>
  <c r="D84" i="15"/>
  <c r="D85" i="15"/>
  <c r="D86" i="15"/>
  <c r="D87" i="15"/>
  <c r="D88" i="15"/>
  <c r="D89" i="15"/>
  <c r="D90" i="15"/>
  <c r="D91" i="15"/>
  <c r="D93" i="15"/>
  <c r="D94" i="15"/>
  <c r="D95" i="15"/>
  <c r="D96" i="15"/>
  <c r="D97" i="15"/>
  <c r="D100" i="15"/>
  <c r="D101" i="15"/>
  <c r="B102" i="15"/>
  <c r="D102" i="15" s="1"/>
  <c r="B112" i="15"/>
  <c r="D112" i="15" s="1"/>
  <c r="B127" i="15"/>
  <c r="D137" i="15"/>
  <c r="B143" i="15"/>
  <c r="D143" i="15" l="1"/>
  <c r="B144" i="15"/>
  <c r="C92" i="15"/>
  <c r="C119" i="15" s="1"/>
  <c r="D127" i="15"/>
  <c r="D14" i="15"/>
  <c r="D35" i="15"/>
  <c r="D42" i="15"/>
  <c r="D61" i="15"/>
  <c r="D62" i="15"/>
  <c r="B92" i="15"/>
  <c r="D28" i="15"/>
  <c r="B113" i="15"/>
  <c r="D63" i="15"/>
  <c r="D59" i="15"/>
  <c r="D129" i="12"/>
  <c r="D122" i="12"/>
  <c r="D114" i="12"/>
  <c r="D94" i="12"/>
  <c r="D79" i="12"/>
  <c r="D66" i="12"/>
  <c r="D57" i="12"/>
  <c r="D48" i="12"/>
  <c r="D23" i="12"/>
  <c r="D19" i="12"/>
  <c r="J34" i="8"/>
  <c r="I34" i="8"/>
  <c r="G34" i="8"/>
  <c r="J30" i="8"/>
  <c r="I30" i="8"/>
  <c r="G30" i="8"/>
  <c r="J24" i="8"/>
  <c r="I24" i="8"/>
  <c r="G24" i="8"/>
  <c r="J19" i="8"/>
  <c r="I19" i="8"/>
  <c r="G19" i="8"/>
  <c r="G35" i="8" l="1"/>
  <c r="D144" i="15"/>
  <c r="D92" i="15"/>
  <c r="D27" i="12"/>
  <c r="D58" i="15"/>
  <c r="D80" i="12"/>
  <c r="D113" i="15"/>
  <c r="B119" i="15"/>
  <c r="J35" i="8"/>
  <c r="I35" i="8"/>
  <c r="I25" i="8"/>
  <c r="D123" i="12"/>
  <c r="D130" i="12" s="1"/>
  <c r="J25" i="8"/>
  <c r="G25" i="8"/>
  <c r="I16" i="10"/>
  <c r="G16" i="10"/>
  <c r="D14" i="9"/>
  <c r="D86" i="12" l="1"/>
  <c r="D119" i="15"/>
  <c r="I30" i="1"/>
  <c r="I32" i="1" s="1"/>
  <c r="I18" i="1"/>
  <c r="I20" i="1" s="1"/>
  <c r="M207" i="5" l="1"/>
  <c r="I212" i="5"/>
  <c r="J212" i="5"/>
  <c r="J219" i="5" s="1"/>
  <c r="J220" i="5" s="1"/>
  <c r="K212" i="5"/>
  <c r="K219" i="5" s="1"/>
  <c r="K220" i="5" s="1"/>
  <c r="M194" i="5"/>
  <c r="M196" i="5"/>
  <c r="H186" i="5"/>
  <c r="M166" i="5"/>
  <c r="M137" i="5"/>
  <c r="N112" i="5"/>
  <c r="M112" i="5"/>
  <c r="M103" i="5"/>
  <c r="H113" i="5"/>
  <c r="H117" i="5" s="1"/>
  <c r="G113" i="5"/>
  <c r="G105" i="5"/>
  <c r="N97" i="5"/>
  <c r="M97" i="5"/>
  <c r="M96" i="5"/>
  <c r="M81" i="5"/>
  <c r="M75" i="5"/>
  <c r="M73" i="5"/>
  <c r="M64" i="5"/>
  <c r="M59" i="5"/>
  <c r="D46" i="5"/>
  <c r="M46" i="5" s="1"/>
  <c r="G26" i="5"/>
  <c r="G27" i="5" s="1"/>
  <c r="I219" i="5" l="1"/>
  <c r="I220" i="5" s="1"/>
  <c r="L212" i="5"/>
  <c r="N117" i="5"/>
  <c r="H124" i="5"/>
  <c r="M113" i="5"/>
  <c r="G117" i="5"/>
  <c r="N113" i="5"/>
  <c r="N124" i="5" s="1"/>
  <c r="M105" i="5"/>
  <c r="G206" i="5"/>
  <c r="G212" i="5" s="1"/>
  <c r="G190" i="5"/>
  <c r="M190" i="5" s="1"/>
  <c r="G186" i="5"/>
  <c r="M186" i="5" s="1"/>
  <c r="G169" i="5"/>
  <c r="D169" i="5"/>
  <c r="D156" i="5"/>
  <c r="D138" i="5"/>
  <c r="M138" i="5" s="1"/>
  <c r="G100" i="5"/>
  <c r="N68" i="5"/>
  <c r="M68" i="5"/>
  <c r="L68" i="5"/>
  <c r="M61" i="5"/>
  <c r="M28" i="5"/>
  <c r="M25" i="5"/>
  <c r="M23" i="5"/>
  <c r="M21" i="5"/>
  <c r="N9" i="5"/>
  <c r="G77" i="5"/>
  <c r="E46" i="5"/>
  <c r="N46" i="5" s="1"/>
  <c r="E22" i="5"/>
  <c r="E26" i="5"/>
  <c r="E32" i="5"/>
  <c r="E35" i="5"/>
  <c r="E43" i="5"/>
  <c r="E53" i="5" s="1"/>
  <c r="E52" i="5"/>
  <c r="E76" i="5"/>
  <c r="D76" i="5"/>
  <c r="D52" i="5"/>
  <c r="M52" i="5" s="1"/>
  <c r="D43" i="5"/>
  <c r="D35" i="5"/>
  <c r="M35" i="5" s="1"/>
  <c r="D32" i="5"/>
  <c r="M32" i="5" s="1"/>
  <c r="D26" i="5"/>
  <c r="M26" i="5" s="1"/>
  <c r="D22" i="5"/>
  <c r="M43" i="5" l="1"/>
  <c r="D53" i="5"/>
  <c r="M191" i="5"/>
  <c r="M206" i="5"/>
  <c r="M212" i="5" s="1"/>
  <c r="M219" i="5" s="1"/>
  <c r="M117" i="5"/>
  <c r="M124" i="5" s="1"/>
  <c r="G124" i="5"/>
  <c r="G191" i="5"/>
  <c r="D158" i="5"/>
  <c r="M158" i="5" s="1"/>
  <c r="M156" i="5"/>
  <c r="G174" i="5"/>
  <c r="M169" i="5"/>
  <c r="D144" i="5"/>
  <c r="M144" i="5" s="1"/>
  <c r="M76" i="5"/>
  <c r="D27" i="5"/>
  <c r="M27" i="5" s="1"/>
  <c r="M53" i="5"/>
  <c r="G101" i="5"/>
  <c r="M22" i="5"/>
  <c r="M100" i="5"/>
  <c r="E27" i="5"/>
  <c r="G192" i="5" l="1"/>
  <c r="G219" i="5" s="1"/>
  <c r="G220" i="5" s="1"/>
  <c r="G125" i="5"/>
  <c r="D174" i="5"/>
  <c r="M174" i="5" s="1"/>
  <c r="D77" i="5"/>
  <c r="D101" i="5" s="1"/>
  <c r="M101" i="5" s="1"/>
  <c r="E77" i="5"/>
  <c r="E101" i="5" s="1"/>
  <c r="E125" i="5" s="1"/>
  <c r="L206" i="5"/>
  <c r="L219" i="5" s="1"/>
  <c r="H206" i="5"/>
  <c r="H212" i="5" s="1"/>
  <c r="N203" i="5"/>
  <c r="L203" i="5"/>
  <c r="N202" i="5"/>
  <c r="L202" i="5"/>
  <c r="H190" i="5"/>
  <c r="N188" i="5"/>
  <c r="L188" i="5"/>
  <c r="N186" i="5"/>
  <c r="L183" i="5"/>
  <c r="N172" i="5"/>
  <c r="N173" i="5"/>
  <c r="L172" i="5"/>
  <c r="E169" i="5"/>
  <c r="H169" i="5"/>
  <c r="N166" i="5"/>
  <c r="L166" i="5"/>
  <c r="N163" i="5"/>
  <c r="L163" i="5"/>
  <c r="N160" i="5"/>
  <c r="L160" i="5"/>
  <c r="N157" i="5"/>
  <c r="L157" i="5"/>
  <c r="E156" i="5"/>
  <c r="E158" i="5" s="1"/>
  <c r="N158" i="5" s="1"/>
  <c r="C156" i="5"/>
  <c r="C158" i="5" s="1"/>
  <c r="L158" i="5" s="1"/>
  <c r="N154" i="5"/>
  <c r="L154" i="5"/>
  <c r="N151" i="5"/>
  <c r="L151" i="5"/>
  <c r="N150" i="5"/>
  <c r="L150" i="5"/>
  <c r="N179" i="5"/>
  <c r="L179" i="5"/>
  <c r="N175" i="5"/>
  <c r="L175" i="5"/>
  <c r="N143" i="5"/>
  <c r="L143" i="5"/>
  <c r="E138" i="5"/>
  <c r="N138" i="5" s="1"/>
  <c r="N137" i="5"/>
  <c r="L137" i="5"/>
  <c r="N136" i="5"/>
  <c r="L136" i="5"/>
  <c r="N135" i="5"/>
  <c r="L135" i="5"/>
  <c r="N134" i="5"/>
  <c r="L134" i="5"/>
  <c r="N132" i="5"/>
  <c r="L132" i="5"/>
  <c r="N98" i="5"/>
  <c r="L98" i="5"/>
  <c r="N96" i="5"/>
  <c r="L96" i="5"/>
  <c r="H99" i="5"/>
  <c r="N99" i="5" s="1"/>
  <c r="H90" i="5"/>
  <c r="N90" i="5" s="1"/>
  <c r="N86" i="5"/>
  <c r="L86" i="5"/>
  <c r="H85" i="5"/>
  <c r="N85" i="5" s="1"/>
  <c r="N81" i="5"/>
  <c r="L81" i="5"/>
  <c r="N64" i="5"/>
  <c r="H62" i="5"/>
  <c r="N61" i="5"/>
  <c r="L61" i="5"/>
  <c r="N59" i="5"/>
  <c r="L59" i="5"/>
  <c r="N58" i="5"/>
  <c r="L58" i="5"/>
  <c r="N57" i="5"/>
  <c r="N51" i="5"/>
  <c r="L51" i="5"/>
  <c r="L47" i="5"/>
  <c r="N47" i="5"/>
  <c r="N42" i="5"/>
  <c r="L42" i="5"/>
  <c r="N41" i="5"/>
  <c r="L41" i="5"/>
  <c r="N39" i="5"/>
  <c r="L39" i="5"/>
  <c r="N37" i="5"/>
  <c r="L37" i="5"/>
  <c r="N36" i="5"/>
  <c r="L36" i="5"/>
  <c r="N43" i="5"/>
  <c r="N34" i="5"/>
  <c r="L34" i="5"/>
  <c r="N35" i="5"/>
  <c r="N30" i="5"/>
  <c r="L29" i="5"/>
  <c r="L30" i="5"/>
  <c r="N32" i="5"/>
  <c r="N28" i="5"/>
  <c r="L28" i="5"/>
  <c r="H26" i="5"/>
  <c r="H27" i="5" s="1"/>
  <c r="F26" i="5"/>
  <c r="F27" i="5" s="1"/>
  <c r="N25" i="5"/>
  <c r="L25" i="5"/>
  <c r="N23" i="5"/>
  <c r="N21" i="5"/>
  <c r="L21" i="5"/>
  <c r="N15" i="5"/>
  <c r="L15" i="5"/>
  <c r="L23" i="5"/>
  <c r="L9" i="5"/>
  <c r="L180" i="5" l="1"/>
  <c r="N180" i="5"/>
  <c r="D192" i="5"/>
  <c r="H174" i="5"/>
  <c r="N169" i="5"/>
  <c r="M77" i="5"/>
  <c r="H191" i="5"/>
  <c r="D125" i="5"/>
  <c r="M125" i="5" s="1"/>
  <c r="E144" i="5"/>
  <c r="N144" i="5" s="1"/>
  <c r="L156" i="5"/>
  <c r="N206" i="5"/>
  <c r="N212" i="5" s="1"/>
  <c r="N219" i="5" s="1"/>
  <c r="N156" i="5"/>
  <c r="N190" i="5"/>
  <c r="N27" i="5"/>
  <c r="N53" i="5"/>
  <c r="N62" i="5"/>
  <c r="N76" i="5"/>
  <c r="H100" i="5"/>
  <c r="N100" i="5" s="1"/>
  <c r="H77" i="5"/>
  <c r="N26" i="5"/>
  <c r="N52" i="5"/>
  <c r="N22" i="5"/>
  <c r="F186" i="5"/>
  <c r="L186" i="5" s="1"/>
  <c r="C52" i="5"/>
  <c r="L52" i="5" s="1"/>
  <c r="N191" i="5" l="1"/>
  <c r="M192" i="5"/>
  <c r="M220" i="5" s="1"/>
  <c r="D219" i="5"/>
  <c r="D220" i="5" s="1"/>
  <c r="H192" i="5"/>
  <c r="H219" i="5" s="1"/>
  <c r="H101" i="5"/>
  <c r="H125" i="5" s="1"/>
  <c r="E174" i="5"/>
  <c r="N174" i="5" s="1"/>
  <c r="N77" i="5"/>
  <c r="E16" i="10"/>
  <c r="H220" i="5" l="1"/>
  <c r="E192" i="5"/>
  <c r="N101" i="5"/>
  <c r="N125" i="5"/>
  <c r="C14" i="9"/>
  <c r="E219" i="5" l="1"/>
  <c r="E220" i="5" s="1"/>
  <c r="N192" i="5"/>
  <c r="N220" i="5" s="1"/>
  <c r="F190" i="5" l="1"/>
  <c r="L190" i="5" s="1"/>
  <c r="L191" i="5" s="1"/>
  <c r="F173" i="5"/>
  <c r="L173" i="5" s="1"/>
  <c r="L171" i="5"/>
  <c r="F169" i="5"/>
  <c r="C169" i="5"/>
  <c r="L155" i="5"/>
  <c r="F144" i="5"/>
  <c r="C138" i="5"/>
  <c r="F174" i="5" l="1"/>
  <c r="C144" i="5"/>
  <c r="L144" i="5" s="1"/>
  <c r="L138" i="5"/>
  <c r="L169" i="5"/>
  <c r="F191" i="5"/>
  <c r="C100" i="5"/>
  <c r="F99" i="5"/>
  <c r="L99" i="5" s="1"/>
  <c r="F90" i="5"/>
  <c r="L90" i="5" s="1"/>
  <c r="F85" i="5"/>
  <c r="L85" i="5" s="1"/>
  <c r="C76" i="5"/>
  <c r="L74" i="5"/>
  <c r="F62" i="5"/>
  <c r="C46" i="5"/>
  <c r="L46" i="5" s="1"/>
  <c r="C43" i="5"/>
  <c r="C35" i="5"/>
  <c r="L35" i="5" s="1"/>
  <c r="C32" i="5"/>
  <c r="L32" i="5" s="1"/>
  <c r="L26" i="5"/>
  <c r="C22" i="5"/>
  <c r="L22" i="5" s="1"/>
  <c r="L43" i="5" l="1"/>
  <c r="C53" i="5"/>
  <c r="L53" i="5" s="1"/>
  <c r="F77" i="5"/>
  <c r="F192" i="5"/>
  <c r="L62" i="5"/>
  <c r="L76" i="5"/>
  <c r="C27" i="5"/>
  <c r="L27" i="5" s="1"/>
  <c r="C174" i="5"/>
  <c r="L174" i="5" s="1"/>
  <c r="F100" i="5"/>
  <c r="L100" i="5" s="1"/>
  <c r="M34" i="4"/>
  <c r="L34" i="4"/>
  <c r="K34" i="4"/>
  <c r="J34" i="4"/>
  <c r="F219" i="5" l="1"/>
  <c r="F220" i="5" s="1"/>
  <c r="F101" i="5"/>
  <c r="F125" i="5" s="1"/>
  <c r="C77" i="5"/>
  <c r="C192" i="5"/>
  <c r="C219" i="5" s="1"/>
  <c r="H30" i="1"/>
  <c r="H32" i="1" s="1"/>
  <c r="G30" i="1"/>
  <c r="G32" i="1" s="1"/>
  <c r="G18" i="1"/>
  <c r="G20" i="1" s="1"/>
  <c r="H18" i="1"/>
  <c r="H20" i="1" s="1"/>
  <c r="L192" i="5" l="1"/>
  <c r="L220" i="5" s="1"/>
  <c r="C101" i="5"/>
  <c r="L101" i="5" s="1"/>
  <c r="L77" i="5"/>
  <c r="C220" i="5"/>
  <c r="C125" i="5" l="1"/>
  <c r="L125" i="5" s="1"/>
</calcChain>
</file>

<file path=xl/sharedStrings.xml><?xml version="1.0" encoding="utf-8"?>
<sst xmlns="http://schemas.openxmlformats.org/spreadsheetml/2006/main" count="1540" uniqueCount="844">
  <si>
    <t>Megnevezés</t>
  </si>
  <si>
    <t>BEVÉTELEK</t>
  </si>
  <si>
    <t>KIADÁSOK</t>
  </si>
  <si>
    <t>Költségvetési kiadások összesen</t>
  </si>
  <si>
    <t>Rovat száma</t>
  </si>
  <si>
    <t>B1</t>
  </si>
  <si>
    <t>Működési célú támogatások államháztartáson belülről</t>
  </si>
  <si>
    <t>B2</t>
  </si>
  <si>
    <t>Felhalmozási célú támogatások államháztartáson belülről</t>
  </si>
  <si>
    <t>B3</t>
  </si>
  <si>
    <t>Közhatalmi bevételek</t>
  </si>
  <si>
    <t>B4</t>
  </si>
  <si>
    <t>Működési bevételek</t>
  </si>
  <si>
    <t>B5</t>
  </si>
  <si>
    <t>Felhalmozási bevételek</t>
  </si>
  <si>
    <t>B6</t>
  </si>
  <si>
    <t>Működési célú átvett pénzeszközök</t>
  </si>
  <si>
    <t>B7</t>
  </si>
  <si>
    <t>Felhalmozási célú átvett pénzeszközök</t>
  </si>
  <si>
    <t xml:space="preserve">Költségvetési bevételek összesen </t>
  </si>
  <si>
    <t>B8</t>
  </si>
  <si>
    <t>Finanszírozási bevételek</t>
  </si>
  <si>
    <t>BEVÉTELEK MINÖSSZESEN:</t>
  </si>
  <si>
    <t>K1</t>
  </si>
  <si>
    <t>Személyi juttatások</t>
  </si>
  <si>
    <t>K2</t>
  </si>
  <si>
    <t>Munkaadókat terhelő járulékok és szoc.hjár.adó</t>
  </si>
  <si>
    <t>K3</t>
  </si>
  <si>
    <t>Dologi kiadások</t>
  </si>
  <si>
    <t>K4</t>
  </si>
  <si>
    <t>Ellátottak pénzbeli juttatásai</t>
  </si>
  <si>
    <t>K5</t>
  </si>
  <si>
    <t>Egyéb működési célú kiadások</t>
  </si>
  <si>
    <t>K6</t>
  </si>
  <si>
    <t>Beruházások</t>
  </si>
  <si>
    <t>K7</t>
  </si>
  <si>
    <t>Felújítások</t>
  </si>
  <si>
    <t>K8</t>
  </si>
  <si>
    <t>Egyéb felhalmozási célú kiadások</t>
  </si>
  <si>
    <t>K9</t>
  </si>
  <si>
    <t>Finanszírozási kiadások</t>
  </si>
  <si>
    <t>KIADÁSOK MINDÖSSZESEN:</t>
  </si>
  <si>
    <t>Ft-ban</t>
  </si>
  <si>
    <t>Nyújtott</t>
  </si>
  <si>
    <r>
      <t xml:space="preserve">       </t>
    </r>
    <r>
      <rPr>
        <b/>
        <sz val="10"/>
        <rFont val="Arial"/>
        <family val="2"/>
      </rPr>
      <t>KÖZVETETT TÁMOGATÁS JOGCÍME</t>
    </r>
  </si>
  <si>
    <t>Alapadó</t>
  </si>
  <si>
    <t>közvetett</t>
  </si>
  <si>
    <t>adó</t>
  </si>
  <si>
    <t>támogatás</t>
  </si>
  <si>
    <t>Magánszemélyek kommunális adója</t>
  </si>
  <si>
    <t>Helyi iparűzési adó:</t>
  </si>
  <si>
    <t>A többéves kihatással járó döntések számszerűsítése évenkénti bontásban és összesítve (E Ft)</t>
  </si>
  <si>
    <t>ÖNKORMÁNYZATI ELŐIRÁNYZATOK</t>
  </si>
  <si>
    <t>Kötelezettségek megnevezése</t>
  </si>
  <si>
    <t>Köt.vállalás éve</t>
  </si>
  <si>
    <t>Tárgyév előtti kifizetés</t>
  </si>
  <si>
    <t>2017. évi kifizetés</t>
  </si>
  <si>
    <t>Összesen</t>
  </si>
  <si>
    <t>Működési célú hiteltörlesztések összesen:</t>
  </si>
  <si>
    <t>Beruházások összesen:</t>
  </si>
  <si>
    <t>Felújítások összesen:</t>
  </si>
  <si>
    <t>MINDÖSSZESEN:</t>
  </si>
  <si>
    <t>Felhalmozási célú hiteltörlesztések összesen:</t>
  </si>
  <si>
    <t>Rovat megnevezése</t>
  </si>
  <si>
    <t>Rovat-szám</t>
  </si>
  <si>
    <t>Likviditási célú hitelek, kölcsönök felvétele pénzügyi vállalkozástól</t>
  </si>
  <si>
    <t>Rövid lejáratú hitelek, kölcsönök felvétele</t>
  </si>
  <si>
    <t>Forgatási célú belföldi értékpapírok kibocsátása</t>
  </si>
  <si>
    <t>Befektetési célú belföldi értékpapírok kibocsátása</t>
  </si>
  <si>
    <t>ÖSSZESEN:</t>
  </si>
  <si>
    <t>Az Áht. 29/A § szerinti tervszámoknak megfelelően  a költségvetési évet követő három év tervezett előirányzatainak</t>
  </si>
  <si>
    <t>Hosszú lejáratú hitelek, kölcsönök felvétele</t>
  </si>
  <si>
    <t>Hitel-, kölcsönfelvétel államházt.kívülről:</t>
  </si>
  <si>
    <t>Forgatási célú belföldi értékpapírok beváltása, értékesítése</t>
  </si>
  <si>
    <t>Befektetési célú belföldi értékpapírok beváltása, értékesítése</t>
  </si>
  <si>
    <t>Belföldi értékpapírok bevételei:</t>
  </si>
  <si>
    <t>Külföldi finanszírozás bevételei:</t>
  </si>
  <si>
    <t>Adósságot keletkeztető ügyletekből és kezességvállalásból fennálló kötelezettségek</t>
  </si>
  <si>
    <t>Helyi adókból származó bevétel</t>
  </si>
  <si>
    <t>Az önkormányzati vagyon és az önkormányzatot megillető vagyoni értékű jog értékesítéséből</t>
  </si>
  <si>
    <t xml:space="preserve">        Saját bevételek</t>
  </si>
  <si>
    <t>2017. év</t>
  </si>
  <si>
    <t xml:space="preserve">                és hasznosításából származó bevétel</t>
  </si>
  <si>
    <t>Osztalék, koncessziós díj és hozambevétel</t>
  </si>
  <si>
    <t>Tárgyi eszköz és immat.jószág részvény, részesedés értékesítéséből és hasznosításából</t>
  </si>
  <si>
    <t xml:space="preserve">                származó bevétel</t>
  </si>
  <si>
    <t xml:space="preserve">Bírság-, pótlék- és díjbevétel </t>
  </si>
  <si>
    <t>Kezességvállalással kapcsolatos megtérülés</t>
  </si>
  <si>
    <t>kötelező feladatok</t>
  </si>
  <si>
    <t>önként vállalt feladatok</t>
  </si>
  <si>
    <t>Törvény szerinti illetmények, munkabérek</t>
  </si>
  <si>
    <t>K1101</t>
  </si>
  <si>
    <t>Normatív jutalmak</t>
  </si>
  <si>
    <t>K1102</t>
  </si>
  <si>
    <t>Céljuttatás, projektprémium</t>
  </si>
  <si>
    <t>K1103</t>
  </si>
  <si>
    <t>Készenléti, ügyeleti, helyettesítési díj, túlóra, túlszolgálat</t>
  </si>
  <si>
    <t>K1104</t>
  </si>
  <si>
    <t>Végkielégítés</t>
  </si>
  <si>
    <t>K1105</t>
  </si>
  <si>
    <t>Jubileumi jutalom</t>
  </si>
  <si>
    <t>K1106</t>
  </si>
  <si>
    <t>Béren kívüli juttatások</t>
  </si>
  <si>
    <t>K1107</t>
  </si>
  <si>
    <t>Ruházati költségtérítés</t>
  </si>
  <si>
    <t>K1108</t>
  </si>
  <si>
    <t>Közlekedési költségtérítés</t>
  </si>
  <si>
    <t>K1109</t>
  </si>
  <si>
    <t>Egyéb költségtérítések</t>
  </si>
  <si>
    <t>K1110</t>
  </si>
  <si>
    <t>Lakhatási támogatások</t>
  </si>
  <si>
    <t>K1111</t>
  </si>
  <si>
    <t>Szociális támogatások</t>
  </si>
  <si>
    <t>K1112</t>
  </si>
  <si>
    <t>Foglalkoztatottak egyéb személyi juttatásai</t>
  </si>
  <si>
    <t>K1113</t>
  </si>
  <si>
    <t xml:space="preserve">Foglalkoztatottak személyi juttatásai </t>
  </si>
  <si>
    <t>K11</t>
  </si>
  <si>
    <t>Választott tisztségviselők juttatásai</t>
  </si>
  <si>
    <t>K121</t>
  </si>
  <si>
    <t>Munkavégzésre irányuló egyéb jogviszonyban nem saját foglalkoztatottnak fizetett juttatások</t>
  </si>
  <si>
    <t>K122</t>
  </si>
  <si>
    <t>Egyéb külső személyi juttatások</t>
  </si>
  <si>
    <t>K123</t>
  </si>
  <si>
    <t xml:space="preserve">Külső személyi juttatások </t>
  </si>
  <si>
    <t>K12</t>
  </si>
  <si>
    <t xml:space="preserve">Személyi juttatások </t>
  </si>
  <si>
    <t xml:space="preserve">Munkaadókat terhelő járulékok és szociális hozzájárulási adó                                                                            </t>
  </si>
  <si>
    <t>Szakmai anyagok beszerzése</t>
  </si>
  <si>
    <t>K311</t>
  </si>
  <si>
    <t>Üzemeltetési anyagok beszerzése</t>
  </si>
  <si>
    <t>K312</t>
  </si>
  <si>
    <t>Árubeszerzés</t>
  </si>
  <si>
    <t>K313</t>
  </si>
  <si>
    <t xml:space="preserve">Készletbeszerzés </t>
  </si>
  <si>
    <t>K31</t>
  </si>
  <si>
    <t>Informatikai szolgáltatások igénybevétele</t>
  </si>
  <si>
    <t>K321</t>
  </si>
  <si>
    <t>Egyéb kommunikációs szolgáltatások</t>
  </si>
  <si>
    <t>K322</t>
  </si>
  <si>
    <t xml:space="preserve">Kommunikációs szolgáltatások </t>
  </si>
  <si>
    <t>K32</t>
  </si>
  <si>
    <t>Közüzemi díjak</t>
  </si>
  <si>
    <t>K331</t>
  </si>
  <si>
    <t>Vásárolt élelmezés</t>
  </si>
  <si>
    <t>K332</t>
  </si>
  <si>
    <t>Bérleti és lízing díjak</t>
  </si>
  <si>
    <t>K333</t>
  </si>
  <si>
    <t>Karbantartási, kisjavítási szolgáltatások</t>
  </si>
  <si>
    <t>K334</t>
  </si>
  <si>
    <t>Közvetített szolgáltatások</t>
  </si>
  <si>
    <t>K335</t>
  </si>
  <si>
    <t xml:space="preserve">Szakmai tevékenységet segítő szolgáltatások </t>
  </si>
  <si>
    <t>K336</t>
  </si>
  <si>
    <t>Egyéb szolgáltatások</t>
  </si>
  <si>
    <t>K337</t>
  </si>
  <si>
    <t xml:space="preserve">Szolgáltatási kiadások </t>
  </si>
  <si>
    <t>K33</t>
  </si>
  <si>
    <t>Kiküldetések kiadásai</t>
  </si>
  <si>
    <t>K341</t>
  </si>
  <si>
    <t>Reklám- és propagandakiadások</t>
  </si>
  <si>
    <t>K342</t>
  </si>
  <si>
    <t xml:space="preserve">Kiküldetések, reklám- és propagandakiadások </t>
  </si>
  <si>
    <t>K34</t>
  </si>
  <si>
    <t>Működési célú előzetesen felszámított általános forgalmi adó</t>
  </si>
  <si>
    <t>K351</t>
  </si>
  <si>
    <t xml:space="preserve">Fizetendő általános forgalmi adó </t>
  </si>
  <si>
    <t>K352</t>
  </si>
  <si>
    <t xml:space="preserve">Kamatkiadások </t>
  </si>
  <si>
    <t>K353</t>
  </si>
  <si>
    <t>Egyéb pénzügyi műveletek kiadásai</t>
  </si>
  <si>
    <t>K354</t>
  </si>
  <si>
    <t>Egyéb dologi kiadások</t>
  </si>
  <si>
    <t>K355</t>
  </si>
  <si>
    <t xml:space="preserve">Különféle befizetések és egyéb dologi kiadások </t>
  </si>
  <si>
    <t>K35</t>
  </si>
  <si>
    <t xml:space="preserve">Dologi kiadások </t>
  </si>
  <si>
    <t>Társadalombiztosítási ellátások</t>
  </si>
  <si>
    <t>K41</t>
  </si>
  <si>
    <t>Családi támogatások</t>
  </si>
  <si>
    <t>K42</t>
  </si>
  <si>
    <t>Pénzbeli kárpótlások, kártérítések</t>
  </si>
  <si>
    <t>K43</t>
  </si>
  <si>
    <t>Betegséggel kapcsolatos (nem társadalombiztosítási) ellátások</t>
  </si>
  <si>
    <t>K44</t>
  </si>
  <si>
    <t>Foglalkoztatással, munkanélküliséggel kapcsolatos ellátások</t>
  </si>
  <si>
    <t>K45</t>
  </si>
  <si>
    <t>Lakhatással kapcsolatos ellátások</t>
  </si>
  <si>
    <t>K46</t>
  </si>
  <si>
    <t>Intézményi ellátottak pénzbeli juttatásai</t>
  </si>
  <si>
    <t>K47</t>
  </si>
  <si>
    <t>Egyéb nem intézményi ellátások</t>
  </si>
  <si>
    <t>K48</t>
  </si>
  <si>
    <t xml:space="preserve">Ellátottak pénzbeli juttatásai </t>
  </si>
  <si>
    <t>Nemzetközi kötelezettségek</t>
  </si>
  <si>
    <t>K501</t>
  </si>
  <si>
    <t>Elvonások és befizetések</t>
  </si>
  <si>
    <t>K502</t>
  </si>
  <si>
    <t>Működési célú garancia- és kezességvállalásból származó kifizetés államháztartáson belülre</t>
  </si>
  <si>
    <t>K503</t>
  </si>
  <si>
    <t>Működési célú visszatérítendő támogatások, kölcsönök nyújtása államháztartáson belülre</t>
  </si>
  <si>
    <t>K504</t>
  </si>
  <si>
    <t>Működési célú visszatérítendő támogatások, kölcsönök törlesztése államháztartáson belülre</t>
  </si>
  <si>
    <t>K505</t>
  </si>
  <si>
    <t>Egyéb működési célú támogatások államháztartáson belülre</t>
  </si>
  <si>
    <t>K506</t>
  </si>
  <si>
    <t>Működési célú garancia- és kezességvállalásból származó kifizetés államháztartáson kívülre</t>
  </si>
  <si>
    <t>K507</t>
  </si>
  <si>
    <t>Működési célú visszatérítendő támogatások, kölcsönök nyújtása államháztartáson kívülre</t>
  </si>
  <si>
    <t>K508</t>
  </si>
  <si>
    <t>Árkiegészítések, ártámogatások</t>
  </si>
  <si>
    <t>K509</t>
  </si>
  <si>
    <t>Kamattámogatások</t>
  </si>
  <si>
    <t>K510</t>
  </si>
  <si>
    <t>Egyéb működési célú támogatások államháztartáson kívülre</t>
  </si>
  <si>
    <t>K511</t>
  </si>
  <si>
    <t>Tartalékok-általános</t>
  </si>
  <si>
    <t>K512</t>
  </si>
  <si>
    <t>Tartalékok-cél</t>
  </si>
  <si>
    <t xml:space="preserve">Egyéb működési célú kiadások </t>
  </si>
  <si>
    <t>Működési költségvetés előirányzat csoport</t>
  </si>
  <si>
    <t>Immateriális javak beszerzése, létesítése</t>
  </si>
  <si>
    <t>K61</t>
  </si>
  <si>
    <t>Ingatlanok beszerzése, létesítése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</si>
  <si>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</si>
  <si>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</si>
  <si>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</si>
  <si>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</si>
  <si>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</si>
  <si>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</si>
  <si>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</si>
  <si>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</si>
  <si>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</si>
  <si>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</si>
  <si>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</si>
  <si>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 xml:space="preserve">Beruházások 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</si>
  <si>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</si>
  <si>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</si>
  <si>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</si>
  <si>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</si>
  <si>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</si>
  <si>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</si>
  <si>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</si>
  <si>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</si>
  <si>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 xml:space="preserve">Felújítások </t>
  </si>
  <si>
    <t>Felhalmozási célú garancia- és kezességvállalásból származó kifizetés államháztartáson belülre</t>
  </si>
  <si>
    <t>K81</t>
  </si>
  <si>
    <t>Felhalmozási célú visszatérítendő támogatások, kölcsönök nyújtása államháztartáson belülre</t>
  </si>
  <si>
    <t>K82</t>
  </si>
  <si>
    <t>Felhalmozási célú visszatérítendő támogatások, kölcsönök törlesztése államháztartáson belülre</t>
  </si>
  <si>
    <t>K83</t>
  </si>
  <si>
    <t>Egyéb felhalmozási célú támogatások államháztartáson belülre</t>
  </si>
  <si>
    <t>K84</t>
  </si>
  <si>
    <t>Felhalmozási célú garancia- és kezességvállalásból származó kifizetés államháztartáson kívülre</t>
  </si>
  <si>
    <t>K85</t>
  </si>
  <si>
    <t>Felhalmozási célú visszatérítendő támogatások, kölcsönök nyújtása államháztartáson kívülre</t>
  </si>
  <si>
    <t>K86</t>
  </si>
  <si>
    <t>Lakástámogatás</t>
  </si>
  <si>
    <t>K87</t>
  </si>
  <si>
    <t xml:space="preserve">Egyéb felhalmozási célú támogatások államháztartáson kívülre </t>
  </si>
  <si>
    <t>K88</t>
  </si>
  <si>
    <t xml:space="preserve">Egyéb felhalmozási célú kiadások </t>
  </si>
  <si>
    <t xml:space="preserve">Felhalmozási költségvetés előirányzat csoport </t>
  </si>
  <si>
    <t xml:space="preserve">Költségvetési kiadások </t>
  </si>
  <si>
    <t>K1-K8</t>
  </si>
  <si>
    <t xml:space="preserve">Hosszú lejáratú hitelek, kölcsönök törlesztése </t>
  </si>
  <si>
    <t>K9111</t>
  </si>
  <si>
    <t>Likviditási célú hitelek, kölcsönök törlesztése pénzügyi vállalkozásnak</t>
  </si>
  <si>
    <t>K9112</t>
  </si>
  <si>
    <t xml:space="preserve">Rövid lejáratú hitelek, kölcsönök törlesztése </t>
  </si>
  <si>
    <t>K9113</t>
  </si>
  <si>
    <t xml:space="preserve">Hitel-, kölcsöntörlesztés államháztartáson kívülre </t>
  </si>
  <si>
    <t>K911</t>
  </si>
  <si>
    <t>Forgatási célú belföldi értékpapírok vásárlása</t>
  </si>
  <si>
    <t>K9121</t>
  </si>
  <si>
    <t>Forgatási célú belföldi értékpapírok beváltása</t>
  </si>
  <si>
    <t>K9122</t>
  </si>
  <si>
    <t>Befektetési célú belföldi értékpapírok vásárlása</t>
  </si>
  <si>
    <t>K9123</t>
  </si>
  <si>
    <t>Befektetési célú belföldi értékpapírok beváltása</t>
  </si>
  <si>
    <t>K9124</t>
  </si>
  <si>
    <t xml:space="preserve">Belföldi értékpapírok kiadásai 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</si>
  <si>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</si>
  <si>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</si>
  <si>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</si>
  <si>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</si>
  <si>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</si>
  <si>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</si>
  <si>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</si>
  <si>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Pénzeszközök 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</si>
  <si>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</si>
  <si>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</si>
  <si>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</si>
  <si>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</si>
  <si>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</si>
  <si>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 xml:space="preserve">Belföldi finanszírozás kiadásai 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</si>
  <si>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</si>
  <si>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</si>
  <si>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</si>
  <si>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</si>
  <si>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</si>
  <si>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Külföldi értékpapírok beváltása</t>
  </si>
  <si>
    <t>K923</t>
  </si>
  <si>
    <t>Külföldi hitelek, kölcsönök törlesztése</t>
  </si>
  <si>
    <t>K924</t>
  </si>
  <si>
    <t xml:space="preserve">Külföldi finanszírozás kiadásai </t>
  </si>
  <si>
    <t>K92</t>
  </si>
  <si>
    <t>Adóssághoz nem kapcsolódó származékos ügyletek kiadásai</t>
  </si>
  <si>
    <t>K93</t>
  </si>
  <si>
    <t xml:space="preserve">Finanszírozási kiadások </t>
  </si>
  <si>
    <t>KIADÁSOK ÖSSZESEN (K1-9)</t>
  </si>
  <si>
    <t>Bevételek (E Ft)</t>
  </si>
  <si>
    <t>Rovat-
szám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</si>
  <si>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</si>
  <si>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</si>
  <si>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</si>
  <si>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</si>
  <si>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 és gyermekjóléti  feladatainak támogatása</t>
  </si>
  <si>
    <t>B113</t>
  </si>
  <si>
    <t>Települési önkormányzatok kulturális feladatainak támogatása</t>
  </si>
  <si>
    <t>B114</t>
  </si>
  <si>
    <t>B115</t>
  </si>
  <si>
    <t>B116</t>
  </si>
  <si>
    <t xml:space="preserve">Önkormányzatok működési támogatásai 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</si>
  <si>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</si>
  <si>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</si>
  <si>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</si>
  <si>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</si>
  <si>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</si>
  <si>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Működési célú visszatérítendő támogatások, kölcsönök visszatérülése államháztartáson belülről</t>
  </si>
  <si>
    <t>B14</t>
  </si>
  <si>
    <t>Működési célú visszatérítendő támogatások, kölcsönök igénybevétele államháztartáson belülről</t>
  </si>
  <si>
    <t>B15</t>
  </si>
  <si>
    <t>Egyéb működési célú támogatások bevételei államháztartáson belülről</t>
  </si>
  <si>
    <t>B16</t>
  </si>
  <si>
    <t>Magánszemélyek jövedelemadói</t>
  </si>
  <si>
    <t>B311</t>
  </si>
  <si>
    <t xml:space="preserve">Társaságok jövedelemadói </t>
  </si>
  <si>
    <t>B312</t>
  </si>
  <si>
    <t xml:space="preserve">Jövedelemadók </t>
  </si>
  <si>
    <t>B31</t>
  </si>
  <si>
    <t>Szociális hozzájárulási adó és járulékok</t>
  </si>
  <si>
    <t>B32</t>
  </si>
  <si>
    <t>Bérhez és foglalkoztatáshoz kapcsolódó adók</t>
  </si>
  <si>
    <t>B33</t>
  </si>
  <si>
    <t xml:space="preserve">Vagyoni tipusú adók </t>
  </si>
  <si>
    <t>B34</t>
  </si>
  <si>
    <t xml:space="preserve">Értékesítési és forgalmi adók </t>
  </si>
  <si>
    <t>B351</t>
  </si>
  <si>
    <t xml:space="preserve">Fogyasztási adók </t>
  </si>
  <si>
    <t>B352</t>
  </si>
  <si>
    <t xml:space="preserve">Pénzügyi monopóliumok nyereségét terhelő adók </t>
  </si>
  <si>
    <t>B353</t>
  </si>
  <si>
    <t>Gépjárműadók</t>
  </si>
  <si>
    <t>B354</t>
  </si>
  <si>
    <t xml:space="preserve">Egyéb áruhasználati és szolgáltatási adók </t>
  </si>
  <si>
    <t>B355</t>
  </si>
  <si>
    <t xml:space="preserve">Termékek és szolgáltatások adói </t>
  </si>
  <si>
    <t>B35</t>
  </si>
  <si>
    <t xml:space="preserve">Egyéb közhatalmi bevételek </t>
  </si>
  <si>
    <t>B36</t>
  </si>
  <si>
    <t xml:space="preserve">Közhatalmi bevételek </t>
  </si>
  <si>
    <t>Áru- és készletértékesítés ellenértéke</t>
  </si>
  <si>
    <t>B401</t>
  </si>
  <si>
    <t>Szolgáltatások ellenértéke</t>
  </si>
  <si>
    <t>B402</t>
  </si>
  <si>
    <t>Közvetített szolgáltatások értéke</t>
  </si>
  <si>
    <t>B403</t>
  </si>
  <si>
    <t>Tulajdonosi bevételek</t>
  </si>
  <si>
    <t>B404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</si>
  <si>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</si>
  <si>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</si>
  <si>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</si>
  <si>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</si>
  <si>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</si>
  <si>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</si>
  <si>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Kamatbevételek</t>
  </si>
  <si>
    <t>B408</t>
  </si>
  <si>
    <t>Egyéb pénzügyi műveletek bevételei</t>
  </si>
  <si>
    <t>B409</t>
  </si>
  <si>
    <t>Egyéb működési bevételek</t>
  </si>
  <si>
    <t>B410</t>
  </si>
  <si>
    <t xml:space="preserve">Működési bevételek </t>
  </si>
  <si>
    <t>Működési célú garancia- és kezességvállalásból származó megtérülések államháztartáson kívülről</t>
  </si>
  <si>
    <t>B61</t>
  </si>
  <si>
    <t>Működési célú visszatérítendő támogatások, kölcsönök visszatérülése államháztartáson kívülről</t>
  </si>
  <si>
    <t>B62</t>
  </si>
  <si>
    <t>Egyéb működési célú átvett pénzeszközök</t>
  </si>
  <si>
    <t>B63</t>
  </si>
  <si>
    <t xml:space="preserve">Működési célú átvett pénzeszközök </t>
  </si>
  <si>
    <t>Felhalmozási célú önkormányzati támogatások</t>
  </si>
  <si>
    <t>B21</t>
  </si>
  <si>
    <t>Felhalmozási célú garancia- és kezességvállalásból származó megtérülések államháztartáson belülről</t>
  </si>
  <si>
    <t>B22</t>
  </si>
  <si>
    <t>Felhalmozási célú visszatérítendő támogatások, kölcsönök visszatérülése államháztartáson belülről</t>
  </si>
  <si>
    <t>B23</t>
  </si>
  <si>
    <t>Felhalmozási célú visszatérítendő támogatások, kölcsönök igénybevétele államháztartáson belülről</t>
  </si>
  <si>
    <t>B24</t>
  </si>
  <si>
    <t>Egyéb felhalmozási célú támogatások bevételei államháztartáson belülről</t>
  </si>
  <si>
    <t>B25</t>
  </si>
  <si>
    <t xml:space="preserve">Felhalmozási célú támogatások államháztartáson belülről </t>
  </si>
  <si>
    <t>Immateriális javak értékesítése</t>
  </si>
  <si>
    <t>B51</t>
  </si>
  <si>
    <t>Ingatlanok értékesítése</t>
  </si>
  <si>
    <t>B52</t>
  </si>
  <si>
    <t>Egyéb tárgyi eszközök értékesítése</t>
  </si>
  <si>
    <t>B53</t>
  </si>
  <si>
    <t>Részesedések értékesítése</t>
  </si>
  <si>
    <t>B54</t>
  </si>
  <si>
    <t>Részesedések megszűnéséhez kapcsolódó bevételek</t>
  </si>
  <si>
    <t>B55</t>
  </si>
  <si>
    <t xml:space="preserve">Felhalmozási bevételek </t>
  </si>
  <si>
    <t>Felhalmozási célú garancia- és kezességvállalásból származó megtérülések államháztartáson kívülről</t>
  </si>
  <si>
    <t>B71</t>
  </si>
  <si>
    <t>Felhalmozási célú visszatérítendő támogatások, kölcsönök visszatérülése államháztartáson kívülről</t>
  </si>
  <si>
    <t>B72</t>
  </si>
  <si>
    <t>Egyéb felhalmozási célú átvett pénzeszközök</t>
  </si>
  <si>
    <t>B73</t>
  </si>
  <si>
    <t xml:space="preserve">Felhalmozási célú átvett pénzeszközök </t>
  </si>
  <si>
    <t xml:space="preserve">Költségvetési bevételek </t>
  </si>
  <si>
    <t>B1-B7</t>
  </si>
  <si>
    <t xml:space="preserve">Hosszú lejáratú hitelek, kölcsönök felvétele </t>
  </si>
  <si>
    <t>B8111</t>
  </si>
  <si>
    <t>B8112</t>
  </si>
  <si>
    <t xml:space="preserve">Rövid lejáratú hitelek, kölcsönök felvétele  </t>
  </si>
  <si>
    <t>B8113</t>
  </si>
  <si>
    <t xml:space="preserve">Hitel-, kölcsönfelvétel államháztartáson kívülről </t>
  </si>
  <si>
    <t>B811</t>
  </si>
  <si>
    <t>B8121</t>
  </si>
  <si>
    <t>B8122</t>
  </si>
  <si>
    <t>Befektetési célú belföldi értékpapírok beváltása,  értékesítése</t>
  </si>
  <si>
    <t>B8123</t>
  </si>
  <si>
    <t>B8124</t>
  </si>
  <si>
    <t xml:space="preserve">Belföldi értékpapírok bevételei </t>
  </si>
  <si>
    <t>B812</t>
  </si>
  <si>
    <t>Előző év költségvetési maradványának igénybevétele MŰKÖDÉSRE</t>
  </si>
  <si>
    <t>B8131</t>
  </si>
  <si>
    <t>Előző év költségvetési maradványának igénybevétele FELHALMOZÁSRA</t>
  </si>
  <si>
    <t>Előző év vállalkozási maradványának igénybevétele MŰKÖDÉSRE</t>
  </si>
  <si>
    <t>B8132</t>
  </si>
  <si>
    <t>Előző év vállalkozási maradványának igénybevétele FELHALMOZÁSRA</t>
  </si>
  <si>
    <t xml:space="preserve">Maradvány igénybevétele </t>
  </si>
  <si>
    <t>B813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</si>
  <si>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</si>
  <si>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</si>
  <si>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</si>
  <si>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</si>
  <si>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</si>
  <si>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</si>
  <si>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Betétek megszüntetése</t>
  </si>
  <si>
    <t>B817</t>
  </si>
  <si>
    <t>Központi költségvetés sajátos finanszírozási bevételei</t>
  </si>
  <si>
    <t>B818</t>
  </si>
  <si>
    <t xml:space="preserve">Belföldi finanszírozás bevételei </t>
  </si>
  <si>
    <t>B81</t>
  </si>
  <si>
    <t>Forgatási célú külföldi értékpapírok beváltása, 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</si>
  <si>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</si>
  <si>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</si>
  <si>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</si>
  <si>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</si>
  <si>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</si>
  <si>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 xml:space="preserve">Külföldi hitelek, kölcsönök felvétele </t>
  </si>
  <si>
    <t>B824</t>
  </si>
  <si>
    <t xml:space="preserve">Külföldi finanszírozás bevételei </t>
  </si>
  <si>
    <t>B82</t>
  </si>
  <si>
    <t>Adóssághoz nem kapcsolódó származékos ügyletek bevételei</t>
  </si>
  <si>
    <t>B83</t>
  </si>
  <si>
    <t xml:space="preserve">Finanszírozási bevételek </t>
  </si>
  <si>
    <t>BEVÉTELEK ÖSSZESEN (B1-8)</t>
  </si>
  <si>
    <t>Munkaadót terhelő járulékok és szoc.hjár adó</t>
  </si>
  <si>
    <t>Rovatszám</t>
  </si>
  <si>
    <t>Működési költségvetési kiadások</t>
  </si>
  <si>
    <t>Működési c.támogatások államháztart.belülről</t>
  </si>
  <si>
    <t>Működési c. átvett pénzeszközök</t>
  </si>
  <si>
    <t>Működési költségvetési bevételek</t>
  </si>
  <si>
    <t>Működési bevételek és kiadások egyenlege</t>
  </si>
  <si>
    <t>Egyéb felhalmozási c.kiadások</t>
  </si>
  <si>
    <t>Felhalmozási költségvetési kiadások</t>
  </si>
  <si>
    <t>Felhalmozási c.támogatások államházt.belülről</t>
  </si>
  <si>
    <t>Felhalmozási c.átvett pénzeszközök</t>
  </si>
  <si>
    <t>Felhalmozási költségvetési bevételek</t>
  </si>
  <si>
    <t>Felhalmozási bevételek és kiadások egyenlege</t>
  </si>
  <si>
    <t>Eredeti előirányzat</t>
  </si>
  <si>
    <t>Helyi adók</t>
  </si>
  <si>
    <t>Bérleti díj</t>
  </si>
  <si>
    <t>Kamatbevétel</t>
  </si>
  <si>
    <t>Saját bevételek:</t>
  </si>
  <si>
    <t>eredeti előirányz.</t>
  </si>
  <si>
    <t xml:space="preserve">államigazg.feladatok </t>
  </si>
  <si>
    <t>eredeti előirányz</t>
  </si>
  <si>
    <t xml:space="preserve">          ÖSSZESEN</t>
  </si>
  <si>
    <t xml:space="preserve">      ÖSSZESEN</t>
  </si>
  <si>
    <t>eredeti előirányzat</t>
  </si>
  <si>
    <t>módosí- tott előirányz.</t>
  </si>
  <si>
    <t>módosított előirányzat</t>
  </si>
  <si>
    <t>teljesítés</t>
  </si>
  <si>
    <t>Közvetett támogatások</t>
  </si>
  <si>
    <t>Módosított előirányzat</t>
  </si>
  <si>
    <t>Teljesítés</t>
  </si>
  <si>
    <t>Foglalkoztatottak létszáma</t>
  </si>
  <si>
    <t xml:space="preserve">         Költségvetési egyenleg működési és felhalmozási cél</t>
  </si>
  <si>
    <t xml:space="preserve">              szerinti bontásban</t>
  </si>
  <si>
    <t>A/I/1        Vagyoni értékű jogok</t>
  </si>
  <si>
    <t>A/I/2        Szellemi termékek</t>
  </si>
  <si>
    <t>A/I/3        Immateriális javak értékhelyesbítése</t>
  </si>
  <si>
    <t xml:space="preserve">A/I        Immateriális javak </t>
  </si>
  <si>
    <t>A/II/1        Ingatlanok és a kapcsolódó vagyoni értékű jogok</t>
  </si>
  <si>
    <t>A/II/2        Gépek, berendezések, felszerelések, járművek</t>
  </si>
  <si>
    <t>A/II/3        Tenyészállatok</t>
  </si>
  <si>
    <t>A/II/4        Beruházások, felújítások</t>
  </si>
  <si>
    <t>A/II/5        Tárgyi eszközök értékhelyesbítése</t>
  </si>
  <si>
    <t xml:space="preserve">A/II        Tárgyi eszközök </t>
  </si>
  <si>
    <t xml:space="preserve">A/III/1        Tartós részesedések </t>
  </si>
  <si>
    <t xml:space="preserve">A/III/2        Tartós hitelviszonyt megtestesítő értékpapírok </t>
  </si>
  <si>
    <t>A/III/3        Befektetett pénzügyi eszközök értékhelyesbítése</t>
  </si>
  <si>
    <t xml:space="preserve">A/III        Befektetett pénzügyi eszközök </t>
  </si>
  <si>
    <t>A/IV/1        Koncesszióba, vagyonkezelésbe adott eszközök</t>
  </si>
  <si>
    <t>A/IV/2        Koncesszióba, vagyonkezelésbe adott eszközök értékhelyesbítése</t>
  </si>
  <si>
    <t xml:space="preserve">A)        NEMZETI VAGYONBA TARTOZÓ BEFEKTETETT ESZKÖZÖK </t>
  </si>
  <si>
    <t xml:space="preserve">B/II        Értékpapírok </t>
  </si>
  <si>
    <t>C/I        Hosszú lejáratú betétek</t>
  </si>
  <si>
    <t>C/II        Pénztárak, csekkek, betétkönyvek</t>
  </si>
  <si>
    <t>C/III        Forintszámlák</t>
  </si>
  <si>
    <t>C/IV        Devizaszámlák</t>
  </si>
  <si>
    <t>C/V        Idegen pénzeszközök</t>
  </si>
  <si>
    <t xml:space="preserve">C)        PÉNZESZKÖZÖK </t>
  </si>
  <si>
    <t xml:space="preserve">D/II        Költségvetési évet követően esedékes követelések </t>
  </si>
  <si>
    <t xml:space="preserve">D/III/1        Adott előlegek </t>
  </si>
  <si>
    <t>D/III/2        Továbbadási célból folyósított támogatások, ellátások elszámolása</t>
  </si>
  <si>
    <t>D/III/3        Más által beszedett bevételek elszámolása</t>
  </si>
  <si>
    <t>D/III/4        Forgótőke elszámolása</t>
  </si>
  <si>
    <t>D/III/5        Vagyonkezelésbe adott eszközökkel kapcsolatos visszapótlási követelés elszámolása</t>
  </si>
  <si>
    <t>D/III/6        Nem társadalombiztosítás pénzügyi alapjait terhelő kifizetett ellátások megtérítésének elszámolása</t>
  </si>
  <si>
    <t>D/III/7        Folyósított, megelőlegezett társadalombiztosítási és családtámogatási ellátások elszámolása</t>
  </si>
  <si>
    <t xml:space="preserve">D/III        Követelés jellegű sajátos elszámolások </t>
  </si>
  <si>
    <t>E)        EGYÉB SAJÁTOS ESZKÖZOLDALI ELSZÁMOLÁSOK</t>
  </si>
  <si>
    <t>F/1        Eredményszemléletű bevételek aktív időbeli elhatárolása</t>
  </si>
  <si>
    <t>F/2        Költségek, ráfordítások aktív időbeli elhatárolása</t>
  </si>
  <si>
    <t>F/3        Halasztott ráfordítások</t>
  </si>
  <si>
    <t xml:space="preserve">ESZKÖZÖK ÖSSZESEN </t>
  </si>
  <si>
    <t>FORRÁSOK</t>
  </si>
  <si>
    <t>G/I        Nemzeti vagyon induláskori értéke</t>
  </si>
  <si>
    <t>G/II        Nemzeti vagyon változásai</t>
  </si>
  <si>
    <t>G/III        Egyéb eszközök induláskori értéke és változásai</t>
  </si>
  <si>
    <t>G/IV        Felhalmozott eredmény</t>
  </si>
  <si>
    <t>G/V        Eszközök értékhelyesbítésének forrása</t>
  </si>
  <si>
    <t>G/VI        Mérleg szerinti eredmény</t>
  </si>
  <si>
    <t xml:space="preserve">H/I        Költségvetési évben esedékes kötelezettségek </t>
  </si>
  <si>
    <t xml:space="preserve">H/II        Költségvetési évet követően esedékes kötelezettségek </t>
  </si>
  <si>
    <t>H/III/1        Kapott előlegek</t>
  </si>
  <si>
    <t>H/III/2        Továbbadási célból folyósított támogatások, ellátások elszámolása</t>
  </si>
  <si>
    <t>H/III/3        Más szervezetet megillető bevételek elszámolása</t>
  </si>
  <si>
    <t>H/III/4        Forgótőke elszámolása (Kincstár)</t>
  </si>
  <si>
    <t>H/III/5        Vagyonkezelésbe vett eszközökkel kapcsolatos visszapótlási kötelezettség elszámolása</t>
  </si>
  <si>
    <t>H/III/6        Nem társadalombiztosítás pénzügyi alapjait terhelő kifizetett ellátások megtérítésének elszámolása</t>
  </si>
  <si>
    <t>H/III/7        Munkáltató által korengedményes nyugdíjhoz megfizetett hozzájárulás elszámolása</t>
  </si>
  <si>
    <t xml:space="preserve">H)        KÖTELEZETTSÉGEK </t>
  </si>
  <si>
    <t>I)        EGYÉB SAJÁTOS FORRÁSOLDALI ELSZÁMOLÁSOK</t>
  </si>
  <si>
    <t>J)        KINCSTÁRI SZÁMLAVEZETÉSSEL KAPCSOLATOS ELSZÁMOLÁSOK</t>
  </si>
  <si>
    <t>K/1        Eredményszemléletű bevételek passzív időbeli elhatárolása</t>
  </si>
  <si>
    <t>K/2        Költségek, ráfordítások passzív időbeli elhatárolása</t>
  </si>
  <si>
    <t>K/3        Halasztott eredményszemléletű bevételek</t>
  </si>
  <si>
    <t xml:space="preserve">FORRÁSOK ÖSSZESEN </t>
  </si>
  <si>
    <t>K)        PASSZÍV IDŐBELI ELHATÁROLÁSOK</t>
  </si>
  <si>
    <t xml:space="preserve">H/III        Kötelezettség jellegű sajátos elszámolások </t>
  </si>
  <si>
    <t xml:space="preserve">H/II/9        Költségvetési évet követően esedékes kötelezettségek finanszírozási kiadásokra </t>
  </si>
  <si>
    <t xml:space="preserve">H/II/8        Költségvetési évet követően esedékes kötelezettségek egyéb felhalmozási célú kiadásokra </t>
  </si>
  <si>
    <t>H/II/7        Költségvetési évet követően esedékes kötelezettségek felújításokra</t>
  </si>
  <si>
    <t>H/II/6        Költségvetési évet követően esedékes kötelezettségek beruházásokra</t>
  </si>
  <si>
    <t xml:space="preserve">H/II/5        Költségvetési évet követően esedékes kötelezettségek egyéb működési célú kiadásokra </t>
  </si>
  <si>
    <t>H/II/4        Költségvetési évet követően esedékes kötelezettségek ellátottak pénzbeli juttatásaira</t>
  </si>
  <si>
    <t>H/II/3        Költségvetési évet követően esedékes kötelezettségek dologi kiadásokra</t>
  </si>
  <si>
    <t>H/II/2        Költségvetési évet követően esedékes kötelezettségek munkaadókat terhelő járulékokra és szociális hozzájárulási adóra</t>
  </si>
  <si>
    <t>H/II/1        Költségvetési évet követően esedékes kötelezettségek személyi juttatásokra</t>
  </si>
  <si>
    <t xml:space="preserve">H/I/9        Költségvetési évben esedékes kötelezettségek finanszírozási kiadásokra </t>
  </si>
  <si>
    <t xml:space="preserve">H/I/8        Költségvetési évben esedékes kötelezettségek egyéb felhalmozási célú kiadásokra </t>
  </si>
  <si>
    <t>H/I/7        Költségvetési évben esedékes kötelezettségek felújításokra</t>
  </si>
  <si>
    <t>H/I/6        Költségvetési évben esedékes kötelezettségek beruházásokra</t>
  </si>
  <si>
    <t xml:space="preserve">H/I/5        Költségvetési évben esedékes kötelezettségek egyéb működési célú kiadásokra </t>
  </si>
  <si>
    <t>H/I/4        Költségvetési évben esedékes kötelezettségek ellátottak pénzbeli juttatásaira</t>
  </si>
  <si>
    <t>H/I/3        Költségvetési évben esedékes kötelezettségek dologi kiadásokra</t>
  </si>
  <si>
    <t>H/I/2        Költségvetési évben esedékes kötelezettségek munkaadókat terhelő járulékokra és szociális hozzájárulási adóra</t>
  </si>
  <si>
    <t>H/I/1        Költségvetési évben esedékes kötelezettségek személyi juttatásokra</t>
  </si>
  <si>
    <t xml:space="preserve">G)        SAJÁT TŐKE </t>
  </si>
  <si>
    <t>F)        AKTÍV IDŐBELI ELHATÁROLÁSOK</t>
  </si>
  <si>
    <t xml:space="preserve">D)        KÖVETELÉSEK </t>
  </si>
  <si>
    <t>D/III/1e        - ebből: egyéb adott előlegek</t>
  </si>
  <si>
    <t>D/III/1d        - ebből: foglalkoztatottaknak adott előlegek</t>
  </si>
  <si>
    <t>D/III/1c        - ebből: készletekre adott előlegek</t>
  </si>
  <si>
    <t>D/III/1b        - ebből: beruházásokra adott előlegek</t>
  </si>
  <si>
    <t>D/III/1a        - ebből: immateriális javakra adott előlegek</t>
  </si>
  <si>
    <t xml:space="preserve">D/II/8        Költségvetési évet követően esedékes követelések finanszírozási bevételekre </t>
  </si>
  <si>
    <t xml:space="preserve">D/II/7        Költségvetési évet követően esedékes követelések felhalmozási célú átvett pénzeszközre </t>
  </si>
  <si>
    <t xml:space="preserve">D/II/6        Költségvetési évet követően esedékes követelések működési célú átvett pénzeszközre </t>
  </si>
  <si>
    <t>D/II/5        Költségvetési évet követően esedékes követelések felhalmozási bevételre</t>
  </si>
  <si>
    <t>D/II/4        Költségvetési évet követően esedékes követelések működési bevételre</t>
  </si>
  <si>
    <t>D/II/3        Költségvetési évet követően esedékes követelések közhatalmi bevételre</t>
  </si>
  <si>
    <t xml:space="preserve">D/II/2        Költségvetési évet követően esedékes követelések felhalmozási célú támogatások bevételeire államháztartáson belülről </t>
  </si>
  <si>
    <t xml:space="preserve">D/II/1        Költségvetési évet követően esedékes követelések működési célú támogatások bevételeire államháztartáson belülről </t>
  </si>
  <si>
    <t xml:space="preserve">D/I        Költségvetési évben esedékes követelések </t>
  </si>
  <si>
    <t xml:space="preserve">D/I/8        Költségvetési évben esedékes követelések finanszírozási bevételekre </t>
  </si>
  <si>
    <t xml:space="preserve">D/I/7        Költségvetési évben esedékes követelések felhalmozási célú átvett pénzeszközre </t>
  </si>
  <si>
    <t xml:space="preserve">D/I/6        Költségvetési évben esedékes követelések működési célú átvett pénzeszközre </t>
  </si>
  <si>
    <t>D/I/5        Költségvetési évben esedékes követelések felhalmozási bevételre</t>
  </si>
  <si>
    <t>D/I/4        Költségvetési évben esedékes követelések működési bevételre</t>
  </si>
  <si>
    <t>D/I/3        Költségvetési évben esedékes követelések közhatalmi bevételre</t>
  </si>
  <si>
    <t xml:space="preserve">D/I/2        Költségvetési évben esedékes követelések felhalmozási célú támogatások bevételeire államháztartáson belülről </t>
  </si>
  <si>
    <t xml:space="preserve">D/I/1        Költségvetési évben esedékes követelések működési célú támogatások bevételeire államháztartáson belülről </t>
  </si>
  <si>
    <t>B)        NEMZETI VAGYONBA TARTOZÓ FORGÓESZKÖZÖK</t>
  </si>
  <si>
    <t>B/II/2e        - ebből: befektetési jegyek</t>
  </si>
  <si>
    <t>B/II/2d        - ebből: helyi önkormányzatok kötvényei</t>
  </si>
  <si>
    <t>B/II/2c        - ebből: államkötvények</t>
  </si>
  <si>
    <t>B/II/2b        - ebből: kincstárjegyek</t>
  </si>
  <si>
    <t>B/II/2a        - ebből: kárpótlási jegyek</t>
  </si>
  <si>
    <t xml:space="preserve">B/II/2        Forgatási célú hitelviszonyt megtestesítő értékpapírok </t>
  </si>
  <si>
    <t>B/II/1        Nem tartós részesedések</t>
  </si>
  <si>
    <t>B/I        Készletek</t>
  </si>
  <si>
    <t>B/I/5        Növendék-, hízó és egyéb állatok</t>
  </si>
  <si>
    <t>B/I/4        Befejezetlen termelés, félkész termékek, késztermékek</t>
  </si>
  <si>
    <t>B/I/3        Egyéb készletek</t>
  </si>
  <si>
    <t>B/I/2        Átsorolt, követelés fejében átvett készletek</t>
  </si>
  <si>
    <t>B/I/1        Vásárolt készletek</t>
  </si>
  <si>
    <t>A/IV        Koncesszióba, vagyonkezelésbe adott eszközök</t>
  </si>
  <si>
    <t>ESZKÖZÖK</t>
  </si>
  <si>
    <t>Módosítások</t>
  </si>
  <si>
    <t>ÖNKORMÁNYZAT</t>
  </si>
  <si>
    <t>Ebből irányító szerv által elvonásra kerül</t>
  </si>
  <si>
    <t>G)        Vállalkozási tevékenység felhasználható maradványa (=B-F)</t>
  </si>
  <si>
    <t>F)        Vállalkozási tevékenységet terhelő befizetési kötelezettség (=B*0,1)</t>
  </si>
  <si>
    <t>E)        Alaptevékenység szabad maradványa (=A-D)</t>
  </si>
  <si>
    <t>D)        Alaptevékenység kötelezettségvállalással terhelt maradványa</t>
  </si>
  <si>
    <t>C)        Összes maradvány (=A+B)</t>
  </si>
  <si>
    <t>B)        Vállalkozási tevékenység maradványa (=±III±IV)</t>
  </si>
  <si>
    <t>IV        Vállalkozási tevékenység finanszírozási egyenlege (=07-08)</t>
  </si>
  <si>
    <t>08        Vállalkozási tevékenység finanszírozási kiadásai</t>
  </si>
  <si>
    <t>07        Vállalkozási tevékenység finanszírozási bevételei</t>
  </si>
  <si>
    <t>III        Vállalkozási tevékenység költségvetési egyenlege (=05-06)</t>
  </si>
  <si>
    <t>06        Vállalkozási tevékenység költségvetési kiadásai</t>
  </si>
  <si>
    <t>05        Vállalkozási tevékenység költségvetési bevételei</t>
  </si>
  <si>
    <t>A)        Alaptevékenység maradványa (=±I±II)</t>
  </si>
  <si>
    <t>II         Alaptevékenység finanszírozási egyenlege (=03-04)</t>
  </si>
  <si>
    <t>04        Alaptevékenység finanszírozási kiadásai</t>
  </si>
  <si>
    <t>03        Alaptevékenység finanszírozási bevételei</t>
  </si>
  <si>
    <t>I          Alaptevékenység költségvetési egyenlege (=01-02)</t>
  </si>
  <si>
    <t>02        Alaptevékenység költségvetési kiadásai</t>
  </si>
  <si>
    <t>01        Alaptevékenység költségvetési bevételei</t>
  </si>
  <si>
    <t>Önkormányzat</t>
  </si>
  <si>
    <t>Befizetett</t>
  </si>
  <si>
    <t>Gépjárműadó 40 %-a</t>
  </si>
  <si>
    <t>Telekadó</t>
  </si>
  <si>
    <t xml:space="preserve">                                                                                                                                                               A  bevételek és kiadások mérlegszerűen közgazdasági tagolásban</t>
  </si>
  <si>
    <t>helyi önkormányzat tulajdonában álló gazdálkodó szervezetek működéséből származó kötelezettségeket</t>
  </si>
  <si>
    <t>biztos (jövőbeni) követelések</t>
  </si>
  <si>
    <t>függő kötelezettségek</t>
  </si>
  <si>
    <t>függő követelések</t>
  </si>
  <si>
    <t xml:space="preserve">régészeti leletek </t>
  </si>
  <si>
    <t xml:space="preserve">kulturális javak </t>
  </si>
  <si>
    <t>01-02. számlacsoportban nyilvántartott eszközök</t>
  </si>
  <si>
    <t>FORRÁSOK ÖSSZESEN</t>
  </si>
  <si>
    <t>H/III        Kötelezettség jellegű sajátos elszámolások (=H)/III/1+…+H)/III/7) (146=139+...+145)</t>
  </si>
  <si>
    <t>G)        SAJÁT TŐKE</t>
  </si>
  <si>
    <t xml:space="preserve">F)        AKTÍV IDŐBELI ELHATÁROLÁSOK </t>
  </si>
  <si>
    <t>D)        KÖVETELÉSEK</t>
  </si>
  <si>
    <t>D/I        Költségvetési évben esedékes követelések</t>
  </si>
  <si>
    <t xml:space="preserve">B)        NEMZETI VAGYONBA TARTOZÓ FORGÓESZKÖZÖK </t>
  </si>
  <si>
    <t>használatban lévő kisértékű készletek</t>
  </si>
  <si>
    <t xml:space="preserve">B/I        Készletek </t>
  </si>
  <si>
    <t>használatban lévő kisértékű tárgyi eszközök</t>
  </si>
  <si>
    <t>„0”-ra leírt eszközök</t>
  </si>
  <si>
    <t xml:space="preserve">ebből üzleti vagyon </t>
  </si>
  <si>
    <t>ebből korlátozottan forgalomképes vagyon</t>
  </si>
  <si>
    <t>ebből nemzetgazdasági szempontból kiemelt jelentőségű törzsvagyon</t>
  </si>
  <si>
    <t>ebből forgalomképtelen törzsvagyon</t>
  </si>
  <si>
    <t xml:space="preserve">A/IV        Koncesszióba, vagyonkezelésbe adott eszközök </t>
  </si>
  <si>
    <t>A/III/2b        - ebből: helyi önkormányzatok kötvényei</t>
  </si>
  <si>
    <t>A/III/2a        - ebből: államkötvények</t>
  </si>
  <si>
    <t xml:space="preserve">           Stb.</t>
  </si>
  <si>
    <t xml:space="preserve">           Tartós részesedés: ………………. Kft.</t>
  </si>
  <si>
    <t>A/III/1b        - ebből: tartós részesedések társulásban</t>
  </si>
  <si>
    <t>A/III/1a        - ebből: tartós részesedések jegybankban</t>
  </si>
  <si>
    <t>használatban lévő kisértékű immateriális javak</t>
  </si>
  <si>
    <t xml:space="preserve">ESZKÖZÖK  </t>
  </si>
  <si>
    <t>nettó-mérleg szerinti érték</t>
  </si>
  <si>
    <t>értékcsökkenés/értékvesztés</t>
  </si>
  <si>
    <t>bruttó érték</t>
  </si>
  <si>
    <t>01        Közhatalmi eredményszemléletű bevételek</t>
  </si>
  <si>
    <t>02        Eszközök és szolgáltatások értékesítése nettó eredményszemléletű bevételei</t>
  </si>
  <si>
    <t>03        Tevékenység egyéb nettó eredményszemléletű bevételei</t>
  </si>
  <si>
    <t>I        Tevékenység nettó eredményszemléletű bevétele (=01+02+03) (04=01+02+03)</t>
  </si>
  <si>
    <t>04        Saját termelésű készletek állományváltozása</t>
  </si>
  <si>
    <t>05        Saját előállítású eszközök aktivált értéke</t>
  </si>
  <si>
    <t>II        Aktivált saját teljesítmények értéke (=±04+05) (07=±05+06)</t>
  </si>
  <si>
    <t>06        Központi működési célú támogatások eredményszemléletű bevételei</t>
  </si>
  <si>
    <t>07        Egyéb működési célú támogatások eredményszemléletű bevételei</t>
  </si>
  <si>
    <t>III        Egyéb eredményszemléletű bevételek (=06+07+08) (11=08+09+10)</t>
  </si>
  <si>
    <t>09        Anyagköltség</t>
  </si>
  <si>
    <t>10        Igénybe vett szolgáltatások értéke</t>
  </si>
  <si>
    <t>11        Eladott áruk beszerzési értéke</t>
  </si>
  <si>
    <t>12        Eladott (közvetített) szolgáltatások értéke</t>
  </si>
  <si>
    <t>IV        Anyagjellegű ráfordítások (=09+10+11+12) (16=12+...+15)</t>
  </si>
  <si>
    <t>13        Bérköltség</t>
  </si>
  <si>
    <t>14        Személyi jellegű egyéb kifizetések</t>
  </si>
  <si>
    <t>15        Bérjárulékok</t>
  </si>
  <si>
    <t>V        Személyi jellegű ráfordítások (=13+14+15) (20=17+...+19)</t>
  </si>
  <si>
    <t>VI        Értékcsökkenési leírás</t>
  </si>
  <si>
    <t>VII        Egyéb ráfordítások</t>
  </si>
  <si>
    <t>A) TEVÉKENYSÉGEK EREDMÉNYE (=I±II+III-IV-V-VI-VII) (23=04±07+11-(16+20+21+22))</t>
  </si>
  <si>
    <t>16        Kapott (járó) osztalék és részesedés</t>
  </si>
  <si>
    <t>17        Kapott (járó) kamatok és kamatjellegű eredményszemléletű bevételek</t>
  </si>
  <si>
    <t>18        Pénzügyi műveletek egyéb eredményszemléletű bevételei (&gt;=18a) (26&gt;=27)</t>
  </si>
  <si>
    <t>18a        - ebből: árfolyamnyereség</t>
  </si>
  <si>
    <t>VIII        Pénzügyi műveletek eredményszemléletű bevételei (=16+17+18) (28=24+...+26)</t>
  </si>
  <si>
    <t>19        Fizetendő kamatok és kamatjellegű ráfordítások</t>
  </si>
  <si>
    <t>20        Részesedések, értékpapírok, pénzeszközök értékvesztése</t>
  </si>
  <si>
    <t>21        Pénzügyi műveletek egyéb ráfordításai (&gt;=21a) (31&gt;=32)</t>
  </si>
  <si>
    <t>21a        - ebből: árfolyamveszteség</t>
  </si>
  <si>
    <t>IX        Pénzügyi műveletek ráfordításai (=19+20+21) (33=29+...+31)</t>
  </si>
  <si>
    <t>B)        PÉNZÜGYI MŰVELETEK EREDMÉNYE (=VIII-IX) (34=28-33)</t>
  </si>
  <si>
    <t>(E Ft)</t>
  </si>
  <si>
    <t>32-33. számlák nyitó tárgyidőszaki egyenlege</t>
  </si>
  <si>
    <t>- 003. számla tárgyidőszaki egyenlege - 059163. számla tárgyidőszaki egyenlege</t>
  </si>
  <si>
    <t>+ 005. számla tárgyidőszaki egyenlege - 0981313., 0981323. és 098173. számla tárgyidőszaki egyenlege</t>
  </si>
  <si>
    <t>+/- 361., 363., 3651., 3652., 3653., 3654., 3656., 3657., 3658., 3659., 366., 3672., 3673., 3674., 3676., 3677., 3678. és 3679. számlák tárgyidőszaki forgalma</t>
  </si>
  <si>
    <t>+/- 3671. számlák tárgyidőszaki forgalma - a 36711. számlák 3513. és 3523. számlákkal szemben könyvelt tárgyidőszaki tartozik forgalma</t>
  </si>
  <si>
    <t>+ 3641. számla 42. számlacsoport számláival szemben könyvelt tárgyidőszaki követel forgalma</t>
  </si>
  <si>
    <t>+ 8434. számla 4211., 4213., 4216., 4217., 4221., 4223., 4226. és 4227. számlákkal szemben könyvelt tárgyidőszaki követel forgalma</t>
  </si>
  <si>
    <t>- 3642. számla 35. számlacsoport számláival szemben könyvelt tárgyidőszaki tartozik forgalma</t>
  </si>
  <si>
    <t>+/- 32-33. számlacsoport számláival szemben könyvelt 31., 3641., 3642., 413., 494., 8434., és 852. számlák tárgyidőszaki forgalma</t>
  </si>
  <si>
    <t>- 31. számlacsoport számláival szemben könyvelt 3514. számlák tárgyidőszaki forgalma</t>
  </si>
  <si>
    <t>32-33. számlák tárgyidőszaki záró egyenlege</t>
  </si>
  <si>
    <t>31. számlacsoport tárgyidőszaki nyitó egyenlege</t>
  </si>
  <si>
    <t>+/- 31. számlacsoport számláival szemben könyvelt 32.-33., 3514., 413., 494. és 852. számlákkal kapcsolatos tárgyidőszaki forgalma</t>
  </si>
  <si>
    <t>31. számlák tárgyidőszaki záró egyenlege</t>
  </si>
  <si>
    <t xml:space="preserve">kiadási eredeti előirányzat </t>
  </si>
  <si>
    <t xml:space="preserve">kiadási módosított  előirányzat </t>
  </si>
  <si>
    <t xml:space="preserve">teljesített kiadás </t>
  </si>
  <si>
    <t>ebből teljesített kiadás fedezete-saját forrás</t>
  </si>
  <si>
    <t>ebből teljesített kiadás fedezete-adósságot keletkeztető ügylet</t>
  </si>
  <si>
    <t>adósságot keletkeztető ügylet fajtája</t>
  </si>
  <si>
    <t>adósságot keletkeztető ügylet rovatszáma (B8)</t>
  </si>
  <si>
    <t>adósságot keletkeztető ügylet kezdő időpontja</t>
  </si>
  <si>
    <t>adósságot keletkeztető ügylet lejárati időpontja</t>
  </si>
  <si>
    <t>adósságot keletkeztető ügylet- várható visszatérítendő összege (kamattal) leáratig mindösszesen</t>
  </si>
  <si>
    <t>hitel/lízing/kölcsön/értékpapír</t>
  </si>
  <si>
    <t>bel- vagy külföldi irányú kötelezettség</t>
  </si>
  <si>
    <t xml:space="preserve">Ingatlanok beszerzése, létesítése </t>
  </si>
  <si>
    <t>Tárgyévi kifizetés (2015. évi ei.)</t>
  </si>
  <si>
    <t>Tárgyévi kifizetés (2015. évi mód.ei.)</t>
  </si>
  <si>
    <t>2018. évi kifizetés</t>
  </si>
  <si>
    <t>2018.év</t>
  </si>
  <si>
    <t>2018. év</t>
  </si>
  <si>
    <t>Működési célú költségvetési támogatások és kieg.támog.</t>
  </si>
  <si>
    <t>A pénzeszközök változása (Ft)</t>
  </si>
  <si>
    <t>(Ft)</t>
  </si>
  <si>
    <t>A költségvetési év azon fejlesztései, amelyek megvalósításához a Gst. 3. § (1) bekezdése szerinti adósságot keletkeztető ügylet megkötése vált szükségessé (Ft)</t>
  </si>
  <si>
    <t>Vagyonkimutatás (Ft)</t>
  </si>
  <si>
    <t>Tárgyévi kifizetés (2016. teljesítés)</t>
  </si>
  <si>
    <t>2019. évi kifizetés</t>
  </si>
  <si>
    <t>2019. év utáni kifizetések</t>
  </si>
  <si>
    <t>2019.év</t>
  </si>
  <si>
    <t>2019. év</t>
  </si>
  <si>
    <t xml:space="preserve">                                       keretszámai főbb csoportokban Ft-ban</t>
  </si>
  <si>
    <t>Kiadások (Ft)</t>
  </si>
  <si>
    <t>A helyi önkormányzat maradvány kimutatása (Ft)</t>
  </si>
  <si>
    <t>A helyi önkormányzat eredménykimutatása (Ft)</t>
  </si>
  <si>
    <t>C)        MÉRLEG SZERINTI EREDMÉNY (=±C±D) (41=±35±40)</t>
  </si>
  <si>
    <t>A helyi önkormányzat mérlege (Ft)</t>
  </si>
  <si>
    <t>Általános- és céltartalékok (Ft)</t>
  </si>
  <si>
    <t>2016. évi tény</t>
  </si>
  <si>
    <t>2017.évi eredeti előirányzat</t>
  </si>
  <si>
    <t>2017.évi módosított előirányzat</t>
  </si>
  <si>
    <t>2017.évi teljesítés</t>
  </si>
  <si>
    <t>J/1        Eredményszemléletű bevételek passzív időbeli elhatárolása</t>
  </si>
  <si>
    <t>J/2        Költségek, ráfordítások passzív időbeli elhatárolása</t>
  </si>
  <si>
    <t>J/3        Halasztott eredményszemléletű bevételek</t>
  </si>
  <si>
    <t xml:space="preserve">J)        PASSZÍV IDŐBELI ELHATÁROLÁSOK </t>
  </si>
  <si>
    <t>2020.év</t>
  </si>
  <si>
    <t>2020. év</t>
  </si>
  <si>
    <t xml:space="preserve">        2017. évi zárszámadása</t>
  </si>
  <si>
    <t>MEGNEVEZÉS</t>
  </si>
  <si>
    <t xml:space="preserve">Költségvetési engedélyezett létszámkeret (álláshely) (fő) </t>
  </si>
  <si>
    <t>főjegyző, jegyző, aljegyző, címzetes főjegyző, körjegyző</t>
  </si>
  <si>
    <t>I.  besorolási osztály összesen</t>
  </si>
  <si>
    <t>II.  besorolási osztály összesen</t>
  </si>
  <si>
    <t>III.  besorolási osztály összesen</t>
  </si>
  <si>
    <t>KÖZTISZTVISELŐK, KORMÁNYTISZTVISELŐK ÖSSZESEN</t>
  </si>
  <si>
    <t>igazgató (főigazgató), igazgatóhelyettes (főigazgató-helyettes)</t>
  </si>
  <si>
    <t>főosztályvezető, főosztályvezető-helyettes, osztályvezető, ügykezelő osztályvezető, további vezető</t>
  </si>
  <si>
    <t>főtanácsos, főmunkatárs, tanácsos, munkatárs</t>
  </si>
  <si>
    <t>"A", "B" fizetési  osztály összesen</t>
  </si>
  <si>
    <t>"C", "D" fizetési osztály  összesen</t>
  </si>
  <si>
    <t>"E"-"J"  fizetési  osztály  összesen</t>
  </si>
  <si>
    <t>pedagógus I.</t>
  </si>
  <si>
    <t>pedagógus II.</t>
  </si>
  <si>
    <t xml:space="preserve">KÖZALKALMAZOTTAK ÖSSZESEN </t>
  </si>
  <si>
    <t>fizikai alkalmazott,
a költségvetési szerveknél foglalkoztatott egyéb munkavállaló  (fizikai alkalmazott)</t>
  </si>
  <si>
    <t>ösztöndíjas foglalkoztatott</t>
  </si>
  <si>
    <t>közfoglalkoztatott</t>
  </si>
  <si>
    <t xml:space="preserve">EGYÉB BÉRRENDSZER ÖSSZESEN </t>
  </si>
  <si>
    <t>polgármester, főpolgármester</t>
  </si>
  <si>
    <t>helyi önkormányzati képviselő-testület tagja, megyei közgyűlés tagja</t>
  </si>
  <si>
    <t>alpolgármester, főpolgármester-helyettes, 
megyei közgyűlés elnöke, alelnöke</t>
  </si>
  <si>
    <t xml:space="preserve">VÁLASZTOTT TISZTSÉGVISELŐK ÖSSZESEN </t>
  </si>
  <si>
    <t xml:space="preserve">KÖLTSÉGVETÉSI ENGEDÉLYEZETT LÉTSZÁMKERETBE TARTOZÓ FOGLALKOZTATOTTAK LÉTSZÁMA MINDÖSSZESEN </t>
  </si>
  <si>
    <t xml:space="preserve">prémiumévek programról és a különleges foglalkoztatási állományról szóló 2004. évi CXXII. törvény alapján foglalkoztatott prémiumévesek </t>
  </si>
  <si>
    <t>prémiumévek programról és a különleges foglalkoztatási állományról szóló 2004. évi CXXII. törvény alapján foglalkoztatott különleges foglalkoztatási állományba helyezettek létszáma</t>
  </si>
  <si>
    <t>ösztöndíjas foglalkoztatottak (Pftv, illetve Magyar Közigazgatási Ösztöndíjról szóló 228/2011. (X. 28.) Korm. rendelet)</t>
  </si>
  <si>
    <t>munkaerőpiactól tartósan távol lévő személyek</t>
  </si>
  <si>
    <t xml:space="preserve">KÖLTSÉGVETÉSI ENGEDÉLYEZETT LÉTSZÁMKERETBE NEM TARTOZÓ FOGLALKOZTATOTTAK LÉTSZÁMA AZ IDŐSZAK VÉGÉN ÖSSZESEN </t>
  </si>
  <si>
    <t>2017. évi zárszámadása</t>
  </si>
  <si>
    <t>Előző időszak (2016. év)</t>
  </si>
  <si>
    <t>Tárgyi időszak (2017. év)</t>
  </si>
  <si>
    <t xml:space="preserve">Tartalékok </t>
  </si>
  <si>
    <t>K513</t>
  </si>
  <si>
    <t xml:space="preserve">         Csempeszkopács község Önkormányzata 2017. évi zárszámadásának előterjesztéséhez </t>
  </si>
  <si>
    <t>Csempeszkopács község Önkormányzata kötelező, önként vállalt és államigazgatási feladatai 2017.évben</t>
  </si>
  <si>
    <t>Elszámolásból származó bevételek</t>
  </si>
  <si>
    <t>Csempeszkopács község Önkormányzata</t>
  </si>
  <si>
    <t>Csempeszkopács község Önkormányzata 2017. évi zárszámadása</t>
  </si>
  <si>
    <t xml:space="preserve"> CSEMPESZKOPÁCS KÖZSÉG ÖNKORMÁNYZATA</t>
  </si>
  <si>
    <t>08        Felhalmozási célú támogatások eredmányszemléletű bevételei</t>
  </si>
  <si>
    <t>09        Különféle egyéb eredményszemléletű bevételek</t>
  </si>
  <si>
    <t>8.melléket</t>
  </si>
  <si>
    <t>1. melléklet a 3/2018.(V.28.) önkormányzati rendelethez</t>
  </si>
  <si>
    <t>3. melléklet a 3/2018.(V.28.) önkormányzati rendelethez</t>
  </si>
  <si>
    <t>Csempeszkopács Község Önkormányzata kötelező, önként vállalt és államigazgatási feladatai 2017. évben</t>
  </si>
  <si>
    <t>4. melléklet a 3/2018.(V.28.) önkormányzati rendelethez</t>
  </si>
  <si>
    <t>5. melléklet a 3/2018/.(V.28.) önkormányzati rendelethez</t>
  </si>
  <si>
    <t>6. melléklet a 3/2018.(V.28.) önkormányzati rendelethez</t>
  </si>
  <si>
    <t>7.melléklet a 3/2018.(V.28.) önkormányzati rendelethez</t>
  </si>
  <si>
    <t>8. melléklet a 3/2018.(V.28.) önkormányzati rendelethez</t>
  </si>
  <si>
    <t>9.melléklet a 3/2018.(V.28.) önkormányzati rendelethez</t>
  </si>
  <si>
    <t>Csempeszkopécs Község Önkormányzata 2017. évi zárszámadása</t>
  </si>
  <si>
    <t>10. melléklet a 3/2018.(V.28.) önkormányzati rendelethez</t>
  </si>
  <si>
    <t>11.melléklet a 3/2018 (V.28.) önkormányzati rendelethez</t>
  </si>
  <si>
    <t>12. melléklet a 3/2018.(V.28.) önkormányzati rendelethez</t>
  </si>
  <si>
    <t xml:space="preserve">     stabilitási törvényből eredő saját bevételei 2017. évben</t>
  </si>
  <si>
    <t xml:space="preserve">       </t>
  </si>
  <si>
    <t>13.melléklet 3/2018.(V.28.) önkormányzati rendelethez</t>
  </si>
  <si>
    <t>14. melléklet a 3/2018.(V.28.) önkormányzati rendelethez</t>
  </si>
  <si>
    <t>15.melléklet a 3/2018.(V.28.) önkormányzati rendelethez</t>
  </si>
  <si>
    <t>16. melléklet a 3/2018.(V.28.) önkormányzati rendelethez</t>
  </si>
  <si>
    <t xml:space="preserve">             </t>
  </si>
  <si>
    <t>2.melléklet a 3/2018.(V.28.)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</si>
</sst>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F_t_-;\-* #,##0.00\ _F_t_-;_-* &quot;-&quot;??\ _F_t_-;_-@_-"/>
    <numFmt numFmtId="164" formatCode="\ ##########"/>
    <numFmt numFmtId="165" formatCode="0__"/>
    <numFmt numFmtId="166" formatCode="_-* #,##0\ _F_t_-;\-* #,##0\ _F_t_-;_-* &quot;-&quot;??\ _F_t_-;_-@_-"/>
  </numFmts>
  <fonts count="55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Arial"/>
      <family val="2"/>
    </font>
    <font>
      <b/>
      <sz val="10"/>
      <name val="Arial"/>
      <family val="2"/>
    </font>
    <font>
      <sz val="10"/>
      <name val="Arial"/>
      <family val="2"/>
      <charset val="238"/>
    </font>
    <font>
      <b/>
      <sz val="14"/>
      <color indexed="8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b/>
      <i/>
      <sz val="10"/>
      <name val="Bookman Old Style"/>
      <family val="1"/>
      <charset val="238"/>
    </font>
    <font>
      <b/>
      <i/>
      <sz val="9"/>
      <name val="Bookman Old Style"/>
      <family val="1"/>
      <charset val="238"/>
    </font>
    <font>
      <b/>
      <i/>
      <sz val="11"/>
      <name val="Bookman Old Style"/>
      <family val="1"/>
      <charset val="238"/>
    </font>
    <font>
      <sz val="10"/>
      <name val="Bookman Old Style"/>
      <family val="1"/>
      <charset val="238"/>
    </font>
    <font>
      <b/>
      <i/>
      <sz val="12"/>
      <name val="Bookman Old Style"/>
      <family val="1"/>
      <charset val="238"/>
    </font>
    <font>
      <b/>
      <i/>
      <sz val="12"/>
      <color indexed="8"/>
      <name val="Bookman Old Style"/>
      <family val="1"/>
      <charset val="238"/>
    </font>
    <font>
      <sz val="12"/>
      <name val="Arial"/>
      <family val="2"/>
      <charset val="238"/>
    </font>
    <font>
      <b/>
      <i/>
      <sz val="14"/>
      <color indexed="8"/>
      <name val="Bookman Old Style"/>
      <family val="1"/>
      <charset val="238"/>
    </font>
    <font>
      <b/>
      <sz val="10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sz val="9"/>
      <color indexed="8"/>
      <name val="Bookman Old Style"/>
      <family val="1"/>
      <charset val="238"/>
    </font>
    <font>
      <b/>
      <sz val="10"/>
      <name val="Bookman Old Style"/>
      <family val="1"/>
      <charset val="238"/>
    </font>
    <font>
      <b/>
      <sz val="11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b/>
      <i/>
      <u/>
      <sz val="12"/>
      <color indexed="8"/>
      <name val="Bookman Old Style"/>
      <family val="1"/>
      <charset val="238"/>
    </font>
    <font>
      <b/>
      <sz val="12"/>
      <name val="Bookman Old Style"/>
      <family val="1"/>
      <charset val="238"/>
    </font>
    <font>
      <sz val="12"/>
      <color indexed="8"/>
      <name val="Bookman Old Style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10"/>
      <color indexed="8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indexed="63"/>
      <name val="Bookman Old Style"/>
      <family val="1"/>
      <charset val="238"/>
    </font>
    <font>
      <i/>
      <sz val="11"/>
      <color indexed="8"/>
      <name val="Bookman Old Style"/>
      <family val="1"/>
      <charset val="238"/>
    </font>
    <font>
      <b/>
      <sz val="10"/>
      <color indexed="10"/>
      <name val="Tahoma"/>
      <family val="2"/>
      <charset val="238"/>
    </font>
    <font>
      <b/>
      <i/>
      <sz val="11"/>
      <color indexed="8"/>
      <name val="Bookman Old Style"/>
      <family val="1"/>
      <charset val="238"/>
    </font>
    <font>
      <sz val="9"/>
      <color indexed="63"/>
      <name val="Bookman Old Style"/>
      <family val="1"/>
      <charset val="238"/>
    </font>
    <font>
      <sz val="12"/>
      <color theme="1"/>
      <name val="Calibri"/>
      <family val="2"/>
      <charset val="238"/>
      <scheme val="minor"/>
    </font>
    <font>
      <b/>
      <sz val="10"/>
      <color indexed="8"/>
      <name val="Arial"/>
      <family val="2"/>
      <charset val="238"/>
    </font>
    <font>
      <b/>
      <i/>
      <sz val="11"/>
      <name val="Arial"/>
      <family val="2"/>
      <charset val="238"/>
    </font>
    <font>
      <b/>
      <sz val="11"/>
      <color theme="1"/>
      <name val="Arial"/>
      <family val="2"/>
      <charset val="238"/>
    </font>
    <font>
      <sz val="10"/>
      <name val="Arial"/>
      <charset val="238"/>
    </font>
    <font>
      <sz val="10"/>
      <name val="Arial CE"/>
      <charset val="238"/>
    </font>
    <font>
      <i/>
      <sz val="10"/>
      <name val="Arial"/>
      <family val="2"/>
      <charset val="238"/>
    </font>
    <font>
      <i/>
      <sz val="10"/>
      <name val="Tahoma"/>
      <family val="2"/>
      <charset val="238"/>
    </font>
    <font>
      <i/>
      <sz val="11"/>
      <color theme="1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</fills>
  <borders count="68">
    <border>
      <left/>
      <right/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7">
    <xf numFmtId="0" fontId="0" fillId="0" borderId="0"/>
    <xf numFmtId="0" fontId="4" fillId="0" borderId="0"/>
    <xf numFmtId="0" fontId="3" fillId="0" borderId="0"/>
    <xf numFmtId="0" fontId="5" fillId="0" borderId="0"/>
    <xf numFmtId="0" fontId="2" fillId="0" borderId="0"/>
    <xf numFmtId="43" fontId="50" fillId="0" borderId="0" applyFont="0" applyFill="0" applyBorder="0" applyAlignment="0" applyProtection="0"/>
    <xf numFmtId="0" fontId="51" fillId="0" borderId="0"/>
  </cellStyleXfs>
  <cellXfs count="466">
    <xf numFmtId="0" fontId="0" fillId="0" borderId="0" xfId="0"/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9" fillId="0" borderId="0" xfId="0" applyFont="1"/>
    <xf numFmtId="0" fontId="0" fillId="0" borderId="0" xfId="0" applyBorder="1"/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/>
    </xf>
    <xf numFmtId="0" fontId="7" fillId="0" borderId="5" xfId="0" applyFont="1" applyBorder="1"/>
    <xf numFmtId="0" fontId="0" fillId="0" borderId="6" xfId="0" applyBorder="1"/>
    <xf numFmtId="0" fontId="7" fillId="0" borderId="0" xfId="0" applyFont="1" applyBorder="1" applyAlignment="1">
      <alignment horizontal="right"/>
    </xf>
    <xf numFmtId="0" fontId="0" fillId="0" borderId="3" xfId="0" applyBorder="1"/>
    <xf numFmtId="0" fontId="7" fillId="0" borderId="3" xfId="0" applyFont="1" applyBorder="1" applyAlignment="1">
      <alignment horizontal="center" vertical="center"/>
    </xf>
    <xf numFmtId="0" fontId="0" fillId="0" borderId="0" xfId="0" applyAlignment="1">
      <alignment wrapText="1"/>
    </xf>
    <xf numFmtId="0" fontId="6" fillId="0" borderId="0" xfId="0" applyFont="1" applyAlignment="1">
      <alignment horizontal="center"/>
    </xf>
    <xf numFmtId="0" fontId="8" fillId="0" borderId="15" xfId="0" applyFont="1" applyBorder="1" applyAlignment="1">
      <alignment horizontal="left"/>
    </xf>
    <xf numFmtId="0" fontId="10" fillId="0" borderId="23" xfId="0" applyFont="1" applyBorder="1" applyAlignment="1">
      <alignment horizontal="left"/>
    </xf>
    <xf numFmtId="0" fontId="10" fillId="0" borderId="14" xfId="0" applyFont="1" applyBorder="1" applyAlignment="1">
      <alignment horizontal="left"/>
    </xf>
    <xf numFmtId="0" fontId="10" fillId="0" borderId="15" xfId="0" applyFont="1" applyBorder="1" applyAlignment="1">
      <alignment horizontal="left"/>
    </xf>
    <xf numFmtId="0" fontId="0" fillId="0" borderId="4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49" fontId="13" fillId="0" borderId="9" xfId="0" applyNumberFormat="1" applyFont="1" applyBorder="1" applyAlignment="1">
      <alignment horizontal="center"/>
    </xf>
    <xf numFmtId="49" fontId="13" fillId="0" borderId="2" xfId="0" applyNumberFormat="1" applyFont="1" applyBorder="1" applyAlignment="1">
      <alignment horizontal="center"/>
    </xf>
    <xf numFmtId="0" fontId="10" fillId="0" borderId="0" xfId="0" applyFont="1" applyBorder="1" applyAlignment="1">
      <alignment horizontal="left"/>
    </xf>
    <xf numFmtId="49" fontId="13" fillId="0" borderId="25" xfId="0" applyNumberFormat="1" applyFont="1" applyBorder="1" applyAlignment="1">
      <alignment horizontal="center"/>
    </xf>
    <xf numFmtId="0" fontId="7" fillId="0" borderId="26" xfId="0" applyFont="1" applyBorder="1"/>
    <xf numFmtId="0" fontId="10" fillId="0" borderId="11" xfId="0" applyFont="1" applyBorder="1" applyAlignment="1">
      <alignment horizontal="left"/>
    </xf>
    <xf numFmtId="0" fontId="8" fillId="0" borderId="21" xfId="0" applyFont="1" applyBorder="1" applyAlignment="1">
      <alignment horizontal="left"/>
    </xf>
    <xf numFmtId="0" fontId="0" fillId="0" borderId="29" xfId="0" applyBorder="1"/>
    <xf numFmtId="49" fontId="13" fillId="0" borderId="30" xfId="0" applyNumberFormat="1" applyFont="1" applyBorder="1" applyAlignment="1">
      <alignment horizontal="center"/>
    </xf>
    <xf numFmtId="0" fontId="10" fillId="0" borderId="31" xfId="0" applyFont="1" applyBorder="1" applyAlignment="1">
      <alignment horizontal="left"/>
    </xf>
    <xf numFmtId="0" fontId="8" fillId="0" borderId="32" xfId="0" applyFont="1" applyBorder="1" applyAlignment="1">
      <alignment horizontal="left"/>
    </xf>
    <xf numFmtId="0" fontId="8" fillId="0" borderId="33" xfId="0" applyFont="1" applyBorder="1" applyAlignment="1">
      <alignment horizontal="left"/>
    </xf>
    <xf numFmtId="49" fontId="13" fillId="0" borderId="5" xfId="0" applyNumberFormat="1" applyFont="1" applyBorder="1" applyAlignment="1">
      <alignment horizontal="center"/>
    </xf>
    <xf numFmtId="0" fontId="13" fillId="0" borderId="4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0" fillId="0" borderId="35" xfId="0" applyFont="1" applyBorder="1" applyAlignment="1">
      <alignment horizontal="left"/>
    </xf>
    <xf numFmtId="49" fontId="7" fillId="0" borderId="5" xfId="0" applyNumberFormat="1" applyFont="1" applyBorder="1" applyAlignment="1">
      <alignment horizontal="center"/>
    </xf>
    <xf numFmtId="0" fontId="10" fillId="0" borderId="36" xfId="0" applyFont="1" applyBorder="1" applyAlignment="1">
      <alignment horizontal="left"/>
    </xf>
    <xf numFmtId="0" fontId="7" fillId="0" borderId="5" xfId="0" applyFont="1" applyBorder="1" applyAlignment="1">
      <alignment horizontal="center" vertical="center"/>
    </xf>
    <xf numFmtId="0" fontId="0" fillId="0" borderId="38" xfId="0" applyBorder="1"/>
    <xf numFmtId="0" fontId="0" fillId="0" borderId="39" xfId="0" applyBorder="1"/>
    <xf numFmtId="0" fontId="0" fillId="0" borderId="40" xfId="0" applyBorder="1"/>
    <xf numFmtId="0" fontId="12" fillId="0" borderId="0" xfId="0" applyFont="1"/>
    <xf numFmtId="0" fontId="6" fillId="0" borderId="0" xfId="0" applyFont="1"/>
    <xf numFmtId="0" fontId="0" fillId="0" borderId="41" xfId="0" applyBorder="1"/>
    <xf numFmtId="0" fontId="0" fillId="0" borderId="32" xfId="0" applyBorder="1"/>
    <xf numFmtId="0" fontId="0" fillId="0" borderId="33" xfId="0" applyBorder="1"/>
    <xf numFmtId="0" fontId="0" fillId="0" borderId="8" xfId="0" applyBorder="1"/>
    <xf numFmtId="0" fontId="0" fillId="0" borderId="42" xfId="0" applyBorder="1"/>
    <xf numFmtId="0" fontId="12" fillId="0" borderId="0" xfId="0" applyFont="1" applyBorder="1"/>
    <xf numFmtId="0" fontId="0" fillId="0" borderId="36" xfId="0" applyBorder="1"/>
    <xf numFmtId="0" fontId="0" fillId="0" borderId="36" xfId="0" applyBorder="1" applyAlignment="1">
      <alignment horizontal="center"/>
    </xf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5" fillId="0" borderId="0" xfId="0" applyFont="1"/>
    <xf numFmtId="0" fontId="15" fillId="0" borderId="0" xfId="0" applyFont="1"/>
    <xf numFmtId="0" fontId="16" fillId="0" borderId="22" xfId="0" applyFont="1" applyFill="1" applyBorder="1" applyAlignment="1">
      <alignment wrapText="1"/>
    </xf>
    <xf numFmtId="0" fontId="17" fillId="0" borderId="22" xfId="0" applyFont="1" applyFill="1" applyBorder="1" applyAlignment="1">
      <alignment wrapText="1"/>
    </xf>
    <xf numFmtId="0" fontId="18" fillId="0" borderId="22" xfId="0" applyFont="1" applyFill="1" applyBorder="1" applyAlignment="1">
      <alignment wrapText="1"/>
    </xf>
    <xf numFmtId="0" fontId="19" fillId="0" borderId="22" xfId="0" applyFont="1" applyFill="1" applyBorder="1"/>
    <xf numFmtId="3" fontId="19" fillId="0" borderId="22" xfId="0" applyNumberFormat="1" applyFont="1" applyFill="1" applyBorder="1"/>
    <xf numFmtId="0" fontId="16" fillId="0" borderId="22" xfId="0" applyFont="1" applyFill="1" applyBorder="1"/>
    <xf numFmtId="3" fontId="16" fillId="0" borderId="22" xfId="0" applyNumberFormat="1" applyFont="1" applyFill="1" applyBorder="1"/>
    <xf numFmtId="0" fontId="20" fillId="0" borderId="22" xfId="0" applyFont="1" applyFill="1" applyBorder="1"/>
    <xf numFmtId="3" fontId="20" fillId="0" borderId="22" xfId="0" applyNumberFormat="1" applyFont="1" applyFill="1" applyBorder="1"/>
    <xf numFmtId="0" fontId="0" fillId="0" borderId="21" xfId="0" applyBorder="1"/>
    <xf numFmtId="0" fontId="24" fillId="0" borderId="22" xfId="0" applyFont="1" applyFill="1" applyBorder="1" applyAlignment="1">
      <alignment horizontal="center" vertical="center"/>
    </xf>
    <xf numFmtId="0" fontId="24" fillId="0" borderId="22" xfId="0" applyFont="1" applyFill="1" applyBorder="1" applyAlignment="1">
      <alignment horizontal="center" vertical="center" wrapText="1"/>
    </xf>
    <xf numFmtId="0" fontId="19" fillId="0" borderId="22" xfId="0" applyFont="1" applyFill="1" applyBorder="1" applyAlignment="1">
      <alignment vertical="center"/>
    </xf>
    <xf numFmtId="0" fontId="25" fillId="0" borderId="22" xfId="0" applyFont="1" applyFill="1" applyBorder="1" applyAlignment="1">
      <alignment horizontal="left" vertical="center" wrapText="1"/>
    </xf>
    <xf numFmtId="0" fontId="15" fillId="0" borderId="22" xfId="0" applyFont="1" applyBorder="1"/>
    <xf numFmtId="0" fontId="0" fillId="0" borderId="22" xfId="0" applyBorder="1"/>
    <xf numFmtId="0" fontId="19" fillId="0" borderId="22" xfId="0" applyFont="1" applyFill="1" applyBorder="1" applyAlignment="1">
      <alignment vertical="center" wrapText="1"/>
    </xf>
    <xf numFmtId="0" fontId="24" fillId="0" borderId="22" xfId="0" applyFont="1" applyFill="1" applyBorder="1" applyAlignment="1">
      <alignment horizontal="left" vertical="center" wrapText="1"/>
    </xf>
    <xf numFmtId="0" fontId="19" fillId="0" borderId="22" xfId="0" applyFont="1" applyFill="1" applyBorder="1" applyAlignment="1">
      <alignment horizontal="left" vertical="center" wrapText="1"/>
    </xf>
    <xf numFmtId="0" fontId="29" fillId="0" borderId="22" xfId="0" applyFont="1" applyFill="1" applyBorder="1" applyAlignment="1">
      <alignment horizontal="left" vertical="center" wrapText="1"/>
    </xf>
    <xf numFmtId="0" fontId="0" fillId="0" borderId="47" xfId="0" applyBorder="1"/>
    <xf numFmtId="0" fontId="5" fillId="0" borderId="46" xfId="0" applyFont="1" applyBorder="1" applyAlignment="1">
      <alignment horizontal="center"/>
    </xf>
    <xf numFmtId="0" fontId="5" fillId="0" borderId="47" xfId="0" applyFont="1" applyBorder="1" applyAlignment="1">
      <alignment horizontal="center"/>
    </xf>
    <xf numFmtId="0" fontId="6" fillId="0" borderId="32" xfId="0" applyFont="1" applyBorder="1"/>
    <xf numFmtId="0" fontId="6" fillId="0" borderId="33" xfId="0" applyFont="1" applyBorder="1"/>
    <xf numFmtId="0" fontId="5" fillId="0" borderId="48" xfId="0" applyFont="1" applyBorder="1"/>
    <xf numFmtId="0" fontId="5" fillId="0" borderId="49" xfId="0" applyFont="1" applyBorder="1"/>
    <xf numFmtId="0" fontId="5" fillId="0" borderId="50" xfId="0" applyFont="1" applyBorder="1"/>
    <xf numFmtId="0" fontId="5" fillId="0" borderId="15" xfId="0" applyFont="1" applyBorder="1"/>
    <xf numFmtId="0" fontId="5" fillId="0" borderId="35" xfId="0" applyFont="1" applyBorder="1"/>
    <xf numFmtId="0" fontId="5" fillId="0" borderId="51" xfId="0" applyFont="1" applyFill="1" applyBorder="1"/>
    <xf numFmtId="0" fontId="5" fillId="0" borderId="52" xfId="0" applyFont="1" applyFill="1" applyBorder="1"/>
    <xf numFmtId="0" fontId="5" fillId="0" borderId="53" xfId="0" applyFont="1" applyBorder="1"/>
    <xf numFmtId="0" fontId="5" fillId="0" borderId="54" xfId="0" applyFont="1" applyBorder="1"/>
    <xf numFmtId="0" fontId="5" fillId="0" borderId="55" xfId="0" applyFont="1" applyBorder="1"/>
    <xf numFmtId="0" fontId="0" fillId="0" borderId="49" xfId="0" applyBorder="1"/>
    <xf numFmtId="0" fontId="0" fillId="0" borderId="50" xfId="0" applyBorder="1"/>
    <xf numFmtId="0" fontId="5" fillId="0" borderId="14" xfId="0" applyFont="1" applyBorder="1"/>
    <xf numFmtId="0" fontId="0" fillId="0" borderId="15" xfId="0" applyBorder="1"/>
    <xf numFmtId="0" fontId="0" fillId="0" borderId="35" xfId="0" applyBorder="1"/>
    <xf numFmtId="0" fontId="6" fillId="0" borderId="14" xfId="0" applyFont="1" applyBorder="1"/>
    <xf numFmtId="0" fontId="6" fillId="0" borderId="56" xfId="0" applyFont="1" applyBorder="1"/>
    <xf numFmtId="0" fontId="0" fillId="0" borderId="53" xfId="0" applyBorder="1"/>
    <xf numFmtId="0" fontId="0" fillId="0" borderId="54" xfId="0" applyBorder="1"/>
    <xf numFmtId="0" fontId="0" fillId="0" borderId="48" xfId="0" applyBorder="1"/>
    <xf numFmtId="0" fontId="0" fillId="0" borderId="51" xfId="0" applyBorder="1"/>
    <xf numFmtId="0" fontId="0" fillId="0" borderId="52" xfId="0" applyBorder="1"/>
    <xf numFmtId="0" fontId="5" fillId="0" borderId="21" xfId="0" applyFont="1" applyBorder="1" applyAlignment="1">
      <alignment horizontal="center"/>
    </xf>
    <xf numFmtId="0" fontId="5" fillId="0" borderId="38" xfId="0" applyFont="1" applyBorder="1" applyAlignment="1">
      <alignment horizontal="center"/>
    </xf>
    <xf numFmtId="0" fontId="5" fillId="0" borderId="39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47" xfId="0" applyFont="1" applyBorder="1" applyAlignment="1">
      <alignment horizontal="center"/>
    </xf>
    <xf numFmtId="0" fontId="5" fillId="0" borderId="57" xfId="0" applyFont="1" applyBorder="1"/>
    <xf numFmtId="0" fontId="5" fillId="0" borderId="13" xfId="0" applyFont="1" applyBorder="1"/>
    <xf numFmtId="0" fontId="5" fillId="0" borderId="58" xfId="0" applyFont="1" applyBorder="1"/>
    <xf numFmtId="0" fontId="5" fillId="0" borderId="60" xfId="0" applyFont="1" applyBorder="1"/>
    <xf numFmtId="0" fontId="5" fillId="0" borderId="61" xfId="0" applyFont="1" applyBorder="1"/>
    <xf numFmtId="0" fontId="5" fillId="0" borderId="62" xfId="0" applyFont="1" applyBorder="1"/>
    <xf numFmtId="0" fontId="5" fillId="0" borderId="57" xfId="0" applyFont="1" applyFill="1" applyBorder="1"/>
    <xf numFmtId="0" fontId="5" fillId="0" borderId="60" xfId="0" applyFont="1" applyFill="1" applyBorder="1"/>
    <xf numFmtId="0" fontId="6" fillId="0" borderId="46" xfId="0" applyFont="1" applyBorder="1"/>
    <xf numFmtId="0" fontId="23" fillId="0" borderId="0" xfId="0" applyFont="1"/>
    <xf numFmtId="0" fontId="25" fillId="0" borderId="22" xfId="0" applyFont="1" applyFill="1" applyBorder="1" applyAlignment="1">
      <alignment vertical="center"/>
    </xf>
    <xf numFmtId="0" fontId="25" fillId="0" borderId="22" xfId="0" applyNumberFormat="1" applyFont="1" applyFill="1" applyBorder="1" applyAlignment="1">
      <alignment vertical="center"/>
    </xf>
    <xf numFmtId="164" fontId="25" fillId="0" borderId="22" xfId="0" applyNumberFormat="1" applyFont="1" applyFill="1" applyBorder="1" applyAlignment="1">
      <alignment vertical="center"/>
    </xf>
    <xf numFmtId="0" fontId="25" fillId="0" borderId="22" xfId="0" applyFont="1" applyFill="1" applyBorder="1" applyAlignment="1">
      <alignment vertical="center" wrapText="1"/>
    </xf>
    <xf numFmtId="0" fontId="24" fillId="0" borderId="22" xfId="0" applyFont="1" applyFill="1" applyBorder="1" applyAlignment="1">
      <alignment vertical="center" wrapText="1"/>
    </xf>
    <xf numFmtId="164" fontId="24" fillId="0" borderId="22" xfId="0" applyNumberFormat="1" applyFont="1" applyFill="1" applyBorder="1" applyAlignment="1">
      <alignment vertical="center"/>
    </xf>
    <xf numFmtId="0" fontId="25" fillId="0" borderId="22" xfId="0" applyFont="1" applyFill="1" applyBorder="1" applyAlignment="1">
      <alignment horizontal="left" vertical="center"/>
    </xf>
    <xf numFmtId="0" fontId="29" fillId="0" borderId="22" xfId="0" applyFont="1" applyFill="1" applyBorder="1" applyAlignment="1">
      <alignment vertical="center" wrapText="1"/>
    </xf>
    <xf numFmtId="164" fontId="29" fillId="0" borderId="22" xfId="0" applyNumberFormat="1" applyFont="1" applyFill="1" applyBorder="1" applyAlignment="1">
      <alignment vertical="center"/>
    </xf>
    <xf numFmtId="0" fontId="25" fillId="2" borderId="22" xfId="0" applyFont="1" applyFill="1" applyBorder="1" applyAlignment="1">
      <alignment horizontal="left" vertical="center" wrapText="1"/>
    </xf>
    <xf numFmtId="0" fontId="19" fillId="2" borderId="22" xfId="0" applyFont="1" applyFill="1" applyBorder="1" applyAlignment="1">
      <alignment horizontal="left" vertical="center" wrapText="1"/>
    </xf>
    <xf numFmtId="0" fontId="28" fillId="0" borderId="22" xfId="0" applyFont="1" applyFill="1" applyBorder="1" applyAlignment="1">
      <alignment horizontal="left" vertical="center" wrapText="1"/>
    </xf>
    <xf numFmtId="0" fontId="31" fillId="3" borderId="22" xfId="0" applyFont="1" applyFill="1" applyBorder="1"/>
    <xf numFmtId="165" fontId="25" fillId="0" borderId="22" xfId="0" applyNumberFormat="1" applyFont="1" applyFill="1" applyBorder="1" applyAlignment="1">
      <alignment horizontal="left" vertical="center"/>
    </xf>
    <xf numFmtId="0" fontId="29" fillId="0" borderId="22" xfId="0" applyFont="1" applyFill="1" applyBorder="1" applyAlignment="1">
      <alignment horizontal="left" vertical="center"/>
    </xf>
    <xf numFmtId="0" fontId="30" fillId="4" borderId="22" xfId="0" applyFont="1" applyFill="1" applyBorder="1" applyAlignment="1">
      <alignment horizontal="left" vertical="center"/>
    </xf>
    <xf numFmtId="164" fontId="30" fillId="4" borderId="22" xfId="0" applyNumberFormat="1" applyFont="1" applyFill="1" applyBorder="1" applyAlignment="1">
      <alignment vertical="center"/>
    </xf>
    <xf numFmtId="0" fontId="27" fillId="0" borderId="22" xfId="0" applyFont="1" applyFill="1" applyBorder="1" applyAlignment="1">
      <alignment horizontal="left" vertical="center" wrapText="1"/>
    </xf>
    <xf numFmtId="0" fontId="19" fillId="0" borderId="22" xfId="0" applyFont="1" applyFill="1" applyBorder="1" applyAlignment="1">
      <alignment horizontal="left" vertical="center"/>
    </xf>
    <xf numFmtId="0" fontId="27" fillId="0" borderId="22" xfId="0" applyFont="1" applyFill="1" applyBorder="1" applyAlignment="1">
      <alignment horizontal="left" vertical="center"/>
    </xf>
    <xf numFmtId="0" fontId="28" fillId="0" borderId="22" xfId="0" applyFont="1" applyFill="1" applyBorder="1" applyAlignment="1">
      <alignment horizontal="left" vertical="center"/>
    </xf>
    <xf numFmtId="0" fontId="32" fillId="4" borderId="22" xfId="0" applyFont="1" applyFill="1" applyBorder="1" applyAlignment="1">
      <alignment horizontal="left" vertical="center"/>
    </xf>
    <xf numFmtId="0" fontId="30" fillId="4" borderId="22" xfId="0" applyFont="1" applyFill="1" applyBorder="1" applyAlignment="1">
      <alignment horizontal="left" vertical="center" wrapText="1"/>
    </xf>
    <xf numFmtId="0" fontId="30" fillId="5" borderId="22" xfId="0" applyFont="1" applyFill="1" applyBorder="1"/>
    <xf numFmtId="0" fontId="33" fillId="5" borderId="22" xfId="0" applyFont="1" applyFill="1" applyBorder="1"/>
    <xf numFmtId="0" fontId="26" fillId="0" borderId="22" xfId="0" applyFont="1" applyBorder="1" applyAlignment="1">
      <alignment horizontal="center" wrapText="1"/>
    </xf>
    <xf numFmtId="0" fontId="26" fillId="0" borderId="22" xfId="0" applyFont="1" applyFill="1" applyBorder="1" applyAlignment="1">
      <alignment horizontal="center" wrapText="1"/>
    </xf>
    <xf numFmtId="0" fontId="23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25" fillId="0" borderId="22" xfId="0" applyFont="1" applyFill="1" applyBorder="1" applyAlignment="1">
      <alignment horizontal="center" wrapText="1"/>
    </xf>
    <xf numFmtId="0" fontId="24" fillId="0" borderId="22" xfId="0" applyFont="1" applyFill="1" applyBorder="1" applyAlignment="1">
      <alignment horizontal="left" vertical="center"/>
    </xf>
    <xf numFmtId="0" fontId="29" fillId="3" borderId="22" xfId="0" applyFont="1" applyFill="1" applyBorder="1" applyAlignment="1">
      <alignment horizontal="left" vertical="center"/>
    </xf>
    <xf numFmtId="0" fontId="32" fillId="4" borderId="22" xfId="0" applyFont="1" applyFill="1" applyBorder="1" applyAlignment="1">
      <alignment horizontal="left" vertical="center" wrapText="1"/>
    </xf>
    <xf numFmtId="0" fontId="6" fillId="0" borderId="0" xfId="0" applyFont="1" applyBorder="1"/>
    <xf numFmtId="0" fontId="6" fillId="0" borderId="3" xfId="0" applyFont="1" applyBorder="1"/>
    <xf numFmtId="0" fontId="5" fillId="0" borderId="51" xfId="0" applyFont="1" applyBorder="1"/>
    <xf numFmtId="0" fontId="6" fillId="0" borderId="51" xfId="0" applyFont="1" applyBorder="1"/>
    <xf numFmtId="0" fontId="6" fillId="0" borderId="52" xfId="0" applyFont="1" applyBorder="1"/>
    <xf numFmtId="0" fontId="5" fillId="0" borderId="39" xfId="0" applyFont="1" applyFill="1" applyBorder="1" applyAlignment="1">
      <alignment horizontal="center"/>
    </xf>
    <xf numFmtId="0" fontId="24" fillId="0" borderId="46" xfId="0" applyFont="1" applyFill="1" applyBorder="1" applyAlignment="1">
      <alignment horizontal="center" vertical="center"/>
    </xf>
    <xf numFmtId="0" fontId="24" fillId="0" borderId="6" xfId="0" applyFont="1" applyFill="1" applyBorder="1" applyAlignment="1">
      <alignment horizontal="center" vertical="center" wrapText="1"/>
    </xf>
    <xf numFmtId="0" fontId="24" fillId="0" borderId="39" xfId="0" applyFont="1" applyFill="1" applyBorder="1" applyAlignment="1">
      <alignment horizontal="center" vertical="center"/>
    </xf>
    <xf numFmtId="0" fontId="24" fillId="0" borderId="59" xfId="0" applyFont="1" applyFill="1" applyBorder="1" applyAlignment="1">
      <alignment horizontal="center" vertical="center"/>
    </xf>
    <xf numFmtId="0" fontId="0" fillId="0" borderId="59" xfId="0" applyBorder="1"/>
    <xf numFmtId="0" fontId="27" fillId="0" borderId="39" xfId="0" applyFont="1" applyFill="1" applyBorder="1" applyAlignment="1">
      <alignment horizontal="left" vertical="center" wrapText="1"/>
    </xf>
    <xf numFmtId="0" fontId="27" fillId="0" borderId="40" xfId="0" applyFont="1" applyFill="1" applyBorder="1" applyAlignment="1">
      <alignment horizontal="left" vertical="center" wrapText="1"/>
    </xf>
    <xf numFmtId="0" fontId="34" fillId="0" borderId="0" xfId="0" applyFont="1"/>
    <xf numFmtId="0" fontId="34" fillId="0" borderId="12" xfId="0" applyFont="1" applyBorder="1"/>
    <xf numFmtId="0" fontId="34" fillId="0" borderId="65" xfId="0" applyFont="1" applyBorder="1"/>
    <xf numFmtId="0" fontId="0" fillId="0" borderId="7" xfId="0" applyBorder="1"/>
    <xf numFmtId="0" fontId="0" fillId="0" borderId="66" xfId="0" applyBorder="1"/>
    <xf numFmtId="0" fontId="0" fillId="0" borderId="23" xfId="0" applyBorder="1"/>
    <xf numFmtId="0" fontId="0" fillId="0" borderId="67" xfId="0" applyBorder="1"/>
    <xf numFmtId="0" fontId="34" fillId="0" borderId="22" xfId="0" applyFont="1" applyBorder="1"/>
    <xf numFmtId="0" fontId="0" fillId="0" borderId="14" xfId="0" applyBorder="1"/>
    <xf numFmtId="0" fontId="0" fillId="0" borderId="0" xfId="0" applyAlignment="1">
      <alignment wrapText="1"/>
    </xf>
    <xf numFmtId="0" fontId="22" fillId="0" borderId="0" xfId="0" applyFont="1" applyAlignment="1">
      <alignment wrapText="1"/>
    </xf>
    <xf numFmtId="0" fontId="0" fillId="0" borderId="0" xfId="0" applyAlignment="1">
      <alignment horizontal="center" wrapText="1"/>
    </xf>
    <xf numFmtId="0" fontId="0" fillId="0" borderId="64" xfId="0" applyBorder="1"/>
    <xf numFmtId="0" fontId="24" fillId="0" borderId="16" xfId="0" applyFont="1" applyFill="1" applyBorder="1" applyAlignment="1">
      <alignment horizontal="center" vertical="center"/>
    </xf>
    <xf numFmtId="0" fontId="24" fillId="0" borderId="16" xfId="0" applyFont="1" applyFill="1" applyBorder="1" applyAlignment="1">
      <alignment horizontal="center" vertical="center" wrapText="1"/>
    </xf>
    <xf numFmtId="0" fontId="26" fillId="0" borderId="16" xfId="0" applyFont="1" applyBorder="1" applyAlignment="1">
      <alignment horizontal="center" wrapText="1"/>
    </xf>
    <xf numFmtId="0" fontId="25" fillId="0" borderId="16" xfId="0" applyFont="1" applyFill="1" applyBorder="1" applyAlignment="1">
      <alignment horizontal="center" wrapText="1"/>
    </xf>
    <xf numFmtId="0" fontId="5" fillId="0" borderId="6" xfId="0" applyFont="1" applyBorder="1" applyAlignment="1">
      <alignment horizontal="center" vertical="center" wrapText="1"/>
    </xf>
    <xf numFmtId="0" fontId="36" fillId="0" borderId="47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22" fillId="0" borderId="0" xfId="0" applyFont="1" applyAlignment="1">
      <alignment wrapText="1"/>
    </xf>
    <xf numFmtId="0" fontId="0" fillId="0" borderId="0" xfId="0" applyAlignment="1">
      <alignment horizontal="center" wrapText="1"/>
    </xf>
    <xf numFmtId="0" fontId="30" fillId="5" borderId="0" xfId="0" applyFont="1" applyFill="1" applyBorder="1"/>
    <xf numFmtId="0" fontId="33" fillId="5" borderId="0" xfId="0" applyFont="1" applyFill="1" applyBorder="1"/>
    <xf numFmtId="0" fontId="29" fillId="0" borderId="0" xfId="0" applyFont="1" applyBorder="1"/>
    <xf numFmtId="0" fontId="35" fillId="0" borderId="0" xfId="0" applyFont="1" applyBorder="1"/>
    <xf numFmtId="0" fontId="6" fillId="0" borderId="0" xfId="0" applyFont="1" applyAlignment="1">
      <alignment horizontal="center"/>
    </xf>
    <xf numFmtId="0" fontId="8" fillId="0" borderId="8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6" xfId="0" applyFont="1" applyBorder="1"/>
    <xf numFmtId="0" fontId="0" fillId="0" borderId="21" xfId="0" applyBorder="1"/>
    <xf numFmtId="0" fontId="4" fillId="0" borderId="0" xfId="1"/>
    <xf numFmtId="0" fontId="4" fillId="0" borderId="0" xfId="1" applyAlignment="1">
      <alignment horizontal="center" wrapText="1"/>
    </xf>
    <xf numFmtId="0" fontId="15" fillId="0" borderId="0" xfId="1" applyFont="1"/>
    <xf numFmtId="0" fontId="29" fillId="0" borderId="22" xfId="1" applyFont="1" applyBorder="1"/>
    <xf numFmtId="0" fontId="19" fillId="0" borderId="22" xfId="1" applyFont="1" applyBorder="1" applyAlignment="1">
      <alignment horizontal="left" vertical="top" wrapText="1"/>
    </xf>
    <xf numFmtId="3" fontId="19" fillId="0" borderId="22" xfId="1" applyNumberFormat="1" applyFont="1" applyBorder="1" applyAlignment="1">
      <alignment horizontal="right" vertical="top" wrapText="1"/>
    </xf>
    <xf numFmtId="0" fontId="27" fillId="0" borderId="22" xfId="1" applyFont="1" applyBorder="1" applyAlignment="1">
      <alignment horizontal="left" vertical="top" wrapText="1"/>
    </xf>
    <xf numFmtId="3" fontId="27" fillId="0" borderId="22" xfId="1" applyNumberFormat="1" applyFont="1" applyBorder="1" applyAlignment="1">
      <alignment horizontal="right" vertical="top" wrapText="1"/>
    </xf>
    <xf numFmtId="3" fontId="27" fillId="6" borderId="22" xfId="1" applyNumberFormat="1" applyFont="1" applyFill="1" applyBorder="1" applyAlignment="1">
      <alignment horizontal="right" vertical="top" wrapText="1"/>
    </xf>
    <xf numFmtId="0" fontId="27" fillId="6" borderId="22" xfId="1" applyFont="1" applyFill="1" applyBorder="1" applyAlignment="1">
      <alignment horizontal="left" vertical="top" wrapText="1"/>
    </xf>
    <xf numFmtId="0" fontId="15" fillId="0" borderId="22" xfId="1" applyFont="1" applyBorder="1"/>
    <xf numFmtId="0" fontId="27" fillId="0" borderId="22" xfId="1" applyFont="1" applyFill="1" applyBorder="1" applyAlignment="1">
      <alignment horizontal="center" vertical="top" wrapText="1"/>
    </xf>
    <xf numFmtId="0" fontId="4" fillId="0" borderId="0" xfId="1" applyAlignment="1">
      <alignment wrapText="1"/>
    </xf>
    <xf numFmtId="0" fontId="4" fillId="0" borderId="0" xfId="1" applyFont="1" applyFill="1" applyAlignment="1">
      <alignment horizontal="center" wrapText="1"/>
    </xf>
    <xf numFmtId="0" fontId="15" fillId="6" borderId="22" xfId="1" applyFont="1" applyFill="1" applyBorder="1"/>
    <xf numFmtId="0" fontId="28" fillId="6" borderId="22" xfId="1" applyFont="1" applyFill="1" applyBorder="1" applyAlignment="1">
      <alignment horizontal="left" vertical="top" wrapText="1"/>
    </xf>
    <xf numFmtId="3" fontId="27" fillId="7" borderId="22" xfId="1" applyNumberFormat="1" applyFont="1" applyFill="1" applyBorder="1" applyAlignment="1">
      <alignment horizontal="right" vertical="top" wrapText="1"/>
    </xf>
    <xf numFmtId="0" fontId="27" fillId="7" borderId="22" xfId="1" applyFont="1" applyFill="1" applyBorder="1" applyAlignment="1">
      <alignment horizontal="left" vertical="top" wrapText="1"/>
    </xf>
    <xf numFmtId="0" fontId="24" fillId="0" borderId="22" xfId="1" applyFont="1" applyBorder="1"/>
    <xf numFmtId="0" fontId="3" fillId="0" borderId="0" xfId="2"/>
    <xf numFmtId="3" fontId="19" fillId="0" borderId="22" xfId="2" applyNumberFormat="1" applyFont="1" applyBorder="1" applyAlignment="1">
      <alignment horizontal="right" vertical="top" wrapText="1"/>
    </xf>
    <xf numFmtId="0" fontId="3" fillId="0" borderId="22" xfId="2" applyBorder="1"/>
    <xf numFmtId="0" fontId="41" fillId="0" borderId="22" xfId="2" applyFont="1" applyBorder="1" applyAlignment="1">
      <alignment wrapText="1"/>
    </xf>
    <xf numFmtId="0" fontId="15" fillId="0" borderId="22" xfId="2" applyFont="1" applyBorder="1"/>
    <xf numFmtId="0" fontId="15" fillId="0" borderId="0" xfId="2" applyFont="1"/>
    <xf numFmtId="3" fontId="27" fillId="0" borderId="22" xfId="2" applyNumberFormat="1" applyFont="1" applyBorder="1" applyAlignment="1">
      <alignment horizontal="right" vertical="top" wrapText="1"/>
    </xf>
    <xf numFmtId="3" fontId="27" fillId="6" borderId="22" xfId="2" applyNumberFormat="1" applyFont="1" applyFill="1" applyBorder="1" applyAlignment="1">
      <alignment horizontal="right" vertical="top" wrapText="1"/>
    </xf>
    <xf numFmtId="0" fontId="32" fillId="6" borderId="22" xfId="2" applyFont="1" applyFill="1" applyBorder="1" applyAlignment="1">
      <alignment horizontal="left" vertical="top" wrapText="1"/>
    </xf>
    <xf numFmtId="0" fontId="27" fillId="0" borderId="22" xfId="2" applyFont="1" applyBorder="1" applyAlignment="1">
      <alignment horizontal="left" vertical="top" wrapText="1"/>
    </xf>
    <xf numFmtId="0" fontId="19" fillId="0" borderId="22" xfId="2" applyFont="1" applyBorder="1" applyAlignment="1">
      <alignment horizontal="left" vertical="top" wrapText="1"/>
    </xf>
    <xf numFmtId="0" fontId="42" fillId="0" borderId="22" xfId="2" applyFont="1" applyBorder="1"/>
    <xf numFmtId="0" fontId="24" fillId="0" borderId="22" xfId="2" applyFont="1" applyBorder="1" applyAlignment="1">
      <alignment wrapText="1"/>
    </xf>
    <xf numFmtId="0" fontId="29" fillId="6" borderId="22" xfId="2" applyFont="1" applyFill="1" applyBorder="1"/>
    <xf numFmtId="0" fontId="29" fillId="0" borderId="22" xfId="2" applyFont="1" applyBorder="1"/>
    <xf numFmtId="0" fontId="3" fillId="0" borderId="0" xfId="2" applyAlignment="1"/>
    <xf numFmtId="0" fontId="3" fillId="0" borderId="0" xfId="2" applyAlignment="1">
      <alignment horizontal="center" wrapText="1"/>
    </xf>
    <xf numFmtId="0" fontId="3" fillId="0" borderId="0" xfId="2" applyFont="1" applyAlignment="1">
      <alignment horizontal="center" wrapText="1"/>
    </xf>
    <xf numFmtId="0" fontId="43" fillId="0" borderId="0" xfId="2" applyFont="1"/>
    <xf numFmtId="0" fontId="5" fillId="0" borderId="0" xfId="3" applyFont="1"/>
    <xf numFmtId="0" fontId="15" fillId="0" borderId="0" xfId="2" applyFont="1" applyAlignment="1">
      <alignment horizontal="center" wrapText="1"/>
    </xf>
    <xf numFmtId="0" fontId="27" fillId="0" borderId="22" xfId="2" applyFont="1" applyFill="1" applyBorder="1" applyAlignment="1">
      <alignment horizontal="center" vertical="top" wrapText="1"/>
    </xf>
    <xf numFmtId="0" fontId="5" fillId="0" borderId="0" xfId="0" applyFont="1" applyProtection="1">
      <protection locked="0"/>
    </xf>
    <xf numFmtId="0" fontId="2" fillId="0" borderId="0" xfId="4"/>
    <xf numFmtId="0" fontId="2" fillId="0" borderId="0" xfId="4" applyFont="1" applyAlignment="1">
      <alignment horizontal="center" wrapText="1"/>
    </xf>
    <xf numFmtId="0" fontId="2" fillId="0" borderId="0" xfId="4" applyAlignment="1"/>
    <xf numFmtId="0" fontId="2" fillId="0" borderId="0" xfId="4" applyAlignment="1">
      <alignment horizontal="center" wrapText="1"/>
    </xf>
    <xf numFmtId="0" fontId="23" fillId="0" borderId="0" xfId="4" applyFont="1" applyAlignment="1">
      <alignment horizontal="center" wrapText="1"/>
    </xf>
    <xf numFmtId="0" fontId="44" fillId="0" borderId="22" xfId="4" applyFont="1" applyBorder="1"/>
    <xf numFmtId="0" fontId="44" fillId="0" borderId="22" xfId="4" applyFont="1" applyBorder="1" applyAlignment="1">
      <alignment horizontal="right"/>
    </xf>
    <xf numFmtId="0" fontId="30" fillId="0" borderId="22" xfId="4" applyFont="1" applyBorder="1" applyAlignment="1">
      <alignment vertical="center" wrapText="1"/>
    </xf>
    <xf numFmtId="0" fontId="15" fillId="0" borderId="22" xfId="4" applyFont="1" applyBorder="1"/>
    <xf numFmtId="0" fontId="15" fillId="0" borderId="0" xfId="4" applyFont="1"/>
    <xf numFmtId="0" fontId="15" fillId="0" borderId="22" xfId="4" applyFont="1" applyBorder="1" applyAlignment="1">
      <alignment vertical="center" wrapText="1"/>
    </xf>
    <xf numFmtId="0" fontId="30" fillId="0" borderId="22" xfId="4" applyFont="1" applyBorder="1"/>
    <xf numFmtId="0" fontId="15" fillId="0" borderId="22" xfId="4" applyFont="1" applyBorder="1" applyAlignment="1">
      <alignment wrapText="1"/>
    </xf>
    <xf numFmtId="0" fontId="24" fillId="0" borderId="22" xfId="4" applyFont="1" applyFill="1" applyBorder="1" applyAlignment="1">
      <alignment horizontal="center" vertical="center"/>
    </xf>
    <xf numFmtId="0" fontId="24" fillId="0" borderId="22" xfId="4" applyFont="1" applyFill="1" applyBorder="1" applyAlignment="1">
      <alignment horizontal="center" vertical="center" wrapText="1"/>
    </xf>
    <xf numFmtId="0" fontId="25" fillId="0" borderId="22" xfId="4" applyFont="1" applyBorder="1" applyAlignment="1">
      <alignment wrapText="1"/>
    </xf>
    <xf numFmtId="0" fontId="26" fillId="0" borderId="22" xfId="4" applyFont="1" applyBorder="1" applyAlignment="1">
      <alignment wrapText="1"/>
    </xf>
    <xf numFmtId="0" fontId="45" fillId="0" borderId="0" xfId="4" applyFont="1" applyAlignment="1">
      <alignment wrapText="1"/>
    </xf>
    <xf numFmtId="0" fontId="26" fillId="0" borderId="22" xfId="4" applyFont="1" applyBorder="1"/>
    <xf numFmtId="0" fontId="19" fillId="0" borderId="22" xfId="4" applyFont="1" applyFill="1" applyBorder="1" applyAlignment="1">
      <alignment horizontal="left" vertical="center" wrapText="1"/>
    </xf>
    <xf numFmtId="0" fontId="25" fillId="0" borderId="22" xfId="4" applyFont="1" applyFill="1" applyBorder="1" applyAlignment="1">
      <alignment horizontal="left" vertical="center"/>
    </xf>
    <xf numFmtId="0" fontId="25" fillId="0" borderId="22" xfId="4" applyFont="1" applyFill="1" applyBorder="1" applyAlignment="1">
      <alignment horizontal="left" vertical="center" wrapText="1"/>
    </xf>
    <xf numFmtId="0" fontId="32" fillId="6" borderId="22" xfId="4" applyFont="1" applyFill="1" applyBorder="1" applyAlignment="1">
      <alignment horizontal="left" vertical="center" wrapText="1"/>
    </xf>
    <xf numFmtId="0" fontId="24" fillId="6" borderId="22" xfId="4" applyFont="1" applyFill="1" applyBorder="1" applyAlignment="1">
      <alignment horizontal="left" vertical="center"/>
    </xf>
    <xf numFmtId="0" fontId="15" fillId="6" borderId="22" xfId="4" applyFont="1" applyFill="1" applyBorder="1"/>
    <xf numFmtId="0" fontId="32" fillId="0" borderId="22" xfId="4" applyFont="1" applyFill="1" applyBorder="1" applyAlignment="1">
      <alignment horizontal="left" vertical="center" wrapText="1"/>
    </xf>
    <xf numFmtId="0" fontId="24" fillId="0" borderId="22" xfId="4" applyFont="1" applyFill="1" applyBorder="1" applyAlignment="1">
      <alignment horizontal="left" vertical="center"/>
    </xf>
    <xf numFmtId="3" fontId="9" fillId="0" borderId="38" xfId="0" applyNumberFormat="1" applyFont="1" applyBorder="1" applyAlignment="1">
      <alignment horizontal="right"/>
    </xf>
    <xf numFmtId="3" fontId="0" fillId="0" borderId="38" xfId="0" applyNumberFormat="1" applyBorder="1"/>
    <xf numFmtId="3" fontId="5" fillId="0" borderId="39" xfId="0" applyNumberFormat="1" applyFont="1" applyBorder="1"/>
    <xf numFmtId="3" fontId="9" fillId="0" borderId="39" xfId="0" applyNumberFormat="1" applyFont="1" applyBorder="1"/>
    <xf numFmtId="3" fontId="0" fillId="0" borderId="39" xfId="0" applyNumberFormat="1" applyBorder="1"/>
    <xf numFmtId="3" fontId="9" fillId="0" borderId="39" xfId="0" applyNumberFormat="1" applyFont="1" applyBorder="1" applyAlignment="1">
      <alignment horizontal="right"/>
    </xf>
    <xf numFmtId="3" fontId="5" fillId="0" borderId="40" xfId="0" applyNumberFormat="1" applyFont="1" applyBorder="1"/>
    <xf numFmtId="3" fontId="0" fillId="0" borderId="40" xfId="0" applyNumberFormat="1" applyBorder="1"/>
    <xf numFmtId="3" fontId="12" fillId="0" borderId="6" xfId="0" applyNumberFormat="1" applyFont="1" applyBorder="1"/>
    <xf numFmtId="3" fontId="6" fillId="0" borderId="6" xfId="0" applyNumberFormat="1" applyFont="1" applyBorder="1"/>
    <xf numFmtId="3" fontId="12" fillId="0" borderId="8" xfId="0" applyNumberFormat="1" applyFont="1" applyBorder="1"/>
    <xf numFmtId="3" fontId="7" fillId="0" borderId="29" xfId="0" applyNumberFormat="1" applyFont="1" applyBorder="1"/>
    <xf numFmtId="3" fontId="0" fillId="0" borderId="29" xfId="0" applyNumberFormat="1" applyBorder="1"/>
    <xf numFmtId="3" fontId="0" fillId="0" borderId="6" xfId="0" applyNumberFormat="1" applyBorder="1"/>
    <xf numFmtId="3" fontId="5" fillId="0" borderId="38" xfId="0" applyNumberFormat="1" applyFont="1" applyBorder="1"/>
    <xf numFmtId="3" fontId="5" fillId="0" borderId="39" xfId="0" applyNumberFormat="1" applyFont="1" applyBorder="1" applyAlignment="1"/>
    <xf numFmtId="3" fontId="5" fillId="0" borderId="40" xfId="0" applyNumberFormat="1" applyFont="1" applyBorder="1" applyAlignment="1"/>
    <xf numFmtId="3" fontId="12" fillId="0" borderId="6" xfId="0" applyNumberFormat="1" applyFont="1" applyBorder="1" applyAlignment="1"/>
    <xf numFmtId="3" fontId="6" fillId="0" borderId="3" xfId="0" applyNumberFormat="1" applyFont="1" applyBorder="1" applyAlignment="1"/>
    <xf numFmtId="3" fontId="6" fillId="0" borderId="3" xfId="0" applyNumberFormat="1" applyFont="1" applyBorder="1"/>
    <xf numFmtId="3" fontId="5" fillId="0" borderId="38" xfId="0" applyNumberFormat="1" applyFont="1" applyBorder="1" applyAlignment="1">
      <alignment horizontal="center"/>
    </xf>
    <xf numFmtId="3" fontId="5" fillId="0" borderId="59" xfId="0" applyNumberFormat="1" applyFont="1" applyBorder="1" applyAlignment="1">
      <alignment horizontal="center"/>
    </xf>
    <xf numFmtId="3" fontId="5" fillId="0" borderId="58" xfId="0" applyNumberFormat="1" applyFont="1" applyBorder="1" applyAlignment="1">
      <alignment horizontal="center"/>
    </xf>
    <xf numFmtId="3" fontId="5" fillId="0" borderId="63" xfId="0" applyNumberFormat="1" applyFont="1" applyBorder="1" applyAlignment="1">
      <alignment horizontal="center"/>
    </xf>
    <xf numFmtId="3" fontId="5" fillId="0" borderId="62" xfId="0" applyNumberFormat="1" applyFont="1" applyBorder="1" applyAlignment="1">
      <alignment horizontal="center"/>
    </xf>
    <xf numFmtId="3" fontId="5" fillId="0" borderId="39" xfId="0" applyNumberFormat="1" applyFont="1" applyBorder="1" applyAlignment="1">
      <alignment horizontal="center"/>
    </xf>
    <xf numFmtId="3" fontId="5" fillId="0" borderId="35" xfId="0" applyNumberFormat="1" applyFont="1" applyBorder="1" applyAlignment="1">
      <alignment horizontal="center"/>
    </xf>
    <xf numFmtId="3" fontId="5" fillId="0" borderId="40" xfId="0" applyNumberFormat="1" applyFont="1" applyBorder="1" applyAlignment="1">
      <alignment horizontal="center"/>
    </xf>
    <xf numFmtId="3" fontId="5" fillId="0" borderId="54" xfId="0" applyNumberFormat="1" applyFont="1" applyBorder="1" applyAlignment="1">
      <alignment horizontal="center"/>
    </xf>
    <xf numFmtId="3" fontId="6" fillId="0" borderId="6" xfId="0" applyNumberFormat="1" applyFont="1" applyBorder="1" applyAlignment="1">
      <alignment horizontal="center"/>
    </xf>
    <xf numFmtId="3" fontId="6" fillId="0" borderId="47" xfId="0" applyNumberFormat="1" applyFont="1" applyBorder="1" applyAlignment="1">
      <alignment horizontal="center"/>
    </xf>
    <xf numFmtId="3" fontId="36" fillId="0" borderId="22" xfId="0" applyNumberFormat="1" applyFont="1" applyBorder="1"/>
    <xf numFmtId="3" fontId="5" fillId="0" borderId="22" xfId="0" applyNumberFormat="1" applyFont="1" applyBorder="1"/>
    <xf numFmtId="3" fontId="47" fillId="0" borderId="22" xfId="0" applyNumberFormat="1" applyFont="1" applyBorder="1"/>
    <xf numFmtId="3" fontId="6" fillId="0" borderId="22" xfId="0" applyNumberFormat="1" applyFont="1" applyBorder="1"/>
    <xf numFmtId="3" fontId="5" fillId="0" borderId="22" xfId="0" applyNumberFormat="1" applyFont="1" applyFill="1" applyBorder="1" applyAlignment="1">
      <alignment horizontal="left" vertical="center" wrapText="1"/>
    </xf>
    <xf numFmtId="3" fontId="5" fillId="0" borderId="22" xfId="0" applyNumberFormat="1" applyFont="1" applyFill="1" applyBorder="1" applyAlignment="1">
      <alignment horizontal="right" vertical="center" wrapText="1"/>
    </xf>
    <xf numFmtId="3" fontId="6" fillId="0" borderId="22" xfId="0" applyNumberFormat="1" applyFont="1" applyFill="1" applyBorder="1" applyAlignment="1">
      <alignment horizontal="left" vertical="center" wrapText="1"/>
    </xf>
    <xf numFmtId="3" fontId="6" fillId="0" borderId="22" xfId="0" applyNumberFormat="1" applyFont="1" applyFill="1" applyBorder="1" applyAlignment="1">
      <alignment horizontal="right" vertical="center" wrapText="1"/>
    </xf>
    <xf numFmtId="3" fontId="5" fillId="0" borderId="22" xfId="0" applyNumberFormat="1" applyFont="1" applyFill="1" applyBorder="1" applyAlignment="1">
      <alignment horizontal="left" vertical="center"/>
    </xf>
    <xf numFmtId="3" fontId="5" fillId="0" borderId="22" xfId="0" applyNumberFormat="1" applyFont="1" applyFill="1" applyBorder="1" applyAlignment="1">
      <alignment horizontal="right" vertical="center"/>
    </xf>
    <xf numFmtId="3" fontId="6" fillId="0" borderId="22" xfId="0" applyNumberFormat="1" applyFont="1" applyFill="1" applyBorder="1" applyAlignment="1">
      <alignment horizontal="left" vertical="center"/>
    </xf>
    <xf numFmtId="3" fontId="6" fillId="0" borderId="22" xfId="0" applyNumberFormat="1" applyFont="1" applyFill="1" applyBorder="1" applyAlignment="1">
      <alignment horizontal="right" vertical="center"/>
    </xf>
    <xf numFmtId="3" fontId="0" fillId="0" borderId="22" xfId="0" applyNumberFormat="1" applyBorder="1"/>
    <xf numFmtId="3" fontId="37" fillId="0" borderId="38" xfId="0" applyNumberFormat="1" applyFont="1" applyBorder="1" applyAlignment="1">
      <alignment horizontal="center"/>
    </xf>
    <xf numFmtId="3" fontId="37" fillId="0" borderId="39" xfId="0" applyNumberFormat="1" applyFont="1" applyBorder="1" applyAlignment="1">
      <alignment horizontal="center"/>
    </xf>
    <xf numFmtId="3" fontId="38" fillId="0" borderId="39" xfId="0" applyNumberFormat="1" applyFont="1" applyBorder="1" applyAlignment="1">
      <alignment horizontal="center"/>
    </xf>
    <xf numFmtId="3" fontId="38" fillId="0" borderId="40" xfId="0" applyNumberFormat="1" applyFont="1" applyBorder="1" applyAlignment="1">
      <alignment horizontal="center"/>
    </xf>
    <xf numFmtId="3" fontId="38" fillId="0" borderId="6" xfId="0" applyNumberFormat="1" applyFont="1" applyBorder="1" applyAlignment="1">
      <alignment horizontal="center"/>
    </xf>
    <xf numFmtId="3" fontId="37" fillId="0" borderId="0" xfId="0" applyNumberFormat="1" applyFont="1" applyBorder="1"/>
    <xf numFmtId="3" fontId="37" fillId="0" borderId="36" xfId="0" applyNumberFormat="1" applyFont="1" applyBorder="1"/>
    <xf numFmtId="3" fontId="49" fillId="0" borderId="39" xfId="0" applyNumberFormat="1" applyFont="1" applyBorder="1" applyAlignment="1">
      <alignment horizontal="center"/>
    </xf>
    <xf numFmtId="3" fontId="49" fillId="0" borderId="40" xfId="0" applyNumberFormat="1" applyFont="1" applyBorder="1" applyAlignment="1">
      <alignment horizontal="center"/>
    </xf>
    <xf numFmtId="3" fontId="49" fillId="0" borderId="6" xfId="0" applyNumberFormat="1" applyFont="1" applyBorder="1" applyAlignment="1">
      <alignment horizontal="center"/>
    </xf>
    <xf numFmtId="3" fontId="0" fillId="0" borderId="23" xfId="0" applyNumberFormat="1" applyBorder="1"/>
    <xf numFmtId="3" fontId="0" fillId="0" borderId="67" xfId="0" applyNumberFormat="1" applyBorder="1"/>
    <xf numFmtId="3" fontId="0" fillId="0" borderId="7" xfId="0" applyNumberFormat="1" applyBorder="1"/>
    <xf numFmtId="3" fontId="0" fillId="0" borderId="66" xfId="0" applyNumberFormat="1" applyBorder="1"/>
    <xf numFmtId="3" fontId="0" fillId="0" borderId="14" xfId="0" applyNumberFormat="1" applyBorder="1"/>
    <xf numFmtId="3" fontId="34" fillId="0" borderId="64" xfId="0" applyNumberFormat="1" applyFont="1" applyBorder="1"/>
    <xf numFmtId="0" fontId="5" fillId="0" borderId="6" xfId="0" applyFont="1" applyBorder="1" applyAlignment="1">
      <alignment horizontal="center"/>
    </xf>
    <xf numFmtId="0" fontId="6" fillId="0" borderId="0" xfId="0" applyFont="1" applyAlignment="1">
      <alignment horizontal="center"/>
    </xf>
    <xf numFmtId="166" fontId="15" fillId="0" borderId="0" xfId="5" applyNumberFormat="1" applyFont="1"/>
    <xf numFmtId="166" fontId="15" fillId="0" borderId="22" xfId="5" applyNumberFormat="1" applyFont="1" applyBorder="1" applyAlignment="1">
      <alignment horizontal="right"/>
    </xf>
    <xf numFmtId="0" fontId="27" fillId="8" borderId="22" xfId="2" applyFont="1" applyFill="1" applyBorder="1" applyAlignment="1">
      <alignment horizontal="left" vertical="top" wrapText="1"/>
    </xf>
    <xf numFmtId="3" fontId="27" fillId="8" borderId="22" xfId="2" applyNumberFormat="1" applyFont="1" applyFill="1" applyBorder="1" applyAlignment="1">
      <alignment horizontal="right" vertical="top" wrapText="1"/>
    </xf>
    <xf numFmtId="3" fontId="19" fillId="8" borderId="22" xfId="2" applyNumberFormat="1" applyFont="1" applyFill="1" applyBorder="1" applyAlignment="1">
      <alignment horizontal="right" vertical="top" wrapText="1"/>
    </xf>
    <xf numFmtId="0" fontId="42" fillId="8" borderId="22" xfId="2" applyFont="1" applyFill="1" applyBorder="1"/>
    <xf numFmtId="3" fontId="19" fillId="9" borderId="22" xfId="2" applyNumberFormat="1" applyFont="1" applyFill="1" applyBorder="1" applyAlignment="1">
      <alignment horizontal="right" vertical="top" wrapText="1"/>
    </xf>
    <xf numFmtId="0" fontId="27" fillId="10" borderId="22" xfId="2" applyFont="1" applyFill="1" applyBorder="1" applyAlignment="1">
      <alignment horizontal="left" vertical="top" wrapText="1"/>
    </xf>
    <xf numFmtId="0" fontId="32" fillId="10" borderId="22" xfId="2" applyFont="1" applyFill="1" applyBorder="1" applyAlignment="1">
      <alignment horizontal="left" vertical="top" wrapText="1"/>
    </xf>
    <xf numFmtId="0" fontId="15" fillId="10" borderId="22" xfId="2" applyFont="1" applyFill="1" applyBorder="1"/>
    <xf numFmtId="3" fontId="27" fillId="10" borderId="22" xfId="2" applyNumberFormat="1" applyFont="1" applyFill="1" applyBorder="1" applyAlignment="1">
      <alignment horizontal="right" vertical="top" wrapText="1"/>
    </xf>
    <xf numFmtId="0" fontId="12" fillId="0" borderId="0" xfId="0" applyFont="1" applyAlignment="1">
      <alignment horizontal="center"/>
    </xf>
    <xf numFmtId="0" fontId="27" fillId="0" borderId="22" xfId="6" applyFont="1" applyFill="1" applyBorder="1" applyAlignment="1">
      <alignment horizontal="left" vertical="center" wrapText="1"/>
    </xf>
    <xf numFmtId="0" fontId="19" fillId="0" borderId="22" xfId="6" applyFont="1" applyFill="1" applyBorder="1" applyAlignment="1">
      <alignment horizontal="left" vertical="center" wrapText="1"/>
    </xf>
    <xf numFmtId="0" fontId="19" fillId="0" borderId="22" xfId="1" applyFont="1" applyFill="1" applyBorder="1" applyAlignment="1">
      <alignment horizontal="center" vertical="center" wrapText="1"/>
    </xf>
    <xf numFmtId="0" fontId="27" fillId="0" borderId="22" xfId="1" applyFont="1" applyFill="1" applyBorder="1" applyAlignment="1">
      <alignment horizontal="center" vertical="center" wrapText="1"/>
    </xf>
    <xf numFmtId="0" fontId="29" fillId="0" borderId="22" xfId="1" applyFont="1" applyBorder="1" applyAlignment="1">
      <alignment horizontal="center" vertical="center" wrapText="1"/>
    </xf>
    <xf numFmtId="3" fontId="0" fillId="11" borderId="38" xfId="0" applyNumberFormat="1" applyFill="1" applyBorder="1"/>
    <xf numFmtId="3" fontId="0" fillId="11" borderId="39" xfId="0" applyNumberFormat="1" applyFill="1" applyBorder="1"/>
    <xf numFmtId="3" fontId="0" fillId="11" borderId="40" xfId="0" applyNumberFormat="1" applyFill="1" applyBorder="1"/>
    <xf numFmtId="3" fontId="6" fillId="11" borderId="6" xfId="0" applyNumberFormat="1" applyFont="1" applyFill="1" applyBorder="1"/>
    <xf numFmtId="3" fontId="0" fillId="11" borderId="6" xfId="0" applyNumberFormat="1" applyFill="1" applyBorder="1"/>
    <xf numFmtId="0" fontId="0" fillId="9" borderId="29" xfId="0" applyFill="1" applyBorder="1"/>
    <xf numFmtId="0" fontId="0" fillId="9" borderId="45" xfId="0" applyFill="1" applyBorder="1"/>
    <xf numFmtId="0" fontId="6" fillId="0" borderId="0" xfId="0" applyFont="1" applyAlignment="1">
      <alignment horizontal="center"/>
    </xf>
    <xf numFmtId="0" fontId="1" fillId="0" borderId="0" xfId="2" applyFont="1"/>
    <xf numFmtId="0" fontId="34" fillId="0" borderId="0" xfId="1" applyFont="1"/>
    <xf numFmtId="0" fontId="23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22" fillId="0" borderId="0" xfId="0" applyFont="1" applyAlignment="1">
      <alignment wrapText="1"/>
    </xf>
    <xf numFmtId="0" fontId="0" fillId="0" borderId="0" xfId="0" applyAlignment="1">
      <alignment horizontal="center" wrapText="1"/>
    </xf>
    <xf numFmtId="0" fontId="54" fillId="0" borderId="0" xfId="4" applyFont="1" applyAlignment="1">
      <alignment horizontal="right"/>
    </xf>
    <xf numFmtId="0" fontId="52" fillId="0" borderId="0" xfId="0" applyFont="1" applyAlignment="1">
      <alignment horizontal="right"/>
    </xf>
    <xf numFmtId="0" fontId="10" fillId="0" borderId="22" xfId="0" applyFont="1" applyBorder="1" applyAlignment="1">
      <alignment horizontal="left"/>
    </xf>
    <xf numFmtId="0" fontId="10" fillId="0" borderId="34" xfId="0" applyFont="1" applyBorder="1" applyAlignment="1">
      <alignment horizontal="left"/>
    </xf>
    <xf numFmtId="0" fontId="10" fillId="0" borderId="10" xfId="0" applyFont="1" applyBorder="1" applyAlignment="1">
      <alignment horizontal="left"/>
    </xf>
    <xf numFmtId="0" fontId="8" fillId="0" borderId="10" xfId="0" applyFont="1" applyBorder="1" applyAlignment="1">
      <alignment horizontal="left"/>
    </xf>
    <xf numFmtId="0" fontId="8" fillId="0" borderId="11" xfId="0" applyFont="1" applyBorder="1" applyAlignment="1">
      <alignment horizontal="left"/>
    </xf>
    <xf numFmtId="0" fontId="11" fillId="0" borderId="8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left"/>
    </xf>
    <xf numFmtId="0" fontId="10" fillId="0" borderId="37" xfId="0" applyFont="1" applyBorder="1" applyAlignment="1">
      <alignment horizontal="left"/>
    </xf>
    <xf numFmtId="0" fontId="10" fillId="0" borderId="16" xfId="0" applyFont="1" applyBorder="1" applyAlignment="1">
      <alignment horizontal="left"/>
    </xf>
    <xf numFmtId="0" fontId="10" fillId="0" borderId="7" xfId="0" applyFont="1" applyBorder="1" applyAlignment="1">
      <alignment horizontal="left"/>
    </xf>
    <xf numFmtId="0" fontId="8" fillId="0" borderId="27" xfId="0" applyFont="1" applyBorder="1" applyAlignment="1">
      <alignment horizontal="left"/>
    </xf>
    <xf numFmtId="0" fontId="8" fillId="0" borderId="28" xfId="0" applyFont="1" applyBorder="1" applyAlignment="1">
      <alignment horizontal="left"/>
    </xf>
    <xf numFmtId="0" fontId="10" fillId="0" borderId="15" xfId="0" applyFont="1" applyBorder="1" applyAlignment="1">
      <alignment horizontal="left"/>
    </xf>
    <xf numFmtId="0" fontId="10" fillId="0" borderId="24" xfId="0" applyFont="1" applyBorder="1" applyAlignment="1">
      <alignment horizontal="left"/>
    </xf>
    <xf numFmtId="0" fontId="10" fillId="0" borderId="12" xfId="0" applyFont="1" applyBorder="1" applyAlignment="1">
      <alignment horizontal="left"/>
    </xf>
    <xf numFmtId="0" fontId="8" fillId="0" borderId="13" xfId="0" applyFont="1" applyBorder="1" applyAlignment="1">
      <alignment horizontal="left"/>
    </xf>
    <xf numFmtId="0" fontId="8" fillId="0" borderId="15" xfId="0" applyFont="1" applyBorder="1" applyAlignment="1">
      <alignment horizontal="left"/>
    </xf>
    <xf numFmtId="0" fontId="8" fillId="0" borderId="16" xfId="0" applyFont="1" applyBorder="1" applyAlignment="1">
      <alignment horizontal="left"/>
    </xf>
    <xf numFmtId="0" fontId="8" fillId="0" borderId="7" xfId="0" applyFont="1" applyBorder="1" applyAlignment="1">
      <alignment horizontal="left"/>
    </xf>
    <xf numFmtId="0" fontId="10" fillId="0" borderId="14" xfId="0" applyFont="1" applyBorder="1" applyAlignment="1">
      <alignment horizontal="left" wrapText="1"/>
    </xf>
    <xf numFmtId="0" fontId="0" fillId="0" borderId="15" xfId="0" applyBorder="1" applyAlignment="1">
      <alignment wrapText="1"/>
    </xf>
    <xf numFmtId="0" fontId="0" fillId="0" borderId="21" xfId="0" applyBorder="1"/>
    <xf numFmtId="0" fontId="52" fillId="0" borderId="0" xfId="0" applyFont="1" applyAlignment="1">
      <alignment horizontal="right"/>
    </xf>
    <xf numFmtId="0" fontId="11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7" fillId="0" borderId="17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 wrapText="1"/>
    </xf>
    <xf numFmtId="0" fontId="30" fillId="0" borderId="0" xfId="0" applyFont="1" applyAlignment="1">
      <alignment horizontal="center" wrapText="1"/>
    </xf>
    <xf numFmtId="0" fontId="22" fillId="0" borderId="0" xfId="0" applyFont="1" applyAlignment="1">
      <alignment horizontal="center" wrapText="1"/>
    </xf>
    <xf numFmtId="0" fontId="22" fillId="0" borderId="0" xfId="0" applyFont="1" applyAlignment="1">
      <alignment wrapText="1"/>
    </xf>
    <xf numFmtId="0" fontId="21" fillId="0" borderId="0" xfId="0" applyFont="1" applyAlignment="1">
      <alignment horizontal="center" wrapText="1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64" xfId="0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2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32" fillId="0" borderId="0" xfId="0" applyFont="1" applyAlignment="1">
      <alignment horizontal="center"/>
    </xf>
    <xf numFmtId="0" fontId="14" fillId="0" borderId="0" xfId="4" applyFont="1" applyAlignment="1">
      <alignment horizontal="center" wrapText="1"/>
    </xf>
    <xf numFmtId="0" fontId="2" fillId="0" borderId="0" xfId="4" applyAlignment="1">
      <alignment horizontal="center" wrapText="1"/>
    </xf>
    <xf numFmtId="0" fontId="23" fillId="0" borderId="0" xfId="4" applyFont="1" applyAlignment="1">
      <alignment horizontal="center" wrapText="1"/>
    </xf>
    <xf numFmtId="0" fontId="53" fillId="0" borderId="0" xfId="4" applyFont="1" applyAlignment="1">
      <alignment horizontal="right"/>
    </xf>
    <xf numFmtId="0" fontId="2" fillId="0" borderId="0" xfId="4" applyFont="1" applyAlignment="1">
      <alignment horizontal="center" wrapText="1"/>
    </xf>
    <xf numFmtId="0" fontId="54" fillId="0" borderId="0" xfId="4" applyFont="1" applyAlignment="1">
      <alignment horizontal="right"/>
    </xf>
    <xf numFmtId="0" fontId="30" fillId="0" borderId="0" xfId="2" applyFont="1" applyAlignment="1">
      <alignment horizontal="center" wrapText="1"/>
    </xf>
    <xf numFmtId="0" fontId="46" fillId="0" borderId="0" xfId="2" applyFont="1" applyAlignment="1">
      <alignment horizontal="center" wrapText="1"/>
    </xf>
    <xf numFmtId="0" fontId="21" fillId="0" borderId="0" xfId="2" applyFont="1" applyAlignment="1">
      <alignment horizontal="center" wrapText="1"/>
    </xf>
    <xf numFmtId="0" fontId="54" fillId="0" borderId="0" xfId="2" applyFont="1" applyAlignment="1">
      <alignment horizontal="right"/>
    </xf>
    <xf numFmtId="0" fontId="14" fillId="0" borderId="0" xfId="0" applyFont="1" applyAlignment="1">
      <alignment horizontal="center" wrapText="1"/>
    </xf>
    <xf numFmtId="0" fontId="0" fillId="0" borderId="0" xfId="0" applyFont="1" applyAlignment="1">
      <alignment horizontal="center" wrapText="1"/>
    </xf>
    <xf numFmtId="0" fontId="21" fillId="0" borderId="0" xfId="0" applyFont="1" applyAlignment="1">
      <alignment horizontal="center" shrinkToFit="1"/>
    </xf>
    <xf numFmtId="0" fontId="22" fillId="0" borderId="0" xfId="0" applyFont="1" applyAlignment="1">
      <alignment horizontal="center" shrinkToFit="1"/>
    </xf>
    <xf numFmtId="0" fontId="28" fillId="0" borderId="0" xfId="0" applyFont="1" applyAlignment="1">
      <alignment horizontal="center"/>
    </xf>
    <xf numFmtId="0" fontId="30" fillId="0" borderId="0" xfId="0" applyFont="1" applyAlignment="1">
      <alignment horizontal="center"/>
    </xf>
    <xf numFmtId="0" fontId="0" fillId="0" borderId="0" xfId="0" applyAlignment="1"/>
    <xf numFmtId="0" fontId="0" fillId="0" borderId="0" xfId="0" applyAlignment="1">
      <alignment horizontal="center"/>
    </xf>
    <xf numFmtId="0" fontId="6" fillId="0" borderId="0" xfId="0" applyFont="1" applyAlignment="1"/>
    <xf numFmtId="0" fontId="6" fillId="0" borderId="8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0" fontId="39" fillId="0" borderId="8" xfId="0" applyFont="1" applyBorder="1" applyAlignment="1">
      <alignment horizontal="center" vertical="center" wrapText="1"/>
    </xf>
    <xf numFmtId="0" fontId="40" fillId="0" borderId="3" xfId="0" applyFont="1" applyBorder="1" applyAlignment="1">
      <alignment horizontal="center" vertical="center" wrapText="1"/>
    </xf>
    <xf numFmtId="0" fontId="40" fillId="0" borderId="29" xfId="0" applyFont="1" applyBorder="1" applyAlignment="1">
      <alignment horizontal="center" vertical="center" wrapText="1"/>
    </xf>
    <xf numFmtId="3" fontId="37" fillId="0" borderId="49" xfId="0" applyNumberFormat="1" applyFont="1" applyBorder="1" applyAlignment="1">
      <alignment horizontal="center"/>
    </xf>
    <xf numFmtId="3" fontId="37" fillId="0" borderId="50" xfId="0" applyNumberFormat="1" applyFont="1" applyBorder="1" applyAlignment="1">
      <alignment horizontal="center"/>
    </xf>
    <xf numFmtId="3" fontId="37" fillId="0" borderId="15" xfId="0" applyNumberFormat="1" applyFont="1" applyBorder="1" applyAlignment="1">
      <alignment horizontal="center"/>
    </xf>
    <xf numFmtId="3" fontId="37" fillId="0" borderId="35" xfId="0" applyNumberFormat="1" applyFont="1" applyBorder="1" applyAlignment="1">
      <alignment horizontal="center"/>
    </xf>
    <xf numFmtId="0" fontId="6" fillId="0" borderId="46" xfId="0" applyFont="1" applyBorder="1" applyAlignment="1">
      <alignment horizontal="left"/>
    </xf>
    <xf numFmtId="0" fontId="6" fillId="0" borderId="21" xfId="0" applyFont="1" applyBorder="1" applyAlignment="1">
      <alignment horizontal="left"/>
    </xf>
    <xf numFmtId="3" fontId="38" fillId="0" borderId="15" xfId="0" applyNumberFormat="1" applyFont="1" applyBorder="1" applyAlignment="1">
      <alignment horizontal="center"/>
    </xf>
    <xf numFmtId="3" fontId="38" fillId="0" borderId="35" xfId="0" applyNumberFormat="1" applyFont="1" applyBorder="1" applyAlignment="1">
      <alignment horizontal="center"/>
    </xf>
    <xf numFmtId="3" fontId="38" fillId="0" borderId="53" xfId="0" applyNumberFormat="1" applyFont="1" applyBorder="1" applyAlignment="1">
      <alignment horizontal="center"/>
    </xf>
    <xf numFmtId="3" fontId="38" fillId="0" borderId="54" xfId="0" applyNumberFormat="1" applyFont="1" applyBorder="1" applyAlignment="1">
      <alignment horizontal="center"/>
    </xf>
    <xf numFmtId="3" fontId="48" fillId="0" borderId="21" xfId="0" applyNumberFormat="1" applyFont="1" applyBorder="1" applyAlignment="1">
      <alignment horizontal="center"/>
    </xf>
    <xf numFmtId="3" fontId="48" fillId="0" borderId="47" xfId="0" applyNumberFormat="1" applyFont="1" applyBorder="1" applyAlignment="1">
      <alignment horizontal="center"/>
    </xf>
    <xf numFmtId="0" fontId="6" fillId="0" borderId="41" xfId="0" applyFont="1" applyBorder="1" applyAlignment="1">
      <alignment horizontal="center" vertical="center" wrapText="1"/>
    </xf>
    <xf numFmtId="0" fontId="6" fillId="0" borderId="33" xfId="0" applyFont="1" applyBorder="1" applyAlignment="1">
      <alignment wrapText="1"/>
    </xf>
    <xf numFmtId="0" fontId="6" fillId="0" borderId="42" xfId="0" applyFont="1" applyBorder="1" applyAlignment="1">
      <alignment wrapText="1"/>
    </xf>
    <xf numFmtId="0" fontId="6" fillId="0" borderId="36" xfId="0" applyFont="1" applyBorder="1" applyAlignment="1">
      <alignment wrapText="1"/>
    </xf>
    <xf numFmtId="0" fontId="6" fillId="0" borderId="43" xfId="0" applyFont="1" applyBorder="1" applyAlignment="1">
      <alignment wrapText="1"/>
    </xf>
    <xf numFmtId="0" fontId="6" fillId="0" borderId="45" xfId="0" applyFont="1" applyBorder="1" applyAlignment="1">
      <alignment wrapText="1"/>
    </xf>
    <xf numFmtId="0" fontId="34" fillId="0" borderId="12" xfId="0" applyFont="1" applyBorder="1" applyAlignment="1">
      <alignment horizontal="center" vertical="center" wrapText="1"/>
    </xf>
    <xf numFmtId="0" fontId="0" fillId="0" borderId="65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66" xfId="0" applyBorder="1" applyAlignment="1">
      <alignment horizontal="center" vertical="center" wrapText="1"/>
    </xf>
    <xf numFmtId="0" fontId="34" fillId="0" borderId="0" xfId="0" applyFont="1" applyAlignment="1">
      <alignment horizontal="center"/>
    </xf>
    <xf numFmtId="0" fontId="23" fillId="0" borderId="0" xfId="1" applyFont="1" applyAlignment="1">
      <alignment horizontal="center" wrapText="1"/>
    </xf>
    <xf numFmtId="0" fontId="15" fillId="0" borderId="0" xfId="1" applyFont="1" applyAlignment="1">
      <alignment horizontal="center" wrapText="1"/>
    </xf>
    <xf numFmtId="0" fontId="14" fillId="0" borderId="0" xfId="1" applyFont="1" applyFill="1" applyAlignment="1">
      <alignment horizontal="center" wrapText="1"/>
    </xf>
    <xf numFmtId="0" fontId="54" fillId="0" borderId="0" xfId="1" applyFont="1" applyAlignment="1" applyProtection="1">
      <alignment horizontal="right"/>
      <protection locked="0"/>
    </xf>
    <xf numFmtId="0" fontId="14" fillId="0" borderId="0" xfId="2" applyFont="1" applyFill="1" applyAlignment="1">
      <alignment horizontal="center" wrapText="1"/>
    </xf>
    <xf numFmtId="0" fontId="15" fillId="0" borderId="0" xfId="2" applyFont="1" applyAlignment="1">
      <alignment horizontal="center" wrapText="1"/>
    </xf>
    <xf numFmtId="0" fontId="23" fillId="0" borderId="0" xfId="2" applyFont="1" applyAlignment="1">
      <alignment horizontal="center" wrapText="1"/>
    </xf>
    <xf numFmtId="0" fontId="4" fillId="0" borderId="0" xfId="1" applyAlignment="1">
      <alignment horizontal="center" wrapText="1"/>
    </xf>
    <xf numFmtId="0" fontId="54" fillId="0" borderId="0" xfId="1" applyFont="1" applyAlignment="1">
      <alignment horizontal="right"/>
    </xf>
    <xf numFmtId="0" fontId="22" fillId="0" borderId="0" xfId="0" applyFont="1" applyAlignment="1">
      <alignment horizontal="center"/>
    </xf>
    <xf numFmtId="0" fontId="21" fillId="0" borderId="0" xfId="0" applyFont="1" applyAlignment="1">
      <alignment horizontal="center"/>
    </xf>
  </cellXfs>
  <cellStyles count="7">
    <cellStyle name="Ezres" xfId="5" builtinId="3"/>
    <cellStyle name="Normál" xfId="0" builtinId="0"/>
    <cellStyle name="Normál 2" xfId="1"/>
    <cellStyle name="Normál 2 2" xfId="2"/>
    <cellStyle name="Normál 3" xfId="3"/>
    <cellStyle name="Normál 4" xfId="4"/>
    <cellStyle name="Normal_KTRSZJ" xfId="6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K66"/>
  <sheetViews>
    <sheetView workbookViewId="0">
      <selection activeCell="K6" sqref="K6"/>
    </sheetView>
  </sheetViews>
  <sheetFormatPr defaultRowHeight="12.75" x14ac:dyDescent="0.2"/>
  <cols>
    <col min="1" max="1" width="6.85546875" customWidth="1"/>
    <col min="4" max="4" width="12.85546875" customWidth="1"/>
    <col min="5" max="5" width="15" customWidth="1"/>
    <col min="6" max="6" width="13.28515625" customWidth="1"/>
    <col min="7" max="7" width="14" customWidth="1"/>
    <col min="8" max="8" width="13.7109375" customWidth="1"/>
    <col min="9" max="9" width="13.140625" customWidth="1"/>
  </cols>
  <sheetData>
    <row r="1" spans="1:11" x14ac:dyDescent="0.2">
      <c r="A1" s="385" t="s">
        <v>823</v>
      </c>
      <c r="B1" s="385"/>
      <c r="C1" s="385"/>
      <c r="D1" s="385"/>
      <c r="E1" s="385"/>
      <c r="F1" s="385"/>
      <c r="G1" s="385"/>
      <c r="H1" s="385"/>
      <c r="I1" s="385"/>
    </row>
    <row r="2" spans="1:11" x14ac:dyDescent="0.2">
      <c r="A2" s="44"/>
      <c r="B2" s="353"/>
      <c r="C2" s="353"/>
      <c r="D2" s="353"/>
      <c r="E2" s="353"/>
      <c r="F2" s="353"/>
      <c r="G2" s="353"/>
      <c r="H2" s="353"/>
      <c r="I2" s="195"/>
    </row>
    <row r="3" spans="1:11" x14ac:dyDescent="0.2">
      <c r="A3" s="236"/>
      <c r="B3" s="353"/>
      <c r="C3" s="353"/>
      <c r="D3" s="353"/>
      <c r="E3" s="353"/>
      <c r="F3" s="353"/>
      <c r="G3" s="353"/>
      <c r="H3" s="353"/>
      <c r="I3" s="195"/>
    </row>
    <row r="4" spans="1:11" ht="16.5" customHeight="1" x14ac:dyDescent="0.2">
      <c r="A4" s="387" t="s">
        <v>814</v>
      </c>
      <c r="B4" s="387"/>
      <c r="C4" s="387"/>
      <c r="D4" s="387"/>
      <c r="E4" s="387"/>
      <c r="F4" s="387"/>
      <c r="G4" s="387"/>
      <c r="H4" s="387"/>
      <c r="I4" s="387"/>
    </row>
    <row r="5" spans="1:11" x14ac:dyDescent="0.2">
      <c r="A5" s="2"/>
      <c r="B5" s="193" t="s">
        <v>650</v>
      </c>
      <c r="C5" s="2"/>
      <c r="D5" s="1"/>
      <c r="E5" s="2"/>
      <c r="F5" s="13"/>
      <c r="G5" s="2"/>
      <c r="H5" s="2"/>
      <c r="I5" s="2"/>
    </row>
    <row r="6" spans="1:11" x14ac:dyDescent="0.2">
      <c r="A6" s="2"/>
      <c r="B6" s="2"/>
      <c r="C6" s="2"/>
      <c r="D6" s="1"/>
      <c r="E6" s="193"/>
      <c r="F6" s="2"/>
      <c r="G6" s="2"/>
      <c r="H6" s="2"/>
      <c r="I6" s="2"/>
    </row>
    <row r="7" spans="1:11" ht="13.5" thickBot="1" x14ac:dyDescent="0.25">
      <c r="H7" s="9"/>
      <c r="I7" s="44" t="s">
        <v>42</v>
      </c>
    </row>
    <row r="8" spans="1:11" ht="18" customHeight="1" thickTop="1" thickBot="1" x14ac:dyDescent="0.25">
      <c r="A8" s="388" t="s">
        <v>4</v>
      </c>
      <c r="B8" s="390" t="s">
        <v>0</v>
      </c>
      <c r="C8" s="390"/>
      <c r="D8" s="390"/>
      <c r="E8" s="391"/>
      <c r="F8" s="194" t="s">
        <v>768</v>
      </c>
      <c r="G8" s="367" t="s">
        <v>769</v>
      </c>
      <c r="H8" s="367" t="s">
        <v>770</v>
      </c>
      <c r="I8" s="394" t="s">
        <v>771</v>
      </c>
    </row>
    <row r="9" spans="1:11" ht="18" customHeight="1" thickBot="1" x14ac:dyDescent="0.25">
      <c r="A9" s="389"/>
      <c r="B9" s="392"/>
      <c r="C9" s="392"/>
      <c r="D9" s="392"/>
      <c r="E9" s="393"/>
      <c r="F9" s="11"/>
      <c r="G9" s="368"/>
      <c r="H9" s="386"/>
      <c r="I9" s="394"/>
    </row>
    <row r="10" spans="1:11" ht="16.5" customHeight="1" thickBot="1" x14ac:dyDescent="0.25">
      <c r="A10" s="5"/>
      <c r="B10" s="366" t="s">
        <v>1</v>
      </c>
      <c r="C10" s="384"/>
      <c r="D10" s="384"/>
      <c r="E10" s="384"/>
      <c r="F10" s="8"/>
      <c r="G10" s="6"/>
      <c r="H10" s="6"/>
      <c r="I10" s="8"/>
    </row>
    <row r="11" spans="1:11" ht="15.95" customHeight="1" x14ac:dyDescent="0.2">
      <c r="A11" s="18" t="s">
        <v>5</v>
      </c>
      <c r="B11" s="380" t="s">
        <v>6</v>
      </c>
      <c r="C11" s="380"/>
      <c r="D11" s="380"/>
      <c r="E11" s="381"/>
      <c r="F11" s="346"/>
      <c r="G11" s="267">
        <v>15422369</v>
      </c>
      <c r="H11" s="268">
        <v>19283095</v>
      </c>
      <c r="I11" s="268">
        <v>19803319</v>
      </c>
    </row>
    <row r="12" spans="1:11" ht="15.95" customHeight="1" x14ac:dyDescent="0.2">
      <c r="A12" s="19" t="s">
        <v>7</v>
      </c>
      <c r="B12" s="382" t="s">
        <v>8</v>
      </c>
      <c r="C12" s="383"/>
      <c r="D12" s="383"/>
      <c r="E12" s="383"/>
      <c r="F12" s="347"/>
      <c r="G12" s="270"/>
      <c r="H12" s="271">
        <v>98249796</v>
      </c>
      <c r="I12" s="271">
        <v>98249796</v>
      </c>
    </row>
    <row r="13" spans="1:11" ht="15.95" customHeight="1" x14ac:dyDescent="0.2">
      <c r="A13" s="20" t="s">
        <v>9</v>
      </c>
      <c r="B13" s="377" t="s">
        <v>10</v>
      </c>
      <c r="C13" s="378"/>
      <c r="D13" s="378"/>
      <c r="E13" s="378"/>
      <c r="F13" s="347"/>
      <c r="G13" s="272">
        <v>4150000</v>
      </c>
      <c r="H13" s="271">
        <v>7201000</v>
      </c>
      <c r="I13" s="271">
        <v>6964185</v>
      </c>
    </row>
    <row r="14" spans="1:11" ht="15.95" customHeight="1" x14ac:dyDescent="0.2">
      <c r="A14" s="21" t="s">
        <v>11</v>
      </c>
      <c r="B14" s="369" t="s">
        <v>12</v>
      </c>
      <c r="C14" s="379"/>
      <c r="D14" s="379"/>
      <c r="E14" s="379"/>
      <c r="F14" s="347"/>
      <c r="G14" s="270">
        <v>2293000</v>
      </c>
      <c r="H14" s="271">
        <v>5175558</v>
      </c>
      <c r="I14" s="271">
        <v>8582582</v>
      </c>
      <c r="K14" s="12"/>
    </row>
    <row r="15" spans="1:11" ht="15.95" customHeight="1" x14ac:dyDescent="0.2">
      <c r="A15" s="21" t="s">
        <v>13</v>
      </c>
      <c r="B15" s="16" t="s">
        <v>14</v>
      </c>
      <c r="C15" s="14"/>
      <c r="D15" s="14"/>
      <c r="E15" s="14"/>
      <c r="F15" s="347"/>
      <c r="G15" s="270">
        <v>1500000</v>
      </c>
      <c r="H15" s="271">
        <v>1500000</v>
      </c>
      <c r="I15" s="271"/>
      <c r="K15" s="12"/>
    </row>
    <row r="16" spans="1:11" ht="15.95" customHeight="1" x14ac:dyDescent="0.2">
      <c r="A16" s="21" t="s">
        <v>15</v>
      </c>
      <c r="B16" s="369" t="s">
        <v>16</v>
      </c>
      <c r="C16" s="375"/>
      <c r="D16" s="375"/>
      <c r="E16" s="375"/>
      <c r="F16" s="347"/>
      <c r="G16" s="269"/>
      <c r="H16" s="271"/>
      <c r="I16" s="271"/>
    </row>
    <row r="17" spans="1:9" ht="15.95" customHeight="1" thickBot="1" x14ac:dyDescent="0.25">
      <c r="A17" s="23" t="s">
        <v>17</v>
      </c>
      <c r="B17" s="22" t="s">
        <v>18</v>
      </c>
      <c r="C17" s="22"/>
      <c r="D17" s="22"/>
      <c r="E17" s="22"/>
      <c r="F17" s="348"/>
      <c r="G17" s="273"/>
      <c r="H17" s="274"/>
      <c r="I17" s="274"/>
    </row>
    <row r="18" spans="1:9" ht="15.95" customHeight="1" thickBot="1" x14ac:dyDescent="0.25">
      <c r="A18" s="37"/>
      <c r="B18" s="376" t="s">
        <v>19</v>
      </c>
      <c r="C18" s="365"/>
      <c r="D18" s="365"/>
      <c r="E18" s="366"/>
      <c r="F18" s="349">
        <f>SUM(F11:F17)</f>
        <v>0</v>
      </c>
      <c r="G18" s="275">
        <f>SUM(G11:G17)</f>
        <v>23365369</v>
      </c>
      <c r="H18" s="275">
        <f>SUM(H11:H17)</f>
        <v>131409449</v>
      </c>
      <c r="I18" s="276">
        <f>SUM(I11:I17)</f>
        <v>133599882</v>
      </c>
    </row>
    <row r="19" spans="1:9" ht="15.95" customHeight="1" thickBot="1" x14ac:dyDescent="0.25">
      <c r="A19" s="28" t="s">
        <v>20</v>
      </c>
      <c r="B19" s="29" t="s">
        <v>21</v>
      </c>
      <c r="C19" s="30"/>
      <c r="D19" s="30"/>
      <c r="E19" s="31"/>
      <c r="F19" s="349"/>
      <c r="G19" s="277">
        <v>11239919</v>
      </c>
      <c r="H19" s="277">
        <v>4574678</v>
      </c>
      <c r="I19" s="276">
        <v>4574678</v>
      </c>
    </row>
    <row r="20" spans="1:9" ht="15.95" customHeight="1" thickBot="1" x14ac:dyDescent="0.25">
      <c r="A20" s="32"/>
      <c r="B20" s="25" t="s">
        <v>22</v>
      </c>
      <c r="C20" s="26"/>
      <c r="D20" s="26"/>
      <c r="E20" s="26"/>
      <c r="F20" s="349">
        <f>SUM(F18:F19)</f>
        <v>0</v>
      </c>
      <c r="G20" s="275">
        <f>SUM(G18:G19)</f>
        <v>34605288</v>
      </c>
      <c r="H20" s="275">
        <f>SUM(H18:H19)</f>
        <v>135984127</v>
      </c>
      <c r="I20" s="276">
        <f>SUM(I18:I19)</f>
        <v>138174560</v>
      </c>
    </row>
    <row r="21" spans="1:9" ht="15.95" customHeight="1" thickBot="1" x14ac:dyDescent="0.25">
      <c r="A21" s="24"/>
      <c r="B21" s="373" t="s">
        <v>2</v>
      </c>
      <c r="C21" s="373"/>
      <c r="D21" s="373"/>
      <c r="E21" s="374"/>
      <c r="F21" s="350"/>
      <c r="G21" s="278"/>
      <c r="H21" s="279"/>
      <c r="I21" s="280"/>
    </row>
    <row r="22" spans="1:9" ht="15.95" customHeight="1" x14ac:dyDescent="0.2">
      <c r="A22" s="33" t="s">
        <v>23</v>
      </c>
      <c r="B22" s="371" t="s">
        <v>24</v>
      </c>
      <c r="C22" s="371"/>
      <c r="D22" s="371"/>
      <c r="E22" s="372"/>
      <c r="F22" s="346"/>
      <c r="G22" s="281">
        <v>9153000</v>
      </c>
      <c r="H22" s="268">
        <v>10620343</v>
      </c>
      <c r="I22" s="268">
        <v>8031752</v>
      </c>
    </row>
    <row r="23" spans="1:9" ht="15.95" customHeight="1" x14ac:dyDescent="0.2">
      <c r="A23" s="19" t="s">
        <v>25</v>
      </c>
      <c r="B23" s="362" t="s">
        <v>26</v>
      </c>
      <c r="C23" s="362"/>
      <c r="D23" s="362"/>
      <c r="E23" s="369"/>
      <c r="F23" s="347"/>
      <c r="G23" s="269">
        <v>1645000</v>
      </c>
      <c r="H23" s="271">
        <v>1799101</v>
      </c>
      <c r="I23" s="271">
        <v>1729049</v>
      </c>
    </row>
    <row r="24" spans="1:9" ht="15.95" customHeight="1" x14ac:dyDescent="0.2">
      <c r="A24" s="35" t="s">
        <v>27</v>
      </c>
      <c r="B24" s="362" t="s">
        <v>28</v>
      </c>
      <c r="C24" s="362"/>
      <c r="D24" s="362"/>
      <c r="E24" s="363"/>
      <c r="F24" s="347"/>
      <c r="G24" s="282">
        <v>18970393</v>
      </c>
      <c r="H24" s="271">
        <v>20791393</v>
      </c>
      <c r="I24" s="271">
        <v>16600229</v>
      </c>
    </row>
    <row r="25" spans="1:9" ht="15.95" customHeight="1" x14ac:dyDescent="0.2">
      <c r="A25" s="35" t="s">
        <v>29</v>
      </c>
      <c r="B25" s="16" t="s">
        <v>30</v>
      </c>
      <c r="C25" s="17"/>
      <c r="D25" s="17"/>
      <c r="E25" s="36"/>
      <c r="F25" s="347"/>
      <c r="G25" s="282">
        <v>1966000</v>
      </c>
      <c r="H25" s="271">
        <v>2463840</v>
      </c>
      <c r="I25" s="271">
        <v>1604700</v>
      </c>
    </row>
    <row r="26" spans="1:9" ht="15.95" customHeight="1" x14ac:dyDescent="0.2">
      <c r="A26" s="35" t="s">
        <v>31</v>
      </c>
      <c r="B26" s="16" t="s">
        <v>32</v>
      </c>
      <c r="C26" s="17"/>
      <c r="D26" s="17"/>
      <c r="E26" s="36"/>
      <c r="F26" s="347"/>
      <c r="G26" s="282">
        <v>684000</v>
      </c>
      <c r="H26" s="271">
        <v>1222000</v>
      </c>
      <c r="I26" s="271">
        <v>1221429</v>
      </c>
    </row>
    <row r="27" spans="1:9" ht="15.95" customHeight="1" x14ac:dyDescent="0.2">
      <c r="A27" s="35" t="s">
        <v>33</v>
      </c>
      <c r="B27" s="16" t="s">
        <v>34</v>
      </c>
      <c r="C27" s="17"/>
      <c r="D27" s="17"/>
      <c r="E27" s="36"/>
      <c r="F27" s="347"/>
      <c r="G27" s="282">
        <v>1670000</v>
      </c>
      <c r="H27" s="271">
        <v>1800000</v>
      </c>
      <c r="I27" s="271">
        <v>496390</v>
      </c>
    </row>
    <row r="28" spans="1:9" ht="15.95" customHeight="1" x14ac:dyDescent="0.2">
      <c r="A28" s="35" t="s">
        <v>35</v>
      </c>
      <c r="B28" s="16" t="s">
        <v>36</v>
      </c>
      <c r="C28" s="17"/>
      <c r="D28" s="17"/>
      <c r="E28" s="36"/>
      <c r="F28" s="347"/>
      <c r="G28" s="282">
        <v>0</v>
      </c>
      <c r="H28" s="271">
        <v>96130796</v>
      </c>
      <c r="I28" s="271">
        <v>1968500</v>
      </c>
    </row>
    <row r="29" spans="1:9" ht="15.95" customHeight="1" thickBot="1" x14ac:dyDescent="0.25">
      <c r="A29" s="34" t="s">
        <v>37</v>
      </c>
      <c r="B29" s="15" t="s">
        <v>38</v>
      </c>
      <c r="C29" s="22"/>
      <c r="D29" s="22"/>
      <c r="E29" s="38"/>
      <c r="F29" s="348"/>
      <c r="G29" s="283"/>
      <c r="H29" s="274"/>
      <c r="I29" s="274"/>
    </row>
    <row r="30" spans="1:9" ht="15.95" customHeight="1" thickBot="1" x14ac:dyDescent="0.25">
      <c r="A30" s="39"/>
      <c r="B30" s="364" t="s">
        <v>3</v>
      </c>
      <c r="C30" s="364"/>
      <c r="D30" s="364"/>
      <c r="E30" s="370"/>
      <c r="F30" s="349">
        <f>SUM(F22:F29)</f>
        <v>0</v>
      </c>
      <c r="G30" s="284">
        <f>SUM(G22:G29)</f>
        <v>34088393</v>
      </c>
      <c r="H30" s="275">
        <f>SUM(H22:H29)</f>
        <v>134827473</v>
      </c>
      <c r="I30" s="276">
        <f>SUM(I22:I29)</f>
        <v>31652049</v>
      </c>
    </row>
    <row r="31" spans="1:9" ht="15.95" customHeight="1" thickBot="1" x14ac:dyDescent="0.25">
      <c r="A31" s="33" t="s">
        <v>39</v>
      </c>
      <c r="B31" s="371" t="s">
        <v>40</v>
      </c>
      <c r="C31" s="371"/>
      <c r="D31" s="371"/>
      <c r="E31" s="372"/>
      <c r="F31" s="349"/>
      <c r="G31" s="285">
        <v>516895</v>
      </c>
      <c r="H31" s="286">
        <v>1156654</v>
      </c>
      <c r="I31" s="276">
        <v>516895</v>
      </c>
    </row>
    <row r="32" spans="1:9" ht="15.95" customHeight="1" thickBot="1" x14ac:dyDescent="0.25">
      <c r="A32" s="7"/>
      <c r="B32" s="364" t="s">
        <v>41</v>
      </c>
      <c r="C32" s="365"/>
      <c r="D32" s="365"/>
      <c r="E32" s="366"/>
      <c r="F32" s="349">
        <f>SUM(F30:F31)</f>
        <v>0</v>
      </c>
      <c r="G32" s="276">
        <f>SUM(G30:G31)</f>
        <v>34605288</v>
      </c>
      <c r="H32" s="276">
        <f>SUM(H30:H31)</f>
        <v>135984127</v>
      </c>
      <c r="I32" s="276">
        <f>SUM(I30:I31)</f>
        <v>32168944</v>
      </c>
    </row>
    <row r="33" spans="1:9" x14ac:dyDescent="0.2">
      <c r="A33" s="3"/>
      <c r="B33" s="3"/>
      <c r="C33" s="3"/>
      <c r="D33" s="3"/>
      <c r="E33" s="3"/>
      <c r="F33" s="3"/>
      <c r="G33" s="3"/>
      <c r="H33" s="3"/>
      <c r="I33" s="4"/>
    </row>
    <row r="34" spans="1:9" x14ac:dyDescent="0.2">
      <c r="I34" s="4"/>
    </row>
    <row r="35" spans="1:9" x14ac:dyDescent="0.2">
      <c r="I35" s="4"/>
    </row>
    <row r="36" spans="1:9" x14ac:dyDescent="0.2">
      <c r="I36" s="4"/>
    </row>
    <row r="47" spans="1:9" ht="18" customHeight="1" x14ac:dyDescent="0.2"/>
    <row r="62" ht="18" customHeight="1" x14ac:dyDescent="0.2"/>
    <row r="63" ht="12.75" customHeight="1" x14ac:dyDescent="0.2"/>
    <row r="66" ht="15" customHeight="1" x14ac:dyDescent="0.2"/>
  </sheetData>
  <mergeCells count="21">
    <mergeCell ref="A1:I1"/>
    <mergeCell ref="H8:H9"/>
    <mergeCell ref="A4:I4"/>
    <mergeCell ref="A8:A9"/>
    <mergeCell ref="B8:E9"/>
    <mergeCell ref="I8:I9"/>
    <mergeCell ref="B24:E24"/>
    <mergeCell ref="B32:E32"/>
    <mergeCell ref="G8:G9"/>
    <mergeCell ref="B23:E23"/>
    <mergeCell ref="B30:E30"/>
    <mergeCell ref="B31:E31"/>
    <mergeCell ref="B21:E21"/>
    <mergeCell ref="B22:E22"/>
    <mergeCell ref="B16:E16"/>
    <mergeCell ref="B18:E18"/>
    <mergeCell ref="B13:E13"/>
    <mergeCell ref="B14:E14"/>
    <mergeCell ref="B11:E11"/>
    <mergeCell ref="B12:E12"/>
    <mergeCell ref="B10:E10"/>
  </mergeCells>
  <phoneticPr fontId="7" type="noConversion"/>
  <pageMargins left="0.78740157480314965" right="0.78740157480314965" top="0.98425196850393704" bottom="0.98425196850393704" header="0.51181102362204722" footer="0.51181102362204722"/>
  <pageSetup paperSize="9" scale="94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N34"/>
  <sheetViews>
    <sheetView workbookViewId="0">
      <selection activeCell="N14" sqref="N14"/>
    </sheetView>
  </sheetViews>
  <sheetFormatPr defaultRowHeight="12.75" x14ac:dyDescent="0.2"/>
  <cols>
    <col min="10" max="10" width="10.5703125" customWidth="1"/>
    <col min="14" max="14" width="13.140625" customWidth="1"/>
  </cols>
  <sheetData>
    <row r="1" spans="1:14" x14ac:dyDescent="0.2">
      <c r="A1" s="385" t="s">
        <v>833</v>
      </c>
      <c r="B1" s="385"/>
      <c r="C1" s="385"/>
      <c r="D1" s="385"/>
      <c r="E1" s="385"/>
      <c r="F1" s="385"/>
      <c r="G1" s="385"/>
      <c r="H1" s="385"/>
      <c r="I1" s="385"/>
      <c r="J1" s="385"/>
      <c r="K1" s="385"/>
      <c r="L1" s="385"/>
      <c r="M1" s="385"/>
      <c r="N1" s="385"/>
    </row>
    <row r="3" spans="1:14" x14ac:dyDescent="0.2">
      <c r="A3" s="44"/>
    </row>
    <row r="4" spans="1:14" ht="15.75" x14ac:dyDescent="0.25">
      <c r="A4" s="422" t="s">
        <v>818</v>
      </c>
      <c r="B4" s="423"/>
      <c r="C4" s="423"/>
      <c r="D4" s="423"/>
      <c r="E4" s="423"/>
      <c r="F4" s="423"/>
      <c r="G4" s="423"/>
      <c r="H4" s="423"/>
      <c r="I4" s="423"/>
      <c r="J4" s="423"/>
      <c r="K4" s="423"/>
      <c r="L4" s="423"/>
      <c r="M4" s="423"/>
      <c r="N4" s="423"/>
    </row>
    <row r="5" spans="1:14" ht="15" customHeight="1" x14ac:dyDescent="0.2">
      <c r="B5" s="357"/>
      <c r="C5" s="357"/>
      <c r="D5" s="357"/>
      <c r="E5" s="357"/>
      <c r="F5" s="357"/>
      <c r="G5" s="357"/>
      <c r="H5" s="357"/>
      <c r="I5" s="357"/>
      <c r="J5" s="357"/>
    </row>
    <row r="6" spans="1:14" ht="21.75" customHeight="1" x14ac:dyDescent="0.2">
      <c r="A6" s="387" t="s">
        <v>70</v>
      </c>
      <c r="B6" s="424"/>
      <c r="C6" s="424"/>
      <c r="D6" s="424"/>
      <c r="E6" s="424"/>
      <c r="F6" s="424"/>
      <c r="G6" s="424"/>
      <c r="H6" s="424"/>
      <c r="I6" s="424"/>
      <c r="J6" s="424"/>
      <c r="K6" s="424"/>
      <c r="L6" s="424"/>
      <c r="M6" s="424"/>
      <c r="N6" s="424"/>
    </row>
    <row r="7" spans="1:14" ht="19.5" customHeight="1" x14ac:dyDescent="0.2">
      <c r="A7" s="387" t="s">
        <v>761</v>
      </c>
      <c r="B7" s="424"/>
      <c r="C7" s="424"/>
      <c r="D7" s="424"/>
      <c r="E7" s="424"/>
      <c r="F7" s="424"/>
      <c r="G7" s="424"/>
      <c r="H7" s="424"/>
      <c r="I7" s="424"/>
      <c r="J7" s="424"/>
      <c r="K7" s="424"/>
      <c r="L7" s="424"/>
      <c r="M7" s="424"/>
      <c r="N7" s="424"/>
    </row>
    <row r="9" spans="1:14" ht="13.5" thickBot="1" x14ac:dyDescent="0.25"/>
    <row r="10" spans="1:14" ht="13.5" thickBot="1" x14ac:dyDescent="0.25">
      <c r="A10" s="45"/>
      <c r="B10" s="46"/>
      <c r="C10" s="46"/>
      <c r="D10" s="46"/>
      <c r="E10" s="46"/>
      <c r="F10" s="47"/>
      <c r="G10" s="81" t="s">
        <v>77</v>
      </c>
      <c r="H10" s="81"/>
      <c r="I10" s="81"/>
      <c r="J10" s="81"/>
      <c r="K10" s="81"/>
      <c r="L10" s="81"/>
      <c r="M10" s="81"/>
      <c r="N10" s="82"/>
    </row>
    <row r="11" spans="1:14" ht="13.5" thickBot="1" x14ac:dyDescent="0.25">
      <c r="A11" s="53"/>
      <c r="B11" s="54"/>
      <c r="C11" s="54"/>
      <c r="D11" s="54"/>
      <c r="E11" s="54"/>
      <c r="F11" s="55"/>
      <c r="G11" s="79" t="s">
        <v>81</v>
      </c>
      <c r="H11" s="80"/>
      <c r="I11" s="79" t="s">
        <v>750</v>
      </c>
      <c r="J11" s="78"/>
      <c r="K11" s="105" t="s">
        <v>759</v>
      </c>
      <c r="L11" s="78"/>
      <c r="M11" s="105" t="s">
        <v>776</v>
      </c>
      <c r="N11" s="78"/>
    </row>
    <row r="12" spans="1:14" x14ac:dyDescent="0.2">
      <c r="A12" s="92" t="s">
        <v>71</v>
      </c>
      <c r="B12" s="93"/>
      <c r="C12" s="93"/>
      <c r="D12" s="93"/>
      <c r="E12" s="93"/>
      <c r="F12" s="93"/>
      <c r="G12" s="102"/>
      <c r="H12" s="94"/>
      <c r="I12" s="102"/>
      <c r="J12" s="94"/>
      <c r="K12" s="102"/>
      <c r="L12" s="94"/>
      <c r="M12" s="93"/>
      <c r="N12" s="94"/>
    </row>
    <row r="13" spans="1:14" x14ac:dyDescent="0.2">
      <c r="A13" s="95" t="s">
        <v>65</v>
      </c>
      <c r="B13" s="96"/>
      <c r="C13" s="96"/>
      <c r="D13" s="96"/>
      <c r="E13" s="96"/>
      <c r="F13" s="96"/>
      <c r="G13" s="103"/>
      <c r="H13" s="97"/>
      <c r="I13" s="103"/>
      <c r="J13" s="97"/>
      <c r="K13" s="103"/>
      <c r="L13" s="97"/>
      <c r="M13" s="96"/>
      <c r="N13" s="97"/>
    </row>
    <row r="14" spans="1:14" x14ac:dyDescent="0.2">
      <c r="A14" s="95" t="s">
        <v>66</v>
      </c>
      <c r="B14" s="96"/>
      <c r="C14" s="96"/>
      <c r="D14" s="96"/>
      <c r="E14" s="96"/>
      <c r="F14" s="96"/>
      <c r="G14" s="103"/>
      <c r="H14" s="97"/>
      <c r="I14" s="103"/>
      <c r="J14" s="97"/>
      <c r="K14" s="103"/>
      <c r="L14" s="97"/>
      <c r="M14" s="96"/>
      <c r="N14" s="97"/>
    </row>
    <row r="15" spans="1:14" x14ac:dyDescent="0.2">
      <c r="A15" s="98" t="s">
        <v>72</v>
      </c>
      <c r="B15" s="96"/>
      <c r="C15" s="96"/>
      <c r="D15" s="96"/>
      <c r="E15" s="96"/>
      <c r="F15" s="96"/>
      <c r="G15" s="103"/>
      <c r="H15" s="97"/>
      <c r="I15" s="103"/>
      <c r="J15" s="97"/>
      <c r="K15" s="103"/>
      <c r="L15" s="97"/>
      <c r="M15" s="96"/>
      <c r="N15" s="97"/>
    </row>
    <row r="16" spans="1:14" x14ac:dyDescent="0.2">
      <c r="A16" s="95" t="s">
        <v>73</v>
      </c>
      <c r="B16" s="96"/>
      <c r="C16" s="96"/>
      <c r="D16" s="96"/>
      <c r="E16" s="96"/>
      <c r="F16" s="96"/>
      <c r="G16" s="103"/>
      <c r="H16" s="97"/>
      <c r="I16" s="103"/>
      <c r="J16" s="97"/>
      <c r="K16" s="103"/>
      <c r="L16" s="97"/>
      <c r="M16" s="96"/>
      <c r="N16" s="97"/>
    </row>
    <row r="17" spans="1:14" x14ac:dyDescent="0.2">
      <c r="A17" s="95" t="s">
        <v>67</v>
      </c>
      <c r="B17" s="96"/>
      <c r="C17" s="96"/>
      <c r="D17" s="96"/>
      <c r="E17" s="96"/>
      <c r="F17" s="96"/>
      <c r="G17" s="103"/>
      <c r="H17" s="97"/>
      <c r="I17" s="103"/>
      <c r="J17" s="97"/>
      <c r="K17" s="103"/>
      <c r="L17" s="97"/>
      <c r="M17" s="96"/>
      <c r="N17" s="97"/>
    </row>
    <row r="18" spans="1:14" x14ac:dyDescent="0.2">
      <c r="A18" s="95" t="s">
        <v>74</v>
      </c>
      <c r="B18" s="96"/>
      <c r="C18" s="96"/>
      <c r="D18" s="96"/>
      <c r="E18" s="96"/>
      <c r="F18" s="96"/>
      <c r="G18" s="103"/>
      <c r="H18" s="97"/>
      <c r="I18" s="103"/>
      <c r="J18" s="97"/>
      <c r="K18" s="103"/>
      <c r="L18" s="97"/>
      <c r="M18" s="96"/>
      <c r="N18" s="97"/>
    </row>
    <row r="19" spans="1:14" x14ac:dyDescent="0.2">
      <c r="A19" s="95" t="s">
        <v>68</v>
      </c>
      <c r="B19" s="96"/>
      <c r="C19" s="96"/>
      <c r="D19" s="96"/>
      <c r="E19" s="96"/>
      <c r="F19" s="96"/>
      <c r="G19" s="103"/>
      <c r="H19" s="97"/>
      <c r="I19" s="103"/>
      <c r="J19" s="97"/>
      <c r="K19" s="103"/>
      <c r="L19" s="97"/>
      <c r="M19" s="96"/>
      <c r="N19" s="97"/>
    </row>
    <row r="20" spans="1:14" x14ac:dyDescent="0.2">
      <c r="A20" s="98" t="s">
        <v>75</v>
      </c>
      <c r="B20" s="96"/>
      <c r="C20" s="96"/>
      <c r="D20" s="96"/>
      <c r="E20" s="96"/>
      <c r="F20" s="96"/>
      <c r="G20" s="103"/>
      <c r="H20" s="97"/>
      <c r="I20" s="103"/>
      <c r="J20" s="97"/>
      <c r="K20" s="103"/>
      <c r="L20" s="97"/>
      <c r="M20" s="96"/>
      <c r="N20" s="97"/>
    </row>
    <row r="21" spans="1:14" ht="13.5" thickBot="1" x14ac:dyDescent="0.25">
      <c r="A21" s="99" t="s">
        <v>76</v>
      </c>
      <c r="B21" s="100"/>
      <c r="C21" s="100"/>
      <c r="D21" s="100"/>
      <c r="E21" s="100"/>
      <c r="F21" s="100"/>
      <c r="G21" s="104"/>
      <c r="H21" s="101"/>
      <c r="I21" s="104"/>
      <c r="J21" s="101"/>
      <c r="K21" s="104"/>
      <c r="L21" s="101"/>
      <c r="M21" s="100"/>
      <c r="N21" s="101"/>
    </row>
    <row r="23" spans="1:14" ht="13.5" thickBot="1" x14ac:dyDescent="0.25"/>
    <row r="24" spans="1:14" ht="13.5" thickBot="1" x14ac:dyDescent="0.25">
      <c r="A24" s="45"/>
      <c r="B24" s="46"/>
      <c r="C24" s="46"/>
      <c r="D24" s="46"/>
      <c r="E24" s="46"/>
      <c r="F24" s="46"/>
      <c r="G24" s="46"/>
      <c r="H24" s="46"/>
      <c r="I24" s="47"/>
      <c r="J24" s="81"/>
      <c r="K24" s="81" t="s">
        <v>80</v>
      </c>
      <c r="L24" s="81"/>
      <c r="M24" s="47"/>
    </row>
    <row r="25" spans="1:14" ht="13.5" thickBot="1" x14ac:dyDescent="0.25">
      <c r="A25" s="53"/>
      <c r="B25" s="54"/>
      <c r="C25" s="54"/>
      <c r="D25" s="54"/>
      <c r="E25" s="54"/>
      <c r="F25" s="54"/>
      <c r="G25" s="54"/>
      <c r="H25" s="54"/>
      <c r="I25" s="55"/>
      <c r="J25" s="108" t="s">
        <v>81</v>
      </c>
      <c r="K25" s="108" t="s">
        <v>749</v>
      </c>
      <c r="L25" s="109" t="s">
        <v>760</v>
      </c>
      <c r="M25" s="109" t="s">
        <v>777</v>
      </c>
    </row>
    <row r="26" spans="1:14" ht="15" customHeight="1" x14ac:dyDescent="0.2">
      <c r="A26" s="83" t="s">
        <v>78</v>
      </c>
      <c r="B26" s="84"/>
      <c r="C26" s="84"/>
      <c r="D26" s="84"/>
      <c r="E26" s="84"/>
      <c r="F26" s="84"/>
      <c r="G26" s="84"/>
      <c r="H26" s="84"/>
      <c r="I26" s="85"/>
      <c r="J26" s="287">
        <v>6964185</v>
      </c>
      <c r="K26" s="287">
        <v>4150000</v>
      </c>
      <c r="L26" s="287">
        <v>4150000</v>
      </c>
      <c r="M26" s="287">
        <v>4150000</v>
      </c>
    </row>
    <row r="27" spans="1:14" ht="15" customHeight="1" x14ac:dyDescent="0.2">
      <c r="A27" s="110" t="s">
        <v>79</v>
      </c>
      <c r="B27" s="111"/>
      <c r="C27" s="111"/>
      <c r="D27" s="111"/>
      <c r="E27" s="111"/>
      <c r="F27" s="111"/>
      <c r="G27" s="111"/>
      <c r="H27" s="111"/>
      <c r="I27" s="112"/>
      <c r="J27" s="288"/>
      <c r="K27" s="288"/>
      <c r="L27" s="288"/>
      <c r="M27" s="289"/>
    </row>
    <row r="28" spans="1:14" ht="15" customHeight="1" x14ac:dyDescent="0.2">
      <c r="A28" s="113" t="s">
        <v>82</v>
      </c>
      <c r="B28" s="114"/>
      <c r="C28" s="114"/>
      <c r="D28" s="114"/>
      <c r="E28" s="114"/>
      <c r="F28" s="114"/>
      <c r="G28" s="114"/>
      <c r="H28" s="114"/>
      <c r="I28" s="115"/>
      <c r="J28" s="290"/>
      <c r="K28" s="290"/>
      <c r="L28" s="290"/>
      <c r="M28" s="291"/>
    </row>
    <row r="29" spans="1:14" ht="15" customHeight="1" x14ac:dyDescent="0.2">
      <c r="A29" s="88" t="s">
        <v>83</v>
      </c>
      <c r="B29" s="86"/>
      <c r="C29" s="86"/>
      <c r="D29" s="86"/>
      <c r="E29" s="86"/>
      <c r="F29" s="86"/>
      <c r="G29" s="86"/>
      <c r="H29" s="86"/>
      <c r="I29" s="87"/>
      <c r="J29" s="292">
        <v>160</v>
      </c>
      <c r="K29" s="292">
        <v>1000</v>
      </c>
      <c r="L29" s="292">
        <v>1000</v>
      </c>
      <c r="M29" s="293">
        <v>1000</v>
      </c>
    </row>
    <row r="30" spans="1:14" ht="15" customHeight="1" x14ac:dyDescent="0.2">
      <c r="A30" s="116" t="s">
        <v>84</v>
      </c>
      <c r="B30" s="111"/>
      <c r="C30" s="111"/>
      <c r="D30" s="111"/>
      <c r="E30" s="111"/>
      <c r="F30" s="111"/>
      <c r="G30" s="111"/>
      <c r="H30" s="111"/>
      <c r="I30" s="112"/>
      <c r="J30" s="288"/>
      <c r="K30" s="288"/>
      <c r="L30" s="288"/>
      <c r="M30" s="289"/>
    </row>
    <row r="31" spans="1:14" ht="15" customHeight="1" x14ac:dyDescent="0.2">
      <c r="A31" s="117" t="s">
        <v>85</v>
      </c>
      <c r="B31" s="114"/>
      <c r="C31" s="114"/>
      <c r="D31" s="114"/>
      <c r="E31" s="114"/>
      <c r="F31" s="114"/>
      <c r="G31" s="114"/>
      <c r="H31" s="114"/>
      <c r="I31" s="115"/>
      <c r="J31" s="290">
        <v>5018820</v>
      </c>
      <c r="K31" s="290">
        <v>1000000</v>
      </c>
      <c r="L31" s="290">
        <v>1000000</v>
      </c>
      <c r="M31" s="291">
        <v>1000000</v>
      </c>
    </row>
    <row r="32" spans="1:14" ht="15" customHeight="1" x14ac:dyDescent="0.2">
      <c r="A32" s="88" t="s">
        <v>86</v>
      </c>
      <c r="B32" s="86"/>
      <c r="C32" s="86"/>
      <c r="D32" s="86"/>
      <c r="E32" s="86"/>
      <c r="F32" s="86"/>
      <c r="G32" s="86"/>
      <c r="H32" s="86"/>
      <c r="I32" s="87"/>
      <c r="J32" s="292"/>
      <c r="K32" s="292"/>
      <c r="L32" s="292"/>
      <c r="M32" s="293"/>
    </row>
    <row r="33" spans="1:13" ht="15" customHeight="1" thickBot="1" x14ac:dyDescent="0.25">
      <c r="A33" s="89" t="s">
        <v>87</v>
      </c>
      <c r="B33" s="90"/>
      <c r="C33" s="90"/>
      <c r="D33" s="90"/>
      <c r="E33" s="90"/>
      <c r="F33" s="90"/>
      <c r="G33" s="90"/>
      <c r="H33" s="90"/>
      <c r="I33" s="91"/>
      <c r="J33" s="294"/>
      <c r="K33" s="294"/>
      <c r="L33" s="294"/>
      <c r="M33" s="295"/>
    </row>
    <row r="34" spans="1:13" ht="18.75" customHeight="1" thickBot="1" x14ac:dyDescent="0.25">
      <c r="A34" s="118" t="s">
        <v>69</v>
      </c>
      <c r="B34" s="67"/>
      <c r="C34" s="67"/>
      <c r="D34" s="67"/>
      <c r="E34" s="67"/>
      <c r="F34" s="67"/>
      <c r="G34" s="67"/>
      <c r="H34" s="67"/>
      <c r="I34" s="78"/>
      <c r="J34" s="296">
        <f>SUM(J26:J33)</f>
        <v>11983165</v>
      </c>
      <c r="K34" s="296">
        <f>SUM(K26:K33)</f>
        <v>5151000</v>
      </c>
      <c r="L34" s="296">
        <f>SUM(L26:L33)</f>
        <v>5151000</v>
      </c>
      <c r="M34" s="297">
        <f>SUM(M26:M33)</f>
        <v>5151000</v>
      </c>
    </row>
  </sheetData>
  <mergeCells count="4">
    <mergeCell ref="A4:N4"/>
    <mergeCell ref="A6:N6"/>
    <mergeCell ref="A7:N7"/>
    <mergeCell ref="A1:N1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0"/>
  <sheetViews>
    <sheetView topLeftCell="A117" workbookViewId="0">
      <selection activeCell="A127" sqref="A127:N220"/>
    </sheetView>
  </sheetViews>
  <sheetFormatPr defaultRowHeight="12.75" x14ac:dyDescent="0.2"/>
  <cols>
    <col min="1" max="1" width="59.140625" customWidth="1"/>
    <col min="2" max="2" width="8" customWidth="1"/>
    <col min="3" max="3" width="9.85546875" customWidth="1"/>
    <col min="4" max="4" width="10.42578125" customWidth="1"/>
    <col min="5" max="5" width="10.28515625" customWidth="1"/>
    <col min="6" max="6" width="10.140625" bestFit="1" customWidth="1"/>
    <col min="7" max="8" width="11.140625" bestFit="1" customWidth="1"/>
    <col min="9" max="9" width="8.85546875" customWidth="1"/>
    <col min="10" max="10" width="9.7109375" customWidth="1"/>
    <col min="11" max="11" width="9.5703125" customWidth="1"/>
    <col min="12" max="12" width="9.85546875" customWidth="1"/>
    <col min="13" max="14" width="11.140625" bestFit="1" customWidth="1"/>
  </cols>
  <sheetData>
    <row r="1" spans="1:14" x14ac:dyDescent="0.2">
      <c r="I1" s="56" t="s">
        <v>822</v>
      </c>
      <c r="J1" s="56"/>
      <c r="K1" s="56"/>
    </row>
    <row r="2" spans="1:14" x14ac:dyDescent="0.2">
      <c r="A2" s="44">
        <f>'1.melléklet'!A2</f>
        <v>0</v>
      </c>
      <c r="I2" s="56"/>
      <c r="J2" s="56"/>
      <c r="K2" s="56"/>
    </row>
    <row r="3" spans="1:14" ht="20.100000000000001" customHeight="1" x14ac:dyDescent="0.25">
      <c r="A3" s="395" t="s">
        <v>815</v>
      </c>
      <c r="B3" s="396"/>
      <c r="C3" s="396"/>
      <c r="D3" s="396"/>
      <c r="E3" s="396"/>
      <c r="F3" s="396"/>
      <c r="G3" s="396"/>
      <c r="H3" s="396"/>
      <c r="I3" s="396"/>
      <c r="J3" s="396"/>
      <c r="K3" s="396"/>
      <c r="L3" s="397"/>
      <c r="M3" s="187"/>
      <c r="N3" s="177"/>
    </row>
    <row r="4" spans="1:14" ht="20.100000000000001" customHeight="1" x14ac:dyDescent="0.25">
      <c r="A4" s="398" t="s">
        <v>762</v>
      </c>
      <c r="B4" s="396"/>
      <c r="C4" s="396"/>
      <c r="D4" s="396"/>
      <c r="E4" s="396"/>
      <c r="F4" s="396"/>
      <c r="G4" s="396"/>
      <c r="H4" s="396"/>
      <c r="I4" s="396"/>
      <c r="J4" s="396"/>
      <c r="K4" s="396"/>
      <c r="L4" s="397"/>
      <c r="M4" s="187"/>
      <c r="N4" s="177"/>
    </row>
    <row r="5" spans="1:14" ht="15" customHeight="1" x14ac:dyDescent="0.25">
      <c r="A5" s="119"/>
    </row>
    <row r="6" spans="1:14" ht="18.75" customHeight="1" x14ac:dyDescent="0.25">
      <c r="A6" s="57" t="s">
        <v>52</v>
      </c>
    </row>
    <row r="7" spans="1:14" ht="18.75" customHeight="1" x14ac:dyDescent="0.25">
      <c r="A7" s="72"/>
      <c r="B7" s="96"/>
      <c r="C7" s="399" t="s">
        <v>88</v>
      </c>
      <c r="D7" s="400"/>
      <c r="E7" s="401"/>
      <c r="F7" s="402" t="s">
        <v>89</v>
      </c>
      <c r="G7" s="400"/>
      <c r="H7" s="401"/>
      <c r="I7" s="402" t="s">
        <v>488</v>
      </c>
      <c r="J7" s="400"/>
      <c r="K7" s="401"/>
      <c r="L7" s="175" t="s">
        <v>490</v>
      </c>
      <c r="M7" s="96"/>
      <c r="N7" s="179"/>
    </row>
    <row r="8" spans="1:14" ht="39.75" customHeight="1" x14ac:dyDescent="0.25">
      <c r="A8" s="68" t="s">
        <v>63</v>
      </c>
      <c r="B8" s="69" t="s">
        <v>64</v>
      </c>
      <c r="C8" s="145" t="s">
        <v>487</v>
      </c>
      <c r="D8" s="145" t="s">
        <v>493</v>
      </c>
      <c r="E8" s="145" t="s">
        <v>495</v>
      </c>
      <c r="F8" s="145" t="s">
        <v>487</v>
      </c>
      <c r="G8" s="145" t="s">
        <v>493</v>
      </c>
      <c r="H8" s="145" t="s">
        <v>495</v>
      </c>
      <c r="I8" s="145" t="s">
        <v>489</v>
      </c>
      <c r="J8" s="145" t="s">
        <v>493</v>
      </c>
      <c r="K8" s="145" t="s">
        <v>495</v>
      </c>
      <c r="L8" s="146" t="s">
        <v>487</v>
      </c>
      <c r="M8" s="145" t="s">
        <v>493</v>
      </c>
      <c r="N8" s="146" t="s">
        <v>495</v>
      </c>
    </row>
    <row r="9" spans="1:14" ht="20.100000000000001" customHeight="1" x14ac:dyDescent="0.2">
      <c r="A9" s="120" t="s">
        <v>90</v>
      </c>
      <c r="B9" s="121" t="s">
        <v>91</v>
      </c>
      <c r="C9" s="298">
        <v>4609000</v>
      </c>
      <c r="D9" s="298">
        <v>5221586</v>
      </c>
      <c r="E9" s="298">
        <v>3926366</v>
      </c>
      <c r="F9" s="298"/>
      <c r="G9" s="298"/>
      <c r="H9" s="298"/>
      <c r="I9" s="298"/>
      <c r="J9" s="298"/>
      <c r="K9" s="298"/>
      <c r="L9" s="299">
        <f>SUM(C9,F9,I9)</f>
        <v>4609000</v>
      </c>
      <c r="M9" s="299">
        <f>SUM(D9,G9,J9)</f>
        <v>5221586</v>
      </c>
      <c r="N9" s="299">
        <f>SUM(E9,H9,K9)</f>
        <v>3926366</v>
      </c>
    </row>
    <row r="10" spans="1:14" ht="20.100000000000001" customHeight="1" x14ac:dyDescent="0.2">
      <c r="A10" s="120" t="s">
        <v>92</v>
      </c>
      <c r="B10" s="122" t="s">
        <v>93</v>
      </c>
      <c r="C10" s="298"/>
      <c r="D10" s="298"/>
      <c r="E10" s="298"/>
      <c r="F10" s="298"/>
      <c r="G10" s="298"/>
      <c r="H10" s="298"/>
      <c r="I10" s="298"/>
      <c r="J10" s="298"/>
      <c r="K10" s="298"/>
      <c r="L10" s="299"/>
      <c r="M10" s="299"/>
      <c r="N10" s="299"/>
    </row>
    <row r="11" spans="1:14" ht="20.100000000000001" customHeight="1" x14ac:dyDescent="0.2">
      <c r="A11" s="120" t="s">
        <v>94</v>
      </c>
      <c r="B11" s="122" t="s">
        <v>95</v>
      </c>
      <c r="C11" s="298"/>
      <c r="D11" s="298"/>
      <c r="E11" s="298"/>
      <c r="F11" s="298"/>
      <c r="G11" s="298"/>
      <c r="H11" s="298"/>
      <c r="I11" s="298"/>
      <c r="J11" s="298"/>
      <c r="K11" s="298"/>
      <c r="L11" s="299"/>
      <c r="M11" s="299"/>
      <c r="N11" s="299"/>
    </row>
    <row r="12" spans="1:14" ht="20.100000000000001" customHeight="1" x14ac:dyDescent="0.2">
      <c r="A12" s="123" t="s">
        <v>96</v>
      </c>
      <c r="B12" s="122" t="s">
        <v>97</v>
      </c>
      <c r="C12" s="298"/>
      <c r="D12" s="298"/>
      <c r="E12" s="298"/>
      <c r="F12" s="298"/>
      <c r="G12" s="298"/>
      <c r="H12" s="298"/>
      <c r="I12" s="298"/>
      <c r="J12" s="298"/>
      <c r="K12" s="298"/>
      <c r="L12" s="299"/>
      <c r="M12" s="299"/>
      <c r="N12" s="299"/>
    </row>
    <row r="13" spans="1:14" ht="20.100000000000001" customHeight="1" x14ac:dyDescent="0.2">
      <c r="A13" s="123" t="s">
        <v>98</v>
      </c>
      <c r="B13" s="122" t="s">
        <v>99</v>
      </c>
      <c r="C13" s="298"/>
      <c r="D13" s="298"/>
      <c r="E13" s="298"/>
      <c r="F13" s="298"/>
      <c r="G13" s="298"/>
      <c r="H13" s="298"/>
      <c r="I13" s="298"/>
      <c r="J13" s="298"/>
      <c r="K13" s="298"/>
      <c r="L13" s="299"/>
      <c r="M13" s="299"/>
      <c r="N13" s="299"/>
    </row>
    <row r="14" spans="1:14" ht="20.100000000000001" customHeight="1" x14ac:dyDescent="0.2">
      <c r="A14" s="123" t="s">
        <v>100</v>
      </c>
      <c r="B14" s="122" t="s">
        <v>101</v>
      </c>
      <c r="C14" s="298"/>
      <c r="D14" s="298"/>
      <c r="E14" s="298"/>
      <c r="F14" s="298"/>
      <c r="G14" s="298"/>
      <c r="H14" s="298"/>
      <c r="I14" s="298"/>
      <c r="J14" s="298"/>
      <c r="K14" s="298"/>
      <c r="L14" s="299"/>
      <c r="M14" s="299"/>
      <c r="N14" s="299"/>
    </row>
    <row r="15" spans="1:14" ht="20.100000000000001" customHeight="1" x14ac:dyDescent="0.2">
      <c r="A15" s="123" t="s">
        <v>102</v>
      </c>
      <c r="B15" s="122" t="s">
        <v>103</v>
      </c>
      <c r="C15" s="298">
        <v>150000</v>
      </c>
      <c r="D15" s="298">
        <v>150000</v>
      </c>
      <c r="E15" s="298">
        <v>149009</v>
      </c>
      <c r="F15" s="298"/>
      <c r="G15" s="298"/>
      <c r="H15" s="298"/>
      <c r="I15" s="298"/>
      <c r="J15" s="298"/>
      <c r="K15" s="298"/>
      <c r="L15" s="299">
        <f>SUM(C15,F15,I15)</f>
        <v>150000</v>
      </c>
      <c r="M15" s="299">
        <f>SUM(D15,G15,J15)</f>
        <v>150000</v>
      </c>
      <c r="N15" s="299">
        <f>SUM(E15,H15,K15)</f>
        <v>149009</v>
      </c>
    </row>
    <row r="16" spans="1:14" ht="20.100000000000001" customHeight="1" x14ac:dyDescent="0.2">
      <c r="A16" s="123" t="s">
        <v>104</v>
      </c>
      <c r="B16" s="122" t="s">
        <v>105</v>
      </c>
      <c r="C16" s="298"/>
      <c r="D16" s="298"/>
      <c r="E16" s="298"/>
      <c r="F16" s="298"/>
      <c r="G16" s="298"/>
      <c r="H16" s="298"/>
      <c r="I16" s="298"/>
      <c r="J16" s="298"/>
      <c r="K16" s="298"/>
      <c r="L16" s="299"/>
      <c r="M16" s="299"/>
      <c r="N16" s="299"/>
    </row>
    <row r="17" spans="1:14" ht="20.100000000000001" customHeight="1" x14ac:dyDescent="0.2">
      <c r="A17" s="71" t="s">
        <v>106</v>
      </c>
      <c r="B17" s="122" t="s">
        <v>107</v>
      </c>
      <c r="C17" s="298"/>
      <c r="D17" s="298"/>
      <c r="E17" s="298"/>
      <c r="F17" s="298"/>
      <c r="G17" s="298"/>
      <c r="H17" s="298"/>
      <c r="I17" s="298"/>
      <c r="J17" s="298"/>
      <c r="K17" s="298"/>
      <c r="L17" s="299"/>
      <c r="M17" s="299"/>
      <c r="N17" s="299"/>
    </row>
    <row r="18" spans="1:14" ht="20.100000000000001" customHeight="1" x14ac:dyDescent="0.2">
      <c r="A18" s="71" t="s">
        <v>108</v>
      </c>
      <c r="B18" s="122" t="s">
        <v>109</v>
      </c>
      <c r="C18" s="298"/>
      <c r="D18" s="298"/>
      <c r="E18" s="298"/>
      <c r="F18" s="298"/>
      <c r="G18" s="298"/>
      <c r="H18" s="298"/>
      <c r="I18" s="298"/>
      <c r="J18" s="298"/>
      <c r="K18" s="298"/>
      <c r="L18" s="299"/>
      <c r="M18" s="299"/>
      <c r="N18" s="299"/>
    </row>
    <row r="19" spans="1:14" ht="20.100000000000001" customHeight="1" x14ac:dyDescent="0.2">
      <c r="A19" s="71" t="s">
        <v>110</v>
      </c>
      <c r="B19" s="122" t="s">
        <v>111</v>
      </c>
      <c r="C19" s="298"/>
      <c r="D19" s="298"/>
      <c r="E19" s="298"/>
      <c r="F19" s="298"/>
      <c r="G19" s="298"/>
      <c r="H19" s="298"/>
      <c r="I19" s="298"/>
      <c r="J19" s="298"/>
      <c r="K19" s="298"/>
      <c r="L19" s="299"/>
      <c r="M19" s="299"/>
      <c r="N19" s="299"/>
    </row>
    <row r="20" spans="1:14" ht="20.100000000000001" customHeight="1" x14ac:dyDescent="0.2">
      <c r="A20" s="71" t="s">
        <v>112</v>
      </c>
      <c r="B20" s="122" t="s">
        <v>113</v>
      </c>
      <c r="C20" s="298"/>
      <c r="D20" s="298"/>
      <c r="E20" s="298"/>
      <c r="F20" s="298"/>
      <c r="G20" s="298"/>
      <c r="H20" s="298"/>
      <c r="I20" s="298"/>
      <c r="J20" s="298"/>
      <c r="K20" s="298"/>
      <c r="L20" s="299"/>
      <c r="M20" s="299"/>
      <c r="N20" s="299"/>
    </row>
    <row r="21" spans="1:14" ht="20.100000000000001" customHeight="1" x14ac:dyDescent="0.2">
      <c r="A21" s="71" t="s">
        <v>114</v>
      </c>
      <c r="B21" s="122" t="s">
        <v>115</v>
      </c>
      <c r="C21" s="298"/>
      <c r="D21" s="298"/>
      <c r="E21" s="298"/>
      <c r="F21" s="298"/>
      <c r="G21" s="298"/>
      <c r="H21" s="298"/>
      <c r="I21" s="298"/>
      <c r="J21" s="298"/>
      <c r="K21" s="298"/>
      <c r="L21" s="299">
        <f>SUM(C21,F21,I21)</f>
        <v>0</v>
      </c>
      <c r="M21" s="299">
        <f>SUM(D21,G21,J21)</f>
        <v>0</v>
      </c>
      <c r="N21" s="299">
        <f>SUM(E21,H21,K21)</f>
        <v>0</v>
      </c>
    </row>
    <row r="22" spans="1:14" ht="20.100000000000001" customHeight="1" x14ac:dyDescent="0.2">
      <c r="A22" s="124" t="s">
        <v>116</v>
      </c>
      <c r="B22" s="125" t="s">
        <v>117</v>
      </c>
      <c r="C22" s="298">
        <f>SUM(C9:C21)</f>
        <v>4759000</v>
      </c>
      <c r="D22" s="298">
        <f>SUM(D9:D21)</f>
        <v>5371586</v>
      </c>
      <c r="E22" s="298">
        <f>SUM(E9:E21)</f>
        <v>4075375</v>
      </c>
      <c r="F22" s="298"/>
      <c r="G22" s="298"/>
      <c r="H22" s="298"/>
      <c r="I22" s="298"/>
      <c r="J22" s="298"/>
      <c r="K22" s="298"/>
      <c r="L22" s="299">
        <f t="shared" ref="L22:M24" si="0">SUM(C22,F22,I22)</f>
        <v>4759000</v>
      </c>
      <c r="M22" s="299">
        <f t="shared" si="0"/>
        <v>5371586</v>
      </c>
      <c r="N22" s="299">
        <f>SUM(N9:N21)</f>
        <v>4075375</v>
      </c>
    </row>
    <row r="23" spans="1:14" ht="20.100000000000001" customHeight="1" x14ac:dyDescent="0.2">
      <c r="A23" s="71" t="s">
        <v>118</v>
      </c>
      <c r="B23" s="122" t="s">
        <v>119</v>
      </c>
      <c r="C23" s="298">
        <v>4094000</v>
      </c>
      <c r="D23" s="298">
        <v>4948757</v>
      </c>
      <c r="E23" s="298">
        <v>3656377</v>
      </c>
      <c r="F23" s="298"/>
      <c r="G23" s="298"/>
      <c r="H23" s="298"/>
      <c r="I23" s="298"/>
      <c r="J23" s="298"/>
      <c r="K23" s="298"/>
      <c r="L23" s="299">
        <f t="shared" si="0"/>
        <v>4094000</v>
      </c>
      <c r="M23" s="299">
        <f t="shared" si="0"/>
        <v>4948757</v>
      </c>
      <c r="N23" s="299">
        <f>SUM(E23,H23,K23)</f>
        <v>3656377</v>
      </c>
    </row>
    <row r="24" spans="1:14" ht="24.75" customHeight="1" x14ac:dyDescent="0.2">
      <c r="A24" s="71" t="s">
        <v>120</v>
      </c>
      <c r="B24" s="122" t="s">
        <v>121</v>
      </c>
      <c r="C24" s="298"/>
      <c r="D24" s="298"/>
      <c r="E24" s="298"/>
      <c r="F24" s="298"/>
      <c r="G24" s="298"/>
      <c r="H24" s="298"/>
      <c r="I24" s="298"/>
      <c r="J24" s="298"/>
      <c r="K24" s="298"/>
      <c r="L24" s="299">
        <f t="shared" si="0"/>
        <v>0</v>
      </c>
      <c r="M24" s="299">
        <f t="shared" si="0"/>
        <v>0</v>
      </c>
      <c r="N24" s="299">
        <f>SUM(E24,H24,K24)</f>
        <v>0</v>
      </c>
    </row>
    <row r="25" spans="1:14" ht="20.100000000000001" customHeight="1" x14ac:dyDescent="0.2">
      <c r="A25" s="126" t="s">
        <v>122</v>
      </c>
      <c r="B25" s="122" t="s">
        <v>123</v>
      </c>
      <c r="C25" s="298"/>
      <c r="D25" s="298"/>
      <c r="E25" s="298"/>
      <c r="F25" s="298">
        <v>300000</v>
      </c>
      <c r="G25" s="298">
        <v>300000</v>
      </c>
      <c r="H25" s="298">
        <v>300000</v>
      </c>
      <c r="I25" s="298"/>
      <c r="J25" s="298"/>
      <c r="K25" s="298"/>
      <c r="L25" s="299">
        <f t="shared" ref="L25:M28" si="1">SUM(C25,F25,I25)</f>
        <v>300000</v>
      </c>
      <c r="M25" s="299">
        <f t="shared" si="1"/>
        <v>300000</v>
      </c>
      <c r="N25" s="299">
        <f t="shared" ref="N25:N30" si="2">SUM(E25,H25,K25)</f>
        <v>300000</v>
      </c>
    </row>
    <row r="26" spans="1:14" ht="20.100000000000001" customHeight="1" x14ac:dyDescent="0.2">
      <c r="A26" s="75" t="s">
        <v>124</v>
      </c>
      <c r="B26" s="125" t="s">
        <v>125</v>
      </c>
      <c r="C26" s="298">
        <f>SUM(C23:C25)</f>
        <v>4094000</v>
      </c>
      <c r="D26" s="298">
        <f t="shared" ref="D26:H26" si="3">SUM(D23:D25)</f>
        <v>4948757</v>
      </c>
      <c r="E26" s="298">
        <f t="shared" si="3"/>
        <v>3656377</v>
      </c>
      <c r="F26" s="298">
        <f t="shared" si="3"/>
        <v>300000</v>
      </c>
      <c r="G26" s="298">
        <f t="shared" si="3"/>
        <v>300000</v>
      </c>
      <c r="H26" s="298">
        <f t="shared" si="3"/>
        <v>300000</v>
      </c>
      <c r="I26" s="298"/>
      <c r="J26" s="298"/>
      <c r="K26" s="298"/>
      <c r="L26" s="299">
        <f t="shared" si="1"/>
        <v>4394000</v>
      </c>
      <c r="M26" s="299">
        <f t="shared" si="1"/>
        <v>5248757</v>
      </c>
      <c r="N26" s="299">
        <f t="shared" si="2"/>
        <v>3956377</v>
      </c>
    </row>
    <row r="27" spans="1:14" ht="20.100000000000001" customHeight="1" x14ac:dyDescent="0.2">
      <c r="A27" s="127" t="s">
        <v>126</v>
      </c>
      <c r="B27" s="128" t="s">
        <v>23</v>
      </c>
      <c r="C27" s="300">
        <f>SUM(C26,C22)</f>
        <v>8853000</v>
      </c>
      <c r="D27" s="300">
        <f>SUM(D26,D22)</f>
        <v>10320343</v>
      </c>
      <c r="E27" s="300">
        <f>SUM(E26,E22)</f>
        <v>7731752</v>
      </c>
      <c r="F27" s="300">
        <f t="shared" ref="F27:H27" si="4">SUM(F26,F22)</f>
        <v>300000</v>
      </c>
      <c r="G27" s="300">
        <f t="shared" si="4"/>
        <v>300000</v>
      </c>
      <c r="H27" s="300">
        <f t="shared" si="4"/>
        <v>300000</v>
      </c>
      <c r="I27" s="300"/>
      <c r="J27" s="300"/>
      <c r="K27" s="300"/>
      <c r="L27" s="301">
        <f t="shared" si="1"/>
        <v>9153000</v>
      </c>
      <c r="M27" s="301">
        <f t="shared" si="1"/>
        <v>10620343</v>
      </c>
      <c r="N27" s="301">
        <f t="shared" si="2"/>
        <v>8031752</v>
      </c>
    </row>
    <row r="28" spans="1:14" ht="25.5" customHeight="1" x14ac:dyDescent="0.2">
      <c r="A28" s="77" t="s">
        <v>127</v>
      </c>
      <c r="B28" s="128" t="s">
        <v>25</v>
      </c>
      <c r="C28" s="300">
        <v>1645000</v>
      </c>
      <c r="D28" s="300">
        <v>1799101</v>
      </c>
      <c r="E28" s="300">
        <v>1729049</v>
      </c>
      <c r="F28" s="300"/>
      <c r="G28" s="300"/>
      <c r="H28" s="300"/>
      <c r="I28" s="300"/>
      <c r="J28" s="300"/>
      <c r="K28" s="300"/>
      <c r="L28" s="301">
        <f t="shared" si="1"/>
        <v>1645000</v>
      </c>
      <c r="M28" s="301">
        <f t="shared" si="1"/>
        <v>1799101</v>
      </c>
      <c r="N28" s="301">
        <f t="shared" si="2"/>
        <v>1729049</v>
      </c>
    </row>
    <row r="29" spans="1:14" ht="20.100000000000001" customHeight="1" x14ac:dyDescent="0.2">
      <c r="A29" s="71" t="s">
        <v>128</v>
      </c>
      <c r="B29" s="122" t="s">
        <v>129</v>
      </c>
      <c r="C29" s="298"/>
      <c r="D29" s="298"/>
      <c r="E29" s="298"/>
      <c r="F29" s="298"/>
      <c r="G29" s="298"/>
      <c r="H29" s="298"/>
      <c r="I29" s="298"/>
      <c r="J29" s="298"/>
      <c r="K29" s="298"/>
      <c r="L29" s="299">
        <f>SUM(C29,F29,I29)</f>
        <v>0</v>
      </c>
      <c r="M29" s="299">
        <f>SUM(D29,G29,J29)</f>
        <v>0</v>
      </c>
      <c r="N29" s="299">
        <f>SUM(E29,H29,K29)</f>
        <v>0</v>
      </c>
    </row>
    <row r="30" spans="1:14" ht="20.100000000000001" customHeight="1" x14ac:dyDescent="0.2">
      <c r="A30" s="71" t="s">
        <v>130</v>
      </c>
      <c r="B30" s="122" t="s">
        <v>131</v>
      </c>
      <c r="C30" s="298">
        <v>3756000</v>
      </c>
      <c r="D30" s="298">
        <v>4658000</v>
      </c>
      <c r="E30" s="298">
        <v>4657377</v>
      </c>
      <c r="F30" s="298"/>
      <c r="G30" s="298"/>
      <c r="H30" s="298"/>
      <c r="I30" s="298"/>
      <c r="J30" s="298"/>
      <c r="K30" s="298"/>
      <c r="L30" s="299">
        <f>SUM(C30,F30,I30)</f>
        <v>3756000</v>
      </c>
      <c r="M30" s="299">
        <f>SUM(D30,G30,J30)</f>
        <v>4658000</v>
      </c>
      <c r="N30" s="299">
        <f t="shared" si="2"/>
        <v>4657377</v>
      </c>
    </row>
    <row r="31" spans="1:14" ht="20.100000000000001" customHeight="1" x14ac:dyDescent="0.2">
      <c r="A31" s="71" t="s">
        <v>132</v>
      </c>
      <c r="B31" s="122" t="s">
        <v>133</v>
      </c>
      <c r="C31" s="298"/>
      <c r="D31" s="298"/>
      <c r="E31" s="298"/>
      <c r="F31" s="298"/>
      <c r="G31" s="298"/>
      <c r="H31" s="298"/>
      <c r="I31" s="298"/>
      <c r="J31" s="298"/>
      <c r="K31" s="298"/>
      <c r="L31" s="299"/>
      <c r="M31" s="299"/>
      <c r="N31" s="299"/>
    </row>
    <row r="32" spans="1:14" ht="20.100000000000001" customHeight="1" x14ac:dyDescent="0.2">
      <c r="A32" s="75" t="s">
        <v>134</v>
      </c>
      <c r="B32" s="125" t="s">
        <v>135</v>
      </c>
      <c r="C32" s="298">
        <f>SUM(C29:C31)</f>
        <v>3756000</v>
      </c>
      <c r="D32" s="298">
        <f>SUM(D29:D31)</f>
        <v>4658000</v>
      </c>
      <c r="E32" s="298">
        <f>SUM(E29:E31)</f>
        <v>4657377</v>
      </c>
      <c r="F32" s="298"/>
      <c r="G32" s="298"/>
      <c r="H32" s="298"/>
      <c r="I32" s="298"/>
      <c r="J32" s="298"/>
      <c r="K32" s="298"/>
      <c r="L32" s="299">
        <f t="shared" ref="L32:N33" si="5">SUM(C32,F32,I32)</f>
        <v>3756000</v>
      </c>
      <c r="M32" s="299">
        <f t="shared" si="5"/>
        <v>4658000</v>
      </c>
      <c r="N32" s="299">
        <f t="shared" si="5"/>
        <v>4657377</v>
      </c>
    </row>
    <row r="33" spans="1:14" ht="20.100000000000001" customHeight="1" x14ac:dyDescent="0.2">
      <c r="A33" s="71" t="s">
        <v>136</v>
      </c>
      <c r="B33" s="122" t="s">
        <v>137</v>
      </c>
      <c r="C33" s="298"/>
      <c r="D33" s="298">
        <v>10000</v>
      </c>
      <c r="E33" s="298">
        <v>6411</v>
      </c>
      <c r="F33" s="298"/>
      <c r="G33" s="298"/>
      <c r="H33" s="298"/>
      <c r="I33" s="298"/>
      <c r="J33" s="298"/>
      <c r="K33" s="298"/>
      <c r="L33" s="299">
        <f t="shared" si="5"/>
        <v>0</v>
      </c>
      <c r="M33" s="299">
        <f t="shared" si="5"/>
        <v>10000</v>
      </c>
      <c r="N33" s="299">
        <f t="shared" si="5"/>
        <v>6411</v>
      </c>
    </row>
    <row r="34" spans="1:14" ht="20.100000000000001" customHeight="1" x14ac:dyDescent="0.2">
      <c r="A34" s="71" t="s">
        <v>138</v>
      </c>
      <c r="B34" s="122" t="s">
        <v>139</v>
      </c>
      <c r="C34" s="298">
        <v>550000</v>
      </c>
      <c r="D34" s="298">
        <v>540000</v>
      </c>
      <c r="E34" s="298">
        <v>427877</v>
      </c>
      <c r="F34" s="298"/>
      <c r="G34" s="298"/>
      <c r="H34" s="298"/>
      <c r="I34" s="298"/>
      <c r="J34" s="298"/>
      <c r="K34" s="298"/>
      <c r="L34" s="299">
        <f t="shared" ref="L34:M38" si="6">SUM(C34,F34,I34)</f>
        <v>550000</v>
      </c>
      <c r="M34" s="299">
        <f t="shared" si="6"/>
        <v>540000</v>
      </c>
      <c r="N34" s="299">
        <f t="shared" ref="N34:N37" si="7">SUM(E34,H34,K34)</f>
        <v>427877</v>
      </c>
    </row>
    <row r="35" spans="1:14" ht="20.100000000000001" customHeight="1" x14ac:dyDescent="0.2">
      <c r="A35" s="75" t="s">
        <v>140</v>
      </c>
      <c r="B35" s="125" t="s">
        <v>141</v>
      </c>
      <c r="C35" s="298">
        <f>SUM(C33:C34)</f>
        <v>550000</v>
      </c>
      <c r="D35" s="298">
        <f>SUM(D33:D34)</f>
        <v>550000</v>
      </c>
      <c r="E35" s="298">
        <f>SUM(E33:E34)</f>
        <v>434288</v>
      </c>
      <c r="F35" s="298"/>
      <c r="G35" s="298"/>
      <c r="H35" s="298"/>
      <c r="I35" s="298"/>
      <c r="J35" s="298"/>
      <c r="K35" s="298"/>
      <c r="L35" s="299">
        <f t="shared" si="6"/>
        <v>550000</v>
      </c>
      <c r="M35" s="299">
        <f t="shared" si="6"/>
        <v>550000</v>
      </c>
      <c r="N35" s="299">
        <f t="shared" si="7"/>
        <v>434288</v>
      </c>
    </row>
    <row r="36" spans="1:14" ht="20.100000000000001" customHeight="1" x14ac:dyDescent="0.2">
      <c r="A36" s="71" t="s">
        <v>142</v>
      </c>
      <c r="B36" s="122" t="s">
        <v>143</v>
      </c>
      <c r="C36" s="298">
        <v>2633000</v>
      </c>
      <c r="D36" s="298">
        <v>2665000</v>
      </c>
      <c r="E36" s="298">
        <v>2087339</v>
      </c>
      <c r="F36" s="298"/>
      <c r="G36" s="298"/>
      <c r="H36" s="298"/>
      <c r="I36" s="298"/>
      <c r="J36" s="298"/>
      <c r="K36" s="298"/>
      <c r="L36" s="299">
        <f t="shared" si="6"/>
        <v>2633000</v>
      </c>
      <c r="M36" s="299">
        <f t="shared" si="6"/>
        <v>2665000</v>
      </c>
      <c r="N36" s="299">
        <f t="shared" si="7"/>
        <v>2087339</v>
      </c>
    </row>
    <row r="37" spans="1:14" ht="20.100000000000001" customHeight="1" x14ac:dyDescent="0.2">
      <c r="A37" s="71" t="s">
        <v>144</v>
      </c>
      <c r="B37" s="122" t="s">
        <v>145</v>
      </c>
      <c r="C37" s="298"/>
      <c r="D37" s="298"/>
      <c r="E37" s="298"/>
      <c r="F37" s="298"/>
      <c r="G37" s="298"/>
      <c r="H37" s="298"/>
      <c r="I37" s="298"/>
      <c r="J37" s="298"/>
      <c r="K37" s="298"/>
      <c r="L37" s="299">
        <f t="shared" si="6"/>
        <v>0</v>
      </c>
      <c r="M37" s="299">
        <f t="shared" si="6"/>
        <v>0</v>
      </c>
      <c r="N37" s="299">
        <f t="shared" si="7"/>
        <v>0</v>
      </c>
    </row>
    <row r="38" spans="1:14" ht="20.100000000000001" customHeight="1" x14ac:dyDescent="0.2">
      <c r="A38" s="71" t="s">
        <v>146</v>
      </c>
      <c r="B38" s="122" t="s">
        <v>147</v>
      </c>
      <c r="C38" s="298">
        <v>130000</v>
      </c>
      <c r="D38" s="298">
        <v>130000</v>
      </c>
      <c r="E38" s="298"/>
      <c r="F38" s="298"/>
      <c r="G38" s="298"/>
      <c r="H38" s="298"/>
      <c r="I38" s="298"/>
      <c r="J38" s="298"/>
      <c r="K38" s="298"/>
      <c r="L38" s="299">
        <f t="shared" si="6"/>
        <v>130000</v>
      </c>
      <c r="M38" s="299">
        <f t="shared" si="6"/>
        <v>130000</v>
      </c>
      <c r="N38" s="299"/>
    </row>
    <row r="39" spans="1:14" ht="20.100000000000001" customHeight="1" x14ac:dyDescent="0.2">
      <c r="A39" s="71" t="s">
        <v>148</v>
      </c>
      <c r="B39" s="122" t="s">
        <v>149</v>
      </c>
      <c r="C39" s="298">
        <v>5195393</v>
      </c>
      <c r="D39" s="298">
        <v>3576393</v>
      </c>
      <c r="E39" s="298">
        <v>1377657</v>
      </c>
      <c r="F39" s="298"/>
      <c r="G39" s="298"/>
      <c r="H39" s="298"/>
      <c r="I39" s="298"/>
      <c r="J39" s="298"/>
      <c r="K39" s="298"/>
      <c r="L39" s="299">
        <f>SUM(C39,F39,I39)</f>
        <v>5195393</v>
      </c>
      <c r="M39" s="299">
        <f>SUM(D39,G39,J39)</f>
        <v>3576393</v>
      </c>
      <c r="N39" s="299">
        <f>SUM(E39,H39,K39)</f>
        <v>1377657</v>
      </c>
    </row>
    <row r="40" spans="1:14" ht="20.100000000000001" customHeight="1" x14ac:dyDescent="0.2">
      <c r="A40" s="129" t="s">
        <v>150</v>
      </c>
      <c r="B40" s="122" t="s">
        <v>151</v>
      </c>
      <c r="C40" s="298"/>
      <c r="D40" s="298"/>
      <c r="E40" s="298"/>
      <c r="F40" s="298"/>
      <c r="G40" s="298"/>
      <c r="H40" s="298"/>
      <c r="I40" s="298"/>
      <c r="J40" s="298"/>
      <c r="K40" s="298"/>
      <c r="L40" s="299"/>
      <c r="M40" s="299">
        <f>SUM(D40,G40,J40)</f>
        <v>0</v>
      </c>
      <c r="N40" s="299">
        <f>SUM(E40,H40,K40)</f>
        <v>0</v>
      </c>
    </row>
    <row r="41" spans="1:14" ht="20.100000000000001" customHeight="1" x14ac:dyDescent="0.2">
      <c r="A41" s="126" t="s">
        <v>152</v>
      </c>
      <c r="B41" s="122" t="s">
        <v>153</v>
      </c>
      <c r="C41" s="298"/>
      <c r="D41" s="298">
        <v>11000</v>
      </c>
      <c r="E41" s="298">
        <v>10500</v>
      </c>
      <c r="F41" s="298"/>
      <c r="G41" s="298"/>
      <c r="H41" s="298"/>
      <c r="I41" s="298"/>
      <c r="J41" s="298"/>
      <c r="K41" s="298"/>
      <c r="L41" s="299">
        <f t="shared" ref="L41:M46" si="8">SUM(C41,F41,I41)</f>
        <v>0</v>
      </c>
      <c r="M41" s="299">
        <f t="shared" si="8"/>
        <v>11000</v>
      </c>
      <c r="N41" s="299">
        <f t="shared" ref="N41:N46" si="9">SUM(E41,H41,K41)</f>
        <v>10500</v>
      </c>
    </row>
    <row r="42" spans="1:14" ht="20.100000000000001" customHeight="1" x14ac:dyDescent="0.2">
      <c r="A42" s="71" t="s">
        <v>154</v>
      </c>
      <c r="B42" s="122" t="s">
        <v>155</v>
      </c>
      <c r="C42" s="298">
        <v>2700000</v>
      </c>
      <c r="D42" s="298">
        <v>4630402</v>
      </c>
      <c r="E42" s="298">
        <v>4629918</v>
      </c>
      <c r="F42" s="298"/>
      <c r="G42" s="298"/>
      <c r="H42" s="298"/>
      <c r="I42" s="298"/>
      <c r="J42" s="298"/>
      <c r="K42" s="298"/>
      <c r="L42" s="299">
        <f t="shared" si="8"/>
        <v>2700000</v>
      </c>
      <c r="M42" s="299">
        <f t="shared" si="8"/>
        <v>4630402</v>
      </c>
      <c r="N42" s="299">
        <f t="shared" si="9"/>
        <v>4629918</v>
      </c>
    </row>
    <row r="43" spans="1:14" ht="20.100000000000001" customHeight="1" x14ac:dyDescent="0.2">
      <c r="A43" s="75" t="s">
        <v>156</v>
      </c>
      <c r="B43" s="125" t="s">
        <v>157</v>
      </c>
      <c r="C43" s="298">
        <f>SUM(C36:C42)</f>
        <v>10658393</v>
      </c>
      <c r="D43" s="298">
        <f>SUM(D36:D42)</f>
        <v>11012795</v>
      </c>
      <c r="E43" s="298">
        <f>SUM(E36:E42)</f>
        <v>8105414</v>
      </c>
      <c r="F43" s="298"/>
      <c r="G43" s="298"/>
      <c r="H43" s="298"/>
      <c r="I43" s="298"/>
      <c r="J43" s="298"/>
      <c r="K43" s="298"/>
      <c r="L43" s="299">
        <f t="shared" si="8"/>
        <v>10658393</v>
      </c>
      <c r="M43" s="299">
        <f t="shared" si="8"/>
        <v>11012795</v>
      </c>
      <c r="N43" s="299">
        <f t="shared" si="9"/>
        <v>8105414</v>
      </c>
    </row>
    <row r="44" spans="1:14" ht="20.100000000000001" customHeight="1" x14ac:dyDescent="0.2">
      <c r="A44" s="71" t="s">
        <v>158</v>
      </c>
      <c r="B44" s="122" t="s">
        <v>159</v>
      </c>
      <c r="C44" s="298"/>
      <c r="D44" s="298"/>
      <c r="E44" s="298"/>
      <c r="F44" s="298"/>
      <c r="G44" s="298"/>
      <c r="H44" s="298"/>
      <c r="I44" s="298"/>
      <c r="J44" s="298"/>
      <c r="K44" s="298"/>
      <c r="L44" s="299">
        <f t="shared" si="8"/>
        <v>0</v>
      </c>
      <c r="M44" s="299">
        <f t="shared" si="8"/>
        <v>0</v>
      </c>
      <c r="N44" s="299">
        <f t="shared" si="9"/>
        <v>0</v>
      </c>
    </row>
    <row r="45" spans="1:14" ht="20.100000000000001" customHeight="1" x14ac:dyDescent="0.2">
      <c r="A45" s="71" t="s">
        <v>160</v>
      </c>
      <c r="B45" s="122" t="s">
        <v>161</v>
      </c>
      <c r="C45" s="298"/>
      <c r="D45" s="298">
        <v>120000</v>
      </c>
      <c r="E45" s="298">
        <v>113000</v>
      </c>
      <c r="F45" s="298"/>
      <c r="G45" s="298"/>
      <c r="H45" s="298"/>
      <c r="I45" s="298"/>
      <c r="J45" s="298"/>
      <c r="K45" s="298"/>
      <c r="L45" s="299">
        <f t="shared" si="8"/>
        <v>0</v>
      </c>
      <c r="M45" s="299">
        <f t="shared" si="8"/>
        <v>120000</v>
      </c>
      <c r="N45" s="299">
        <f t="shared" si="9"/>
        <v>113000</v>
      </c>
    </row>
    <row r="46" spans="1:14" ht="20.100000000000001" customHeight="1" x14ac:dyDescent="0.2">
      <c r="A46" s="75" t="s">
        <v>162</v>
      </c>
      <c r="B46" s="125" t="s">
        <v>163</v>
      </c>
      <c r="C46" s="298">
        <f>SUM(C44:C45)</f>
        <v>0</v>
      </c>
      <c r="D46" s="298">
        <f>SUM(D44:D45)</f>
        <v>120000</v>
      </c>
      <c r="E46" s="298">
        <f>SUM(E44:E45)</f>
        <v>113000</v>
      </c>
      <c r="F46" s="298"/>
      <c r="G46" s="298"/>
      <c r="H46" s="298"/>
      <c r="I46" s="298"/>
      <c r="J46" s="298"/>
      <c r="K46" s="298"/>
      <c r="L46" s="299">
        <f t="shared" si="8"/>
        <v>0</v>
      </c>
      <c r="M46" s="299">
        <f>SUM(D46,G46,J46)</f>
        <v>120000</v>
      </c>
      <c r="N46" s="299">
        <f t="shared" si="9"/>
        <v>113000</v>
      </c>
    </row>
    <row r="47" spans="1:14" ht="24" customHeight="1" x14ac:dyDescent="0.2">
      <c r="A47" s="71" t="s">
        <v>164</v>
      </c>
      <c r="B47" s="122" t="s">
        <v>165</v>
      </c>
      <c r="C47" s="298">
        <v>4006000</v>
      </c>
      <c r="D47" s="298">
        <v>4218598</v>
      </c>
      <c r="E47" s="298">
        <v>3059388</v>
      </c>
      <c r="F47" s="298"/>
      <c r="G47" s="298"/>
      <c r="H47" s="298"/>
      <c r="I47" s="298"/>
      <c r="J47" s="298"/>
      <c r="K47" s="298"/>
      <c r="L47" s="299">
        <f>SUM(C47,F47,I47)</f>
        <v>4006000</v>
      </c>
      <c r="M47" s="299">
        <f>SUM(D47,G47,J47)</f>
        <v>4218598</v>
      </c>
      <c r="N47" s="299">
        <f>SUM(E47,H47,K47)</f>
        <v>3059388</v>
      </c>
    </row>
    <row r="48" spans="1:14" ht="20.100000000000001" customHeight="1" x14ac:dyDescent="0.2">
      <c r="A48" s="71" t="s">
        <v>166</v>
      </c>
      <c r="B48" s="122" t="s">
        <v>167</v>
      </c>
      <c r="C48" s="298"/>
      <c r="D48" s="298">
        <v>230000</v>
      </c>
      <c r="E48" s="298">
        <v>230000</v>
      </c>
      <c r="F48" s="298"/>
      <c r="G48" s="298"/>
      <c r="H48" s="298"/>
      <c r="I48" s="298"/>
      <c r="J48" s="298"/>
      <c r="K48" s="298"/>
      <c r="L48" s="299"/>
      <c r="M48" s="299"/>
      <c r="N48" s="299"/>
    </row>
    <row r="49" spans="1:14" ht="20.100000000000001" customHeight="1" x14ac:dyDescent="0.2">
      <c r="A49" s="71" t="s">
        <v>168</v>
      </c>
      <c r="B49" s="122" t="s">
        <v>169</v>
      </c>
      <c r="C49" s="298"/>
      <c r="D49" s="298">
        <v>1000</v>
      </c>
      <c r="E49" s="298">
        <v>750</v>
      </c>
      <c r="F49" s="298"/>
      <c r="G49" s="298"/>
      <c r="H49" s="298"/>
      <c r="I49" s="298"/>
      <c r="J49" s="298"/>
      <c r="K49" s="298"/>
      <c r="L49" s="299"/>
      <c r="M49" s="299"/>
      <c r="N49" s="299"/>
    </row>
    <row r="50" spans="1:14" ht="20.100000000000001" customHeight="1" x14ac:dyDescent="0.2">
      <c r="A50" s="71" t="s">
        <v>170</v>
      </c>
      <c r="B50" s="122" t="s">
        <v>171</v>
      </c>
      <c r="C50" s="298"/>
      <c r="D50" s="298"/>
      <c r="E50" s="298"/>
      <c r="F50" s="298"/>
      <c r="G50" s="298"/>
      <c r="H50" s="298"/>
      <c r="I50" s="298"/>
      <c r="J50" s="298"/>
      <c r="K50" s="298"/>
      <c r="L50" s="299"/>
      <c r="M50" s="299"/>
      <c r="N50" s="299"/>
    </row>
    <row r="51" spans="1:14" ht="20.100000000000001" customHeight="1" x14ac:dyDescent="0.2">
      <c r="A51" s="71" t="s">
        <v>172</v>
      </c>
      <c r="B51" s="122" t="s">
        <v>173</v>
      </c>
      <c r="C51" s="298"/>
      <c r="D51" s="298">
        <v>1000</v>
      </c>
      <c r="E51" s="298">
        <v>12</v>
      </c>
      <c r="F51" s="298"/>
      <c r="G51" s="298"/>
      <c r="H51" s="298"/>
      <c r="I51" s="298"/>
      <c r="J51" s="298"/>
      <c r="K51" s="298"/>
      <c r="L51" s="299">
        <f t="shared" ref="L51:M53" si="10">SUM(C51,F51,I51)</f>
        <v>0</v>
      </c>
      <c r="M51" s="299">
        <f t="shared" si="10"/>
        <v>1000</v>
      </c>
      <c r="N51" s="299">
        <f t="shared" ref="N51:N53" si="11">SUM(E51,H51,K51)</f>
        <v>12</v>
      </c>
    </row>
    <row r="52" spans="1:14" ht="20.100000000000001" customHeight="1" x14ac:dyDescent="0.2">
      <c r="A52" s="75" t="s">
        <v>174</v>
      </c>
      <c r="B52" s="125" t="s">
        <v>175</v>
      </c>
      <c r="C52" s="298">
        <f>SUM(C47:C51)</f>
        <v>4006000</v>
      </c>
      <c r="D52" s="298">
        <f>SUM(D47:D51)</f>
        <v>4450598</v>
      </c>
      <c r="E52" s="298">
        <f>SUM(E47:E51)</f>
        <v>3290150</v>
      </c>
      <c r="F52" s="298"/>
      <c r="G52" s="298"/>
      <c r="H52" s="298"/>
      <c r="I52" s="298"/>
      <c r="J52" s="298"/>
      <c r="K52" s="298"/>
      <c r="L52" s="299">
        <f t="shared" si="10"/>
        <v>4006000</v>
      </c>
      <c r="M52" s="299">
        <f t="shared" si="10"/>
        <v>4450598</v>
      </c>
      <c r="N52" s="299">
        <f t="shared" si="11"/>
        <v>3290150</v>
      </c>
    </row>
    <row r="53" spans="1:14" ht="20.100000000000001" customHeight="1" x14ac:dyDescent="0.2">
      <c r="A53" s="77" t="s">
        <v>176</v>
      </c>
      <c r="B53" s="128" t="s">
        <v>27</v>
      </c>
      <c r="C53" s="300">
        <f>SUM(C52,C46,C43,C35,C32)</f>
        <v>18970393</v>
      </c>
      <c r="D53" s="300">
        <f t="shared" ref="D53:E53" si="12">SUM(D52,D46,D43,D35,D32)</f>
        <v>20791393</v>
      </c>
      <c r="E53" s="300">
        <f t="shared" si="12"/>
        <v>16600229</v>
      </c>
      <c r="F53" s="300"/>
      <c r="G53" s="300"/>
      <c r="H53" s="300"/>
      <c r="I53" s="300"/>
      <c r="J53" s="300"/>
      <c r="K53" s="300"/>
      <c r="L53" s="301">
        <f t="shared" si="10"/>
        <v>18970393</v>
      </c>
      <c r="M53" s="301">
        <f t="shared" si="10"/>
        <v>20791393</v>
      </c>
      <c r="N53" s="301">
        <f t="shared" si="11"/>
        <v>16600229</v>
      </c>
    </row>
    <row r="54" spans="1:14" ht="20.100000000000001" customHeight="1" x14ac:dyDescent="0.2">
      <c r="A54" s="76" t="s">
        <v>177</v>
      </c>
      <c r="B54" s="122" t="s">
        <v>178</v>
      </c>
      <c r="C54" s="298"/>
      <c r="D54" s="298"/>
      <c r="E54" s="298"/>
      <c r="F54" s="298"/>
      <c r="G54" s="298"/>
      <c r="H54" s="298"/>
      <c r="I54" s="298"/>
      <c r="J54" s="298"/>
      <c r="K54" s="298"/>
      <c r="L54" s="299"/>
      <c r="M54" s="299"/>
      <c r="N54" s="299"/>
    </row>
    <row r="55" spans="1:14" ht="20.100000000000001" customHeight="1" x14ac:dyDescent="0.2">
      <c r="A55" s="76" t="s">
        <v>179</v>
      </c>
      <c r="B55" s="122" t="s">
        <v>180</v>
      </c>
      <c r="C55" s="298"/>
      <c r="D55" s="298"/>
      <c r="E55" s="298"/>
      <c r="F55" s="298"/>
      <c r="G55" s="298"/>
      <c r="H55" s="298"/>
      <c r="I55" s="298"/>
      <c r="J55" s="298"/>
      <c r="K55" s="298"/>
      <c r="L55" s="299"/>
      <c r="M55" s="299"/>
      <c r="N55" s="299"/>
    </row>
    <row r="56" spans="1:14" ht="20.100000000000001" customHeight="1" x14ac:dyDescent="0.2">
      <c r="A56" s="130" t="s">
        <v>181</v>
      </c>
      <c r="B56" s="122" t="s">
        <v>182</v>
      </c>
      <c r="C56" s="298"/>
      <c r="D56" s="298"/>
      <c r="E56" s="298"/>
      <c r="F56" s="298"/>
      <c r="G56" s="298"/>
      <c r="H56" s="298"/>
      <c r="I56" s="298"/>
      <c r="J56" s="298"/>
      <c r="K56" s="298"/>
      <c r="L56" s="299"/>
      <c r="M56" s="299"/>
      <c r="N56" s="299"/>
    </row>
    <row r="57" spans="1:14" ht="26.25" customHeight="1" x14ac:dyDescent="0.2">
      <c r="A57" s="130" t="s">
        <v>183</v>
      </c>
      <c r="B57" s="122" t="s">
        <v>184</v>
      </c>
      <c r="C57" s="298"/>
      <c r="D57" s="298"/>
      <c r="E57" s="298"/>
      <c r="F57" s="298"/>
      <c r="G57" s="298"/>
      <c r="H57" s="298"/>
      <c r="I57" s="298"/>
      <c r="J57" s="298"/>
      <c r="K57" s="298"/>
      <c r="L57" s="299">
        <f t="shared" ref="L57:N59" si="13">SUM(C57,F57,I57)</f>
        <v>0</v>
      </c>
      <c r="M57" s="299">
        <f t="shared" si="13"/>
        <v>0</v>
      </c>
      <c r="N57" s="299">
        <f t="shared" si="13"/>
        <v>0</v>
      </c>
    </row>
    <row r="58" spans="1:14" ht="27.75" customHeight="1" x14ac:dyDescent="0.2">
      <c r="A58" s="130" t="s">
        <v>185</v>
      </c>
      <c r="B58" s="122" t="s">
        <v>186</v>
      </c>
      <c r="C58" s="298"/>
      <c r="D58" s="298"/>
      <c r="E58" s="298"/>
      <c r="F58" s="298"/>
      <c r="G58" s="298"/>
      <c r="H58" s="298"/>
      <c r="I58" s="298"/>
      <c r="J58" s="298"/>
      <c r="K58" s="298"/>
      <c r="L58" s="299">
        <f t="shared" si="13"/>
        <v>0</v>
      </c>
      <c r="M58" s="299">
        <f t="shared" si="13"/>
        <v>0</v>
      </c>
      <c r="N58" s="299">
        <f t="shared" si="13"/>
        <v>0</v>
      </c>
    </row>
    <row r="59" spans="1:14" ht="20.100000000000001" customHeight="1" x14ac:dyDescent="0.2">
      <c r="A59" s="76" t="s">
        <v>187</v>
      </c>
      <c r="B59" s="122" t="s">
        <v>188</v>
      </c>
      <c r="C59" s="298"/>
      <c r="D59" s="298"/>
      <c r="E59" s="298"/>
      <c r="F59" s="298"/>
      <c r="G59" s="298"/>
      <c r="H59" s="298"/>
      <c r="I59" s="298"/>
      <c r="J59" s="298"/>
      <c r="K59" s="298"/>
      <c r="L59" s="299">
        <f t="shared" si="13"/>
        <v>0</v>
      </c>
      <c r="M59" s="299">
        <f t="shared" si="13"/>
        <v>0</v>
      </c>
      <c r="N59" s="299">
        <f t="shared" si="13"/>
        <v>0</v>
      </c>
    </row>
    <row r="60" spans="1:14" ht="20.100000000000001" customHeight="1" x14ac:dyDescent="0.2">
      <c r="A60" s="76" t="s">
        <v>189</v>
      </c>
      <c r="B60" s="122" t="s">
        <v>190</v>
      </c>
      <c r="C60" s="298"/>
      <c r="D60" s="298"/>
      <c r="E60" s="298"/>
      <c r="F60" s="298"/>
      <c r="G60" s="298"/>
      <c r="H60" s="298"/>
      <c r="I60" s="298"/>
      <c r="J60" s="298"/>
      <c r="K60" s="298"/>
      <c r="L60" s="299"/>
      <c r="M60" s="299"/>
      <c r="N60" s="299"/>
    </row>
    <row r="61" spans="1:14" ht="20.100000000000001" customHeight="1" x14ac:dyDescent="0.2">
      <c r="A61" s="76" t="s">
        <v>191</v>
      </c>
      <c r="B61" s="122" t="s">
        <v>192</v>
      </c>
      <c r="C61" s="298">
        <v>1966000</v>
      </c>
      <c r="D61" s="298">
        <v>2463840</v>
      </c>
      <c r="E61" s="298">
        <v>1604700</v>
      </c>
      <c r="F61" s="298"/>
      <c r="G61" s="298"/>
      <c r="H61" s="298"/>
      <c r="I61" s="298"/>
      <c r="J61" s="298"/>
      <c r="K61" s="298"/>
      <c r="L61" s="299">
        <f t="shared" ref="L61:N62" si="14">SUM(C61,F61,I61)</f>
        <v>1966000</v>
      </c>
      <c r="M61" s="299">
        <f t="shared" si="14"/>
        <v>2463840</v>
      </c>
      <c r="N61" s="299">
        <f t="shared" si="14"/>
        <v>1604700</v>
      </c>
    </row>
    <row r="62" spans="1:14" ht="20.100000000000001" customHeight="1" x14ac:dyDescent="0.2">
      <c r="A62" s="131" t="s">
        <v>193</v>
      </c>
      <c r="B62" s="128" t="s">
        <v>29</v>
      </c>
      <c r="C62" s="300">
        <f>SUM(C54:C61)</f>
        <v>1966000</v>
      </c>
      <c r="D62" s="300">
        <f>SUM(D54:D61)</f>
        <v>2463840</v>
      </c>
      <c r="E62" s="300">
        <f t="shared" ref="E62" si="15">SUM(E54:E61)</f>
        <v>1604700</v>
      </c>
      <c r="F62" s="300">
        <f>SUM(F54:F61)</f>
        <v>0</v>
      </c>
      <c r="G62" s="300">
        <f>SUM(G54:G61)</f>
        <v>0</v>
      </c>
      <c r="H62" s="300">
        <f>SUM(H57:H61)</f>
        <v>0</v>
      </c>
      <c r="I62" s="300"/>
      <c r="J62" s="300"/>
      <c r="K62" s="300"/>
      <c r="L62" s="301">
        <f t="shared" si="14"/>
        <v>1966000</v>
      </c>
      <c r="M62" s="301">
        <f t="shared" si="14"/>
        <v>2463840</v>
      </c>
      <c r="N62" s="301">
        <f t="shared" si="14"/>
        <v>1604700</v>
      </c>
    </row>
    <row r="63" spans="1:14" ht="20.100000000000001" customHeight="1" x14ac:dyDescent="0.2">
      <c r="A63" s="74" t="s">
        <v>194</v>
      </c>
      <c r="B63" s="122" t="s">
        <v>195</v>
      </c>
      <c r="C63" s="298"/>
      <c r="D63" s="298"/>
      <c r="E63" s="298"/>
      <c r="F63" s="298"/>
      <c r="G63" s="298"/>
      <c r="H63" s="298"/>
      <c r="I63" s="298"/>
      <c r="J63" s="298"/>
      <c r="K63" s="298"/>
      <c r="L63" s="299"/>
      <c r="M63" s="299"/>
      <c r="N63" s="299"/>
    </row>
    <row r="64" spans="1:14" ht="20.100000000000001" customHeight="1" x14ac:dyDescent="0.2">
      <c r="A64" s="74" t="s">
        <v>196</v>
      </c>
      <c r="B64" s="122" t="s">
        <v>197</v>
      </c>
      <c r="C64" s="298"/>
      <c r="D64" s="298"/>
      <c r="E64" s="298"/>
      <c r="F64" s="298"/>
      <c r="G64" s="298"/>
      <c r="H64" s="298"/>
      <c r="I64" s="298"/>
      <c r="J64" s="298"/>
      <c r="K64" s="298"/>
      <c r="L64" s="299"/>
      <c r="M64" s="299">
        <f>SUM(D64,G64,J64)</f>
        <v>0</v>
      </c>
      <c r="N64" s="299">
        <f>SUM(E64,H64,K64)</f>
        <v>0</v>
      </c>
    </row>
    <row r="65" spans="1:14" ht="24.95" customHeight="1" x14ac:dyDescent="0.2">
      <c r="A65" s="74" t="s">
        <v>198</v>
      </c>
      <c r="B65" s="122" t="s">
        <v>199</v>
      </c>
      <c r="C65" s="298"/>
      <c r="D65" s="298"/>
      <c r="E65" s="298"/>
      <c r="F65" s="298"/>
      <c r="G65" s="298"/>
      <c r="H65" s="298"/>
      <c r="I65" s="298"/>
      <c r="J65" s="298"/>
      <c r="K65" s="298"/>
      <c r="L65" s="299"/>
      <c r="M65" s="299"/>
      <c r="N65" s="299"/>
    </row>
    <row r="66" spans="1:14" ht="24.95" customHeight="1" x14ac:dyDescent="0.2">
      <c r="A66" s="74" t="s">
        <v>200</v>
      </c>
      <c r="B66" s="122" t="s">
        <v>201</v>
      </c>
      <c r="C66" s="298"/>
      <c r="D66" s="298"/>
      <c r="E66" s="298"/>
      <c r="F66" s="298"/>
      <c r="G66" s="298"/>
      <c r="H66" s="298"/>
      <c r="I66" s="298"/>
      <c r="J66" s="298"/>
      <c r="K66" s="298"/>
      <c r="L66" s="299"/>
      <c r="M66" s="299"/>
      <c r="N66" s="299"/>
    </row>
    <row r="67" spans="1:14" ht="24.95" customHeight="1" x14ac:dyDescent="0.2">
      <c r="A67" s="74" t="s">
        <v>202</v>
      </c>
      <c r="B67" s="122" t="s">
        <v>203</v>
      </c>
      <c r="C67" s="298"/>
      <c r="D67" s="298"/>
      <c r="E67" s="298"/>
      <c r="F67" s="298"/>
      <c r="G67" s="298"/>
      <c r="H67" s="298"/>
      <c r="I67" s="298"/>
      <c r="J67" s="298"/>
      <c r="K67" s="298"/>
      <c r="L67" s="299"/>
      <c r="M67" s="299"/>
      <c r="N67" s="299"/>
    </row>
    <row r="68" spans="1:14" ht="24.95" customHeight="1" x14ac:dyDescent="0.2">
      <c r="A68" s="74" t="s">
        <v>204</v>
      </c>
      <c r="B68" s="122" t="s">
        <v>205</v>
      </c>
      <c r="C68" s="298">
        <v>684000</v>
      </c>
      <c r="D68" s="298">
        <v>1222000</v>
      </c>
      <c r="E68" s="298">
        <v>1221429</v>
      </c>
      <c r="F68" s="298"/>
      <c r="G68" s="298"/>
      <c r="H68" s="298"/>
      <c r="I68" s="298"/>
      <c r="J68" s="298"/>
      <c r="K68" s="298"/>
      <c r="L68" s="299">
        <f>SUM(C68,F68,I68)</f>
        <v>684000</v>
      </c>
      <c r="M68" s="299">
        <f>SUM(D68,G68,J68)</f>
        <v>1222000</v>
      </c>
      <c r="N68" s="299">
        <f>SUM(E68,H68,K68)</f>
        <v>1221429</v>
      </c>
    </row>
    <row r="69" spans="1:14" ht="24.95" customHeight="1" x14ac:dyDescent="0.2">
      <c r="A69" s="74" t="s">
        <v>206</v>
      </c>
      <c r="B69" s="122" t="s">
        <v>207</v>
      </c>
      <c r="C69" s="298"/>
      <c r="D69" s="298"/>
      <c r="E69" s="298"/>
      <c r="F69" s="298"/>
      <c r="G69" s="298"/>
      <c r="H69" s="298"/>
      <c r="I69" s="298"/>
      <c r="J69" s="298"/>
      <c r="K69" s="298"/>
      <c r="L69" s="299"/>
      <c r="M69" s="299"/>
      <c r="N69" s="299"/>
    </row>
    <row r="70" spans="1:14" ht="24.95" customHeight="1" x14ac:dyDescent="0.2">
      <c r="A70" s="74" t="s">
        <v>208</v>
      </c>
      <c r="B70" s="122" t="s">
        <v>209</v>
      </c>
      <c r="C70" s="298"/>
      <c r="D70" s="298"/>
      <c r="E70" s="298"/>
      <c r="F70" s="298"/>
      <c r="G70" s="298"/>
      <c r="H70" s="298"/>
      <c r="I70" s="298"/>
      <c r="J70" s="298"/>
      <c r="K70" s="298"/>
      <c r="L70" s="299"/>
      <c r="M70" s="299"/>
      <c r="N70" s="299"/>
    </row>
    <row r="71" spans="1:14" ht="24.95" customHeight="1" x14ac:dyDescent="0.2">
      <c r="A71" s="74" t="s">
        <v>210</v>
      </c>
      <c r="B71" s="122" t="s">
        <v>211</v>
      </c>
      <c r="C71" s="298"/>
      <c r="D71" s="298"/>
      <c r="E71" s="298"/>
      <c r="F71" s="298"/>
      <c r="G71" s="298"/>
      <c r="H71" s="298"/>
      <c r="I71" s="298"/>
      <c r="J71" s="298"/>
      <c r="K71" s="298"/>
      <c r="L71" s="299"/>
      <c r="M71" s="299"/>
      <c r="N71" s="299"/>
    </row>
    <row r="72" spans="1:14" ht="24.95" customHeight="1" x14ac:dyDescent="0.2">
      <c r="A72" s="70" t="s">
        <v>212</v>
      </c>
      <c r="B72" s="122" t="s">
        <v>213</v>
      </c>
      <c r="C72" s="298"/>
      <c r="D72" s="298"/>
      <c r="E72" s="298"/>
      <c r="F72" s="298"/>
      <c r="G72" s="298"/>
      <c r="H72" s="298"/>
      <c r="I72" s="298"/>
      <c r="J72" s="298"/>
      <c r="K72" s="298"/>
      <c r="L72" s="299"/>
      <c r="M72" s="299"/>
      <c r="N72" s="299"/>
    </row>
    <row r="73" spans="1:14" ht="24.95" customHeight="1" x14ac:dyDescent="0.2">
      <c r="A73" s="74" t="s">
        <v>214</v>
      </c>
      <c r="B73" s="122" t="s">
        <v>215</v>
      </c>
      <c r="C73" s="298"/>
      <c r="D73" s="298"/>
      <c r="E73" s="298"/>
      <c r="F73" s="298"/>
      <c r="G73" s="298"/>
      <c r="H73" s="298"/>
      <c r="I73" s="298"/>
      <c r="J73" s="298"/>
      <c r="K73" s="298"/>
      <c r="L73" s="299">
        <f>SUM(F73)</f>
        <v>0</v>
      </c>
      <c r="M73" s="299">
        <f>SUM(D73,G73,J73)</f>
        <v>0</v>
      </c>
      <c r="N73" s="299">
        <f>SUM(E73,H73,K73)</f>
        <v>0</v>
      </c>
    </row>
    <row r="74" spans="1:14" ht="20.100000000000001" customHeight="1" x14ac:dyDescent="0.2">
      <c r="A74" s="70" t="s">
        <v>216</v>
      </c>
      <c r="B74" s="122" t="s">
        <v>217</v>
      </c>
      <c r="C74" s="298"/>
      <c r="D74" s="298"/>
      <c r="E74" s="298"/>
      <c r="F74" s="298"/>
      <c r="G74" s="298"/>
      <c r="H74" s="298"/>
      <c r="I74" s="298"/>
      <c r="J74" s="298"/>
      <c r="K74" s="298"/>
      <c r="L74" s="299">
        <f>SUM(C74:I74)</f>
        <v>0</v>
      </c>
      <c r="M74" s="299"/>
      <c r="N74" s="299"/>
    </row>
    <row r="75" spans="1:14" ht="20.100000000000001" customHeight="1" x14ac:dyDescent="0.2">
      <c r="A75" s="70" t="s">
        <v>218</v>
      </c>
      <c r="B75" s="122" t="s">
        <v>217</v>
      </c>
      <c r="C75" s="298"/>
      <c r="D75" s="298"/>
      <c r="E75" s="298"/>
      <c r="F75" s="298"/>
      <c r="G75" s="298"/>
      <c r="H75" s="298"/>
      <c r="I75" s="298"/>
      <c r="J75" s="298"/>
      <c r="K75" s="298"/>
      <c r="L75" s="299">
        <f>SUM(F75)</f>
        <v>0</v>
      </c>
      <c r="M75" s="299">
        <f>SUM(D75,G75,J75)</f>
        <v>0</v>
      </c>
      <c r="N75" s="299"/>
    </row>
    <row r="76" spans="1:14" ht="20.100000000000001" customHeight="1" x14ac:dyDescent="0.2">
      <c r="A76" s="131" t="s">
        <v>219</v>
      </c>
      <c r="B76" s="128" t="s">
        <v>31</v>
      </c>
      <c r="C76" s="300">
        <f t="shared" ref="C76:E76" si="16">SUM(C63:C75)</f>
        <v>684000</v>
      </c>
      <c r="D76" s="300">
        <f t="shared" si="16"/>
        <v>1222000</v>
      </c>
      <c r="E76" s="300">
        <f t="shared" si="16"/>
        <v>1221429</v>
      </c>
      <c r="F76" s="300"/>
      <c r="G76" s="300"/>
      <c r="H76" s="300"/>
      <c r="I76" s="300"/>
      <c r="J76" s="300"/>
      <c r="K76" s="300"/>
      <c r="L76" s="301">
        <f t="shared" ref="L76:N77" si="17">SUM(C76,F76,I76)</f>
        <v>684000</v>
      </c>
      <c r="M76" s="301">
        <f t="shared" si="17"/>
        <v>1222000</v>
      </c>
      <c r="N76" s="301">
        <f t="shared" si="17"/>
        <v>1221429</v>
      </c>
    </row>
    <row r="77" spans="1:14" ht="20.100000000000001" customHeight="1" x14ac:dyDescent="0.25">
      <c r="A77" s="132" t="s">
        <v>220</v>
      </c>
      <c r="B77" s="128"/>
      <c r="C77" s="300">
        <f>SUM(C76,C62,C53,C28,C27)</f>
        <v>32118393</v>
      </c>
      <c r="D77" s="300">
        <f>SUM(D76,D62,D53,D28,D27)</f>
        <v>36596677</v>
      </c>
      <c r="E77" s="300">
        <f>SUM(E76,E62,E53,E28,E27)</f>
        <v>28887159</v>
      </c>
      <c r="F77" s="300">
        <f>SUM(F76,F62,F53,F28,F27)</f>
        <v>300000</v>
      </c>
      <c r="G77" s="300">
        <f>SUM(G76,G62,G28,G27,G53)</f>
        <v>300000</v>
      </c>
      <c r="H77" s="300">
        <f>SUM(H76,H62,H53,H28,H27)</f>
        <v>300000</v>
      </c>
      <c r="I77" s="298"/>
      <c r="J77" s="298"/>
      <c r="K77" s="298"/>
      <c r="L77" s="301">
        <f t="shared" si="17"/>
        <v>32418393</v>
      </c>
      <c r="M77" s="301">
        <f t="shared" si="17"/>
        <v>36896677</v>
      </c>
      <c r="N77" s="301">
        <f t="shared" si="17"/>
        <v>29187159</v>
      </c>
    </row>
    <row r="78" spans="1:14" ht="16.5" customHeight="1" x14ac:dyDescent="0.2">
      <c r="A78" s="133" t="s">
        <v>221</v>
      </c>
      <c r="B78" s="122" t="s">
        <v>222</v>
      </c>
      <c r="C78" s="298"/>
      <c r="D78" s="298"/>
      <c r="E78" s="298"/>
      <c r="F78" s="298"/>
      <c r="G78" s="298"/>
      <c r="H78" s="298"/>
      <c r="I78" s="298"/>
      <c r="J78" s="298"/>
      <c r="K78" s="298"/>
      <c r="L78" s="299"/>
      <c r="M78" s="299"/>
      <c r="N78" s="299"/>
    </row>
    <row r="79" spans="1:14" ht="15.75" customHeight="1" x14ac:dyDescent="0.2">
      <c r="A79" s="133" t="s">
        <v>223</v>
      </c>
      <c r="B79" s="122" t="s">
        <v>224</v>
      </c>
      <c r="C79" s="298"/>
      <c r="D79" s="298"/>
      <c r="E79" s="298"/>
      <c r="F79" s="298"/>
      <c r="G79" s="298"/>
      <c r="H79" s="298"/>
      <c r="I79" s="298"/>
      <c r="J79" s="298"/>
      <c r="K79" s="298"/>
      <c r="L79" s="299"/>
      <c r="M79" s="299"/>
      <c r="N79" s="299"/>
    </row>
    <row r="80" spans="1:14" ht="16.5" customHeight="1" x14ac:dyDescent="0.2">
      <c r="A80" s="133" t="s">
        <v>225</v>
      </c>
      <c r="B80" s="122" t="s">
        <v>226</v>
      </c>
      <c r="C80" s="298"/>
      <c r="D80" s="298"/>
      <c r="E80" s="298"/>
      <c r="F80" s="298"/>
      <c r="G80" s="298">
        <v>130000</v>
      </c>
      <c r="H80" s="298">
        <v>130000</v>
      </c>
      <c r="I80" s="298"/>
      <c r="J80" s="298"/>
      <c r="K80" s="298"/>
      <c r="L80" s="299">
        <f>SUM(C80,F80,I80)</f>
        <v>0</v>
      </c>
      <c r="M80" s="299">
        <f>SUM(G80)</f>
        <v>130000</v>
      </c>
      <c r="N80" s="299">
        <f>SUM(H80)</f>
        <v>130000</v>
      </c>
    </row>
    <row r="81" spans="1:14" ht="17.25" customHeight="1" x14ac:dyDescent="0.2">
      <c r="A81" s="133" t="s">
        <v>227</v>
      </c>
      <c r="B81" s="122" t="s">
        <v>228</v>
      </c>
      <c r="C81" s="298"/>
      <c r="D81" s="298"/>
      <c r="E81" s="298"/>
      <c r="F81" s="298">
        <v>1315000</v>
      </c>
      <c r="G81" s="298">
        <v>1315000</v>
      </c>
      <c r="H81" s="298">
        <v>260858</v>
      </c>
      <c r="I81" s="298"/>
      <c r="J81" s="298"/>
      <c r="K81" s="298"/>
      <c r="L81" s="299">
        <f>SUM(C81,F81,I81)</f>
        <v>1315000</v>
      </c>
      <c r="M81" s="299">
        <f>SUM(D81,G81,J81)</f>
        <v>1315000</v>
      </c>
      <c r="N81" s="299">
        <f>SUM(E81,H81,K81)</f>
        <v>260858</v>
      </c>
    </row>
    <row r="82" spans="1:14" ht="16.5" customHeight="1" x14ac:dyDescent="0.2">
      <c r="A82" s="126" t="s">
        <v>229</v>
      </c>
      <c r="B82" s="122" t="s">
        <v>230</v>
      </c>
      <c r="C82" s="298"/>
      <c r="D82" s="298"/>
      <c r="E82" s="298"/>
      <c r="F82" s="298"/>
      <c r="G82" s="298"/>
      <c r="H82" s="298"/>
      <c r="I82" s="298"/>
      <c r="J82" s="298"/>
      <c r="K82" s="298"/>
      <c r="L82" s="299"/>
      <c r="M82" s="299"/>
      <c r="N82" s="299"/>
    </row>
    <row r="83" spans="1:14" ht="20.100000000000001" customHeight="1" x14ac:dyDescent="0.2">
      <c r="A83" s="126" t="s">
        <v>231</v>
      </c>
      <c r="B83" s="122" t="s">
        <v>232</v>
      </c>
      <c r="C83" s="298"/>
      <c r="D83" s="298"/>
      <c r="E83" s="298"/>
      <c r="F83" s="298"/>
      <c r="G83" s="298"/>
      <c r="H83" s="298"/>
      <c r="I83" s="298"/>
      <c r="J83" s="298"/>
      <c r="K83" s="298"/>
      <c r="L83" s="299"/>
      <c r="M83" s="299"/>
      <c r="N83" s="299"/>
    </row>
    <row r="84" spans="1:14" ht="20.100000000000001" customHeight="1" x14ac:dyDescent="0.2">
      <c r="A84" s="126" t="s">
        <v>233</v>
      </c>
      <c r="B84" s="122" t="s">
        <v>234</v>
      </c>
      <c r="C84" s="298"/>
      <c r="D84" s="298"/>
      <c r="E84" s="298"/>
      <c r="F84" s="298">
        <v>355000</v>
      </c>
      <c r="G84" s="298">
        <v>355000</v>
      </c>
      <c r="H84" s="298">
        <v>105532</v>
      </c>
      <c r="I84" s="298"/>
      <c r="J84" s="298"/>
      <c r="K84" s="298"/>
      <c r="L84" s="299">
        <f>SUM(F84)</f>
        <v>355000</v>
      </c>
      <c r="M84" s="299">
        <f>SUM(G84)</f>
        <v>355000</v>
      </c>
      <c r="N84" s="299">
        <f>SUM(H84)</f>
        <v>105532</v>
      </c>
    </row>
    <row r="85" spans="1:14" ht="20.100000000000001" customHeight="1" x14ac:dyDescent="0.2">
      <c r="A85" s="134" t="s">
        <v>235</v>
      </c>
      <c r="B85" s="128" t="s">
        <v>33</v>
      </c>
      <c r="C85" s="300"/>
      <c r="D85" s="300"/>
      <c r="E85" s="300"/>
      <c r="F85" s="300">
        <f>SUM(F78:F84)</f>
        <v>1670000</v>
      </c>
      <c r="G85" s="300">
        <f>SUM(G78:G84)</f>
        <v>1800000</v>
      </c>
      <c r="H85" s="300">
        <f>SUM(H78:H84)</f>
        <v>496390</v>
      </c>
      <c r="I85" s="300"/>
      <c r="J85" s="300"/>
      <c r="K85" s="300"/>
      <c r="L85" s="301">
        <f>SUM(C85,F85,I85)</f>
        <v>1670000</v>
      </c>
      <c r="M85" s="301">
        <f>SUM(D85,G85,J85)</f>
        <v>1800000</v>
      </c>
      <c r="N85" s="301">
        <f>SUM(E85,H85,K85)</f>
        <v>496390</v>
      </c>
    </row>
    <row r="86" spans="1:14" ht="20.100000000000001" customHeight="1" x14ac:dyDescent="0.2">
      <c r="A86" s="76" t="s">
        <v>236</v>
      </c>
      <c r="B86" s="122" t="s">
        <v>237</v>
      </c>
      <c r="C86" s="298"/>
      <c r="D86" s="298"/>
      <c r="E86" s="298"/>
      <c r="F86" s="298"/>
      <c r="G86" s="298">
        <v>75668028</v>
      </c>
      <c r="H86" s="298">
        <v>1550000</v>
      </c>
      <c r="I86" s="298"/>
      <c r="J86" s="298"/>
      <c r="K86" s="298"/>
      <c r="L86" s="299">
        <f>SUM(C86,F86,I86)</f>
        <v>0</v>
      </c>
      <c r="M86" s="299">
        <f>SUM(G86)</f>
        <v>75668028</v>
      </c>
      <c r="N86" s="299">
        <f>SUM(E86,H86,K86)</f>
        <v>1550000</v>
      </c>
    </row>
    <row r="87" spans="1:14" ht="20.100000000000001" customHeight="1" x14ac:dyDescent="0.2">
      <c r="A87" s="76" t="s">
        <v>238</v>
      </c>
      <c r="B87" s="122" t="s">
        <v>239</v>
      </c>
      <c r="C87" s="298"/>
      <c r="D87" s="298"/>
      <c r="E87" s="298"/>
      <c r="F87" s="298"/>
      <c r="G87" s="298"/>
      <c r="H87" s="298"/>
      <c r="I87" s="298"/>
      <c r="J87" s="298"/>
      <c r="K87" s="298"/>
      <c r="L87" s="299"/>
      <c r="M87" s="299"/>
      <c r="N87" s="299"/>
    </row>
    <row r="88" spans="1:14" ht="20.100000000000001" customHeight="1" x14ac:dyDescent="0.2">
      <c r="A88" s="76" t="s">
        <v>240</v>
      </c>
      <c r="B88" s="122" t="s">
        <v>241</v>
      </c>
      <c r="C88" s="298"/>
      <c r="D88" s="298"/>
      <c r="E88" s="298"/>
      <c r="F88" s="298"/>
      <c r="G88" s="298"/>
      <c r="H88" s="298"/>
      <c r="I88" s="298"/>
      <c r="J88" s="298"/>
      <c r="K88" s="298"/>
      <c r="L88" s="299"/>
      <c r="M88" s="299"/>
      <c r="N88" s="299"/>
    </row>
    <row r="89" spans="1:14" ht="24" customHeight="1" x14ac:dyDescent="0.2">
      <c r="A89" s="76" t="s">
        <v>242</v>
      </c>
      <c r="B89" s="122" t="s">
        <v>243</v>
      </c>
      <c r="C89" s="298"/>
      <c r="D89" s="298"/>
      <c r="E89" s="298"/>
      <c r="F89" s="298"/>
      <c r="G89" s="298">
        <v>20462768</v>
      </c>
      <c r="H89" s="298">
        <v>418500</v>
      </c>
      <c r="I89" s="298"/>
      <c r="J89" s="298"/>
      <c r="K89" s="298"/>
      <c r="L89" s="299">
        <f>SUM(C89,F89,I89)</f>
        <v>0</v>
      </c>
      <c r="M89" s="299">
        <f t="shared" ref="M89:N89" si="18">SUM(D89,G89,J89)</f>
        <v>20462768</v>
      </c>
      <c r="N89" s="299">
        <f t="shared" si="18"/>
        <v>418500</v>
      </c>
    </row>
    <row r="90" spans="1:14" ht="20.100000000000001" customHeight="1" x14ac:dyDescent="0.2">
      <c r="A90" s="131" t="s">
        <v>244</v>
      </c>
      <c r="B90" s="128" t="s">
        <v>35</v>
      </c>
      <c r="C90" s="300">
        <f t="shared" ref="C90:H90" si="19">SUM(C86:C89)</f>
        <v>0</v>
      </c>
      <c r="D90" s="300">
        <f t="shared" si="19"/>
        <v>0</v>
      </c>
      <c r="E90" s="300">
        <f t="shared" si="19"/>
        <v>0</v>
      </c>
      <c r="F90" s="300">
        <f t="shared" si="19"/>
        <v>0</v>
      </c>
      <c r="G90" s="300">
        <f t="shared" si="19"/>
        <v>96130796</v>
      </c>
      <c r="H90" s="300">
        <f t="shared" si="19"/>
        <v>1968500</v>
      </c>
      <c r="I90" s="300"/>
      <c r="J90" s="300"/>
      <c r="K90" s="300"/>
      <c r="L90" s="301">
        <f>SUM(C90,F90,I90)</f>
        <v>0</v>
      </c>
      <c r="M90" s="301">
        <f>SUM(D90,G90,J90)</f>
        <v>96130796</v>
      </c>
      <c r="N90" s="301">
        <f>SUM(E90,H90,K90)</f>
        <v>1968500</v>
      </c>
    </row>
    <row r="91" spans="1:14" ht="24.95" customHeight="1" x14ac:dyDescent="0.2">
      <c r="A91" s="76" t="s">
        <v>245</v>
      </c>
      <c r="B91" s="122" t="s">
        <v>246</v>
      </c>
      <c r="C91" s="298"/>
      <c r="D91" s="298"/>
      <c r="E91" s="298"/>
      <c r="F91" s="298"/>
      <c r="G91" s="298"/>
      <c r="H91" s="298"/>
      <c r="I91" s="298"/>
      <c r="J91" s="298"/>
      <c r="K91" s="298"/>
      <c r="L91" s="299"/>
      <c r="M91" s="299"/>
      <c r="N91" s="299"/>
    </row>
    <row r="92" spans="1:14" ht="24.95" customHeight="1" x14ac:dyDescent="0.2">
      <c r="A92" s="76" t="s">
        <v>247</v>
      </c>
      <c r="B92" s="122" t="s">
        <v>248</v>
      </c>
      <c r="C92" s="298"/>
      <c r="D92" s="298"/>
      <c r="E92" s="298"/>
      <c r="F92" s="298"/>
      <c r="G92" s="298"/>
      <c r="H92" s="298"/>
      <c r="I92" s="298"/>
      <c r="J92" s="298"/>
      <c r="K92" s="298"/>
      <c r="L92" s="299"/>
      <c r="M92" s="299"/>
      <c r="N92" s="299"/>
    </row>
    <row r="93" spans="1:14" ht="24.95" customHeight="1" x14ac:dyDescent="0.2">
      <c r="A93" s="76" t="s">
        <v>249</v>
      </c>
      <c r="B93" s="122" t="s">
        <v>250</v>
      </c>
      <c r="C93" s="298"/>
      <c r="D93" s="298"/>
      <c r="E93" s="298"/>
      <c r="F93" s="298"/>
      <c r="G93" s="298"/>
      <c r="H93" s="298"/>
      <c r="I93" s="298"/>
      <c r="J93" s="298"/>
      <c r="K93" s="298"/>
      <c r="L93" s="299"/>
      <c r="M93" s="299"/>
      <c r="N93" s="299"/>
    </row>
    <row r="94" spans="1:14" ht="24.95" customHeight="1" x14ac:dyDescent="0.2">
      <c r="A94" s="76" t="s">
        <v>251</v>
      </c>
      <c r="B94" s="122" t="s">
        <v>252</v>
      </c>
      <c r="C94" s="298"/>
      <c r="D94" s="298"/>
      <c r="E94" s="298"/>
      <c r="F94" s="298"/>
      <c r="G94" s="298"/>
      <c r="H94" s="298"/>
      <c r="I94" s="298"/>
      <c r="J94" s="298"/>
      <c r="K94" s="298"/>
      <c r="L94" s="299"/>
      <c r="M94" s="299"/>
      <c r="N94" s="299"/>
    </row>
    <row r="95" spans="1:14" ht="24.95" customHeight="1" x14ac:dyDescent="0.2">
      <c r="A95" s="76" t="s">
        <v>253</v>
      </c>
      <c r="B95" s="122" t="s">
        <v>254</v>
      </c>
      <c r="C95" s="298"/>
      <c r="D95" s="298"/>
      <c r="E95" s="298"/>
      <c r="F95" s="298"/>
      <c r="G95" s="298"/>
      <c r="H95" s="298"/>
      <c r="I95" s="298"/>
      <c r="J95" s="298"/>
      <c r="K95" s="298"/>
      <c r="L95" s="299"/>
      <c r="M95" s="299"/>
      <c r="N95" s="299"/>
    </row>
    <row r="96" spans="1:14" ht="24.95" customHeight="1" x14ac:dyDescent="0.2">
      <c r="A96" s="76" t="s">
        <v>255</v>
      </c>
      <c r="B96" s="122" t="s">
        <v>256</v>
      </c>
      <c r="C96" s="298"/>
      <c r="D96" s="298"/>
      <c r="E96" s="298"/>
      <c r="F96" s="298"/>
      <c r="G96" s="298"/>
      <c r="H96" s="298"/>
      <c r="I96" s="298"/>
      <c r="J96" s="298"/>
      <c r="K96" s="298"/>
      <c r="L96" s="299">
        <f>SUM(C96,F96,I96)</f>
        <v>0</v>
      </c>
      <c r="M96" s="299">
        <f>SUM(D96,G96,J96)</f>
        <v>0</v>
      </c>
      <c r="N96" s="299">
        <f>SUM(E96,H96,K96)</f>
        <v>0</v>
      </c>
    </row>
    <row r="97" spans="1:14" ht="24.95" customHeight="1" x14ac:dyDescent="0.2">
      <c r="A97" s="76" t="s">
        <v>257</v>
      </c>
      <c r="B97" s="122" t="s">
        <v>258</v>
      </c>
      <c r="C97" s="298"/>
      <c r="D97" s="298"/>
      <c r="E97" s="298"/>
      <c r="F97" s="298"/>
      <c r="G97" s="298"/>
      <c r="H97" s="298"/>
      <c r="I97" s="298"/>
      <c r="J97" s="298"/>
      <c r="K97" s="298"/>
      <c r="L97" s="299"/>
      <c r="M97" s="299">
        <f>SUM(D97,G97,J97)</f>
        <v>0</v>
      </c>
      <c r="N97" s="299">
        <f>SUM(E97,H97,K97)</f>
        <v>0</v>
      </c>
    </row>
    <row r="98" spans="1:14" ht="24.95" customHeight="1" x14ac:dyDescent="0.2">
      <c r="A98" s="76" t="s">
        <v>259</v>
      </c>
      <c r="B98" s="122" t="s">
        <v>260</v>
      </c>
      <c r="C98" s="298"/>
      <c r="D98" s="298"/>
      <c r="E98" s="298"/>
      <c r="F98" s="298"/>
      <c r="G98" s="298"/>
      <c r="H98" s="298"/>
      <c r="I98" s="298"/>
      <c r="J98" s="298"/>
      <c r="K98" s="298"/>
      <c r="L98" s="299">
        <f>SUM(C98,F98,I98)</f>
        <v>0</v>
      </c>
      <c r="M98" s="299">
        <f>SUM(D98,G98,J98)</f>
        <v>0</v>
      </c>
      <c r="N98" s="299">
        <f t="shared" ref="N98:N101" si="20">SUM(E98,H98,K98)</f>
        <v>0</v>
      </c>
    </row>
    <row r="99" spans="1:14" ht="20.100000000000001" customHeight="1" x14ac:dyDescent="0.2">
      <c r="A99" s="131" t="s">
        <v>261</v>
      </c>
      <c r="B99" s="128" t="s">
        <v>37</v>
      </c>
      <c r="C99" s="300"/>
      <c r="D99" s="300"/>
      <c r="E99" s="300"/>
      <c r="F99" s="300">
        <f>SUM(F91:F98)</f>
        <v>0</v>
      </c>
      <c r="G99" s="300">
        <f>SUM(G91:G98)</f>
        <v>0</v>
      </c>
      <c r="H99" s="300">
        <f>SUM(H91:H98)</f>
        <v>0</v>
      </c>
      <c r="I99" s="300"/>
      <c r="J99" s="300"/>
      <c r="K99" s="300"/>
      <c r="L99" s="301">
        <f>SUM(C99,F99,I99)</f>
        <v>0</v>
      </c>
      <c r="M99" s="301">
        <f t="shared" ref="M99" si="21">SUM(D99,G99,J99)</f>
        <v>0</v>
      </c>
      <c r="N99" s="301">
        <f t="shared" si="20"/>
        <v>0</v>
      </c>
    </row>
    <row r="100" spans="1:14" ht="20.100000000000001" customHeight="1" x14ac:dyDescent="0.25">
      <c r="A100" s="132" t="s">
        <v>262</v>
      </c>
      <c r="B100" s="128"/>
      <c r="C100" s="300">
        <f t="shared" ref="C100:H100" si="22">SUM(C99,C90,C85)</f>
        <v>0</v>
      </c>
      <c r="D100" s="300">
        <f t="shared" si="22"/>
        <v>0</v>
      </c>
      <c r="E100" s="300">
        <f t="shared" si="22"/>
        <v>0</v>
      </c>
      <c r="F100" s="300">
        <f t="shared" si="22"/>
        <v>1670000</v>
      </c>
      <c r="G100" s="300">
        <f t="shared" si="22"/>
        <v>97930796</v>
      </c>
      <c r="H100" s="300">
        <f t="shared" si="22"/>
        <v>2464890</v>
      </c>
      <c r="I100" s="298"/>
      <c r="J100" s="298"/>
      <c r="K100" s="298"/>
      <c r="L100" s="301">
        <f>SUM(C100,F100,I100)</f>
        <v>1670000</v>
      </c>
      <c r="M100" s="301">
        <f>SUM(D100,G100,J100)</f>
        <v>97930796</v>
      </c>
      <c r="N100" s="301">
        <f t="shared" si="20"/>
        <v>2464890</v>
      </c>
    </row>
    <row r="101" spans="1:14" ht="20.100000000000001" customHeight="1" x14ac:dyDescent="0.2">
      <c r="A101" s="135" t="s">
        <v>263</v>
      </c>
      <c r="B101" s="136" t="s">
        <v>264</v>
      </c>
      <c r="C101" s="300">
        <f t="shared" ref="C101:H101" si="23">SUM(C100,C77)</f>
        <v>32118393</v>
      </c>
      <c r="D101" s="300">
        <f t="shared" si="23"/>
        <v>36596677</v>
      </c>
      <c r="E101" s="300">
        <f t="shared" si="23"/>
        <v>28887159</v>
      </c>
      <c r="F101" s="300">
        <f t="shared" si="23"/>
        <v>1970000</v>
      </c>
      <c r="G101" s="300">
        <f t="shared" si="23"/>
        <v>98230796</v>
      </c>
      <c r="H101" s="300">
        <f t="shared" si="23"/>
        <v>2764890</v>
      </c>
      <c r="I101" s="300"/>
      <c r="J101" s="300"/>
      <c r="K101" s="300"/>
      <c r="L101" s="301">
        <f>SUM(C101,F101,I101)</f>
        <v>34088393</v>
      </c>
      <c r="M101" s="301">
        <f>SUM(D101,G101,J101)</f>
        <v>134827473</v>
      </c>
      <c r="N101" s="301">
        <f t="shared" si="20"/>
        <v>31652049</v>
      </c>
    </row>
    <row r="102" spans="1:14" ht="16.5" customHeight="1" x14ac:dyDescent="0.2">
      <c r="A102" s="76" t="s">
        <v>265</v>
      </c>
      <c r="B102" s="71" t="s">
        <v>266</v>
      </c>
      <c r="C102" s="302"/>
      <c r="D102" s="302"/>
      <c r="E102" s="302"/>
      <c r="F102" s="302"/>
      <c r="G102" s="303"/>
      <c r="H102" s="302"/>
      <c r="I102" s="302"/>
      <c r="J102" s="302"/>
      <c r="K102" s="302"/>
      <c r="L102" s="302"/>
      <c r="M102" s="302"/>
      <c r="N102" s="302"/>
    </row>
    <row r="103" spans="1:14" ht="24.75" customHeight="1" x14ac:dyDescent="0.2">
      <c r="A103" s="76" t="s">
        <v>267</v>
      </c>
      <c r="B103" s="71" t="s">
        <v>268</v>
      </c>
      <c r="C103" s="302"/>
      <c r="D103" s="302"/>
      <c r="E103" s="302"/>
      <c r="F103" s="302"/>
      <c r="G103" s="303"/>
      <c r="H103" s="303"/>
      <c r="I103" s="302"/>
      <c r="J103" s="302"/>
      <c r="K103" s="302"/>
      <c r="L103" s="302"/>
      <c r="M103" s="303">
        <f>SUM(D103,G103,J103)</f>
        <v>0</v>
      </c>
      <c r="N103" s="303"/>
    </row>
    <row r="104" spans="1:14" ht="15" customHeight="1" x14ac:dyDescent="0.2">
      <c r="A104" s="76" t="s">
        <v>269</v>
      </c>
      <c r="B104" s="71" t="s">
        <v>270</v>
      </c>
      <c r="C104" s="302"/>
      <c r="D104" s="302"/>
      <c r="E104" s="302"/>
      <c r="F104" s="302"/>
      <c r="G104" s="303"/>
      <c r="H104" s="303"/>
      <c r="I104" s="302"/>
      <c r="J104" s="302"/>
      <c r="K104" s="302"/>
      <c r="L104" s="302"/>
      <c r="M104" s="303"/>
      <c r="N104" s="303"/>
    </row>
    <row r="105" spans="1:14" ht="16.5" customHeight="1" x14ac:dyDescent="0.2">
      <c r="A105" s="137" t="s">
        <v>271</v>
      </c>
      <c r="B105" s="75" t="s">
        <v>272</v>
      </c>
      <c r="C105" s="304"/>
      <c r="D105" s="304"/>
      <c r="E105" s="304"/>
      <c r="F105" s="304"/>
      <c r="G105" s="305">
        <f>SUM(G102:G104)</f>
        <v>0</v>
      </c>
      <c r="H105" s="305"/>
      <c r="I105" s="304"/>
      <c r="J105" s="304"/>
      <c r="K105" s="304"/>
      <c r="L105" s="304"/>
      <c r="M105" s="305">
        <f>SUM(D105,G105,J105)</f>
        <v>0</v>
      </c>
      <c r="N105" s="305"/>
    </row>
    <row r="106" spans="1:14" ht="15.75" customHeight="1" x14ac:dyDescent="0.2">
      <c r="A106" s="138" t="s">
        <v>273</v>
      </c>
      <c r="B106" s="71" t="s">
        <v>274</v>
      </c>
      <c r="C106" s="306"/>
      <c r="D106" s="306"/>
      <c r="E106" s="306"/>
      <c r="F106" s="306"/>
      <c r="G106" s="307"/>
      <c r="H106" s="307"/>
      <c r="I106" s="306"/>
      <c r="J106" s="306"/>
      <c r="K106" s="306"/>
      <c r="L106" s="306"/>
      <c r="M106" s="307"/>
      <c r="N106" s="307"/>
    </row>
    <row r="107" spans="1:14" ht="17.25" customHeight="1" x14ac:dyDescent="0.2">
      <c r="A107" s="138" t="s">
        <v>275</v>
      </c>
      <c r="B107" s="71" t="s">
        <v>276</v>
      </c>
      <c r="C107" s="306"/>
      <c r="D107" s="306"/>
      <c r="E107" s="306"/>
      <c r="F107" s="306"/>
      <c r="G107" s="307"/>
      <c r="H107" s="307"/>
      <c r="I107" s="306"/>
      <c r="J107" s="306"/>
      <c r="K107" s="306"/>
      <c r="L107" s="306"/>
      <c r="M107" s="307"/>
      <c r="N107" s="307"/>
    </row>
    <row r="108" spans="1:14" ht="15.75" customHeight="1" x14ac:dyDescent="0.2">
      <c r="A108" s="76" t="s">
        <v>277</v>
      </c>
      <c r="B108" s="71" t="s">
        <v>278</v>
      </c>
      <c r="C108" s="302"/>
      <c r="D108" s="302"/>
      <c r="E108" s="302"/>
      <c r="F108" s="302"/>
      <c r="G108" s="303"/>
      <c r="H108" s="303"/>
      <c r="I108" s="302"/>
      <c r="J108" s="302"/>
      <c r="K108" s="302"/>
      <c r="L108" s="302"/>
      <c r="M108" s="303"/>
      <c r="N108" s="303"/>
    </row>
    <row r="109" spans="1:14" ht="14.25" customHeight="1" x14ac:dyDescent="0.2">
      <c r="A109" s="76" t="s">
        <v>279</v>
      </c>
      <c r="B109" s="71" t="s">
        <v>280</v>
      </c>
      <c r="C109" s="302"/>
      <c r="D109" s="302"/>
      <c r="E109" s="302"/>
      <c r="F109" s="302"/>
      <c r="G109" s="303"/>
      <c r="H109" s="303"/>
      <c r="I109" s="302"/>
      <c r="J109" s="302"/>
      <c r="K109" s="302"/>
      <c r="L109" s="302"/>
      <c r="M109" s="303"/>
      <c r="N109" s="303"/>
    </row>
    <row r="110" spans="1:14" ht="14.25" customHeight="1" x14ac:dyDescent="0.2">
      <c r="A110" s="139" t="s">
        <v>281</v>
      </c>
      <c r="B110" s="75" t="s">
        <v>282</v>
      </c>
      <c r="C110" s="308"/>
      <c r="D110" s="308"/>
      <c r="E110" s="308"/>
      <c r="F110" s="308"/>
      <c r="G110" s="309"/>
      <c r="H110" s="309"/>
      <c r="I110" s="308"/>
      <c r="J110" s="308"/>
      <c r="K110" s="308"/>
      <c r="L110" s="308"/>
      <c r="M110" s="309"/>
      <c r="N110" s="309"/>
    </row>
    <row r="111" spans="1:14" ht="15" customHeight="1" x14ac:dyDescent="0.2">
      <c r="A111" s="138" t="s">
        <v>283</v>
      </c>
      <c r="B111" s="71" t="s">
        <v>284</v>
      </c>
      <c r="C111" s="306"/>
      <c r="D111" s="306"/>
      <c r="E111" s="306"/>
      <c r="F111" s="306"/>
      <c r="G111" s="307"/>
      <c r="H111" s="307"/>
      <c r="I111" s="306"/>
      <c r="J111" s="306"/>
      <c r="K111" s="306"/>
      <c r="L111" s="306"/>
      <c r="M111" s="307"/>
      <c r="N111" s="307"/>
    </row>
    <row r="112" spans="1:14" ht="15.75" customHeight="1" x14ac:dyDescent="0.2">
      <c r="A112" s="138" t="s">
        <v>285</v>
      </c>
      <c r="B112" s="71" t="s">
        <v>286</v>
      </c>
      <c r="C112" s="306">
        <v>516895</v>
      </c>
      <c r="D112" s="307">
        <v>1156654</v>
      </c>
      <c r="E112" s="307">
        <v>516895</v>
      </c>
      <c r="F112" s="307"/>
      <c r="G112" s="307"/>
      <c r="H112" s="307"/>
      <c r="I112" s="307"/>
      <c r="J112" s="307"/>
      <c r="K112" s="307"/>
      <c r="L112" s="307">
        <f>SUM(C112)</f>
        <v>516895</v>
      </c>
      <c r="M112" s="307">
        <f>SUM(D112,G112,J112)</f>
        <v>1156654</v>
      </c>
      <c r="N112" s="307">
        <f>SUM(E112,H112,K112)</f>
        <v>516895</v>
      </c>
    </row>
    <row r="113" spans="1:14" ht="15.75" customHeight="1" x14ac:dyDescent="0.2">
      <c r="A113" s="139" t="s">
        <v>287</v>
      </c>
      <c r="B113" s="75" t="s">
        <v>288</v>
      </c>
      <c r="C113" s="306">
        <f>SUM(C111:C112)</f>
        <v>516895</v>
      </c>
      <c r="D113" s="306">
        <f t="shared" ref="D113:E113" si="24">SUM(D111:D112)</f>
        <v>1156654</v>
      </c>
      <c r="E113" s="306">
        <f t="shared" si="24"/>
        <v>516895</v>
      </c>
      <c r="F113" s="307"/>
      <c r="G113" s="309">
        <f>SUM(G111:G112)</f>
        <v>0</v>
      </c>
      <c r="H113" s="309">
        <f>SUM(H111:H112)</f>
        <v>0</v>
      </c>
      <c r="I113" s="307"/>
      <c r="J113" s="307"/>
      <c r="K113" s="307"/>
      <c r="L113" s="309">
        <f>SUM(C113)</f>
        <v>516895</v>
      </c>
      <c r="M113" s="309">
        <f>SUM(D113,G113,J113)</f>
        <v>1156654</v>
      </c>
      <c r="N113" s="309">
        <f>SUM(E113,H113,K113)</f>
        <v>516895</v>
      </c>
    </row>
    <row r="114" spans="1:14" ht="15" customHeight="1" x14ac:dyDescent="0.2">
      <c r="A114" s="138" t="s">
        <v>289</v>
      </c>
      <c r="B114" s="71" t="s">
        <v>290</v>
      </c>
      <c r="C114" s="306"/>
      <c r="D114" s="307"/>
      <c r="E114" s="307"/>
      <c r="F114" s="307"/>
      <c r="G114" s="307"/>
      <c r="H114" s="307"/>
      <c r="I114" s="307"/>
      <c r="J114" s="307"/>
      <c r="K114" s="307"/>
      <c r="L114" s="307"/>
      <c r="M114" s="307"/>
      <c r="N114" s="307"/>
    </row>
    <row r="115" spans="1:14" ht="15.75" customHeight="1" x14ac:dyDescent="0.2">
      <c r="A115" s="138" t="s">
        <v>291</v>
      </c>
      <c r="B115" s="71" t="s">
        <v>292</v>
      </c>
      <c r="C115" s="306"/>
      <c r="D115" s="307"/>
      <c r="E115" s="307"/>
      <c r="F115" s="307"/>
      <c r="G115" s="307"/>
      <c r="H115" s="307"/>
      <c r="I115" s="307"/>
      <c r="J115" s="307"/>
      <c r="K115" s="307"/>
      <c r="L115" s="307"/>
      <c r="M115" s="307"/>
      <c r="N115" s="307"/>
    </row>
    <row r="116" spans="1:14" ht="15" customHeight="1" x14ac:dyDescent="0.2">
      <c r="A116" s="138" t="s">
        <v>293</v>
      </c>
      <c r="B116" s="71" t="s">
        <v>294</v>
      </c>
      <c r="C116" s="306"/>
      <c r="D116" s="307"/>
      <c r="E116" s="307"/>
      <c r="F116" s="307"/>
      <c r="G116" s="307"/>
      <c r="H116" s="307"/>
      <c r="I116" s="307"/>
      <c r="J116" s="307"/>
      <c r="K116" s="307"/>
      <c r="L116" s="307"/>
      <c r="M116" s="307"/>
      <c r="N116" s="307"/>
    </row>
    <row r="117" spans="1:14" ht="15.75" customHeight="1" x14ac:dyDescent="0.2">
      <c r="A117" s="140" t="s">
        <v>295</v>
      </c>
      <c r="B117" s="77" t="s">
        <v>296</v>
      </c>
      <c r="C117" s="308">
        <f>SUM(C105,C110,C113)</f>
        <v>516895</v>
      </c>
      <c r="D117" s="308">
        <f t="shared" ref="D117:E117" si="25">SUM(D105,D110,D113)</f>
        <v>1156654</v>
      </c>
      <c r="E117" s="308">
        <f t="shared" si="25"/>
        <v>516895</v>
      </c>
      <c r="F117" s="309">
        <f t="shared" ref="F117:K117" si="26">SUM(F110:F116,F105)</f>
        <v>0</v>
      </c>
      <c r="G117" s="309">
        <f t="shared" si="26"/>
        <v>0</v>
      </c>
      <c r="H117" s="309">
        <f t="shared" si="26"/>
        <v>0</v>
      </c>
      <c r="I117" s="309">
        <f t="shared" si="26"/>
        <v>0</v>
      </c>
      <c r="J117" s="309">
        <f t="shared" si="26"/>
        <v>0</v>
      </c>
      <c r="K117" s="309">
        <f t="shared" si="26"/>
        <v>0</v>
      </c>
      <c r="L117" s="309">
        <f>SUM(C117,F117,I117)</f>
        <v>516895</v>
      </c>
      <c r="M117" s="309">
        <f t="shared" ref="M117:N117" si="27">SUM(D117,G117,J117)</f>
        <v>1156654</v>
      </c>
      <c r="N117" s="309">
        <f t="shared" si="27"/>
        <v>516895</v>
      </c>
    </row>
    <row r="118" spans="1:14" ht="15" customHeight="1" x14ac:dyDescent="0.2">
      <c r="A118" s="138" t="s">
        <v>297</v>
      </c>
      <c r="B118" s="71" t="s">
        <v>298</v>
      </c>
      <c r="C118" s="306"/>
      <c r="D118" s="306"/>
      <c r="E118" s="306"/>
      <c r="F118" s="306"/>
      <c r="G118" s="307"/>
      <c r="H118" s="307"/>
      <c r="I118" s="306"/>
      <c r="J118" s="306"/>
      <c r="K118" s="306"/>
      <c r="L118" s="306"/>
      <c r="M118" s="306"/>
      <c r="N118" s="307"/>
    </row>
    <row r="119" spans="1:14" ht="16.5" customHeight="1" x14ac:dyDescent="0.2">
      <c r="A119" s="76" t="s">
        <v>299</v>
      </c>
      <c r="B119" s="71" t="s">
        <v>300</v>
      </c>
      <c r="C119" s="302"/>
      <c r="D119" s="302"/>
      <c r="E119" s="302"/>
      <c r="F119" s="302"/>
      <c r="G119" s="303"/>
      <c r="H119" s="303"/>
      <c r="I119" s="302"/>
      <c r="J119" s="302"/>
      <c r="K119" s="302"/>
      <c r="L119" s="302"/>
      <c r="M119" s="302"/>
      <c r="N119" s="303"/>
    </row>
    <row r="120" spans="1:14" ht="15" customHeight="1" x14ac:dyDescent="0.2">
      <c r="A120" s="138" t="s">
        <v>301</v>
      </c>
      <c r="B120" s="71" t="s">
        <v>302</v>
      </c>
      <c r="C120" s="306"/>
      <c r="D120" s="306"/>
      <c r="E120" s="306"/>
      <c r="F120" s="306"/>
      <c r="G120" s="307"/>
      <c r="H120" s="307"/>
      <c r="I120" s="306"/>
      <c r="J120" s="306"/>
      <c r="K120" s="306"/>
      <c r="L120" s="306"/>
      <c r="M120" s="306"/>
      <c r="N120" s="307"/>
    </row>
    <row r="121" spans="1:14" ht="14.25" customHeight="1" x14ac:dyDescent="0.2">
      <c r="A121" s="138" t="s">
        <v>303</v>
      </c>
      <c r="B121" s="71" t="s">
        <v>304</v>
      </c>
      <c r="C121" s="306"/>
      <c r="D121" s="306"/>
      <c r="E121" s="306"/>
      <c r="F121" s="306"/>
      <c r="G121" s="307"/>
      <c r="H121" s="307"/>
      <c r="I121" s="306"/>
      <c r="J121" s="306"/>
      <c r="K121" s="306"/>
      <c r="L121" s="306"/>
      <c r="M121" s="306"/>
      <c r="N121" s="307"/>
    </row>
    <row r="122" spans="1:14" ht="14.25" customHeight="1" x14ac:dyDescent="0.2">
      <c r="A122" s="140" t="s">
        <v>305</v>
      </c>
      <c r="B122" s="77" t="s">
        <v>306</v>
      </c>
      <c r="C122" s="308"/>
      <c r="D122" s="308"/>
      <c r="E122" s="308"/>
      <c r="F122" s="308"/>
      <c r="G122" s="309"/>
      <c r="H122" s="309"/>
      <c r="I122" s="308"/>
      <c r="J122" s="308"/>
      <c r="K122" s="308"/>
      <c r="L122" s="308"/>
      <c r="M122" s="308"/>
      <c r="N122" s="309"/>
    </row>
    <row r="123" spans="1:14" ht="25.5" customHeight="1" x14ac:dyDescent="0.2">
      <c r="A123" s="76" t="s">
        <v>307</v>
      </c>
      <c r="B123" s="71" t="s">
        <v>308</v>
      </c>
      <c r="C123" s="302"/>
      <c r="D123" s="302"/>
      <c r="E123" s="302"/>
      <c r="F123" s="302"/>
      <c r="G123" s="303"/>
      <c r="H123" s="303"/>
      <c r="I123" s="302"/>
      <c r="J123" s="302"/>
      <c r="K123" s="302"/>
      <c r="L123" s="302"/>
      <c r="M123" s="302"/>
      <c r="N123" s="303"/>
    </row>
    <row r="124" spans="1:14" ht="20.100000000000001" customHeight="1" x14ac:dyDescent="0.2">
      <c r="A124" s="141" t="s">
        <v>309</v>
      </c>
      <c r="B124" s="142" t="s">
        <v>39</v>
      </c>
      <c r="C124" s="308">
        <f>SUM(C117,C122,C123)</f>
        <v>516895</v>
      </c>
      <c r="D124" s="309">
        <f>SUM(D117:D123)</f>
        <v>1156654</v>
      </c>
      <c r="E124" s="309">
        <f t="shared" ref="E124:N124" si="28">SUM(E117:E123)</f>
        <v>516895</v>
      </c>
      <c r="F124" s="309">
        <f t="shared" si="28"/>
        <v>0</v>
      </c>
      <c r="G124" s="309">
        <f t="shared" si="28"/>
        <v>0</v>
      </c>
      <c r="H124" s="309">
        <f t="shared" si="28"/>
        <v>0</v>
      </c>
      <c r="I124" s="309">
        <f t="shared" si="28"/>
        <v>0</v>
      </c>
      <c r="J124" s="309">
        <f t="shared" si="28"/>
        <v>0</v>
      </c>
      <c r="K124" s="309">
        <f t="shared" si="28"/>
        <v>0</v>
      </c>
      <c r="L124" s="309">
        <f t="shared" si="28"/>
        <v>516895</v>
      </c>
      <c r="M124" s="309">
        <f t="shared" si="28"/>
        <v>1156654</v>
      </c>
      <c r="N124" s="309">
        <f t="shared" si="28"/>
        <v>516895</v>
      </c>
    </row>
    <row r="125" spans="1:14" ht="20.100000000000001" customHeight="1" x14ac:dyDescent="0.25">
      <c r="A125" s="143" t="s">
        <v>310</v>
      </c>
      <c r="B125" s="144"/>
      <c r="C125" s="300">
        <f>SUM(C124,C101)</f>
        <v>32635288</v>
      </c>
      <c r="D125" s="300">
        <f>SUM(D101,D124)</f>
        <v>37753331</v>
      </c>
      <c r="E125" s="300">
        <f>SUM(E101,E124)</f>
        <v>29404054</v>
      </c>
      <c r="F125" s="300">
        <f>SUM(F124,F101)</f>
        <v>1970000</v>
      </c>
      <c r="G125" s="300">
        <f>SUM(G124,G101)</f>
        <v>98230796</v>
      </c>
      <c r="H125" s="300">
        <f>SUM(H101,H124)</f>
        <v>2764890</v>
      </c>
      <c r="I125" s="300"/>
      <c r="J125" s="300"/>
      <c r="K125" s="300"/>
      <c r="L125" s="301">
        <f>SUM(C125,F125,I125)</f>
        <v>34605288</v>
      </c>
      <c r="M125" s="301">
        <f>SUM(D125,G125,J125)</f>
        <v>135984127</v>
      </c>
      <c r="N125" s="301">
        <f>SUM(E125,H125,K125)</f>
        <v>32168944</v>
      </c>
    </row>
    <row r="126" spans="1:14" ht="20.100000000000001" customHeight="1" x14ac:dyDescent="0.25">
      <c r="A126" s="189"/>
      <c r="B126" s="190"/>
      <c r="C126" s="191"/>
      <c r="D126" s="191"/>
      <c r="E126" s="191"/>
      <c r="F126" s="191"/>
      <c r="G126" s="191"/>
      <c r="H126" s="191"/>
      <c r="I126" s="191"/>
      <c r="J126" s="191"/>
      <c r="K126" s="191"/>
      <c r="L126" s="192"/>
      <c r="M126" s="192"/>
      <c r="N126" s="192"/>
    </row>
    <row r="127" spans="1:14" ht="18" customHeight="1" x14ac:dyDescent="0.25">
      <c r="A127" s="403" t="s">
        <v>311</v>
      </c>
      <c r="B127" s="404"/>
      <c r="C127" s="404"/>
      <c r="D127" s="404"/>
      <c r="E127" s="404"/>
      <c r="F127" s="404"/>
      <c r="G127" s="404"/>
      <c r="H127" s="404"/>
      <c r="I127" s="404"/>
      <c r="J127" s="404"/>
      <c r="K127" s="404"/>
      <c r="L127" s="405"/>
      <c r="M127" s="186"/>
      <c r="N127" s="176"/>
    </row>
    <row r="128" spans="1:14" ht="10.5" customHeight="1" x14ac:dyDescent="0.25">
      <c r="A128" s="147"/>
      <c r="B128" s="149"/>
      <c r="C128" s="149"/>
      <c r="D128" s="188"/>
      <c r="E128" s="178"/>
      <c r="F128" s="149"/>
      <c r="G128" s="188"/>
      <c r="H128" s="178"/>
      <c r="I128" s="149"/>
      <c r="J128" s="188"/>
      <c r="K128" s="178"/>
      <c r="L128" s="148"/>
      <c r="M128" s="186"/>
      <c r="N128" s="176"/>
    </row>
    <row r="129" spans="1:14" ht="24.75" customHeight="1" x14ac:dyDescent="0.25">
      <c r="A129" s="57" t="s">
        <v>52</v>
      </c>
    </row>
    <row r="130" spans="1:14" ht="16.5" customHeight="1" x14ac:dyDescent="0.25">
      <c r="A130" s="72"/>
      <c r="B130" s="73"/>
      <c r="C130" s="399" t="s">
        <v>88</v>
      </c>
      <c r="D130" s="400"/>
      <c r="E130" s="401"/>
      <c r="F130" s="399" t="s">
        <v>89</v>
      </c>
      <c r="G130" s="400"/>
      <c r="H130" s="401"/>
      <c r="I130" s="399" t="s">
        <v>488</v>
      </c>
      <c r="J130" s="400"/>
      <c r="K130" s="401"/>
      <c r="L130" s="175" t="s">
        <v>491</v>
      </c>
      <c r="M130" s="96"/>
      <c r="N130" s="179"/>
    </row>
    <row r="131" spans="1:14" ht="41.25" customHeight="1" x14ac:dyDescent="0.3">
      <c r="A131" s="180" t="s">
        <v>63</v>
      </c>
      <c r="B131" s="181" t="s">
        <v>312</v>
      </c>
      <c r="C131" s="182" t="s">
        <v>487</v>
      </c>
      <c r="D131" s="145" t="s">
        <v>493</v>
      </c>
      <c r="E131" s="182" t="s">
        <v>495</v>
      </c>
      <c r="F131" s="182" t="s">
        <v>487</v>
      </c>
      <c r="G131" s="145" t="s">
        <v>493</v>
      </c>
      <c r="H131" s="182" t="s">
        <v>495</v>
      </c>
      <c r="I131" s="182" t="s">
        <v>489</v>
      </c>
      <c r="J131" s="145" t="s">
        <v>493</v>
      </c>
      <c r="K131" s="182" t="s">
        <v>495</v>
      </c>
      <c r="L131" s="183" t="s">
        <v>487</v>
      </c>
      <c r="M131" s="145" t="s">
        <v>493</v>
      </c>
      <c r="N131" s="150" t="s">
        <v>495</v>
      </c>
    </row>
    <row r="132" spans="1:14" ht="15" x14ac:dyDescent="0.2">
      <c r="A132" s="123" t="s">
        <v>313</v>
      </c>
      <c r="B132" s="126" t="s">
        <v>314</v>
      </c>
      <c r="C132" s="310">
        <v>6905489</v>
      </c>
      <c r="D132" s="310">
        <v>7905489</v>
      </c>
      <c r="E132" s="310">
        <v>7905489</v>
      </c>
      <c r="F132" s="310"/>
      <c r="G132" s="310"/>
      <c r="H132" s="310"/>
      <c r="I132" s="310"/>
      <c r="J132" s="310"/>
      <c r="K132" s="310"/>
      <c r="L132" s="310">
        <f>SUM(C132,F132,I132)</f>
        <v>6905489</v>
      </c>
      <c r="M132" s="310">
        <f>SUM(D132,G132,J132)</f>
        <v>7905489</v>
      </c>
      <c r="N132" s="310">
        <f>SUM(E132,H132,K132)</f>
        <v>7905489</v>
      </c>
    </row>
    <row r="133" spans="1:14" ht="30" x14ac:dyDescent="0.2">
      <c r="A133" s="71" t="s">
        <v>315</v>
      </c>
      <c r="B133" s="126" t="s">
        <v>316</v>
      </c>
      <c r="C133" s="310"/>
      <c r="D133" s="310"/>
      <c r="E133" s="310"/>
      <c r="F133" s="310"/>
      <c r="G133" s="310"/>
      <c r="H133" s="310"/>
      <c r="I133" s="310"/>
      <c r="J133" s="310"/>
      <c r="K133" s="310"/>
      <c r="L133" s="310"/>
      <c r="M133" s="310"/>
      <c r="N133" s="310"/>
    </row>
    <row r="134" spans="1:14" ht="30" x14ac:dyDescent="0.2">
      <c r="A134" s="71" t="s">
        <v>317</v>
      </c>
      <c r="B134" s="126" t="s">
        <v>318</v>
      </c>
      <c r="C134" s="310">
        <v>4816880</v>
      </c>
      <c r="D134" s="310">
        <v>5189971</v>
      </c>
      <c r="E134" s="310">
        <v>5189971</v>
      </c>
      <c r="F134" s="310"/>
      <c r="G134" s="310"/>
      <c r="H134" s="310"/>
      <c r="I134" s="310"/>
      <c r="J134" s="310"/>
      <c r="K134" s="310"/>
      <c r="L134" s="310">
        <f t="shared" ref="L134:M137" si="29">SUM(C134,F134,I134)</f>
        <v>4816880</v>
      </c>
      <c r="M134" s="310">
        <f t="shared" si="29"/>
        <v>5189971</v>
      </c>
      <c r="N134" s="310">
        <f t="shared" ref="N134:N138" si="30">SUM(E134,H134,K134)</f>
        <v>5189971</v>
      </c>
    </row>
    <row r="135" spans="1:14" ht="30" x14ac:dyDescent="0.2">
      <c r="A135" s="71" t="s">
        <v>319</v>
      </c>
      <c r="B135" s="126" t="s">
        <v>320</v>
      </c>
      <c r="C135" s="310">
        <v>1200000</v>
      </c>
      <c r="D135" s="310">
        <v>1200000</v>
      </c>
      <c r="E135" s="310">
        <v>1200000</v>
      </c>
      <c r="F135" s="310"/>
      <c r="G135" s="310"/>
      <c r="H135" s="310"/>
      <c r="I135" s="310"/>
      <c r="J135" s="310"/>
      <c r="K135" s="310"/>
      <c r="L135" s="310">
        <f t="shared" si="29"/>
        <v>1200000</v>
      </c>
      <c r="M135" s="310">
        <f t="shared" si="29"/>
        <v>1200000</v>
      </c>
      <c r="N135" s="310">
        <f t="shared" si="30"/>
        <v>1200000</v>
      </c>
    </row>
    <row r="136" spans="1:14" ht="15" x14ac:dyDescent="0.2">
      <c r="A136" s="71" t="s">
        <v>751</v>
      </c>
      <c r="B136" s="126" t="s">
        <v>321</v>
      </c>
      <c r="C136" s="310"/>
      <c r="D136" s="310">
        <v>2321555</v>
      </c>
      <c r="E136" s="310">
        <v>2321555</v>
      </c>
      <c r="F136" s="310"/>
      <c r="G136" s="310"/>
      <c r="H136" s="310"/>
      <c r="I136" s="310"/>
      <c r="J136" s="310"/>
      <c r="K136" s="310"/>
      <c r="L136" s="310">
        <f t="shared" si="29"/>
        <v>0</v>
      </c>
      <c r="M136" s="310">
        <f t="shared" si="29"/>
        <v>2321555</v>
      </c>
      <c r="N136" s="310">
        <f t="shared" si="30"/>
        <v>2321555</v>
      </c>
    </row>
    <row r="137" spans="1:14" ht="15" x14ac:dyDescent="0.2">
      <c r="A137" s="71" t="s">
        <v>816</v>
      </c>
      <c r="B137" s="126" t="s">
        <v>322</v>
      </c>
      <c r="C137" s="310"/>
      <c r="D137" s="310">
        <v>166080</v>
      </c>
      <c r="E137" s="310">
        <v>166080</v>
      </c>
      <c r="F137" s="310"/>
      <c r="G137" s="310"/>
      <c r="H137" s="310"/>
      <c r="I137" s="310"/>
      <c r="J137" s="310"/>
      <c r="K137" s="310"/>
      <c r="L137" s="310">
        <f t="shared" si="29"/>
        <v>0</v>
      </c>
      <c r="M137" s="310">
        <f t="shared" si="29"/>
        <v>166080</v>
      </c>
      <c r="N137" s="310">
        <f t="shared" si="30"/>
        <v>166080</v>
      </c>
    </row>
    <row r="138" spans="1:14" x14ac:dyDescent="0.2">
      <c r="A138" s="75" t="s">
        <v>323</v>
      </c>
      <c r="B138" s="151" t="s">
        <v>324</v>
      </c>
      <c r="C138" s="301">
        <f>SUM(C132:C137)</f>
        <v>12922369</v>
      </c>
      <c r="D138" s="301">
        <f>SUM(D132:D137)</f>
        <v>16783095</v>
      </c>
      <c r="E138" s="301">
        <f>SUM(E132:E137)</f>
        <v>16783095</v>
      </c>
      <c r="F138" s="301"/>
      <c r="G138" s="301"/>
      <c r="H138" s="301"/>
      <c r="I138" s="301"/>
      <c r="J138" s="301"/>
      <c r="K138" s="301"/>
      <c r="L138" s="301">
        <f>SUM(C138,F138,I138)</f>
        <v>12922369</v>
      </c>
      <c r="M138" s="301">
        <f t="shared" ref="M138" si="31">SUM(D138,G138,J138)</f>
        <v>16783095</v>
      </c>
      <c r="N138" s="301">
        <f t="shared" si="30"/>
        <v>16783095</v>
      </c>
    </row>
    <row r="139" spans="1:14" ht="15" x14ac:dyDescent="0.2">
      <c r="A139" s="71" t="s">
        <v>325</v>
      </c>
      <c r="B139" s="126" t="s">
        <v>326</v>
      </c>
      <c r="C139" s="310"/>
      <c r="D139" s="310"/>
      <c r="E139" s="310"/>
      <c r="F139" s="310"/>
      <c r="G139" s="310"/>
      <c r="H139" s="310"/>
      <c r="I139" s="310"/>
      <c r="J139" s="310"/>
      <c r="K139" s="310"/>
      <c r="L139" s="310"/>
      <c r="M139" s="310"/>
      <c r="N139" s="310"/>
    </row>
    <row r="140" spans="1:14" ht="30" x14ac:dyDescent="0.2">
      <c r="A140" s="71" t="s">
        <v>327</v>
      </c>
      <c r="B140" s="126" t="s">
        <v>328</v>
      </c>
      <c r="C140" s="310"/>
      <c r="D140" s="310"/>
      <c r="E140" s="310"/>
      <c r="F140" s="310"/>
      <c r="G140" s="310"/>
      <c r="H140" s="310"/>
      <c r="I140" s="310"/>
      <c r="J140" s="310"/>
      <c r="K140" s="310"/>
      <c r="L140" s="310"/>
      <c r="M140" s="310"/>
      <c r="N140" s="310"/>
    </row>
    <row r="141" spans="1:14" ht="30" x14ac:dyDescent="0.2">
      <c r="A141" s="71" t="s">
        <v>329</v>
      </c>
      <c r="B141" s="126" t="s">
        <v>330</v>
      </c>
      <c r="C141" s="310"/>
      <c r="D141" s="310"/>
      <c r="E141" s="310"/>
      <c r="F141" s="310"/>
      <c r="G141" s="310"/>
      <c r="H141" s="310"/>
      <c r="I141" s="310"/>
      <c r="J141" s="310"/>
      <c r="K141" s="310"/>
      <c r="L141" s="310"/>
      <c r="M141" s="310"/>
      <c r="N141" s="310"/>
    </row>
    <row r="142" spans="1:14" ht="30" x14ac:dyDescent="0.2">
      <c r="A142" s="71" t="s">
        <v>331</v>
      </c>
      <c r="B142" s="126" t="s">
        <v>332</v>
      </c>
      <c r="C142" s="310"/>
      <c r="D142" s="310"/>
      <c r="E142" s="310"/>
      <c r="F142" s="310"/>
      <c r="G142" s="310"/>
      <c r="H142" s="310"/>
      <c r="I142" s="310"/>
      <c r="J142" s="310"/>
      <c r="K142" s="310"/>
      <c r="L142" s="310"/>
      <c r="M142" s="310"/>
      <c r="N142" s="310"/>
    </row>
    <row r="143" spans="1:14" ht="30" x14ac:dyDescent="0.2">
      <c r="A143" s="71" t="s">
        <v>333</v>
      </c>
      <c r="B143" s="126" t="s">
        <v>334</v>
      </c>
      <c r="C143" s="310">
        <v>2500000</v>
      </c>
      <c r="D143" s="310">
        <v>2500000</v>
      </c>
      <c r="E143" s="310">
        <v>3020224</v>
      </c>
      <c r="F143" s="310"/>
      <c r="G143" s="310"/>
      <c r="H143" s="310"/>
      <c r="I143" s="310"/>
      <c r="J143" s="310"/>
      <c r="K143" s="310"/>
      <c r="L143" s="310">
        <f t="shared" ref="L143:N144" si="32">SUM(C143,F143,I143)</f>
        <v>2500000</v>
      </c>
      <c r="M143" s="310">
        <f t="shared" si="32"/>
        <v>2500000</v>
      </c>
      <c r="N143" s="310">
        <f t="shared" si="32"/>
        <v>3020224</v>
      </c>
    </row>
    <row r="144" spans="1:14" ht="30" x14ac:dyDescent="0.2">
      <c r="A144" s="77" t="s">
        <v>6</v>
      </c>
      <c r="B144" s="134" t="s">
        <v>5</v>
      </c>
      <c r="C144" s="301">
        <f>SUM(C138:C143)</f>
        <v>15422369</v>
      </c>
      <c r="D144" s="301">
        <f>SUM(D138:D143)</f>
        <v>19283095</v>
      </c>
      <c r="E144" s="301">
        <f>SUM(E138:E143)</f>
        <v>19803319</v>
      </c>
      <c r="F144" s="301">
        <f>SUM(F138:F143)</f>
        <v>0</v>
      </c>
      <c r="G144" s="301"/>
      <c r="H144" s="301"/>
      <c r="I144" s="301"/>
      <c r="J144" s="301"/>
      <c r="K144" s="301"/>
      <c r="L144" s="301">
        <f t="shared" si="32"/>
        <v>15422369</v>
      </c>
      <c r="M144" s="301">
        <f t="shared" si="32"/>
        <v>19283095</v>
      </c>
      <c r="N144" s="301">
        <f t="shared" si="32"/>
        <v>19803319</v>
      </c>
    </row>
    <row r="145" spans="1:14" ht="15" x14ac:dyDescent="0.2">
      <c r="A145" s="71" t="s">
        <v>335</v>
      </c>
      <c r="B145" s="126" t="s">
        <v>336</v>
      </c>
      <c r="C145" s="310"/>
      <c r="D145" s="310"/>
      <c r="E145" s="310"/>
      <c r="F145" s="310"/>
      <c r="G145" s="310"/>
      <c r="H145" s="310"/>
      <c r="I145" s="310"/>
      <c r="J145" s="310"/>
      <c r="K145" s="310"/>
      <c r="L145" s="310"/>
      <c r="M145" s="310"/>
      <c r="N145" s="310"/>
    </row>
    <row r="146" spans="1:14" ht="15" x14ac:dyDescent="0.2">
      <c r="A146" s="71" t="s">
        <v>337</v>
      </c>
      <c r="B146" s="126" t="s">
        <v>338</v>
      </c>
      <c r="C146" s="310"/>
      <c r="D146" s="310"/>
      <c r="E146" s="310"/>
      <c r="F146" s="310"/>
      <c r="G146" s="310"/>
      <c r="H146" s="310"/>
      <c r="I146" s="310"/>
      <c r="J146" s="310"/>
      <c r="K146" s="310"/>
      <c r="L146" s="310"/>
      <c r="M146" s="310"/>
      <c r="N146" s="310"/>
    </row>
    <row r="147" spans="1:14" x14ac:dyDescent="0.2">
      <c r="A147" s="75" t="s">
        <v>339</v>
      </c>
      <c r="B147" s="151" t="s">
        <v>340</v>
      </c>
      <c r="C147" s="310"/>
      <c r="D147" s="310"/>
      <c r="E147" s="310"/>
      <c r="F147" s="310"/>
      <c r="G147" s="310"/>
      <c r="H147" s="310"/>
      <c r="I147" s="310"/>
      <c r="J147" s="310"/>
      <c r="K147" s="310"/>
      <c r="L147" s="310"/>
      <c r="M147" s="310"/>
      <c r="N147" s="310"/>
    </row>
    <row r="148" spans="1:14" ht="15" x14ac:dyDescent="0.2">
      <c r="A148" s="71" t="s">
        <v>341</v>
      </c>
      <c r="B148" s="126" t="s">
        <v>342</v>
      </c>
      <c r="C148" s="310"/>
      <c r="D148" s="310"/>
      <c r="E148" s="310"/>
      <c r="F148" s="310"/>
      <c r="G148" s="310"/>
      <c r="H148" s="310"/>
      <c r="I148" s="310"/>
      <c r="J148" s="310"/>
      <c r="K148" s="310"/>
      <c r="L148" s="310"/>
      <c r="M148" s="310"/>
      <c r="N148" s="310"/>
    </row>
    <row r="149" spans="1:14" ht="15" x14ac:dyDescent="0.2">
      <c r="A149" s="71" t="s">
        <v>343</v>
      </c>
      <c r="B149" s="126" t="s">
        <v>344</v>
      </c>
      <c r="C149" s="310"/>
      <c r="D149" s="310"/>
      <c r="E149" s="310"/>
      <c r="F149" s="310"/>
      <c r="G149" s="310"/>
      <c r="H149" s="310"/>
      <c r="I149" s="310"/>
      <c r="J149" s="310"/>
      <c r="K149" s="310"/>
      <c r="L149" s="310"/>
      <c r="M149" s="310"/>
      <c r="N149" s="310"/>
    </row>
    <row r="150" spans="1:14" ht="15" x14ac:dyDescent="0.2">
      <c r="A150" s="71" t="s">
        <v>345</v>
      </c>
      <c r="B150" s="126" t="s">
        <v>346</v>
      </c>
      <c r="C150" s="310"/>
      <c r="D150" s="310"/>
      <c r="E150" s="310"/>
      <c r="F150" s="310"/>
      <c r="G150" s="310"/>
      <c r="H150" s="310"/>
      <c r="I150" s="310"/>
      <c r="J150" s="310"/>
      <c r="K150" s="310"/>
      <c r="L150" s="310">
        <f>SUM(C150,F150,I150)</f>
        <v>0</v>
      </c>
      <c r="M150" s="310">
        <v>395</v>
      </c>
      <c r="N150" s="310">
        <f>SUM(E150,H150,K150)</f>
        <v>0</v>
      </c>
    </row>
    <row r="151" spans="1:14" ht="15" x14ac:dyDescent="0.2">
      <c r="A151" s="71" t="s">
        <v>347</v>
      </c>
      <c r="B151" s="126" t="s">
        <v>348</v>
      </c>
      <c r="C151" s="310">
        <v>3500000</v>
      </c>
      <c r="D151" s="310">
        <v>6551000</v>
      </c>
      <c r="E151" s="310">
        <v>6007907</v>
      </c>
      <c r="F151" s="310"/>
      <c r="G151" s="310"/>
      <c r="H151" s="310"/>
      <c r="I151" s="310"/>
      <c r="J151" s="310"/>
      <c r="K151" s="310"/>
      <c r="L151" s="310">
        <f>SUM(C151,F151,I151)</f>
        <v>3500000</v>
      </c>
      <c r="M151" s="310">
        <f>SUM(D151,G151,J151)</f>
        <v>6551000</v>
      </c>
      <c r="N151" s="310">
        <f>SUM(E151,H151,K151)</f>
        <v>6007907</v>
      </c>
    </row>
    <row r="152" spans="1:14" ht="15" x14ac:dyDescent="0.2">
      <c r="A152" s="71" t="s">
        <v>349</v>
      </c>
      <c r="B152" s="126" t="s">
        <v>350</v>
      </c>
      <c r="C152" s="310"/>
      <c r="D152" s="310"/>
      <c r="E152" s="310"/>
      <c r="F152" s="310"/>
      <c r="G152" s="310"/>
      <c r="H152" s="310"/>
      <c r="I152" s="310"/>
      <c r="J152" s="310"/>
      <c r="K152" s="310"/>
      <c r="L152" s="310"/>
      <c r="M152" s="310"/>
      <c r="N152" s="310"/>
    </row>
    <row r="153" spans="1:14" ht="15" x14ac:dyDescent="0.2">
      <c r="A153" s="71" t="s">
        <v>351</v>
      </c>
      <c r="B153" s="126" t="s">
        <v>352</v>
      </c>
      <c r="C153" s="310"/>
      <c r="D153" s="310"/>
      <c r="E153" s="310"/>
      <c r="F153" s="310"/>
      <c r="G153" s="310"/>
      <c r="H153" s="310"/>
      <c r="I153" s="310"/>
      <c r="J153" s="310"/>
      <c r="K153" s="310"/>
      <c r="L153" s="310"/>
      <c r="M153" s="310"/>
      <c r="N153" s="310"/>
    </row>
    <row r="154" spans="1:14" ht="15" x14ac:dyDescent="0.2">
      <c r="A154" s="71" t="s">
        <v>353</v>
      </c>
      <c r="B154" s="126" t="s">
        <v>354</v>
      </c>
      <c r="C154" s="310">
        <v>650000</v>
      </c>
      <c r="D154" s="310">
        <v>650000</v>
      </c>
      <c r="E154" s="310">
        <v>840576</v>
      </c>
      <c r="F154" s="310"/>
      <c r="G154" s="310"/>
      <c r="H154" s="310"/>
      <c r="I154" s="310"/>
      <c r="J154" s="310"/>
      <c r="K154" s="310"/>
      <c r="L154" s="310">
        <f>SUM(C154,F154,I154)</f>
        <v>650000</v>
      </c>
      <c r="M154" s="310">
        <f>SUM(D154,G154,J154)</f>
        <v>650000</v>
      </c>
      <c r="N154" s="310">
        <f>SUM(E154,H154,K154)</f>
        <v>840576</v>
      </c>
    </row>
    <row r="155" spans="1:14" ht="15" x14ac:dyDescent="0.2">
      <c r="A155" s="71" t="s">
        <v>355</v>
      </c>
      <c r="B155" s="126" t="s">
        <v>356</v>
      </c>
      <c r="C155" s="310"/>
      <c r="D155" s="310"/>
      <c r="E155" s="310">
        <v>44750</v>
      </c>
      <c r="F155" s="310"/>
      <c r="G155" s="310"/>
      <c r="H155" s="310"/>
      <c r="I155" s="310"/>
      <c r="J155" s="310"/>
      <c r="K155" s="310"/>
      <c r="L155" s="310">
        <f>SUM(C155:I155)</f>
        <v>44750</v>
      </c>
      <c r="M155" s="310"/>
      <c r="N155" s="310"/>
    </row>
    <row r="156" spans="1:14" x14ac:dyDescent="0.2">
      <c r="A156" s="75" t="s">
        <v>357</v>
      </c>
      <c r="B156" s="151" t="s">
        <v>358</v>
      </c>
      <c r="C156" s="310">
        <f>SUM(C151:C155)</f>
        <v>4150000</v>
      </c>
      <c r="D156" s="310">
        <f>SUM(D151:D155)</f>
        <v>7201000</v>
      </c>
      <c r="E156" s="310">
        <f>SUM(E151:E155)</f>
        <v>6893233</v>
      </c>
      <c r="F156" s="310"/>
      <c r="G156" s="310"/>
      <c r="H156" s="310"/>
      <c r="I156" s="310"/>
      <c r="J156" s="310"/>
      <c r="K156" s="310"/>
      <c r="L156" s="310">
        <f>SUM(C156,F156,I156)</f>
        <v>4150000</v>
      </c>
      <c r="M156" s="310">
        <f>SUM(D156,G156,J156)</f>
        <v>7201000</v>
      </c>
      <c r="N156" s="310">
        <f t="shared" ref="N156:N158" si="33">SUM(E156,H156,K156)</f>
        <v>6893233</v>
      </c>
    </row>
    <row r="157" spans="1:14" ht="15" x14ac:dyDescent="0.2">
      <c r="A157" s="71" t="s">
        <v>359</v>
      </c>
      <c r="B157" s="126" t="s">
        <v>360</v>
      </c>
      <c r="C157" s="310"/>
      <c r="D157" s="310"/>
      <c r="E157" s="310">
        <v>70952</v>
      </c>
      <c r="F157" s="310"/>
      <c r="G157" s="310"/>
      <c r="H157" s="310"/>
      <c r="I157" s="310"/>
      <c r="J157" s="310"/>
      <c r="K157" s="310"/>
      <c r="L157" s="310">
        <f>SUM(C157,F157,I157)</f>
        <v>0</v>
      </c>
      <c r="M157" s="310">
        <v>0</v>
      </c>
      <c r="N157" s="310">
        <f t="shared" si="33"/>
        <v>70952</v>
      </c>
    </row>
    <row r="158" spans="1:14" ht="15" x14ac:dyDescent="0.2">
      <c r="A158" s="77" t="s">
        <v>361</v>
      </c>
      <c r="B158" s="134" t="s">
        <v>9</v>
      </c>
      <c r="C158" s="301">
        <f>SUM(C156,C150)</f>
        <v>4150000</v>
      </c>
      <c r="D158" s="301">
        <f>SUM(D157,D156,D150)</f>
        <v>7201000</v>
      </c>
      <c r="E158" s="301">
        <f>SUM(E157,E156,E150)</f>
        <v>6964185</v>
      </c>
      <c r="F158" s="301"/>
      <c r="G158" s="301"/>
      <c r="H158" s="301"/>
      <c r="I158" s="301"/>
      <c r="J158" s="301"/>
      <c r="K158" s="301"/>
      <c r="L158" s="301">
        <f>SUM(C158,F158,I158)</f>
        <v>4150000</v>
      </c>
      <c r="M158" s="301">
        <f>SUM(D158,G158,J158)</f>
        <v>7201000</v>
      </c>
      <c r="N158" s="301">
        <f t="shared" si="33"/>
        <v>6964185</v>
      </c>
    </row>
    <row r="159" spans="1:14" ht="15" x14ac:dyDescent="0.2">
      <c r="A159" s="76" t="s">
        <v>362</v>
      </c>
      <c r="B159" s="126" t="s">
        <v>363</v>
      </c>
      <c r="C159" s="310"/>
      <c r="D159" s="310"/>
      <c r="E159" s="310"/>
      <c r="F159" s="310"/>
      <c r="G159" s="310"/>
      <c r="H159" s="310"/>
      <c r="I159" s="310"/>
      <c r="J159" s="310"/>
      <c r="K159" s="310"/>
      <c r="L159" s="310"/>
      <c r="M159" s="310"/>
      <c r="N159" s="310"/>
    </row>
    <row r="160" spans="1:14" ht="15" x14ac:dyDescent="0.2">
      <c r="A160" s="76" t="s">
        <v>364</v>
      </c>
      <c r="B160" s="126" t="s">
        <v>365</v>
      </c>
      <c r="C160" s="310"/>
      <c r="D160" s="310"/>
      <c r="E160" s="310"/>
      <c r="F160" s="310">
        <v>857000</v>
      </c>
      <c r="G160" s="310">
        <v>837000</v>
      </c>
      <c r="H160" s="310">
        <v>311124</v>
      </c>
      <c r="I160" s="310"/>
      <c r="J160" s="310"/>
      <c r="K160" s="310"/>
      <c r="L160" s="310">
        <f>SUM(C160,F160,I160)</f>
        <v>857000</v>
      </c>
      <c r="M160" s="310">
        <f>SUM(D160,G160,J160)</f>
        <v>837000</v>
      </c>
      <c r="N160" s="310">
        <f>SUM(E160,H160,K160)</f>
        <v>311124</v>
      </c>
    </row>
    <row r="161" spans="1:14" ht="15" x14ac:dyDescent="0.2">
      <c r="A161" s="76" t="s">
        <v>366</v>
      </c>
      <c r="B161" s="126" t="s">
        <v>367</v>
      </c>
      <c r="C161" s="310"/>
      <c r="D161" s="310"/>
      <c r="E161" s="310"/>
      <c r="F161" s="310"/>
      <c r="G161" s="310"/>
      <c r="H161" s="310"/>
      <c r="I161" s="310"/>
      <c r="J161" s="310"/>
      <c r="K161" s="310"/>
      <c r="L161" s="310">
        <f>SUM(C161,F161,I161)</f>
        <v>0</v>
      </c>
      <c r="M161" s="310">
        <f t="shared" ref="M161:N162" si="34">SUM(D161,G161,J161)</f>
        <v>0</v>
      </c>
      <c r="N161" s="310">
        <f t="shared" si="34"/>
        <v>0</v>
      </c>
    </row>
    <row r="162" spans="1:14" ht="15" x14ac:dyDescent="0.2">
      <c r="A162" s="76" t="s">
        <v>368</v>
      </c>
      <c r="B162" s="126" t="s">
        <v>369</v>
      </c>
      <c r="C162" s="310"/>
      <c r="D162" s="310"/>
      <c r="E162" s="310"/>
      <c r="F162" s="310"/>
      <c r="G162" s="310">
        <v>2882558</v>
      </c>
      <c r="H162" s="310">
        <v>5018820</v>
      </c>
      <c r="I162" s="310"/>
      <c r="J162" s="310"/>
      <c r="K162" s="310"/>
      <c r="L162" s="310">
        <f>SUM(C162,F162,I162)</f>
        <v>0</v>
      </c>
      <c r="M162" s="310">
        <f t="shared" si="34"/>
        <v>2882558</v>
      </c>
      <c r="N162" s="310">
        <f t="shared" si="34"/>
        <v>5018820</v>
      </c>
    </row>
    <row r="163" spans="1:14" ht="15" x14ac:dyDescent="0.2">
      <c r="A163" s="76" t="s">
        <v>370</v>
      </c>
      <c r="B163" s="126" t="s">
        <v>371</v>
      </c>
      <c r="C163" s="310">
        <v>450000</v>
      </c>
      <c r="D163" s="310">
        <v>450000</v>
      </c>
      <c r="E163" s="310">
        <v>623681</v>
      </c>
      <c r="F163" s="310"/>
      <c r="G163" s="310"/>
      <c r="H163" s="310"/>
      <c r="I163" s="310"/>
      <c r="J163" s="310"/>
      <c r="K163" s="310"/>
      <c r="L163" s="310">
        <f>SUM(C163,F163,I163)</f>
        <v>450000</v>
      </c>
      <c r="M163" s="310">
        <f>SUM(D163,G163,J163)</f>
        <v>450000</v>
      </c>
      <c r="N163" s="310">
        <f>SUM(E163,H163,K163)</f>
        <v>623681</v>
      </c>
    </row>
    <row r="164" spans="1:14" ht="15" x14ac:dyDescent="0.2">
      <c r="A164" s="76" t="s">
        <v>372</v>
      </c>
      <c r="B164" s="126" t="s">
        <v>373</v>
      </c>
      <c r="C164" s="310">
        <v>286000</v>
      </c>
      <c r="D164" s="310">
        <v>286000</v>
      </c>
      <c r="E164" s="310">
        <v>418233</v>
      </c>
      <c r="F164" s="310"/>
      <c r="G164" s="310"/>
      <c r="H164" s="310"/>
      <c r="I164" s="310"/>
      <c r="J164" s="310"/>
      <c r="K164" s="310"/>
      <c r="L164" s="310"/>
      <c r="M164" s="310"/>
      <c r="N164" s="310"/>
    </row>
    <row r="165" spans="1:14" ht="15" x14ac:dyDescent="0.2">
      <c r="A165" s="76" t="s">
        <v>374</v>
      </c>
      <c r="B165" s="126" t="s">
        <v>375</v>
      </c>
      <c r="C165" s="310"/>
      <c r="D165" s="310"/>
      <c r="E165" s="310"/>
      <c r="F165" s="310"/>
      <c r="G165" s="310"/>
      <c r="H165" s="310"/>
      <c r="I165" s="310"/>
      <c r="J165" s="310"/>
      <c r="K165" s="310"/>
      <c r="L165" s="310"/>
      <c r="M165" s="310"/>
      <c r="N165" s="310"/>
    </row>
    <row r="166" spans="1:14" ht="15" x14ac:dyDescent="0.2">
      <c r="A166" s="76" t="s">
        <v>376</v>
      </c>
      <c r="B166" s="126" t="s">
        <v>377</v>
      </c>
      <c r="C166" s="310"/>
      <c r="D166" s="310"/>
      <c r="E166" s="310"/>
      <c r="F166" s="310"/>
      <c r="G166" s="310"/>
      <c r="H166" s="310">
        <v>160</v>
      </c>
      <c r="I166" s="310"/>
      <c r="J166" s="310"/>
      <c r="K166" s="310"/>
      <c r="L166" s="310">
        <f>SUM(C166,F166,I166)</f>
        <v>0</v>
      </c>
      <c r="M166" s="310">
        <f>SUM(D166,G166,J166)</f>
        <v>0</v>
      </c>
      <c r="N166" s="310">
        <f>SUM(E166,H166,K166)</f>
        <v>160</v>
      </c>
    </row>
    <row r="167" spans="1:14" ht="15" x14ac:dyDescent="0.2">
      <c r="A167" s="76" t="s">
        <v>378</v>
      </c>
      <c r="B167" s="126" t="s">
        <v>379</v>
      </c>
      <c r="C167" s="310"/>
      <c r="D167" s="310"/>
      <c r="E167" s="310"/>
      <c r="F167" s="310"/>
      <c r="G167" s="310"/>
      <c r="H167" s="310"/>
      <c r="I167" s="310"/>
      <c r="J167" s="310"/>
      <c r="K167" s="310"/>
      <c r="L167" s="310"/>
      <c r="M167" s="310"/>
      <c r="N167" s="310"/>
    </row>
    <row r="168" spans="1:14" ht="15" x14ac:dyDescent="0.2">
      <c r="A168" s="76" t="s">
        <v>380</v>
      </c>
      <c r="B168" s="126" t="s">
        <v>381</v>
      </c>
      <c r="C168" s="310">
        <v>700000</v>
      </c>
      <c r="D168" s="310">
        <v>720000</v>
      </c>
      <c r="E168" s="310">
        <v>2210564</v>
      </c>
      <c r="F168" s="310"/>
      <c r="G168" s="310"/>
      <c r="H168" s="310"/>
      <c r="I168" s="310"/>
      <c r="J168" s="310"/>
      <c r="K168" s="310"/>
      <c r="L168" s="310"/>
      <c r="M168" s="310"/>
      <c r="N168" s="310">
        <f>SUM(H168)</f>
        <v>0</v>
      </c>
    </row>
    <row r="169" spans="1:14" ht="15" x14ac:dyDescent="0.2">
      <c r="A169" s="131" t="s">
        <v>382</v>
      </c>
      <c r="B169" s="134" t="s">
        <v>11</v>
      </c>
      <c r="C169" s="301">
        <f>SUM(C159:C168)</f>
        <v>1436000</v>
      </c>
      <c r="D169" s="301">
        <f>SUM(D159:D168)</f>
        <v>1456000</v>
      </c>
      <c r="E169" s="301">
        <f>SUM(E159:E168)</f>
        <v>3252478</v>
      </c>
      <c r="F169" s="301">
        <f>SUM(F159:F168)</f>
        <v>857000</v>
      </c>
      <c r="G169" s="301">
        <f>SUM(G159:G168)</f>
        <v>3719558</v>
      </c>
      <c r="H169" s="301">
        <f>SUM(H160:H168)</f>
        <v>5330104</v>
      </c>
      <c r="I169" s="301"/>
      <c r="J169" s="301"/>
      <c r="K169" s="301"/>
      <c r="L169" s="301">
        <f>SUM(C169,F169,I169)</f>
        <v>2293000</v>
      </c>
      <c r="M169" s="301">
        <f t="shared" ref="M169:N169" si="35">SUM(D169,G169,J169)</f>
        <v>5175558</v>
      </c>
      <c r="N169" s="301">
        <f t="shared" si="35"/>
        <v>8582582</v>
      </c>
    </row>
    <row r="170" spans="1:14" ht="30" x14ac:dyDescent="0.2">
      <c r="A170" s="76" t="s">
        <v>383</v>
      </c>
      <c r="B170" s="126" t="s">
        <v>384</v>
      </c>
      <c r="C170" s="310"/>
      <c r="D170" s="310"/>
      <c r="E170" s="310"/>
      <c r="F170" s="310"/>
      <c r="G170" s="310"/>
      <c r="H170" s="310"/>
      <c r="I170" s="310"/>
      <c r="J170" s="310"/>
      <c r="K170" s="310"/>
      <c r="L170" s="310"/>
      <c r="M170" s="310"/>
      <c r="N170" s="310"/>
    </row>
    <row r="171" spans="1:14" ht="30" x14ac:dyDescent="0.2">
      <c r="A171" s="71" t="s">
        <v>385</v>
      </c>
      <c r="B171" s="126" t="s">
        <v>386</v>
      </c>
      <c r="C171" s="310"/>
      <c r="D171" s="310"/>
      <c r="E171" s="310"/>
      <c r="F171" s="310"/>
      <c r="G171" s="310"/>
      <c r="H171" s="310"/>
      <c r="I171" s="310"/>
      <c r="J171" s="310"/>
      <c r="K171" s="310"/>
      <c r="L171" s="310">
        <f>SUM(C171:I171)</f>
        <v>0</v>
      </c>
      <c r="M171" s="310"/>
      <c r="N171" s="310"/>
    </row>
    <row r="172" spans="1:14" ht="15" x14ac:dyDescent="0.2">
      <c r="A172" s="76" t="s">
        <v>387</v>
      </c>
      <c r="B172" s="126" t="s">
        <v>388</v>
      </c>
      <c r="C172" s="310"/>
      <c r="D172" s="310"/>
      <c r="E172" s="310"/>
      <c r="F172" s="310"/>
      <c r="G172" s="310"/>
      <c r="H172" s="310"/>
      <c r="I172" s="310"/>
      <c r="J172" s="310"/>
      <c r="K172" s="310"/>
      <c r="L172" s="310">
        <f>SUM(C172,F172,I172)</f>
        <v>0</v>
      </c>
      <c r="M172" s="310">
        <v>30000</v>
      </c>
      <c r="N172" s="310">
        <f>SUM(E172,H172,K172)</f>
        <v>0</v>
      </c>
    </row>
    <row r="173" spans="1:14" ht="15" x14ac:dyDescent="0.2">
      <c r="A173" s="77" t="s">
        <v>389</v>
      </c>
      <c r="B173" s="134" t="s">
        <v>15</v>
      </c>
      <c r="C173" s="301"/>
      <c r="D173" s="301"/>
      <c r="E173" s="301"/>
      <c r="F173" s="301">
        <f>SUM(F170:F172)</f>
        <v>0</v>
      </c>
      <c r="G173" s="301">
        <f t="shared" ref="G173:H173" si="36">SUM(G170:G172)</f>
        <v>0</v>
      </c>
      <c r="H173" s="301">
        <f t="shared" si="36"/>
        <v>0</v>
      </c>
      <c r="I173" s="301"/>
      <c r="J173" s="301"/>
      <c r="K173" s="301"/>
      <c r="L173" s="301">
        <f>SUM(C173,F173,I173)</f>
        <v>0</v>
      </c>
      <c r="M173" s="301">
        <v>30000</v>
      </c>
      <c r="N173" s="301">
        <f>SUM(E173,H173,K173)</f>
        <v>0</v>
      </c>
    </row>
    <row r="174" spans="1:14" ht="15.75" x14ac:dyDescent="0.25">
      <c r="A174" s="132" t="s">
        <v>220</v>
      </c>
      <c r="B174" s="152"/>
      <c r="C174" s="301">
        <f>SUM(C173,C169,C158,C144)</f>
        <v>21008369</v>
      </c>
      <c r="D174" s="301">
        <f>SUM(D173,D169,D158,D144)</f>
        <v>27940095</v>
      </c>
      <c r="E174" s="301">
        <f>SUM(E173,E169,E158,E144)</f>
        <v>30019982</v>
      </c>
      <c r="F174" s="301">
        <f>SUM(F173,F169,F158,F144)</f>
        <v>857000</v>
      </c>
      <c r="G174" s="301">
        <f>SUM(G173,G169,G158,G144,G138)</f>
        <v>3719558</v>
      </c>
      <c r="H174" s="301">
        <f>SUM(H173,H169,H158,H144)</f>
        <v>5330104</v>
      </c>
      <c r="I174" s="301"/>
      <c r="J174" s="301"/>
      <c r="K174" s="301"/>
      <c r="L174" s="301">
        <f>SUM(C174,F174)</f>
        <v>21865369</v>
      </c>
      <c r="M174" s="301">
        <f>SUM(D174,G174)</f>
        <v>31659653</v>
      </c>
      <c r="N174" s="301">
        <f>SUM(E174,H174)</f>
        <v>35350086</v>
      </c>
    </row>
    <row r="175" spans="1:14" ht="15" x14ac:dyDescent="0.2">
      <c r="A175" s="71" t="s">
        <v>390</v>
      </c>
      <c r="B175" s="126" t="s">
        <v>391</v>
      </c>
      <c r="C175" s="310"/>
      <c r="D175" s="310"/>
      <c r="E175" s="310"/>
      <c r="F175" s="310"/>
      <c r="G175" s="310"/>
      <c r="H175" s="310"/>
      <c r="I175" s="310"/>
      <c r="J175" s="310"/>
      <c r="K175" s="310"/>
      <c r="L175" s="310">
        <f>SUM(C175,F175,I175)</f>
        <v>0</v>
      </c>
      <c r="M175" s="310">
        <f>SUM(D175,G175,J175)</f>
        <v>0</v>
      </c>
      <c r="N175" s="310">
        <f>SUM(E175,H175,K175)</f>
        <v>0</v>
      </c>
    </row>
    <row r="176" spans="1:14" ht="24.75" customHeight="1" x14ac:dyDescent="0.2">
      <c r="A176" s="71" t="s">
        <v>392</v>
      </c>
      <c r="B176" s="126" t="s">
        <v>393</v>
      </c>
      <c r="C176" s="310"/>
      <c r="D176" s="310"/>
      <c r="E176" s="310"/>
      <c r="F176" s="310"/>
      <c r="G176" s="310"/>
      <c r="H176" s="310"/>
      <c r="I176" s="310"/>
      <c r="J176" s="310"/>
      <c r="K176" s="310"/>
      <c r="L176" s="310"/>
      <c r="M176" s="310"/>
      <c r="N176" s="310"/>
    </row>
    <row r="177" spans="1:14" ht="27" customHeight="1" x14ac:dyDescent="0.2">
      <c r="A177" s="71" t="s">
        <v>394</v>
      </c>
      <c r="B177" s="126" t="s">
        <v>395</v>
      </c>
      <c r="C177" s="310"/>
      <c r="D177" s="310"/>
      <c r="E177" s="310"/>
      <c r="F177" s="310"/>
      <c r="G177" s="310"/>
      <c r="H177" s="310"/>
      <c r="I177" s="310"/>
      <c r="J177" s="310"/>
      <c r="K177" s="310"/>
      <c r="L177" s="310"/>
      <c r="M177" s="310"/>
      <c r="N177" s="310"/>
    </row>
    <row r="178" spans="1:14" ht="27" customHeight="1" x14ac:dyDescent="0.2">
      <c r="A178" s="71" t="s">
        <v>396</v>
      </c>
      <c r="B178" s="126" t="s">
        <v>397</v>
      </c>
      <c r="C178" s="310"/>
      <c r="D178" s="310"/>
      <c r="E178" s="310"/>
      <c r="F178" s="310"/>
      <c r="G178" s="310"/>
      <c r="H178" s="310"/>
      <c r="I178" s="310"/>
      <c r="J178" s="310"/>
      <c r="K178" s="310"/>
      <c r="L178" s="310"/>
      <c r="M178" s="310"/>
      <c r="N178" s="310"/>
    </row>
    <row r="179" spans="1:14" ht="25.5" customHeight="1" x14ac:dyDescent="0.2">
      <c r="A179" s="71" t="s">
        <v>398</v>
      </c>
      <c r="B179" s="126" t="s">
        <v>399</v>
      </c>
      <c r="C179" s="310"/>
      <c r="D179" s="310"/>
      <c r="E179" s="310"/>
      <c r="F179" s="310"/>
      <c r="G179" s="310">
        <v>98249796</v>
      </c>
      <c r="H179" s="310">
        <v>98249796</v>
      </c>
      <c r="I179" s="310"/>
      <c r="J179" s="310"/>
      <c r="K179" s="310"/>
      <c r="L179" s="310">
        <f t="shared" ref="L179:N179" si="37">SUM(C179,F179,I179)</f>
        <v>0</v>
      </c>
      <c r="M179" s="310">
        <f t="shared" si="37"/>
        <v>98249796</v>
      </c>
      <c r="N179" s="310">
        <f t="shared" si="37"/>
        <v>98249796</v>
      </c>
    </row>
    <row r="180" spans="1:14" ht="30" x14ac:dyDescent="0.2">
      <c r="A180" s="77" t="s">
        <v>400</v>
      </c>
      <c r="B180" s="134" t="s">
        <v>7</v>
      </c>
      <c r="C180" s="301">
        <f>SUM(C175:C179)</f>
        <v>0</v>
      </c>
      <c r="D180" s="301">
        <f t="shared" ref="D180:N180" si="38">SUM(D175:D179)</f>
        <v>0</v>
      </c>
      <c r="E180" s="301">
        <f t="shared" si="38"/>
        <v>0</v>
      </c>
      <c r="F180" s="301">
        <f t="shared" si="38"/>
        <v>0</v>
      </c>
      <c r="G180" s="301">
        <f t="shared" si="38"/>
        <v>98249796</v>
      </c>
      <c r="H180" s="301">
        <f t="shared" si="38"/>
        <v>98249796</v>
      </c>
      <c r="I180" s="301">
        <f t="shared" si="38"/>
        <v>0</v>
      </c>
      <c r="J180" s="301">
        <f t="shared" si="38"/>
        <v>0</v>
      </c>
      <c r="K180" s="301">
        <f t="shared" si="38"/>
        <v>0</v>
      </c>
      <c r="L180" s="301">
        <f t="shared" si="38"/>
        <v>0</v>
      </c>
      <c r="M180" s="301">
        <f t="shared" si="38"/>
        <v>98249796</v>
      </c>
      <c r="N180" s="301">
        <f t="shared" si="38"/>
        <v>98249796</v>
      </c>
    </row>
    <row r="181" spans="1:14" ht="15" x14ac:dyDescent="0.2">
      <c r="A181" s="76" t="s">
        <v>401</v>
      </c>
      <c r="B181" s="126" t="s">
        <v>402</v>
      </c>
      <c r="C181" s="310"/>
      <c r="D181" s="310"/>
      <c r="E181" s="310"/>
      <c r="F181" s="310"/>
      <c r="G181" s="310"/>
      <c r="H181" s="310"/>
      <c r="I181" s="310"/>
      <c r="J181" s="310"/>
      <c r="K181" s="310"/>
      <c r="L181" s="310"/>
      <c r="M181" s="310"/>
      <c r="N181" s="310"/>
    </row>
    <row r="182" spans="1:14" ht="15" x14ac:dyDescent="0.2">
      <c r="A182" s="76" t="s">
        <v>403</v>
      </c>
      <c r="B182" s="126" t="s">
        <v>404</v>
      </c>
      <c r="C182" s="310"/>
      <c r="D182" s="310"/>
      <c r="E182" s="310"/>
      <c r="F182" s="310">
        <v>1500000</v>
      </c>
      <c r="G182" s="310">
        <v>1500000</v>
      </c>
      <c r="H182" s="310"/>
      <c r="I182" s="310"/>
      <c r="J182" s="310"/>
      <c r="K182" s="310"/>
      <c r="L182" s="310"/>
      <c r="M182" s="310"/>
      <c r="N182" s="310"/>
    </row>
    <row r="183" spans="1:14" ht="15" x14ac:dyDescent="0.2">
      <c r="A183" s="76" t="s">
        <v>405</v>
      </c>
      <c r="B183" s="126" t="s">
        <v>406</v>
      </c>
      <c r="C183" s="310"/>
      <c r="D183" s="310"/>
      <c r="E183" s="310"/>
      <c r="F183" s="310"/>
      <c r="G183" s="310"/>
      <c r="H183" s="310"/>
      <c r="I183" s="310"/>
      <c r="J183" s="310"/>
      <c r="K183" s="310"/>
      <c r="L183" s="310">
        <f>SUM(C183,F183,I183)</f>
        <v>0</v>
      </c>
      <c r="M183" s="310">
        <f t="shared" ref="M183:N183" si="39">SUM(D183,G183,J183)</f>
        <v>0</v>
      </c>
      <c r="N183" s="310">
        <f t="shared" si="39"/>
        <v>0</v>
      </c>
    </row>
    <row r="184" spans="1:14" ht="15" x14ac:dyDescent="0.2">
      <c r="A184" s="76" t="s">
        <v>407</v>
      </c>
      <c r="B184" s="126" t="s">
        <v>408</v>
      </c>
      <c r="C184" s="310"/>
      <c r="D184" s="310"/>
      <c r="E184" s="310"/>
      <c r="F184" s="310"/>
      <c r="G184" s="310"/>
      <c r="H184" s="310"/>
      <c r="I184" s="310"/>
      <c r="J184" s="310"/>
      <c r="K184" s="310"/>
      <c r="L184" s="310"/>
      <c r="M184" s="310"/>
      <c r="N184" s="310"/>
    </row>
    <row r="185" spans="1:14" ht="15" x14ac:dyDescent="0.2">
      <c r="A185" s="76" t="s">
        <v>409</v>
      </c>
      <c r="B185" s="126" t="s">
        <v>410</v>
      </c>
      <c r="C185" s="310"/>
      <c r="D185" s="310"/>
      <c r="E185" s="310"/>
      <c r="F185" s="310"/>
      <c r="G185" s="310"/>
      <c r="H185" s="310"/>
      <c r="I185" s="310"/>
      <c r="J185" s="310"/>
      <c r="K185" s="310"/>
      <c r="L185" s="310"/>
      <c r="M185" s="310"/>
      <c r="N185" s="310"/>
    </row>
    <row r="186" spans="1:14" ht="15" x14ac:dyDescent="0.2">
      <c r="A186" s="77" t="s">
        <v>411</v>
      </c>
      <c r="B186" s="134" t="s">
        <v>13</v>
      </c>
      <c r="C186" s="310"/>
      <c r="D186" s="310"/>
      <c r="E186" s="310"/>
      <c r="F186" s="301">
        <f>SUM(F181:F185)</f>
        <v>1500000</v>
      </c>
      <c r="G186" s="301">
        <f>SUM(G181:G185)</f>
        <v>1500000</v>
      </c>
      <c r="H186" s="301">
        <f>SUM(H181:H185)</f>
        <v>0</v>
      </c>
      <c r="I186" s="301"/>
      <c r="J186" s="301"/>
      <c r="K186" s="301"/>
      <c r="L186" s="301">
        <f>SUM(C186,F186,I186)</f>
        <v>1500000</v>
      </c>
      <c r="M186" s="301">
        <f>SUM(D186,G186,J186)</f>
        <v>1500000</v>
      </c>
      <c r="N186" s="301">
        <f>SUM(E186,H186,K186)</f>
        <v>0</v>
      </c>
    </row>
    <row r="187" spans="1:14" ht="27.75" customHeight="1" x14ac:dyDescent="0.2">
      <c r="A187" s="76" t="s">
        <v>412</v>
      </c>
      <c r="B187" s="126" t="s">
        <v>413</v>
      </c>
      <c r="C187" s="310"/>
      <c r="D187" s="310"/>
      <c r="E187" s="310"/>
      <c r="F187" s="310"/>
      <c r="G187" s="310"/>
      <c r="H187" s="310"/>
      <c r="I187" s="310"/>
      <c r="J187" s="310"/>
      <c r="K187" s="310"/>
      <c r="L187" s="310"/>
      <c r="M187" s="310"/>
      <c r="N187" s="310"/>
    </row>
    <row r="188" spans="1:14" ht="30" x14ac:dyDescent="0.2">
      <c r="A188" s="71" t="s">
        <v>414</v>
      </c>
      <c r="B188" s="126" t="s">
        <v>415</v>
      </c>
      <c r="C188" s="310"/>
      <c r="D188" s="310"/>
      <c r="E188" s="310"/>
      <c r="F188" s="310"/>
      <c r="G188" s="310"/>
      <c r="H188" s="310"/>
      <c r="I188" s="310"/>
      <c r="J188" s="310"/>
      <c r="K188" s="310"/>
      <c r="L188" s="310">
        <f>SUM(C188,F188,I188)</f>
        <v>0</v>
      </c>
      <c r="M188" s="310">
        <f>SUM(D188,G188,J188)</f>
        <v>0</v>
      </c>
      <c r="N188" s="310">
        <f>SUM(E188,H188,K188)</f>
        <v>0</v>
      </c>
    </row>
    <row r="189" spans="1:14" ht="15" x14ac:dyDescent="0.2">
      <c r="A189" s="76" t="s">
        <v>416</v>
      </c>
      <c r="B189" s="126" t="s">
        <v>417</v>
      </c>
      <c r="C189" s="310"/>
      <c r="D189" s="310"/>
      <c r="E189" s="310"/>
      <c r="F189" s="310"/>
      <c r="G189" s="310"/>
      <c r="H189" s="310"/>
      <c r="I189" s="310"/>
      <c r="J189" s="310"/>
      <c r="K189" s="310"/>
      <c r="L189" s="310"/>
      <c r="M189" s="310"/>
      <c r="N189" s="310"/>
    </row>
    <row r="190" spans="1:14" ht="15" x14ac:dyDescent="0.2">
      <c r="A190" s="77" t="s">
        <v>418</v>
      </c>
      <c r="B190" s="134" t="s">
        <v>17</v>
      </c>
      <c r="C190" s="301"/>
      <c r="D190" s="301"/>
      <c r="E190" s="301"/>
      <c r="F190" s="301">
        <f>SUM(F187:F189)</f>
        <v>0</v>
      </c>
      <c r="G190" s="301">
        <f>SUM(G187:G189)</f>
        <v>0</v>
      </c>
      <c r="H190" s="301">
        <f>SUM(H187:H189)</f>
        <v>0</v>
      </c>
      <c r="I190" s="301"/>
      <c r="J190" s="301"/>
      <c r="K190" s="301"/>
      <c r="L190" s="301">
        <f>SUM(C190,F190,I190)</f>
        <v>0</v>
      </c>
      <c r="M190" s="301">
        <f>SUM(D190,G190,J190)</f>
        <v>0</v>
      </c>
      <c r="N190" s="301">
        <f t="shared" ref="N190" si="40">SUM(E190,H190,K190)</f>
        <v>0</v>
      </c>
    </row>
    <row r="191" spans="1:14" ht="15.75" x14ac:dyDescent="0.25">
      <c r="A191" s="132" t="s">
        <v>262</v>
      </c>
      <c r="B191" s="152"/>
      <c r="C191" s="301">
        <f>SUM(C190,C186,C180)</f>
        <v>0</v>
      </c>
      <c r="D191" s="301">
        <f t="shared" ref="D191:E191" si="41">SUM(D190,D186,D180)</f>
        <v>0</v>
      </c>
      <c r="E191" s="301">
        <f t="shared" si="41"/>
        <v>0</v>
      </c>
      <c r="F191" s="301">
        <f>SUM(F190,F186:F187,F180)</f>
        <v>1500000</v>
      </c>
      <c r="G191" s="301">
        <f>SUM(G190,G186,G180)</f>
        <v>99749796</v>
      </c>
      <c r="H191" s="301">
        <f>SUM(H190,H186,H180)</f>
        <v>98249796</v>
      </c>
      <c r="I191" s="301"/>
      <c r="J191" s="301"/>
      <c r="K191" s="301"/>
      <c r="L191" s="301">
        <f>SUM(L190,L186,L180)</f>
        <v>1500000</v>
      </c>
      <c r="M191" s="301">
        <f>SUM(M190,M186,M180)</f>
        <v>99749796</v>
      </c>
      <c r="N191" s="301">
        <f>SUM(N190,N186,N180)</f>
        <v>98249796</v>
      </c>
    </row>
    <row r="192" spans="1:14" ht="15.75" x14ac:dyDescent="0.2">
      <c r="A192" s="153" t="s">
        <v>419</v>
      </c>
      <c r="B192" s="135" t="s">
        <v>420</v>
      </c>
      <c r="C192" s="301">
        <f t="shared" ref="C192:H192" si="42">SUM(C191,C174)</f>
        <v>21008369</v>
      </c>
      <c r="D192" s="301">
        <f t="shared" si="42"/>
        <v>27940095</v>
      </c>
      <c r="E192" s="301">
        <f t="shared" si="42"/>
        <v>30019982</v>
      </c>
      <c r="F192" s="301">
        <f t="shared" si="42"/>
        <v>2357000</v>
      </c>
      <c r="G192" s="301">
        <f t="shared" si="42"/>
        <v>103469354</v>
      </c>
      <c r="H192" s="301">
        <f t="shared" si="42"/>
        <v>103579900</v>
      </c>
      <c r="I192" s="301"/>
      <c r="J192" s="301"/>
      <c r="K192" s="301"/>
      <c r="L192" s="301">
        <f>SUM(C192,F192,I192)</f>
        <v>23365369</v>
      </c>
      <c r="M192" s="301">
        <f t="shared" ref="M192:N192" si="43">SUM(D192,G192,J192)</f>
        <v>131409449</v>
      </c>
      <c r="N192" s="301">
        <f t="shared" si="43"/>
        <v>133599882</v>
      </c>
    </row>
    <row r="193" spans="1:14" ht="15" x14ac:dyDescent="0.2">
      <c r="A193" s="138" t="s">
        <v>421</v>
      </c>
      <c r="B193" s="71" t="s">
        <v>422</v>
      </c>
      <c r="C193" s="310"/>
      <c r="D193" s="310"/>
      <c r="E193" s="310"/>
      <c r="F193" s="310"/>
      <c r="G193" s="310"/>
      <c r="H193" s="310"/>
      <c r="I193" s="310"/>
      <c r="J193" s="310"/>
      <c r="K193" s="310"/>
      <c r="L193" s="310"/>
      <c r="M193" s="310"/>
      <c r="N193" s="310"/>
    </row>
    <row r="194" spans="1:14" ht="30" x14ac:dyDescent="0.2">
      <c r="A194" s="76" t="s">
        <v>65</v>
      </c>
      <c r="B194" s="71" t="s">
        <v>423</v>
      </c>
      <c r="C194" s="310"/>
      <c r="D194" s="310"/>
      <c r="E194" s="310"/>
      <c r="F194" s="310"/>
      <c r="G194" s="310"/>
      <c r="H194" s="310"/>
      <c r="I194" s="310"/>
      <c r="J194" s="310"/>
      <c r="K194" s="310"/>
      <c r="L194" s="310"/>
      <c r="M194" s="310">
        <f>SUM(D194,G194,J194)</f>
        <v>0</v>
      </c>
      <c r="N194" s="310"/>
    </row>
    <row r="195" spans="1:14" ht="15" x14ac:dyDescent="0.2">
      <c r="A195" s="138" t="s">
        <v>424</v>
      </c>
      <c r="B195" s="71" t="s">
        <v>425</v>
      </c>
      <c r="C195" s="310"/>
      <c r="D195" s="310"/>
      <c r="E195" s="310"/>
      <c r="F195" s="310">
        <v>7305000</v>
      </c>
      <c r="G195" s="310"/>
      <c r="H195" s="310"/>
      <c r="I195" s="310"/>
      <c r="J195" s="310"/>
      <c r="K195" s="310"/>
      <c r="L195" s="310"/>
      <c r="M195" s="310"/>
      <c r="N195" s="310"/>
    </row>
    <row r="196" spans="1:14" x14ac:dyDescent="0.2">
      <c r="A196" s="137" t="s">
        <v>426</v>
      </c>
      <c r="B196" s="75" t="s">
        <v>427</v>
      </c>
      <c r="C196" s="310"/>
      <c r="D196" s="310"/>
      <c r="E196" s="310"/>
      <c r="F196" s="301">
        <f>SUM(F193:F195)</f>
        <v>7305000</v>
      </c>
      <c r="G196" s="301">
        <f t="shared" ref="G196:H196" si="44">SUM(G193:G195)</f>
        <v>0</v>
      </c>
      <c r="H196" s="301">
        <f t="shared" si="44"/>
        <v>0</v>
      </c>
      <c r="I196" s="301"/>
      <c r="J196" s="301"/>
      <c r="K196" s="301"/>
      <c r="L196" s="301"/>
      <c r="M196" s="301">
        <f>SUM(D196,G196,J196)</f>
        <v>0</v>
      </c>
      <c r="N196" s="301"/>
    </row>
    <row r="197" spans="1:14" ht="15" x14ac:dyDescent="0.2">
      <c r="A197" s="76" t="s">
        <v>73</v>
      </c>
      <c r="B197" s="71" t="s">
        <v>428</v>
      </c>
      <c r="C197" s="310"/>
      <c r="D197" s="310"/>
      <c r="E197" s="310"/>
      <c r="F197" s="310"/>
      <c r="G197" s="310"/>
      <c r="H197" s="310"/>
      <c r="I197" s="310"/>
      <c r="J197" s="310"/>
      <c r="K197" s="310"/>
      <c r="L197" s="310"/>
      <c r="M197" s="310"/>
      <c r="N197" s="310"/>
    </row>
    <row r="198" spans="1:14" ht="15" x14ac:dyDescent="0.2">
      <c r="A198" s="138" t="s">
        <v>67</v>
      </c>
      <c r="B198" s="71" t="s">
        <v>429</v>
      </c>
      <c r="C198" s="310"/>
      <c r="D198" s="310"/>
      <c r="E198" s="310"/>
      <c r="F198" s="310"/>
      <c r="G198" s="310"/>
      <c r="H198" s="310"/>
      <c r="I198" s="310"/>
      <c r="J198" s="310"/>
      <c r="K198" s="310"/>
      <c r="L198" s="310"/>
      <c r="M198" s="310"/>
      <c r="N198" s="310"/>
    </row>
    <row r="199" spans="1:14" ht="19.5" customHeight="1" x14ac:dyDescent="0.2">
      <c r="A199" s="76" t="s">
        <v>430</v>
      </c>
      <c r="B199" s="71" t="s">
        <v>431</v>
      </c>
      <c r="C199" s="310"/>
      <c r="D199" s="310"/>
      <c r="E199" s="310"/>
      <c r="F199" s="310"/>
      <c r="G199" s="310"/>
      <c r="H199" s="310"/>
      <c r="I199" s="310"/>
      <c r="J199" s="310"/>
      <c r="K199" s="310"/>
      <c r="L199" s="310"/>
      <c r="M199" s="310"/>
      <c r="N199" s="310"/>
    </row>
    <row r="200" spans="1:14" ht="15" x14ac:dyDescent="0.2">
      <c r="A200" s="138" t="s">
        <v>68</v>
      </c>
      <c r="B200" s="71" t="s">
        <v>432</v>
      </c>
      <c r="C200" s="310"/>
      <c r="D200" s="310"/>
      <c r="E200" s="310"/>
      <c r="F200" s="310"/>
      <c r="G200" s="310"/>
      <c r="H200" s="310"/>
      <c r="I200" s="310"/>
      <c r="J200" s="310"/>
      <c r="K200" s="310"/>
      <c r="L200" s="310"/>
      <c r="M200" s="310"/>
      <c r="N200" s="310"/>
    </row>
    <row r="201" spans="1:14" x14ac:dyDescent="0.2">
      <c r="A201" s="139" t="s">
        <v>433</v>
      </c>
      <c r="B201" s="75" t="s">
        <v>434</v>
      </c>
      <c r="C201" s="310"/>
      <c r="D201" s="310"/>
      <c r="E201" s="310"/>
      <c r="F201" s="310"/>
      <c r="G201" s="310"/>
      <c r="H201" s="310"/>
      <c r="I201" s="310"/>
      <c r="J201" s="310"/>
      <c r="K201" s="310"/>
      <c r="L201" s="310"/>
      <c r="M201" s="310"/>
      <c r="N201" s="310"/>
    </row>
    <row r="202" spans="1:14" ht="30" x14ac:dyDescent="0.2">
      <c r="A202" s="71" t="s">
        <v>435</v>
      </c>
      <c r="B202" s="71" t="s">
        <v>436</v>
      </c>
      <c r="C202" s="310"/>
      <c r="D202" s="310"/>
      <c r="E202" s="310"/>
      <c r="F202" s="310">
        <v>3934919</v>
      </c>
      <c r="G202" s="310">
        <v>3934919</v>
      </c>
      <c r="H202" s="310">
        <v>3934919</v>
      </c>
      <c r="I202" s="310"/>
      <c r="J202" s="310"/>
      <c r="K202" s="310"/>
      <c r="L202" s="310">
        <f t="shared" ref="L202:N203" si="45">SUM(C202,F202,I202)</f>
        <v>3934919</v>
      </c>
      <c r="M202" s="310">
        <f t="shared" si="45"/>
        <v>3934919</v>
      </c>
      <c r="N202" s="310">
        <f t="shared" si="45"/>
        <v>3934919</v>
      </c>
    </row>
    <row r="203" spans="1:14" ht="25.5" customHeight="1" x14ac:dyDescent="0.2">
      <c r="A203" s="71" t="s">
        <v>437</v>
      </c>
      <c r="B203" s="71" t="s">
        <v>436</v>
      </c>
      <c r="C203" s="310"/>
      <c r="D203" s="310"/>
      <c r="E203" s="310"/>
      <c r="F203" s="310"/>
      <c r="G203" s="310"/>
      <c r="H203" s="310"/>
      <c r="I203" s="310"/>
      <c r="J203" s="310"/>
      <c r="K203" s="310"/>
      <c r="L203" s="310">
        <f t="shared" si="45"/>
        <v>0</v>
      </c>
      <c r="M203" s="310">
        <f t="shared" si="45"/>
        <v>0</v>
      </c>
      <c r="N203" s="310">
        <f t="shared" si="45"/>
        <v>0</v>
      </c>
    </row>
    <row r="204" spans="1:14" ht="25.5" customHeight="1" x14ac:dyDescent="0.2">
      <c r="A204" s="71" t="s">
        <v>438</v>
      </c>
      <c r="B204" s="71" t="s">
        <v>439</v>
      </c>
      <c r="C204" s="310"/>
      <c r="D204" s="310"/>
      <c r="E204" s="310"/>
      <c r="F204" s="310"/>
      <c r="G204" s="310"/>
      <c r="H204" s="310"/>
      <c r="I204" s="310"/>
      <c r="J204" s="310"/>
      <c r="K204" s="310"/>
      <c r="L204" s="310"/>
      <c r="M204" s="310"/>
      <c r="N204" s="310"/>
    </row>
    <row r="205" spans="1:14" ht="22.5" customHeight="1" x14ac:dyDescent="0.2">
      <c r="A205" s="71" t="s">
        <v>440</v>
      </c>
      <c r="B205" s="71" t="s">
        <v>439</v>
      </c>
      <c r="C205" s="310"/>
      <c r="D205" s="310"/>
      <c r="E205" s="310"/>
      <c r="F205" s="310"/>
      <c r="G205" s="310"/>
      <c r="H205" s="310"/>
      <c r="I205" s="310"/>
      <c r="J205" s="310"/>
      <c r="K205" s="310"/>
      <c r="L205" s="310"/>
      <c r="M205" s="310"/>
      <c r="N205" s="310"/>
    </row>
    <row r="206" spans="1:14" x14ac:dyDescent="0.2">
      <c r="A206" s="75" t="s">
        <v>441</v>
      </c>
      <c r="B206" s="75" t="s">
        <v>442</v>
      </c>
      <c r="C206" s="310"/>
      <c r="D206" s="310"/>
      <c r="E206" s="310"/>
      <c r="F206" s="301">
        <f>SUM(F202:F205)</f>
        <v>3934919</v>
      </c>
      <c r="G206" s="301">
        <f>SUM(G202:G205)</f>
        <v>3934919</v>
      </c>
      <c r="H206" s="301">
        <f>SUM(H202:H205)</f>
        <v>3934919</v>
      </c>
      <c r="I206" s="301"/>
      <c r="J206" s="301"/>
      <c r="K206" s="301"/>
      <c r="L206" s="301">
        <f>SUM(C206,F206,I206)</f>
        <v>3934919</v>
      </c>
      <c r="M206" s="301">
        <f>SUM(D206,G206,J206)</f>
        <v>3934919</v>
      </c>
      <c r="N206" s="301">
        <f>SUM(E206,H206,K206)</f>
        <v>3934919</v>
      </c>
    </row>
    <row r="207" spans="1:14" ht="15" x14ac:dyDescent="0.2">
      <c r="A207" s="138" t="s">
        <v>443</v>
      </c>
      <c r="B207" s="71" t="s">
        <v>444</v>
      </c>
      <c r="C207" s="310"/>
      <c r="D207" s="310"/>
      <c r="E207" s="310"/>
      <c r="F207" s="310"/>
      <c r="G207" s="310">
        <v>639759</v>
      </c>
      <c r="H207" s="310">
        <v>639759</v>
      </c>
      <c r="I207" s="310"/>
      <c r="J207" s="310"/>
      <c r="K207" s="310"/>
      <c r="L207" s="310"/>
      <c r="M207" s="310">
        <f>SUM(D207,G207,J207)</f>
        <v>639759</v>
      </c>
      <c r="N207" s="310">
        <f>SUM(E207,H207,K207)</f>
        <v>639759</v>
      </c>
    </row>
    <row r="208" spans="1:14" ht="15" x14ac:dyDescent="0.2">
      <c r="A208" s="138" t="s">
        <v>445</v>
      </c>
      <c r="B208" s="71" t="s">
        <v>446</v>
      </c>
      <c r="C208" s="310"/>
      <c r="D208" s="310"/>
      <c r="E208" s="310"/>
      <c r="F208" s="310"/>
      <c r="G208" s="310"/>
      <c r="H208" s="310"/>
      <c r="I208" s="310"/>
      <c r="J208" s="310"/>
      <c r="K208" s="310"/>
      <c r="L208" s="310"/>
      <c r="M208" s="310"/>
      <c r="N208" s="310"/>
    </row>
    <row r="209" spans="1:14" ht="15" x14ac:dyDescent="0.2">
      <c r="A209" s="138" t="s">
        <v>447</v>
      </c>
      <c r="B209" s="71" t="s">
        <v>448</v>
      </c>
      <c r="C209" s="310"/>
      <c r="D209" s="310"/>
      <c r="E209" s="310"/>
      <c r="F209" s="310"/>
      <c r="G209" s="310"/>
      <c r="H209" s="310"/>
      <c r="I209" s="310"/>
      <c r="J209" s="310"/>
      <c r="K209" s="310"/>
      <c r="L209" s="310"/>
      <c r="M209" s="310"/>
      <c r="N209" s="310"/>
    </row>
    <row r="210" spans="1:14" ht="15" x14ac:dyDescent="0.2">
      <c r="A210" s="138" t="s">
        <v>449</v>
      </c>
      <c r="B210" s="71" t="s">
        <v>450</v>
      </c>
      <c r="C210" s="310"/>
      <c r="D210" s="310"/>
      <c r="E210" s="310"/>
      <c r="F210" s="310"/>
      <c r="G210" s="310"/>
      <c r="H210" s="310"/>
      <c r="I210" s="310"/>
      <c r="J210" s="310"/>
      <c r="K210" s="310"/>
      <c r="L210" s="310"/>
      <c r="M210" s="310"/>
      <c r="N210" s="310"/>
    </row>
    <row r="211" spans="1:14" ht="15" x14ac:dyDescent="0.2">
      <c r="A211" s="76" t="s">
        <v>451</v>
      </c>
      <c r="B211" s="71" t="s">
        <v>452</v>
      </c>
      <c r="C211" s="310"/>
      <c r="D211" s="310"/>
      <c r="E211" s="310"/>
      <c r="F211" s="310"/>
      <c r="G211" s="310"/>
      <c r="H211" s="310"/>
      <c r="I211" s="310"/>
      <c r="J211" s="310"/>
      <c r="K211" s="310"/>
      <c r="L211" s="310"/>
      <c r="M211" s="310"/>
      <c r="N211" s="310"/>
    </row>
    <row r="212" spans="1:14" x14ac:dyDescent="0.2">
      <c r="A212" s="137" t="s">
        <v>453</v>
      </c>
      <c r="B212" s="75" t="s">
        <v>454</v>
      </c>
      <c r="C212" s="301"/>
      <c r="D212" s="301"/>
      <c r="E212" s="301"/>
      <c r="F212" s="301">
        <f>SUM(F196,F201,F206,F207:F211)</f>
        <v>11239919</v>
      </c>
      <c r="G212" s="301">
        <f t="shared" ref="G212:H212" si="46">SUM(G196,G201,G206,G207:G211)</f>
        <v>4574678</v>
      </c>
      <c r="H212" s="301">
        <f t="shared" si="46"/>
        <v>4574678</v>
      </c>
      <c r="I212" s="301">
        <f t="shared" ref="I212:N212" si="47">SUM(I206:I211,I201,I196)</f>
        <v>0</v>
      </c>
      <c r="J212" s="301">
        <f t="shared" si="47"/>
        <v>0</v>
      </c>
      <c r="K212" s="301">
        <f t="shared" si="47"/>
        <v>0</v>
      </c>
      <c r="L212" s="301">
        <f>SUM(C212,F212,I212)</f>
        <v>11239919</v>
      </c>
      <c r="M212" s="301">
        <f t="shared" si="47"/>
        <v>4574678</v>
      </c>
      <c r="N212" s="301">
        <f t="shared" si="47"/>
        <v>4574678</v>
      </c>
    </row>
    <row r="213" spans="1:14" ht="15" x14ac:dyDescent="0.2">
      <c r="A213" s="76" t="s">
        <v>455</v>
      </c>
      <c r="B213" s="71" t="s">
        <v>456</v>
      </c>
      <c r="C213" s="310"/>
      <c r="D213" s="310"/>
      <c r="E213" s="310"/>
      <c r="F213" s="310"/>
      <c r="G213" s="310"/>
      <c r="H213" s="310"/>
      <c r="I213" s="310"/>
      <c r="J213" s="310"/>
      <c r="K213" s="310"/>
      <c r="L213" s="310"/>
      <c r="M213" s="310"/>
      <c r="N213" s="310"/>
    </row>
    <row r="214" spans="1:14" ht="18.75" customHeight="1" x14ac:dyDescent="0.2">
      <c r="A214" s="76" t="s">
        <v>457</v>
      </c>
      <c r="B214" s="71" t="s">
        <v>458</v>
      </c>
      <c r="C214" s="310"/>
      <c r="D214" s="310"/>
      <c r="E214" s="310"/>
      <c r="F214" s="310"/>
      <c r="G214" s="310"/>
      <c r="H214" s="310"/>
      <c r="I214" s="310"/>
      <c r="J214" s="310"/>
      <c r="K214" s="310"/>
      <c r="L214" s="310"/>
      <c r="M214" s="310"/>
      <c r="N214" s="310"/>
    </row>
    <row r="215" spans="1:14" ht="15" x14ac:dyDescent="0.2">
      <c r="A215" s="138" t="s">
        <v>459</v>
      </c>
      <c r="B215" s="71" t="s">
        <v>460</v>
      </c>
      <c r="C215" s="310"/>
      <c r="D215" s="310"/>
      <c r="E215" s="310"/>
      <c r="F215" s="310"/>
      <c r="G215" s="310"/>
      <c r="H215" s="310"/>
      <c r="I215" s="310"/>
      <c r="J215" s="310"/>
      <c r="K215" s="310"/>
      <c r="L215" s="310"/>
      <c r="M215" s="310"/>
      <c r="N215" s="310"/>
    </row>
    <row r="216" spans="1:14" ht="15" x14ac:dyDescent="0.2">
      <c r="A216" s="138" t="s">
        <v>461</v>
      </c>
      <c r="B216" s="71" t="s">
        <v>462</v>
      </c>
      <c r="C216" s="310"/>
      <c r="D216" s="310"/>
      <c r="E216" s="310"/>
      <c r="F216" s="310"/>
      <c r="G216" s="310"/>
      <c r="H216" s="310"/>
      <c r="I216" s="310"/>
      <c r="J216" s="310"/>
      <c r="K216" s="310"/>
      <c r="L216" s="310"/>
      <c r="M216" s="310"/>
      <c r="N216" s="310"/>
    </row>
    <row r="217" spans="1:14" x14ac:dyDescent="0.2">
      <c r="A217" s="139" t="s">
        <v>463</v>
      </c>
      <c r="B217" s="75" t="s">
        <v>464</v>
      </c>
      <c r="C217" s="310"/>
      <c r="D217" s="310"/>
      <c r="E217" s="310"/>
      <c r="F217" s="310"/>
      <c r="G217" s="310"/>
      <c r="H217" s="310"/>
      <c r="I217" s="310"/>
      <c r="J217" s="310"/>
      <c r="K217" s="310"/>
      <c r="L217" s="310"/>
      <c r="M217" s="310"/>
      <c r="N217" s="310"/>
    </row>
    <row r="218" spans="1:14" ht="25.5" x14ac:dyDescent="0.2">
      <c r="A218" s="137" t="s">
        <v>465</v>
      </c>
      <c r="B218" s="75" t="s">
        <v>466</v>
      </c>
      <c r="C218" s="310"/>
      <c r="D218" s="310"/>
      <c r="E218" s="310"/>
      <c r="F218" s="310"/>
      <c r="G218" s="310"/>
      <c r="H218" s="310"/>
      <c r="I218" s="310"/>
      <c r="J218" s="310"/>
      <c r="K218" s="310"/>
      <c r="L218" s="310"/>
      <c r="M218" s="310"/>
      <c r="N218" s="310"/>
    </row>
    <row r="219" spans="1:14" ht="15.75" x14ac:dyDescent="0.2">
      <c r="A219" s="141" t="s">
        <v>467</v>
      </c>
      <c r="B219" s="142" t="s">
        <v>20</v>
      </c>
      <c r="C219" s="301">
        <f>SUM(C192,C206,C212,C196,C201,C217:C218)</f>
        <v>21008369</v>
      </c>
      <c r="D219" s="301">
        <f t="shared" ref="D219:H219" si="48">SUM(D192,D206,D212,D196,D201,D217:D218)</f>
        <v>27940095</v>
      </c>
      <c r="E219" s="301">
        <f t="shared" si="48"/>
        <v>30019982</v>
      </c>
      <c r="F219" s="301">
        <f t="shared" si="48"/>
        <v>24836838</v>
      </c>
      <c r="G219" s="301">
        <f t="shared" si="48"/>
        <v>111978951</v>
      </c>
      <c r="H219" s="301">
        <f t="shared" si="48"/>
        <v>112089497</v>
      </c>
      <c r="I219" s="301">
        <f t="shared" ref="I219:N219" si="49">SUM(I217:I218,I212)</f>
        <v>0</v>
      </c>
      <c r="J219" s="301">
        <f t="shared" si="49"/>
        <v>0</v>
      </c>
      <c r="K219" s="301">
        <f t="shared" si="49"/>
        <v>0</v>
      </c>
      <c r="L219" s="301">
        <f t="shared" si="49"/>
        <v>11239919</v>
      </c>
      <c r="M219" s="301">
        <f t="shared" si="49"/>
        <v>4574678</v>
      </c>
      <c r="N219" s="301">
        <f t="shared" si="49"/>
        <v>4574678</v>
      </c>
    </row>
    <row r="220" spans="1:14" ht="15.75" x14ac:dyDescent="0.25">
      <c r="A220" s="143" t="s">
        <v>468</v>
      </c>
      <c r="B220" s="144"/>
      <c r="C220" s="301">
        <f t="shared" ref="C220:N220" si="50">SUM(C219,C192)</f>
        <v>42016738</v>
      </c>
      <c r="D220" s="301">
        <f t="shared" si="50"/>
        <v>55880190</v>
      </c>
      <c r="E220" s="301">
        <f t="shared" si="50"/>
        <v>60039964</v>
      </c>
      <c r="F220" s="301">
        <f t="shared" si="50"/>
        <v>27193838</v>
      </c>
      <c r="G220" s="301">
        <f t="shared" si="50"/>
        <v>215448305</v>
      </c>
      <c r="H220" s="301">
        <f t="shared" si="50"/>
        <v>215669397</v>
      </c>
      <c r="I220" s="301">
        <f t="shared" si="50"/>
        <v>0</v>
      </c>
      <c r="J220" s="301">
        <f t="shared" si="50"/>
        <v>0</v>
      </c>
      <c r="K220" s="301">
        <f t="shared" si="50"/>
        <v>0</v>
      </c>
      <c r="L220" s="301">
        <f t="shared" si="50"/>
        <v>34605288</v>
      </c>
      <c r="M220" s="301">
        <f t="shared" si="50"/>
        <v>135984127</v>
      </c>
      <c r="N220" s="301">
        <f t="shared" si="50"/>
        <v>138174560</v>
      </c>
    </row>
  </sheetData>
  <mergeCells count="9">
    <mergeCell ref="C130:E130"/>
    <mergeCell ref="F130:H130"/>
    <mergeCell ref="I130:K130"/>
    <mergeCell ref="A3:L3"/>
    <mergeCell ref="A4:L4"/>
    <mergeCell ref="A127:L127"/>
    <mergeCell ref="C7:E7"/>
    <mergeCell ref="F7:H7"/>
    <mergeCell ref="I7:K7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topLeftCell="A22" workbookViewId="0">
      <selection activeCell="J8" sqref="J8"/>
    </sheetView>
  </sheetViews>
  <sheetFormatPr defaultRowHeight="12.75" x14ac:dyDescent="0.2"/>
  <cols>
    <col min="5" max="6" width="7.42578125" customWidth="1"/>
    <col min="8" max="8" width="10" customWidth="1"/>
    <col min="9" max="9" width="12.42578125" customWidth="1"/>
    <col min="10" max="10" width="11.7109375" customWidth="1"/>
  </cols>
  <sheetData>
    <row r="1" spans="1:10" x14ac:dyDescent="0.2">
      <c r="A1" s="385" t="s">
        <v>834</v>
      </c>
      <c r="B1" s="385"/>
      <c r="C1" s="385"/>
      <c r="D1" s="385"/>
      <c r="E1" s="385"/>
      <c r="F1" s="385"/>
      <c r="G1" s="385"/>
      <c r="H1" s="385"/>
      <c r="I1" s="385"/>
      <c r="J1" s="385"/>
    </row>
    <row r="2" spans="1:10" x14ac:dyDescent="0.2">
      <c r="G2" s="56"/>
    </row>
    <row r="3" spans="1:10" x14ac:dyDescent="0.2">
      <c r="C3" s="44"/>
    </row>
    <row r="4" spans="1:10" x14ac:dyDescent="0.2">
      <c r="C4" s="44"/>
    </row>
    <row r="5" spans="1:10" x14ac:dyDescent="0.2">
      <c r="B5" s="44" t="s">
        <v>818</v>
      </c>
    </row>
    <row r="6" spans="1:10" x14ac:dyDescent="0.2">
      <c r="B6" s="44"/>
    </row>
    <row r="7" spans="1:10" x14ac:dyDescent="0.2">
      <c r="B7" s="425" t="s">
        <v>500</v>
      </c>
      <c r="C7" s="423"/>
      <c r="D7" s="423"/>
      <c r="E7" s="423"/>
      <c r="F7" s="423"/>
      <c r="G7" s="423"/>
      <c r="H7" s="423"/>
    </row>
    <row r="8" spans="1:10" x14ac:dyDescent="0.2">
      <c r="C8" s="44" t="s">
        <v>501</v>
      </c>
      <c r="J8" s="56"/>
    </row>
    <row r="9" spans="1:10" x14ac:dyDescent="0.2">
      <c r="C9" s="56"/>
    </row>
    <row r="10" spans="1:10" ht="13.5" thickBot="1" x14ac:dyDescent="0.25">
      <c r="J10" t="s">
        <v>42</v>
      </c>
    </row>
    <row r="11" spans="1:10" ht="12.75" customHeight="1" x14ac:dyDescent="0.2">
      <c r="A11" s="45"/>
      <c r="B11" s="46"/>
      <c r="C11" s="46"/>
      <c r="D11" s="46"/>
      <c r="E11" s="47"/>
      <c r="F11" s="48"/>
      <c r="G11" s="444" t="s">
        <v>492</v>
      </c>
      <c r="H11" s="445"/>
      <c r="I11" s="426" t="s">
        <v>494</v>
      </c>
      <c r="J11" s="429" t="s">
        <v>495</v>
      </c>
    </row>
    <row r="12" spans="1:10" ht="12.75" customHeight="1" x14ac:dyDescent="0.2">
      <c r="A12" s="49"/>
      <c r="B12" s="154" t="s">
        <v>63</v>
      </c>
      <c r="C12" s="4"/>
      <c r="D12" s="4"/>
      <c r="E12" s="51"/>
      <c r="F12" s="155" t="s">
        <v>470</v>
      </c>
      <c r="G12" s="446"/>
      <c r="H12" s="447"/>
      <c r="I12" s="427"/>
      <c r="J12" s="430"/>
    </row>
    <row r="13" spans="1:10" ht="13.5" customHeight="1" thickBot="1" x14ac:dyDescent="0.25">
      <c r="A13" s="53"/>
      <c r="B13" s="54"/>
      <c r="C13" s="54"/>
      <c r="D13" s="54"/>
      <c r="E13" s="55"/>
      <c r="F13" s="27"/>
      <c r="G13" s="448"/>
      <c r="H13" s="449"/>
      <c r="I13" s="428"/>
      <c r="J13" s="431"/>
    </row>
    <row r="14" spans="1:10" ht="14.25" x14ac:dyDescent="0.2">
      <c r="A14" s="83" t="s">
        <v>24</v>
      </c>
      <c r="B14" s="93"/>
      <c r="C14" s="93"/>
      <c r="D14" s="93"/>
      <c r="E14" s="93"/>
      <c r="F14" s="106" t="s">
        <v>23</v>
      </c>
      <c r="G14" s="432">
        <v>9153000</v>
      </c>
      <c r="H14" s="433"/>
      <c r="I14" s="311">
        <v>10620343</v>
      </c>
      <c r="J14" s="311">
        <v>8031752</v>
      </c>
    </row>
    <row r="15" spans="1:10" ht="14.25" x14ac:dyDescent="0.2">
      <c r="A15" s="156" t="s">
        <v>469</v>
      </c>
      <c r="B15" s="96"/>
      <c r="C15" s="96"/>
      <c r="D15" s="96"/>
      <c r="E15" s="96"/>
      <c r="F15" s="107" t="s">
        <v>25</v>
      </c>
      <c r="G15" s="434">
        <v>1645000</v>
      </c>
      <c r="H15" s="435"/>
      <c r="I15" s="312">
        <v>1799101</v>
      </c>
      <c r="J15" s="312">
        <v>1729049</v>
      </c>
    </row>
    <row r="16" spans="1:10" ht="14.25" x14ac:dyDescent="0.2">
      <c r="A16" s="156" t="s">
        <v>28</v>
      </c>
      <c r="B16" s="96"/>
      <c r="C16" s="96"/>
      <c r="D16" s="96"/>
      <c r="E16" s="96"/>
      <c r="F16" s="159" t="s">
        <v>27</v>
      </c>
      <c r="G16" s="434">
        <v>18970393</v>
      </c>
      <c r="H16" s="435"/>
      <c r="I16" s="312">
        <v>20791393</v>
      </c>
      <c r="J16" s="312">
        <v>16600229</v>
      </c>
    </row>
    <row r="17" spans="1:10" ht="14.25" x14ac:dyDescent="0.2">
      <c r="A17" s="156" t="s">
        <v>30</v>
      </c>
      <c r="B17" s="96"/>
      <c r="C17" s="96"/>
      <c r="D17" s="96"/>
      <c r="E17" s="96"/>
      <c r="F17" s="159" t="s">
        <v>29</v>
      </c>
      <c r="G17" s="434">
        <v>1966000</v>
      </c>
      <c r="H17" s="435"/>
      <c r="I17" s="312">
        <v>2463840</v>
      </c>
      <c r="J17" s="312">
        <v>1604700</v>
      </c>
    </row>
    <row r="18" spans="1:10" ht="14.25" x14ac:dyDescent="0.2">
      <c r="A18" s="156" t="s">
        <v>32</v>
      </c>
      <c r="B18" s="96"/>
      <c r="C18" s="96"/>
      <c r="D18" s="96"/>
      <c r="E18" s="96"/>
      <c r="F18" s="159" t="s">
        <v>31</v>
      </c>
      <c r="G18" s="434">
        <v>684000</v>
      </c>
      <c r="H18" s="435"/>
      <c r="I18" s="312">
        <v>1222000</v>
      </c>
      <c r="J18" s="312">
        <v>1221429</v>
      </c>
    </row>
    <row r="19" spans="1:10" ht="15" x14ac:dyDescent="0.25">
      <c r="A19" s="157" t="s">
        <v>471</v>
      </c>
      <c r="B19" s="96"/>
      <c r="C19" s="96"/>
      <c r="D19" s="96"/>
      <c r="E19" s="96"/>
      <c r="F19" s="41"/>
      <c r="G19" s="438">
        <f>SUM(G14:H18)</f>
        <v>32418393</v>
      </c>
      <c r="H19" s="439"/>
      <c r="I19" s="313">
        <f>SUM(I14:I18)</f>
        <v>36896677</v>
      </c>
      <c r="J19" s="318">
        <f>SUM(J14:J18)</f>
        <v>29187159</v>
      </c>
    </row>
    <row r="20" spans="1:10" ht="14.25" x14ac:dyDescent="0.2">
      <c r="A20" s="156" t="s">
        <v>472</v>
      </c>
      <c r="B20" s="96"/>
      <c r="C20" s="96"/>
      <c r="D20" s="96"/>
      <c r="E20" s="96"/>
      <c r="F20" s="159" t="s">
        <v>5</v>
      </c>
      <c r="G20" s="434">
        <v>15422369</v>
      </c>
      <c r="H20" s="435"/>
      <c r="I20" s="312">
        <v>19283095</v>
      </c>
      <c r="J20" s="312">
        <v>19803319</v>
      </c>
    </row>
    <row r="21" spans="1:10" ht="14.25" x14ac:dyDescent="0.2">
      <c r="A21" s="156" t="s">
        <v>10</v>
      </c>
      <c r="B21" s="96"/>
      <c r="C21" s="96"/>
      <c r="D21" s="96"/>
      <c r="E21" s="96"/>
      <c r="F21" s="159" t="s">
        <v>9</v>
      </c>
      <c r="G21" s="434">
        <v>4150000</v>
      </c>
      <c r="H21" s="435"/>
      <c r="I21" s="312">
        <v>7201000</v>
      </c>
      <c r="J21" s="312">
        <v>6964185</v>
      </c>
    </row>
    <row r="22" spans="1:10" ht="14.25" x14ac:dyDescent="0.2">
      <c r="A22" s="156" t="s">
        <v>12</v>
      </c>
      <c r="B22" s="96"/>
      <c r="C22" s="96"/>
      <c r="D22" s="96"/>
      <c r="E22" s="96"/>
      <c r="F22" s="159" t="s">
        <v>11</v>
      </c>
      <c r="G22" s="434">
        <v>2293000</v>
      </c>
      <c r="H22" s="435"/>
      <c r="I22" s="312">
        <v>5175558</v>
      </c>
      <c r="J22" s="312">
        <v>8582582</v>
      </c>
    </row>
    <row r="23" spans="1:10" ht="14.25" x14ac:dyDescent="0.2">
      <c r="A23" s="156" t="s">
        <v>473</v>
      </c>
      <c r="B23" s="96"/>
      <c r="C23" s="96"/>
      <c r="D23" s="96"/>
      <c r="E23" s="96"/>
      <c r="F23" s="159" t="s">
        <v>15</v>
      </c>
      <c r="G23" s="434"/>
      <c r="H23" s="435"/>
      <c r="I23" s="312"/>
      <c r="J23" s="312"/>
    </row>
    <row r="24" spans="1:10" ht="15.75" thickBot="1" x14ac:dyDescent="0.3">
      <c r="A24" s="158" t="s">
        <v>474</v>
      </c>
      <c r="B24" s="100"/>
      <c r="C24" s="100"/>
      <c r="D24" s="100"/>
      <c r="E24" s="100"/>
      <c r="F24" s="42"/>
      <c r="G24" s="440">
        <f>SUM(G20:H23)</f>
        <v>21865369</v>
      </c>
      <c r="H24" s="441"/>
      <c r="I24" s="314">
        <f>SUM(I20:I23)</f>
        <v>31659653</v>
      </c>
      <c r="J24" s="319">
        <f>SUM(J20:J23)</f>
        <v>35350086</v>
      </c>
    </row>
    <row r="25" spans="1:10" ht="15.75" thickBot="1" x14ac:dyDescent="0.3">
      <c r="A25" s="436" t="s">
        <v>475</v>
      </c>
      <c r="B25" s="437"/>
      <c r="C25" s="437"/>
      <c r="D25" s="437"/>
      <c r="E25" s="437"/>
      <c r="F25" s="8"/>
      <c r="G25" s="442">
        <f>G24-G19</f>
        <v>-10553024</v>
      </c>
      <c r="H25" s="443"/>
      <c r="I25" s="315">
        <f>I24-I19</f>
        <v>-5237024</v>
      </c>
      <c r="J25" s="320">
        <f>J24-J19</f>
        <v>6162927</v>
      </c>
    </row>
    <row r="26" spans="1:10" ht="14.25" x14ac:dyDescent="0.2">
      <c r="A26" s="49"/>
      <c r="B26" s="4"/>
      <c r="C26" s="4"/>
      <c r="D26" s="4"/>
      <c r="E26" s="4"/>
      <c r="F26" s="48"/>
      <c r="G26" s="316"/>
      <c r="H26" s="317"/>
      <c r="I26" s="311"/>
      <c r="J26" s="311"/>
    </row>
    <row r="27" spans="1:10" ht="14.25" x14ac:dyDescent="0.2">
      <c r="A27" s="156" t="s">
        <v>34</v>
      </c>
      <c r="B27" s="96"/>
      <c r="C27" s="96"/>
      <c r="D27" s="96"/>
      <c r="E27" s="96"/>
      <c r="F27" s="107" t="s">
        <v>33</v>
      </c>
      <c r="G27" s="434">
        <v>1670000</v>
      </c>
      <c r="H27" s="435"/>
      <c r="I27" s="312">
        <v>1800000</v>
      </c>
      <c r="J27" s="312">
        <v>496390</v>
      </c>
    </row>
    <row r="28" spans="1:10" ht="14.25" x14ac:dyDescent="0.2">
      <c r="A28" s="156" t="s">
        <v>36</v>
      </c>
      <c r="B28" s="96"/>
      <c r="C28" s="96"/>
      <c r="D28" s="96"/>
      <c r="E28" s="96"/>
      <c r="F28" s="107" t="s">
        <v>35</v>
      </c>
      <c r="G28" s="434"/>
      <c r="H28" s="435"/>
      <c r="I28" s="312">
        <v>96130796</v>
      </c>
      <c r="J28" s="312">
        <v>1968500</v>
      </c>
    </row>
    <row r="29" spans="1:10" ht="14.25" x14ac:dyDescent="0.2">
      <c r="A29" s="156" t="s">
        <v>476</v>
      </c>
      <c r="B29" s="96"/>
      <c r="C29" s="96"/>
      <c r="D29" s="96"/>
      <c r="E29" s="96"/>
      <c r="F29" s="107" t="s">
        <v>37</v>
      </c>
      <c r="G29" s="434"/>
      <c r="H29" s="435"/>
      <c r="I29" s="312"/>
      <c r="J29" s="312"/>
    </row>
    <row r="30" spans="1:10" ht="15" x14ac:dyDescent="0.25">
      <c r="A30" s="157" t="s">
        <v>477</v>
      </c>
      <c r="B30" s="96"/>
      <c r="C30" s="96"/>
      <c r="D30" s="96"/>
      <c r="E30" s="96"/>
      <c r="F30" s="41"/>
      <c r="G30" s="438">
        <f>SUM(G27:H29)</f>
        <v>1670000</v>
      </c>
      <c r="H30" s="439"/>
      <c r="I30" s="313">
        <f>SUM(I27:I29)</f>
        <v>97930796</v>
      </c>
      <c r="J30" s="318">
        <f>SUM(J27:J29)</f>
        <v>2464890</v>
      </c>
    </row>
    <row r="31" spans="1:10" ht="14.25" x14ac:dyDescent="0.2">
      <c r="A31" s="156" t="s">
        <v>478</v>
      </c>
      <c r="B31" s="96"/>
      <c r="C31" s="96"/>
      <c r="D31" s="96"/>
      <c r="E31" s="96"/>
      <c r="F31" s="107" t="s">
        <v>7</v>
      </c>
      <c r="G31" s="434"/>
      <c r="H31" s="435"/>
      <c r="I31" s="312">
        <v>98249796</v>
      </c>
      <c r="J31" s="312">
        <v>98249796</v>
      </c>
    </row>
    <row r="32" spans="1:10" ht="14.25" x14ac:dyDescent="0.2">
      <c r="A32" s="156" t="s">
        <v>14</v>
      </c>
      <c r="B32" s="96"/>
      <c r="C32" s="96"/>
      <c r="D32" s="96"/>
      <c r="E32" s="96"/>
      <c r="F32" s="107" t="s">
        <v>13</v>
      </c>
      <c r="G32" s="434">
        <v>1500000</v>
      </c>
      <c r="H32" s="435"/>
      <c r="I32" s="312">
        <v>1500000</v>
      </c>
      <c r="J32" s="312"/>
    </row>
    <row r="33" spans="1:10" ht="14.25" x14ac:dyDescent="0.2">
      <c r="A33" s="156" t="s">
        <v>479</v>
      </c>
      <c r="B33" s="96"/>
      <c r="C33" s="96"/>
      <c r="D33" s="96"/>
      <c r="E33" s="96"/>
      <c r="F33" s="107" t="s">
        <v>17</v>
      </c>
      <c r="G33" s="434"/>
      <c r="H33" s="435"/>
      <c r="I33" s="312"/>
      <c r="J33" s="312"/>
    </row>
    <row r="34" spans="1:10" ht="15.75" thickBot="1" x14ac:dyDescent="0.3">
      <c r="A34" s="158" t="s">
        <v>480</v>
      </c>
      <c r="B34" s="100"/>
      <c r="C34" s="100"/>
      <c r="D34" s="100"/>
      <c r="E34" s="100"/>
      <c r="F34" s="42"/>
      <c r="G34" s="440">
        <f>SUM(G31:H33)</f>
        <v>1500000</v>
      </c>
      <c r="H34" s="441"/>
      <c r="I34" s="314">
        <f>SUM(I31:I33)</f>
        <v>99749796</v>
      </c>
      <c r="J34" s="319">
        <f>SUM(J31:J33)</f>
        <v>98249796</v>
      </c>
    </row>
    <row r="35" spans="1:10" ht="15.75" thickBot="1" x14ac:dyDescent="0.3">
      <c r="A35" s="118" t="s">
        <v>481</v>
      </c>
      <c r="B35" s="197"/>
      <c r="C35" s="197"/>
      <c r="D35" s="197"/>
      <c r="E35" s="197"/>
      <c r="F35" s="8"/>
      <c r="G35" s="442">
        <f>G34-G30</f>
        <v>-170000</v>
      </c>
      <c r="H35" s="443"/>
      <c r="I35" s="315">
        <f>I34-I30</f>
        <v>1819000</v>
      </c>
      <c r="J35" s="320">
        <f>J34-J30</f>
        <v>95784906</v>
      </c>
    </row>
  </sheetData>
  <mergeCells count="27">
    <mergeCell ref="G33:H33"/>
    <mergeCell ref="G34:H34"/>
    <mergeCell ref="G35:H35"/>
    <mergeCell ref="G29:H29"/>
    <mergeCell ref="G28:H28"/>
    <mergeCell ref="G15:H15"/>
    <mergeCell ref="A25:E25"/>
    <mergeCell ref="G30:H30"/>
    <mergeCell ref="G31:H31"/>
    <mergeCell ref="G32:H32"/>
    <mergeCell ref="G20:H20"/>
    <mergeCell ref="G27:H27"/>
    <mergeCell ref="G21:H21"/>
    <mergeCell ref="G22:H22"/>
    <mergeCell ref="G23:H23"/>
    <mergeCell ref="G24:H24"/>
    <mergeCell ref="G25:H25"/>
    <mergeCell ref="G16:H16"/>
    <mergeCell ref="G17:H17"/>
    <mergeCell ref="G18:H18"/>
    <mergeCell ref="G19:H19"/>
    <mergeCell ref="A1:J1"/>
    <mergeCell ref="B7:H7"/>
    <mergeCell ref="I11:I13"/>
    <mergeCell ref="J11:J13"/>
    <mergeCell ref="G14:H14"/>
    <mergeCell ref="G11:H13"/>
  </mergeCells>
  <pageMargins left="0.31496062992125984" right="0.31496062992125984" top="0.74803149606299213" bottom="0.74803149606299213" header="0.31496062992125984" footer="0.31496062992125984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B1:I16"/>
  <sheetViews>
    <sheetView workbookViewId="0">
      <selection activeCell="K22" sqref="K22"/>
    </sheetView>
  </sheetViews>
  <sheetFormatPr defaultRowHeight="12.75" x14ac:dyDescent="0.2"/>
  <cols>
    <col min="5" max="5" width="9.5703125" customWidth="1"/>
    <col min="6" max="6" width="5.7109375" customWidth="1"/>
    <col min="7" max="7" width="12.28515625" customWidth="1"/>
    <col min="9" max="9" width="11.5703125" customWidth="1"/>
  </cols>
  <sheetData>
    <row r="1" spans="2:9" x14ac:dyDescent="0.2">
      <c r="B1" s="385" t="s">
        <v>835</v>
      </c>
      <c r="C1" s="385"/>
      <c r="D1" s="385"/>
      <c r="E1" s="385"/>
      <c r="F1" s="385"/>
      <c r="G1" s="385"/>
      <c r="H1" s="385"/>
      <c r="I1" s="385"/>
    </row>
    <row r="2" spans="2:9" ht="15" x14ac:dyDescent="0.25">
      <c r="D2" s="167"/>
    </row>
    <row r="3" spans="2:9" ht="15" x14ac:dyDescent="0.25">
      <c r="B3" s="454" t="s">
        <v>819</v>
      </c>
      <c r="C3" s="424"/>
      <c r="D3" s="424"/>
      <c r="E3" s="424"/>
      <c r="F3" s="424"/>
      <c r="G3" s="424"/>
      <c r="H3" s="424"/>
      <c r="I3" s="424"/>
    </row>
    <row r="4" spans="2:9" x14ac:dyDescent="0.2">
      <c r="B4" s="387" t="s">
        <v>809</v>
      </c>
      <c r="C4" s="424"/>
      <c r="D4" s="424"/>
      <c r="E4" s="424"/>
      <c r="F4" s="424"/>
      <c r="G4" s="424"/>
      <c r="H4" s="424"/>
      <c r="I4" s="424"/>
    </row>
    <row r="5" spans="2:9" ht="15" x14ac:dyDescent="0.25">
      <c r="C5" s="167"/>
    </row>
    <row r="6" spans="2:9" ht="15" x14ac:dyDescent="0.25">
      <c r="B6" s="454" t="s">
        <v>836</v>
      </c>
      <c r="C6" s="424"/>
      <c r="D6" s="424"/>
      <c r="E6" s="424"/>
      <c r="F6" s="424"/>
      <c r="G6" s="424"/>
      <c r="H6" s="424"/>
      <c r="I6" s="424"/>
    </row>
    <row r="7" spans="2:9" ht="17.25" customHeight="1" x14ac:dyDescent="0.2">
      <c r="D7" s="56" t="s">
        <v>837</v>
      </c>
    </row>
    <row r="10" spans="2:9" x14ac:dyDescent="0.2">
      <c r="I10" s="56" t="s">
        <v>42</v>
      </c>
    </row>
    <row r="11" spans="2:9" ht="15" x14ac:dyDescent="0.25">
      <c r="B11" s="168" t="s">
        <v>0</v>
      </c>
      <c r="C11" s="169"/>
      <c r="D11" s="450" t="s">
        <v>482</v>
      </c>
      <c r="E11" s="451"/>
      <c r="F11" s="450" t="s">
        <v>497</v>
      </c>
      <c r="G11" s="451"/>
      <c r="H11" s="450" t="s">
        <v>498</v>
      </c>
      <c r="I11" s="451"/>
    </row>
    <row r="12" spans="2:9" x14ac:dyDescent="0.2">
      <c r="B12" s="170"/>
      <c r="C12" s="171"/>
      <c r="D12" s="452"/>
      <c r="E12" s="453"/>
      <c r="F12" s="452"/>
      <c r="G12" s="453"/>
      <c r="H12" s="452"/>
      <c r="I12" s="453"/>
    </row>
    <row r="13" spans="2:9" x14ac:dyDescent="0.2">
      <c r="B13" s="172" t="s">
        <v>483</v>
      </c>
      <c r="C13" s="173"/>
      <c r="D13" s="321"/>
      <c r="E13" s="322">
        <v>4150000</v>
      </c>
      <c r="F13" s="321"/>
      <c r="G13" s="322">
        <v>7201000</v>
      </c>
      <c r="H13" s="321"/>
      <c r="I13" s="322">
        <v>6964185</v>
      </c>
    </row>
    <row r="14" spans="2:9" x14ac:dyDescent="0.2">
      <c r="B14" s="172" t="s">
        <v>484</v>
      </c>
      <c r="C14" s="173"/>
      <c r="D14" s="321"/>
      <c r="E14" s="322"/>
      <c r="F14" s="321"/>
      <c r="G14" s="322"/>
      <c r="H14" s="321"/>
      <c r="I14" s="322"/>
    </row>
    <row r="15" spans="2:9" x14ac:dyDescent="0.2">
      <c r="B15" s="170" t="s">
        <v>485</v>
      </c>
      <c r="C15" s="171"/>
      <c r="D15" s="323"/>
      <c r="E15" s="324"/>
      <c r="F15" s="323"/>
      <c r="G15" s="324"/>
      <c r="H15" s="323"/>
      <c r="I15" s="324">
        <v>160</v>
      </c>
    </row>
    <row r="16" spans="2:9" ht="15" x14ac:dyDescent="0.25">
      <c r="B16" s="174" t="s">
        <v>486</v>
      </c>
      <c r="C16" s="73"/>
      <c r="D16" s="325"/>
      <c r="E16" s="326">
        <f>SUM(E13:E15)</f>
        <v>4150000</v>
      </c>
      <c r="F16" s="325"/>
      <c r="G16" s="326">
        <f>SUM(G13:G15)</f>
        <v>7201000</v>
      </c>
      <c r="H16" s="325"/>
      <c r="I16" s="326">
        <f>SUM(I13:I15)</f>
        <v>6964345</v>
      </c>
    </row>
  </sheetData>
  <mergeCells count="7">
    <mergeCell ref="F11:G12"/>
    <mergeCell ref="D11:E12"/>
    <mergeCell ref="H11:I12"/>
    <mergeCell ref="B1:I1"/>
    <mergeCell ref="B3:I3"/>
    <mergeCell ref="B4:I4"/>
    <mergeCell ref="B6:I6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  <pageSetUpPr fitToPage="1"/>
  </sheetPr>
  <dimension ref="A1:C83"/>
  <sheetViews>
    <sheetView topLeftCell="A25" workbookViewId="0">
      <selection activeCell="A2" sqref="A2"/>
    </sheetView>
  </sheetViews>
  <sheetFormatPr defaultRowHeight="15" x14ac:dyDescent="0.25"/>
  <cols>
    <col min="1" max="1" width="67.140625" style="198" customWidth="1"/>
    <col min="2" max="2" width="18.7109375" style="198" customWidth="1"/>
    <col min="3" max="16384" width="9.140625" style="198"/>
  </cols>
  <sheetData>
    <row r="1" spans="1:3" x14ac:dyDescent="0.25">
      <c r="A1" s="458" t="s">
        <v>838</v>
      </c>
      <c r="B1" s="385"/>
    </row>
    <row r="2" spans="1:3" x14ac:dyDescent="0.25">
      <c r="A2" s="355"/>
    </row>
    <row r="3" spans="1:3" x14ac:dyDescent="0.25">
      <c r="A3" s="239"/>
    </row>
    <row r="4" spans="1:3" x14ac:dyDescent="0.25">
      <c r="A4" s="457" t="s">
        <v>818</v>
      </c>
      <c r="B4" s="456"/>
    </row>
    <row r="5" spans="1:3" ht="23.25" customHeight="1" x14ac:dyDescent="0.25">
      <c r="A5" s="455" t="s">
        <v>763</v>
      </c>
      <c r="B5" s="456"/>
    </row>
    <row r="8" spans="1:3" x14ac:dyDescent="0.25">
      <c r="A8" s="216" t="s">
        <v>0</v>
      </c>
      <c r="B8" s="216" t="s">
        <v>646</v>
      </c>
      <c r="C8" s="200"/>
    </row>
    <row r="9" spans="1:3" x14ac:dyDescent="0.25">
      <c r="A9" s="202" t="s">
        <v>645</v>
      </c>
      <c r="B9" s="203">
        <v>133599882</v>
      </c>
      <c r="C9" s="200"/>
    </row>
    <row r="10" spans="1:3" x14ac:dyDescent="0.25">
      <c r="A10" s="202" t="s">
        <v>644</v>
      </c>
      <c r="B10" s="203">
        <v>31652049</v>
      </c>
      <c r="C10" s="200"/>
    </row>
    <row r="11" spans="1:3" x14ac:dyDescent="0.25">
      <c r="A11" s="204" t="s">
        <v>643</v>
      </c>
      <c r="B11" s="205">
        <f>SUM(B9-B10)</f>
        <v>101947833</v>
      </c>
      <c r="C11" s="200"/>
    </row>
    <row r="12" spans="1:3" x14ac:dyDescent="0.25">
      <c r="A12" s="202" t="s">
        <v>642</v>
      </c>
      <c r="B12" s="203">
        <v>4574678</v>
      </c>
      <c r="C12" s="200"/>
    </row>
    <row r="13" spans="1:3" x14ac:dyDescent="0.25">
      <c r="A13" s="202" t="s">
        <v>641</v>
      </c>
      <c r="B13" s="203">
        <v>516895</v>
      </c>
      <c r="C13" s="200"/>
    </row>
    <row r="14" spans="1:3" x14ac:dyDescent="0.25">
      <c r="A14" s="204" t="s">
        <v>640</v>
      </c>
      <c r="B14" s="205">
        <f>SUM(B12-B13)</f>
        <v>4057783</v>
      </c>
      <c r="C14" s="200"/>
    </row>
    <row r="15" spans="1:3" x14ac:dyDescent="0.25">
      <c r="A15" s="207" t="s">
        <v>639</v>
      </c>
      <c r="B15" s="206">
        <f>SUM(B14,B11)</f>
        <v>106005616</v>
      </c>
      <c r="C15" s="200"/>
    </row>
    <row r="16" spans="1:3" x14ac:dyDescent="0.25">
      <c r="A16" s="202" t="s">
        <v>638</v>
      </c>
      <c r="B16" s="203"/>
      <c r="C16" s="200"/>
    </row>
    <row r="17" spans="1:3" x14ac:dyDescent="0.25">
      <c r="A17" s="202" t="s">
        <v>637</v>
      </c>
      <c r="B17" s="203"/>
      <c r="C17" s="200"/>
    </row>
    <row r="18" spans="1:3" ht="25.5" x14ac:dyDescent="0.25">
      <c r="A18" s="204" t="s">
        <v>636</v>
      </c>
      <c r="B18" s="205"/>
      <c r="C18" s="200"/>
    </row>
    <row r="19" spans="1:3" x14ac:dyDescent="0.25">
      <c r="A19" s="202" t="s">
        <v>635</v>
      </c>
      <c r="B19" s="203"/>
      <c r="C19" s="200"/>
    </row>
    <row r="20" spans="1:3" x14ac:dyDescent="0.25">
      <c r="A20" s="202" t="s">
        <v>634</v>
      </c>
      <c r="B20" s="203"/>
      <c r="C20" s="200"/>
    </row>
    <row r="21" spans="1:3" ht="25.5" x14ac:dyDescent="0.25">
      <c r="A21" s="204" t="s">
        <v>633</v>
      </c>
      <c r="B21" s="205"/>
      <c r="C21" s="200"/>
    </row>
    <row r="22" spans="1:3" x14ac:dyDescent="0.25">
      <c r="A22" s="215" t="s">
        <v>632</v>
      </c>
      <c r="B22" s="214"/>
      <c r="C22" s="200"/>
    </row>
    <row r="23" spans="1:3" x14ac:dyDescent="0.25">
      <c r="A23" s="204" t="s">
        <v>631</v>
      </c>
      <c r="B23" s="205">
        <f>SUM(B15,B22)</f>
        <v>106005616</v>
      </c>
      <c r="C23" s="200"/>
    </row>
    <row r="24" spans="1:3" ht="25.5" x14ac:dyDescent="0.25">
      <c r="A24" s="207" t="s">
        <v>630</v>
      </c>
      <c r="B24" s="206"/>
      <c r="C24" s="200"/>
    </row>
    <row r="25" spans="1:3" x14ac:dyDescent="0.25">
      <c r="A25" s="207" t="s">
        <v>629</v>
      </c>
      <c r="B25" s="206">
        <f>SUM(B15-B24)</f>
        <v>106005616</v>
      </c>
      <c r="C25" s="200"/>
    </row>
    <row r="26" spans="1:3" ht="25.5" x14ac:dyDescent="0.25">
      <c r="A26" s="215" t="s">
        <v>628</v>
      </c>
      <c r="B26" s="214"/>
      <c r="C26" s="200"/>
    </row>
    <row r="27" spans="1:3" ht="25.5" x14ac:dyDescent="0.25">
      <c r="A27" s="215" t="s">
        <v>627</v>
      </c>
      <c r="B27" s="214"/>
      <c r="C27" s="200"/>
    </row>
    <row r="28" spans="1:3" ht="27" customHeight="1" x14ac:dyDescent="0.25">
      <c r="A28" s="213" t="s">
        <v>626</v>
      </c>
      <c r="B28" s="212"/>
      <c r="C28" s="200"/>
    </row>
    <row r="29" spans="1:3" x14ac:dyDescent="0.25">
      <c r="A29" s="200"/>
      <c r="B29" s="200"/>
      <c r="C29" s="200"/>
    </row>
    <row r="30" spans="1:3" x14ac:dyDescent="0.25">
      <c r="A30" s="200"/>
      <c r="B30" s="200"/>
      <c r="C30" s="200"/>
    </row>
    <row r="31" spans="1:3" x14ac:dyDescent="0.25">
      <c r="A31" s="200"/>
      <c r="B31" s="200"/>
      <c r="C31" s="200"/>
    </row>
    <row r="32" spans="1:3" x14ac:dyDescent="0.25">
      <c r="A32" s="200"/>
      <c r="B32" s="200"/>
      <c r="C32" s="200"/>
    </row>
    <row r="33" spans="1:3" x14ac:dyDescent="0.25">
      <c r="A33" s="200"/>
      <c r="B33" s="200"/>
      <c r="C33" s="200"/>
    </row>
    <row r="34" spans="1:3" x14ac:dyDescent="0.25">
      <c r="A34" s="200"/>
      <c r="B34" s="200"/>
      <c r="C34" s="200"/>
    </row>
    <row r="35" spans="1:3" x14ac:dyDescent="0.25">
      <c r="A35" s="200"/>
      <c r="B35" s="200"/>
      <c r="C35" s="200"/>
    </row>
    <row r="36" spans="1:3" x14ac:dyDescent="0.25">
      <c r="A36" s="200"/>
      <c r="B36" s="200"/>
      <c r="C36" s="200"/>
    </row>
    <row r="37" spans="1:3" x14ac:dyDescent="0.25">
      <c r="A37" s="200"/>
      <c r="B37" s="200"/>
      <c r="C37" s="200"/>
    </row>
    <row r="38" spans="1:3" x14ac:dyDescent="0.25">
      <c r="A38" s="200"/>
      <c r="B38" s="200"/>
      <c r="C38" s="200"/>
    </row>
    <row r="39" spans="1:3" x14ac:dyDescent="0.25">
      <c r="A39" s="200"/>
      <c r="B39" s="200"/>
      <c r="C39" s="200"/>
    </row>
    <row r="40" spans="1:3" x14ac:dyDescent="0.25">
      <c r="A40" s="200"/>
      <c r="B40" s="200"/>
      <c r="C40" s="200"/>
    </row>
    <row r="41" spans="1:3" x14ac:dyDescent="0.25">
      <c r="A41" s="200"/>
      <c r="B41" s="200"/>
      <c r="C41" s="200"/>
    </row>
    <row r="42" spans="1:3" x14ac:dyDescent="0.25">
      <c r="A42" s="200"/>
      <c r="B42" s="200"/>
      <c r="C42" s="200"/>
    </row>
    <row r="43" spans="1:3" x14ac:dyDescent="0.25">
      <c r="A43" s="200"/>
      <c r="B43" s="200"/>
      <c r="C43" s="200"/>
    </row>
    <row r="44" spans="1:3" x14ac:dyDescent="0.25">
      <c r="A44" s="200"/>
      <c r="B44" s="200"/>
      <c r="C44" s="200"/>
    </row>
    <row r="45" spans="1:3" x14ac:dyDescent="0.25">
      <c r="A45" s="200"/>
      <c r="B45" s="200"/>
      <c r="C45" s="200"/>
    </row>
    <row r="46" spans="1:3" x14ac:dyDescent="0.25">
      <c r="A46" s="200"/>
      <c r="B46" s="200"/>
      <c r="C46" s="200"/>
    </row>
    <row r="47" spans="1:3" x14ac:dyDescent="0.25">
      <c r="A47" s="200"/>
      <c r="B47" s="200"/>
      <c r="C47" s="200"/>
    </row>
    <row r="48" spans="1:3" x14ac:dyDescent="0.25">
      <c r="A48" s="200"/>
      <c r="B48" s="200"/>
      <c r="C48" s="200"/>
    </row>
    <row r="49" spans="1:3" x14ac:dyDescent="0.25">
      <c r="A49" s="200"/>
      <c r="B49" s="200"/>
      <c r="C49" s="200"/>
    </row>
    <row r="50" spans="1:3" x14ac:dyDescent="0.25">
      <c r="A50" s="200"/>
      <c r="B50" s="200"/>
      <c r="C50" s="200"/>
    </row>
    <row r="51" spans="1:3" x14ac:dyDescent="0.25">
      <c r="A51" s="200"/>
      <c r="B51" s="200"/>
      <c r="C51" s="200"/>
    </row>
    <row r="52" spans="1:3" x14ac:dyDescent="0.25">
      <c r="A52" s="200"/>
      <c r="B52" s="200"/>
      <c r="C52" s="200"/>
    </row>
    <row r="53" spans="1:3" x14ac:dyDescent="0.25">
      <c r="A53" s="200"/>
      <c r="B53" s="200"/>
      <c r="C53" s="200"/>
    </row>
    <row r="54" spans="1:3" x14ac:dyDescent="0.25">
      <c r="A54" s="200"/>
      <c r="B54" s="200"/>
      <c r="C54" s="200"/>
    </row>
    <row r="55" spans="1:3" x14ac:dyDescent="0.25">
      <c r="A55" s="200"/>
      <c r="B55" s="200"/>
      <c r="C55" s="200"/>
    </row>
    <row r="56" spans="1:3" x14ac:dyDescent="0.25">
      <c r="A56" s="200"/>
      <c r="B56" s="200"/>
      <c r="C56" s="200"/>
    </row>
    <row r="57" spans="1:3" x14ac:dyDescent="0.25">
      <c r="A57" s="200"/>
      <c r="B57" s="200"/>
      <c r="C57" s="200"/>
    </row>
    <row r="58" spans="1:3" x14ac:dyDescent="0.25">
      <c r="A58" s="200"/>
      <c r="B58" s="200"/>
      <c r="C58" s="200"/>
    </row>
    <row r="59" spans="1:3" x14ac:dyDescent="0.25">
      <c r="A59" s="200"/>
      <c r="B59" s="200"/>
      <c r="C59" s="200"/>
    </row>
    <row r="60" spans="1:3" x14ac:dyDescent="0.25">
      <c r="A60" s="200"/>
      <c r="B60" s="200"/>
      <c r="C60" s="200"/>
    </row>
    <row r="61" spans="1:3" x14ac:dyDescent="0.25">
      <c r="A61" s="200"/>
      <c r="B61" s="200"/>
      <c r="C61" s="200"/>
    </row>
    <row r="62" spans="1:3" x14ac:dyDescent="0.25">
      <c r="A62" s="200"/>
      <c r="B62" s="200"/>
      <c r="C62" s="200"/>
    </row>
    <row r="63" spans="1:3" x14ac:dyDescent="0.25">
      <c r="A63" s="200"/>
      <c r="B63" s="200"/>
      <c r="C63" s="200"/>
    </row>
    <row r="64" spans="1:3" x14ac:dyDescent="0.25">
      <c r="A64" s="200"/>
      <c r="B64" s="200"/>
      <c r="C64" s="200"/>
    </row>
    <row r="65" spans="1:3" x14ac:dyDescent="0.25">
      <c r="A65" s="200"/>
      <c r="B65" s="200"/>
      <c r="C65" s="200"/>
    </row>
    <row r="66" spans="1:3" x14ac:dyDescent="0.25">
      <c r="A66" s="200"/>
      <c r="B66" s="200"/>
      <c r="C66" s="200"/>
    </row>
    <row r="67" spans="1:3" x14ac:dyDescent="0.25">
      <c r="A67" s="200"/>
      <c r="B67" s="200"/>
      <c r="C67" s="200"/>
    </row>
    <row r="68" spans="1:3" x14ac:dyDescent="0.25">
      <c r="A68" s="200"/>
      <c r="B68" s="200"/>
      <c r="C68" s="200"/>
    </row>
    <row r="69" spans="1:3" x14ac:dyDescent="0.25">
      <c r="A69" s="200"/>
      <c r="B69" s="200"/>
      <c r="C69" s="200"/>
    </row>
    <row r="70" spans="1:3" x14ac:dyDescent="0.25">
      <c r="A70" s="200"/>
      <c r="B70" s="200"/>
      <c r="C70" s="200"/>
    </row>
    <row r="71" spans="1:3" x14ac:dyDescent="0.25">
      <c r="A71" s="200"/>
      <c r="B71" s="200"/>
      <c r="C71" s="200"/>
    </row>
    <row r="72" spans="1:3" x14ac:dyDescent="0.25">
      <c r="A72" s="200"/>
      <c r="B72" s="200"/>
      <c r="C72" s="200"/>
    </row>
    <row r="73" spans="1:3" x14ac:dyDescent="0.25">
      <c r="A73" s="200"/>
      <c r="B73" s="200"/>
      <c r="C73" s="200"/>
    </row>
    <row r="74" spans="1:3" x14ac:dyDescent="0.25">
      <c r="A74" s="200"/>
      <c r="B74" s="200"/>
      <c r="C74" s="200"/>
    </row>
    <row r="75" spans="1:3" x14ac:dyDescent="0.25">
      <c r="A75" s="200"/>
      <c r="B75" s="200"/>
      <c r="C75" s="200"/>
    </row>
    <row r="76" spans="1:3" x14ac:dyDescent="0.25">
      <c r="A76" s="200"/>
      <c r="B76" s="200"/>
      <c r="C76" s="200"/>
    </row>
    <row r="77" spans="1:3" x14ac:dyDescent="0.25">
      <c r="A77" s="200"/>
      <c r="B77" s="200"/>
      <c r="C77" s="200"/>
    </row>
    <row r="78" spans="1:3" x14ac:dyDescent="0.25">
      <c r="A78" s="200"/>
      <c r="B78" s="200"/>
      <c r="C78" s="200"/>
    </row>
    <row r="79" spans="1:3" x14ac:dyDescent="0.25">
      <c r="A79" s="200"/>
      <c r="B79" s="200"/>
      <c r="C79" s="200"/>
    </row>
    <row r="80" spans="1:3" x14ac:dyDescent="0.25">
      <c r="A80" s="200"/>
      <c r="B80" s="200"/>
      <c r="C80" s="200"/>
    </row>
    <row r="81" spans="1:3" x14ac:dyDescent="0.25">
      <c r="A81" s="200"/>
      <c r="B81" s="200"/>
      <c r="C81" s="200"/>
    </row>
    <row r="82" spans="1:3" x14ac:dyDescent="0.25">
      <c r="A82" s="200"/>
      <c r="B82" s="200"/>
      <c r="C82" s="200"/>
    </row>
    <row r="83" spans="1:3" x14ac:dyDescent="0.25">
      <c r="A83" s="200"/>
      <c r="B83" s="200"/>
      <c r="C83" s="200"/>
    </row>
  </sheetData>
  <mergeCells count="3">
    <mergeCell ref="A5:B5"/>
    <mergeCell ref="A4:B4"/>
    <mergeCell ref="A1:B1"/>
  </mergeCells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  <pageSetUpPr fitToPage="1"/>
  </sheetPr>
  <dimension ref="A1:D44"/>
  <sheetViews>
    <sheetView topLeftCell="A28" workbookViewId="0">
      <selection activeCell="E6" sqref="E6"/>
    </sheetView>
  </sheetViews>
  <sheetFormatPr defaultRowHeight="15" x14ac:dyDescent="0.25"/>
  <cols>
    <col min="1" max="1" width="65" style="217" customWidth="1"/>
    <col min="2" max="2" width="14.140625" style="217" customWidth="1"/>
    <col min="3" max="3" width="14.42578125" style="217" customWidth="1"/>
    <col min="4" max="4" width="14.28515625" style="217" customWidth="1"/>
    <col min="5" max="16384" width="9.140625" style="217"/>
  </cols>
  <sheetData>
    <row r="1" spans="1:4" x14ac:dyDescent="0.25">
      <c r="A1" s="416" t="s">
        <v>839</v>
      </c>
      <c r="B1" s="385"/>
      <c r="C1" s="385"/>
      <c r="D1" s="385"/>
    </row>
    <row r="2" spans="1:4" x14ac:dyDescent="0.25">
      <c r="D2" s="354"/>
    </row>
    <row r="3" spans="1:4" x14ac:dyDescent="0.25">
      <c r="A3" s="236"/>
      <c r="B3" s="237"/>
      <c r="C3" s="237"/>
      <c r="D3" s="237"/>
    </row>
    <row r="4" spans="1:4" ht="21" customHeight="1" x14ac:dyDescent="0.25">
      <c r="A4" s="459" t="s">
        <v>818</v>
      </c>
      <c r="B4" s="460"/>
      <c r="C4" s="460"/>
      <c r="D4" s="460"/>
    </row>
    <row r="5" spans="1:4" ht="21" customHeight="1" x14ac:dyDescent="0.25">
      <c r="A5" s="461" t="s">
        <v>764</v>
      </c>
      <c r="B5" s="460"/>
      <c r="C5" s="460"/>
      <c r="D5" s="460"/>
    </row>
    <row r="6" spans="1:4" x14ac:dyDescent="0.25">
      <c r="A6" s="236"/>
      <c r="B6" s="237"/>
      <c r="C6" s="237"/>
      <c r="D6" s="237"/>
    </row>
    <row r="7" spans="1:4" ht="38.25" x14ac:dyDescent="0.25">
      <c r="A7" s="231" t="s">
        <v>0</v>
      </c>
      <c r="B7" s="238" t="s">
        <v>810</v>
      </c>
      <c r="C7" s="238" t="s">
        <v>624</v>
      </c>
      <c r="D7" s="238" t="s">
        <v>811</v>
      </c>
    </row>
    <row r="8" spans="1:4" x14ac:dyDescent="0.25">
      <c r="A8" s="227" t="s">
        <v>685</v>
      </c>
      <c r="B8" s="218">
        <v>4763840</v>
      </c>
      <c r="C8" s="218"/>
      <c r="D8" s="218">
        <v>8002026</v>
      </c>
    </row>
    <row r="9" spans="1:4" ht="30" x14ac:dyDescent="0.25">
      <c r="A9" s="227" t="s">
        <v>686</v>
      </c>
      <c r="B9" s="218">
        <v>745779</v>
      </c>
      <c r="C9" s="218"/>
      <c r="D9" s="218">
        <v>934805</v>
      </c>
    </row>
    <row r="10" spans="1:4" x14ac:dyDescent="0.25">
      <c r="A10" s="227" t="s">
        <v>687</v>
      </c>
      <c r="B10" s="218"/>
      <c r="C10" s="218"/>
      <c r="D10" s="218">
        <v>5018820</v>
      </c>
    </row>
    <row r="11" spans="1:4" ht="25.5" x14ac:dyDescent="0.25">
      <c r="A11" s="226" t="s">
        <v>688</v>
      </c>
      <c r="B11" s="223">
        <f>SUM(B8:B10)</f>
        <v>5509619</v>
      </c>
      <c r="C11" s="223"/>
      <c r="D11" s="223">
        <f>SUM(D8:D10)</f>
        <v>13955651</v>
      </c>
    </row>
    <row r="12" spans="1:4" x14ac:dyDescent="0.25">
      <c r="A12" s="227" t="s">
        <v>689</v>
      </c>
      <c r="B12" s="218"/>
      <c r="C12" s="218"/>
      <c r="D12" s="218"/>
    </row>
    <row r="13" spans="1:4" x14ac:dyDescent="0.25">
      <c r="A13" s="227" t="s">
        <v>690</v>
      </c>
      <c r="B13" s="218"/>
      <c r="C13" s="218"/>
      <c r="D13" s="218"/>
    </row>
    <row r="14" spans="1:4" ht="25.5" x14ac:dyDescent="0.25">
      <c r="A14" s="226" t="s">
        <v>691</v>
      </c>
      <c r="B14" s="223"/>
      <c r="C14" s="223"/>
      <c r="D14" s="223"/>
    </row>
    <row r="15" spans="1:4" ht="30" x14ac:dyDescent="0.25">
      <c r="A15" s="227" t="s">
        <v>692</v>
      </c>
      <c r="B15" s="218">
        <v>27353013</v>
      </c>
      <c r="C15" s="218"/>
      <c r="D15" s="218">
        <v>0</v>
      </c>
    </row>
    <row r="16" spans="1:4" ht="30" x14ac:dyDescent="0.25">
      <c r="A16" s="227" t="s">
        <v>693</v>
      </c>
      <c r="B16" s="218">
        <v>2776430</v>
      </c>
      <c r="C16" s="218"/>
      <c r="D16" s="218">
        <v>3020224</v>
      </c>
    </row>
    <row r="17" spans="1:4" ht="30" x14ac:dyDescent="0.25">
      <c r="A17" s="227" t="s">
        <v>820</v>
      </c>
      <c r="B17" s="218"/>
      <c r="C17" s="218"/>
      <c r="D17" s="218">
        <v>18429294</v>
      </c>
    </row>
    <row r="18" spans="1:4" x14ac:dyDescent="0.25">
      <c r="A18" s="227" t="s">
        <v>821</v>
      </c>
      <c r="B18" s="218">
        <v>2003316</v>
      </c>
      <c r="C18" s="218"/>
      <c r="D18" s="218">
        <v>2330582</v>
      </c>
    </row>
    <row r="19" spans="1:4" ht="25.5" x14ac:dyDescent="0.25">
      <c r="A19" s="226" t="s">
        <v>694</v>
      </c>
      <c r="B19" s="223">
        <f>SUM(B15:B18)</f>
        <v>32132759</v>
      </c>
      <c r="C19" s="223"/>
      <c r="D19" s="223">
        <f>SUM(D15:D18)</f>
        <v>23780100</v>
      </c>
    </row>
    <row r="20" spans="1:4" x14ac:dyDescent="0.25">
      <c r="A20" s="227" t="s">
        <v>695</v>
      </c>
      <c r="B20" s="218">
        <v>5097336</v>
      </c>
      <c r="C20" s="218"/>
      <c r="D20" s="218">
        <v>4657377</v>
      </c>
    </row>
    <row r="21" spans="1:4" x14ac:dyDescent="0.25">
      <c r="A21" s="227" t="s">
        <v>696</v>
      </c>
      <c r="B21" s="218">
        <v>5785980</v>
      </c>
      <c r="C21" s="218"/>
      <c r="D21" s="218">
        <v>9492526</v>
      </c>
    </row>
    <row r="22" spans="1:4" x14ac:dyDescent="0.25">
      <c r="A22" s="227" t="s">
        <v>697</v>
      </c>
      <c r="B22" s="218"/>
      <c r="C22" s="218"/>
      <c r="D22" s="218"/>
    </row>
    <row r="23" spans="1:4" x14ac:dyDescent="0.25">
      <c r="A23" s="227" t="s">
        <v>698</v>
      </c>
      <c r="B23" s="218"/>
      <c r="C23" s="218"/>
      <c r="D23" s="218">
        <v>0</v>
      </c>
    </row>
    <row r="24" spans="1:4" ht="25.5" x14ac:dyDescent="0.25">
      <c r="A24" s="226" t="s">
        <v>699</v>
      </c>
      <c r="B24" s="223">
        <f>SUM(B20:B23)</f>
        <v>10883316</v>
      </c>
      <c r="C24" s="223"/>
      <c r="D24" s="223">
        <f>SUM(D20:D23)</f>
        <v>14149903</v>
      </c>
    </row>
    <row r="25" spans="1:4" x14ac:dyDescent="0.25">
      <c r="A25" s="227" t="s">
        <v>700</v>
      </c>
      <c r="B25" s="218">
        <v>4213926</v>
      </c>
      <c r="C25" s="218"/>
      <c r="D25" s="218">
        <v>3926366</v>
      </c>
    </row>
    <row r="26" spans="1:4" x14ac:dyDescent="0.25">
      <c r="A26" s="227" t="s">
        <v>701</v>
      </c>
      <c r="B26" s="218">
        <v>2908688</v>
      </c>
      <c r="C26" s="218"/>
      <c r="D26" s="218">
        <v>4105386</v>
      </c>
    </row>
    <row r="27" spans="1:4" x14ac:dyDescent="0.25">
      <c r="A27" s="227" t="s">
        <v>702</v>
      </c>
      <c r="B27" s="218">
        <v>1652025</v>
      </c>
      <c r="C27" s="218"/>
      <c r="D27" s="218">
        <v>1729049</v>
      </c>
    </row>
    <row r="28" spans="1:4" ht="25.5" x14ac:dyDescent="0.25">
      <c r="A28" s="226" t="s">
        <v>703</v>
      </c>
      <c r="B28" s="223">
        <f>SUM(B25:B27)</f>
        <v>8774639</v>
      </c>
      <c r="C28" s="223"/>
      <c r="D28" s="223">
        <f>SUM(D25:D27)</f>
        <v>9760801</v>
      </c>
    </row>
    <row r="29" spans="1:4" x14ac:dyDescent="0.25">
      <c r="A29" s="226" t="s">
        <v>704</v>
      </c>
      <c r="B29" s="223">
        <v>19757217</v>
      </c>
      <c r="C29" s="223"/>
      <c r="D29" s="223">
        <v>15883521</v>
      </c>
    </row>
    <row r="30" spans="1:4" x14ac:dyDescent="0.25">
      <c r="A30" s="226" t="s">
        <v>705</v>
      </c>
      <c r="B30" s="223">
        <v>17249987</v>
      </c>
      <c r="C30" s="223"/>
      <c r="D30" s="223">
        <v>6678511</v>
      </c>
    </row>
    <row r="31" spans="1:4" ht="25.5" x14ac:dyDescent="0.25">
      <c r="A31" s="226" t="s">
        <v>706</v>
      </c>
      <c r="B31" s="223">
        <v>-19022781</v>
      </c>
      <c r="C31" s="223"/>
      <c r="D31" s="223">
        <v>-8736985</v>
      </c>
    </row>
    <row r="32" spans="1:4" x14ac:dyDescent="0.25">
      <c r="A32" s="227" t="s">
        <v>707</v>
      </c>
      <c r="B32" s="218"/>
      <c r="C32" s="218"/>
      <c r="D32" s="218"/>
    </row>
    <row r="33" spans="1:4" ht="30" x14ac:dyDescent="0.25">
      <c r="A33" s="227" t="s">
        <v>708</v>
      </c>
      <c r="B33" s="218">
        <v>525</v>
      </c>
      <c r="C33" s="218"/>
      <c r="D33" s="218">
        <v>160</v>
      </c>
    </row>
    <row r="34" spans="1:4" ht="30" x14ac:dyDescent="0.25">
      <c r="A34" s="227" t="s">
        <v>709</v>
      </c>
      <c r="B34" s="218">
        <v>230390</v>
      </c>
      <c r="C34" s="218"/>
      <c r="D34" s="218"/>
    </row>
    <row r="35" spans="1:4" x14ac:dyDescent="0.25">
      <c r="A35" s="227" t="s">
        <v>710</v>
      </c>
      <c r="B35" s="218"/>
      <c r="C35" s="218"/>
      <c r="D35" s="218"/>
    </row>
    <row r="36" spans="1:4" ht="25.5" x14ac:dyDescent="0.25">
      <c r="A36" s="226" t="s">
        <v>711</v>
      </c>
      <c r="B36" s="223">
        <f>SUM(B32:B35)</f>
        <v>230915</v>
      </c>
      <c r="C36" s="223"/>
      <c r="D36" s="223">
        <f>SUM(D32:D35)</f>
        <v>160</v>
      </c>
    </row>
    <row r="37" spans="1:4" x14ac:dyDescent="0.25">
      <c r="A37" s="227" t="s">
        <v>712</v>
      </c>
      <c r="B37" s="218"/>
      <c r="C37" s="218"/>
      <c r="D37" s="218">
        <v>750</v>
      </c>
    </row>
    <row r="38" spans="1:4" x14ac:dyDescent="0.25">
      <c r="A38" s="227" t="s">
        <v>713</v>
      </c>
      <c r="B38" s="218"/>
      <c r="C38" s="218"/>
      <c r="D38" s="218">
        <v>690759</v>
      </c>
    </row>
    <row r="39" spans="1:4" x14ac:dyDescent="0.25">
      <c r="A39" s="227" t="s">
        <v>714</v>
      </c>
      <c r="B39" s="218"/>
      <c r="C39" s="218"/>
      <c r="D39" s="218"/>
    </row>
    <row r="40" spans="1:4" x14ac:dyDescent="0.25">
      <c r="A40" s="227" t="s">
        <v>715</v>
      </c>
      <c r="B40" s="218"/>
      <c r="C40" s="218"/>
      <c r="D40" s="218"/>
    </row>
    <row r="41" spans="1:4" ht="25.5" x14ac:dyDescent="0.25">
      <c r="A41" s="226" t="s">
        <v>716</v>
      </c>
      <c r="B41" s="223"/>
      <c r="C41" s="223"/>
      <c r="D41" s="223">
        <f>SUM(D37:D40)</f>
        <v>691509</v>
      </c>
    </row>
    <row r="42" spans="1:4" ht="25.5" x14ac:dyDescent="0.25">
      <c r="A42" s="226" t="s">
        <v>717</v>
      </c>
      <c r="B42" s="223">
        <f>B36-B41</f>
        <v>230915</v>
      </c>
      <c r="C42" s="223"/>
      <c r="D42" s="223">
        <f>D36-D41</f>
        <v>-691349</v>
      </c>
    </row>
    <row r="43" spans="1:4" x14ac:dyDescent="0.25">
      <c r="A43" s="226" t="s">
        <v>765</v>
      </c>
      <c r="B43" s="223">
        <f>SUM(B31+B42)</f>
        <v>-18791866</v>
      </c>
      <c r="C43" s="223">
        <f t="shared" ref="C43:D43" si="0">SUM(C31+C42)</f>
        <v>0</v>
      </c>
      <c r="D43" s="223">
        <f t="shared" si="0"/>
        <v>-9428334</v>
      </c>
    </row>
    <row r="44" spans="1:4" x14ac:dyDescent="0.25">
      <c r="A44" s="222"/>
      <c r="B44" s="222"/>
      <c r="C44" s="222"/>
      <c r="D44" s="222"/>
    </row>
  </sheetData>
  <mergeCells count="3">
    <mergeCell ref="A4:D4"/>
    <mergeCell ref="A5:D5"/>
    <mergeCell ref="A1:D1"/>
  </mergeCells>
  <pageMargins left="0.70866141732283472" right="0.70866141732283472" top="0.74803149606299213" bottom="0.74803149606299213" header="0.31496062992125984" footer="0.31496062992125984"/>
  <pageSetup paperSize="9" scale="81" orientation="portrait" horizontalDpi="300" verticalDpi="3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  <pageSetUpPr fitToPage="1"/>
  </sheetPr>
  <dimension ref="A1:F138"/>
  <sheetViews>
    <sheetView view="pageLayout" topLeftCell="A67" zoomScaleNormal="100" workbookViewId="0">
      <selection activeCell="A4" sqref="A4:D4"/>
    </sheetView>
  </sheetViews>
  <sheetFormatPr defaultRowHeight="15" x14ac:dyDescent="0.25"/>
  <cols>
    <col min="1" max="1" width="73.140625" style="198" customWidth="1"/>
    <col min="2" max="2" width="14.42578125" style="198" customWidth="1"/>
    <col min="3" max="3" width="17.28515625" style="198" customWidth="1"/>
    <col min="4" max="4" width="14.28515625" style="198" customWidth="1"/>
    <col min="5" max="16384" width="9.140625" style="198"/>
  </cols>
  <sheetData>
    <row r="1" spans="1:6" x14ac:dyDescent="0.25">
      <c r="A1" s="463" t="s">
        <v>840</v>
      </c>
      <c r="B1" s="385"/>
      <c r="C1" s="385"/>
      <c r="D1" s="385"/>
    </row>
    <row r="2" spans="1:6" x14ac:dyDescent="0.25">
      <c r="A2" s="355"/>
    </row>
    <row r="3" spans="1:6" x14ac:dyDescent="0.25">
      <c r="A3" s="56"/>
      <c r="B3"/>
      <c r="C3"/>
      <c r="D3"/>
    </row>
    <row r="4" spans="1:6" ht="27" customHeight="1" x14ac:dyDescent="0.25">
      <c r="A4" s="457" t="s">
        <v>818</v>
      </c>
      <c r="B4" s="462"/>
      <c r="C4" s="462"/>
      <c r="D4" s="462"/>
      <c r="E4" s="211"/>
      <c r="F4" s="210"/>
    </row>
    <row r="5" spans="1:6" ht="25.5" customHeight="1" x14ac:dyDescent="0.25">
      <c r="A5" s="455" t="s">
        <v>766</v>
      </c>
      <c r="B5" s="462"/>
      <c r="C5" s="462"/>
      <c r="D5" s="462"/>
      <c r="E5" s="199"/>
      <c r="F5" s="210"/>
    </row>
    <row r="7" spans="1:6" x14ac:dyDescent="0.25">
      <c r="A7" s="200" t="s">
        <v>625</v>
      </c>
      <c r="B7" s="200"/>
      <c r="C7" s="200"/>
      <c r="D7" s="200"/>
      <c r="E7" s="200"/>
      <c r="F7" s="200"/>
    </row>
    <row r="8" spans="1:6" ht="38.25" x14ac:dyDescent="0.25">
      <c r="A8" s="201" t="s">
        <v>0</v>
      </c>
      <c r="B8" s="209" t="s">
        <v>810</v>
      </c>
      <c r="C8" s="209" t="s">
        <v>624</v>
      </c>
      <c r="D8" s="209" t="s">
        <v>811</v>
      </c>
      <c r="E8" s="200"/>
      <c r="F8" s="200"/>
    </row>
    <row r="9" spans="1:6" x14ac:dyDescent="0.25">
      <c r="A9" s="204" t="s">
        <v>623</v>
      </c>
      <c r="B9" s="208"/>
      <c r="C9" s="208"/>
      <c r="D9" s="208"/>
      <c r="E9" s="200"/>
      <c r="F9" s="200"/>
    </row>
    <row r="10" spans="1:6" x14ac:dyDescent="0.25">
      <c r="A10" s="202" t="s">
        <v>502</v>
      </c>
      <c r="B10" s="203"/>
      <c r="C10" s="203"/>
      <c r="D10" s="203"/>
      <c r="E10" s="200"/>
      <c r="F10" s="200"/>
    </row>
    <row r="11" spans="1:6" x14ac:dyDescent="0.25">
      <c r="A11" s="202" t="s">
        <v>503</v>
      </c>
      <c r="B11" s="203"/>
      <c r="C11" s="203"/>
      <c r="D11" s="203"/>
      <c r="E11" s="200"/>
      <c r="F11" s="200"/>
    </row>
    <row r="12" spans="1:6" x14ac:dyDescent="0.25">
      <c r="A12" s="202" t="s">
        <v>504</v>
      </c>
      <c r="B12" s="203"/>
      <c r="C12" s="203"/>
      <c r="D12" s="203"/>
      <c r="E12" s="200"/>
      <c r="F12" s="200"/>
    </row>
    <row r="13" spans="1:6" x14ac:dyDescent="0.25">
      <c r="A13" s="204" t="s">
        <v>505</v>
      </c>
      <c r="B13" s="205"/>
      <c r="C13" s="205"/>
      <c r="D13" s="205">
        <f>SUM(D10:D12)</f>
        <v>0</v>
      </c>
      <c r="E13" s="200"/>
      <c r="F13" s="200"/>
    </row>
    <row r="14" spans="1:6" x14ac:dyDescent="0.25">
      <c r="A14" s="202" t="s">
        <v>506</v>
      </c>
      <c r="B14" s="203">
        <v>407492717</v>
      </c>
      <c r="C14" s="203"/>
      <c r="D14" s="203">
        <v>393837746</v>
      </c>
      <c r="E14" s="200"/>
      <c r="F14" s="200"/>
    </row>
    <row r="15" spans="1:6" x14ac:dyDescent="0.25">
      <c r="A15" s="202" t="s">
        <v>507</v>
      </c>
      <c r="B15" s="203">
        <v>8792335</v>
      </c>
      <c r="C15" s="203"/>
      <c r="D15" s="203">
        <v>6954643</v>
      </c>
      <c r="E15" s="200"/>
      <c r="F15" s="200"/>
    </row>
    <row r="16" spans="1:6" x14ac:dyDescent="0.25">
      <c r="A16" s="202" t="s">
        <v>508</v>
      </c>
      <c r="B16" s="203"/>
      <c r="C16" s="203"/>
      <c r="D16" s="203"/>
      <c r="E16" s="200"/>
      <c r="F16" s="200"/>
    </row>
    <row r="17" spans="1:6" x14ac:dyDescent="0.25">
      <c r="A17" s="202" t="s">
        <v>509</v>
      </c>
      <c r="B17" s="203"/>
      <c r="C17" s="203"/>
      <c r="D17" s="203">
        <v>1550000</v>
      </c>
      <c r="E17" s="200"/>
      <c r="F17" s="200"/>
    </row>
    <row r="18" spans="1:6" x14ac:dyDescent="0.25">
      <c r="A18" s="202" t="s">
        <v>510</v>
      </c>
      <c r="B18" s="203"/>
      <c r="C18" s="203"/>
      <c r="D18" s="203"/>
      <c r="E18" s="200"/>
      <c r="F18" s="200"/>
    </row>
    <row r="19" spans="1:6" x14ac:dyDescent="0.25">
      <c r="A19" s="204" t="s">
        <v>511</v>
      </c>
      <c r="B19" s="205">
        <f>SUM(B14:B18)</f>
        <v>416285052</v>
      </c>
      <c r="C19" s="205"/>
      <c r="D19" s="205">
        <f>SUM(D14:D18)</f>
        <v>402342389</v>
      </c>
      <c r="E19" s="200"/>
      <c r="F19" s="200"/>
    </row>
    <row r="20" spans="1:6" x14ac:dyDescent="0.25">
      <c r="A20" s="202" t="s">
        <v>512</v>
      </c>
      <c r="B20" s="203"/>
      <c r="C20" s="203"/>
      <c r="D20" s="203"/>
      <c r="E20" s="200"/>
      <c r="F20" s="200"/>
    </row>
    <row r="21" spans="1:6" x14ac:dyDescent="0.25">
      <c r="A21" s="202" t="s">
        <v>513</v>
      </c>
      <c r="B21" s="203"/>
      <c r="C21" s="203"/>
      <c r="D21" s="203"/>
      <c r="E21" s="200"/>
      <c r="F21" s="200"/>
    </row>
    <row r="22" spans="1:6" x14ac:dyDescent="0.25">
      <c r="A22" s="202" t="s">
        <v>514</v>
      </c>
      <c r="B22" s="203"/>
      <c r="C22" s="203"/>
      <c r="D22" s="203"/>
      <c r="E22" s="200"/>
      <c r="F22" s="200"/>
    </row>
    <row r="23" spans="1:6" x14ac:dyDescent="0.25">
      <c r="A23" s="204" t="s">
        <v>515</v>
      </c>
      <c r="B23" s="205">
        <f>SUM(B20:B22)</f>
        <v>0</v>
      </c>
      <c r="C23" s="205"/>
      <c r="D23" s="205">
        <f>SUM(D20:D22)</f>
        <v>0</v>
      </c>
      <c r="E23" s="200"/>
      <c r="F23" s="200"/>
    </row>
    <row r="24" spans="1:6" x14ac:dyDescent="0.25">
      <c r="A24" s="202" t="s">
        <v>516</v>
      </c>
      <c r="B24" s="203"/>
      <c r="C24" s="203"/>
      <c r="D24" s="203"/>
      <c r="E24" s="200"/>
      <c r="F24" s="200"/>
    </row>
    <row r="25" spans="1:6" ht="30" x14ac:dyDescent="0.25">
      <c r="A25" s="202" t="s">
        <v>517</v>
      </c>
      <c r="B25" s="203"/>
      <c r="C25" s="203"/>
      <c r="D25" s="203"/>
      <c r="E25" s="200"/>
      <c r="F25" s="200"/>
    </row>
    <row r="26" spans="1:6" x14ac:dyDescent="0.25">
      <c r="A26" s="204" t="s">
        <v>622</v>
      </c>
      <c r="B26" s="205"/>
      <c r="C26" s="205"/>
      <c r="D26" s="205"/>
      <c r="E26" s="200"/>
      <c r="F26" s="200"/>
    </row>
    <row r="27" spans="1:6" x14ac:dyDescent="0.25">
      <c r="A27" s="204" t="s">
        <v>518</v>
      </c>
      <c r="B27" s="205">
        <f>SUM(B23,B19)</f>
        <v>416285052</v>
      </c>
      <c r="C27" s="205"/>
      <c r="D27" s="205">
        <f>SUM(D23,D19,D13)</f>
        <v>402342389</v>
      </c>
      <c r="E27" s="200"/>
      <c r="F27" s="200"/>
    </row>
    <row r="28" spans="1:6" x14ac:dyDescent="0.25">
      <c r="A28" s="202" t="s">
        <v>621</v>
      </c>
      <c r="B28" s="203"/>
      <c r="C28" s="203"/>
      <c r="D28" s="203"/>
      <c r="E28" s="200"/>
      <c r="F28" s="200"/>
    </row>
    <row r="29" spans="1:6" x14ac:dyDescent="0.25">
      <c r="A29" s="202" t="s">
        <v>620</v>
      </c>
      <c r="B29" s="203"/>
      <c r="C29" s="203"/>
      <c r="D29" s="203"/>
      <c r="E29" s="200"/>
      <c r="F29" s="200"/>
    </row>
    <row r="30" spans="1:6" x14ac:dyDescent="0.25">
      <c r="A30" s="202" t="s">
        <v>619</v>
      </c>
      <c r="B30" s="203"/>
      <c r="C30" s="203"/>
      <c r="D30" s="203"/>
      <c r="E30" s="200"/>
      <c r="F30" s="200"/>
    </row>
    <row r="31" spans="1:6" x14ac:dyDescent="0.25">
      <c r="A31" s="202" t="s">
        <v>618</v>
      </c>
      <c r="B31" s="203"/>
      <c r="C31" s="203"/>
      <c r="D31" s="203"/>
      <c r="E31" s="200"/>
      <c r="F31" s="200"/>
    </row>
    <row r="32" spans="1:6" x14ac:dyDescent="0.25">
      <c r="A32" s="202" t="s">
        <v>617</v>
      </c>
      <c r="B32" s="203"/>
      <c r="C32" s="203"/>
      <c r="D32" s="203"/>
      <c r="E32" s="200"/>
      <c r="F32" s="200"/>
    </row>
    <row r="33" spans="1:6" x14ac:dyDescent="0.25">
      <c r="A33" s="204" t="s">
        <v>616</v>
      </c>
      <c r="B33" s="205"/>
      <c r="C33" s="205"/>
      <c r="D33" s="205"/>
      <c r="E33" s="200"/>
      <c r="F33" s="200"/>
    </row>
    <row r="34" spans="1:6" x14ac:dyDescent="0.25">
      <c r="A34" s="202" t="s">
        <v>615</v>
      </c>
      <c r="B34" s="203"/>
      <c r="C34" s="203"/>
      <c r="D34" s="203"/>
      <c r="E34" s="200"/>
      <c r="F34" s="200"/>
    </row>
    <row r="35" spans="1:6" x14ac:dyDescent="0.25">
      <c r="A35" s="202" t="s">
        <v>614</v>
      </c>
      <c r="B35" s="203"/>
      <c r="C35" s="203"/>
      <c r="D35" s="203"/>
      <c r="E35" s="200"/>
      <c r="F35" s="200"/>
    </row>
    <row r="36" spans="1:6" x14ac:dyDescent="0.25">
      <c r="A36" s="202" t="s">
        <v>613</v>
      </c>
      <c r="B36" s="203"/>
      <c r="C36" s="203"/>
      <c r="D36" s="203"/>
      <c r="E36" s="200"/>
      <c r="F36" s="200"/>
    </row>
    <row r="37" spans="1:6" x14ac:dyDescent="0.25">
      <c r="A37" s="202" t="s">
        <v>612</v>
      </c>
      <c r="B37" s="203"/>
      <c r="C37" s="203"/>
      <c r="D37" s="203"/>
      <c r="E37" s="200"/>
      <c r="F37" s="200"/>
    </row>
    <row r="38" spans="1:6" x14ac:dyDescent="0.25">
      <c r="A38" s="202" t="s">
        <v>611</v>
      </c>
      <c r="B38" s="203"/>
      <c r="C38" s="203"/>
      <c r="D38" s="203"/>
      <c r="E38" s="200"/>
      <c r="F38" s="200"/>
    </row>
    <row r="39" spans="1:6" x14ac:dyDescent="0.25">
      <c r="A39" s="202" t="s">
        <v>610</v>
      </c>
      <c r="B39" s="203"/>
      <c r="C39" s="203"/>
      <c r="D39" s="203"/>
      <c r="E39" s="200"/>
      <c r="F39" s="200"/>
    </row>
    <row r="40" spans="1:6" x14ac:dyDescent="0.25">
      <c r="A40" s="202" t="s">
        <v>609</v>
      </c>
      <c r="B40" s="203"/>
      <c r="C40" s="203"/>
      <c r="D40" s="203"/>
      <c r="E40" s="200"/>
      <c r="F40" s="200"/>
    </row>
    <row r="41" spans="1:6" x14ac:dyDescent="0.25">
      <c r="A41" s="204" t="s">
        <v>519</v>
      </c>
      <c r="B41" s="205"/>
      <c r="C41" s="205"/>
      <c r="D41" s="205"/>
      <c r="E41" s="200"/>
      <c r="F41" s="200"/>
    </row>
    <row r="42" spans="1:6" x14ac:dyDescent="0.25">
      <c r="A42" s="204" t="s">
        <v>608</v>
      </c>
      <c r="B42" s="205"/>
      <c r="C42" s="205"/>
      <c r="D42" s="205"/>
      <c r="E42" s="200"/>
      <c r="F42" s="200"/>
    </row>
    <row r="43" spans="1:6" x14ac:dyDescent="0.25">
      <c r="A43" s="202" t="s">
        <v>520</v>
      </c>
      <c r="B43" s="203"/>
      <c r="C43" s="203"/>
      <c r="D43" s="203"/>
      <c r="E43" s="200"/>
      <c r="F43" s="200"/>
    </row>
    <row r="44" spans="1:6" x14ac:dyDescent="0.25">
      <c r="A44" s="202" t="s">
        <v>521</v>
      </c>
      <c r="B44" s="203">
        <v>6199</v>
      </c>
      <c r="C44" s="203"/>
      <c r="D44" s="203">
        <v>62260</v>
      </c>
      <c r="E44" s="200"/>
      <c r="F44" s="200"/>
    </row>
    <row r="45" spans="1:6" x14ac:dyDescent="0.25">
      <c r="A45" s="202" t="s">
        <v>522</v>
      </c>
      <c r="B45" s="203">
        <v>4774224</v>
      </c>
      <c r="C45" s="203"/>
      <c r="D45" s="203">
        <v>106230973</v>
      </c>
      <c r="E45" s="200"/>
      <c r="F45" s="200"/>
    </row>
    <row r="46" spans="1:6" x14ac:dyDescent="0.25">
      <c r="A46" s="202" t="s">
        <v>523</v>
      </c>
      <c r="B46" s="203"/>
      <c r="C46" s="203"/>
      <c r="D46" s="203"/>
      <c r="E46" s="200"/>
      <c r="F46" s="200"/>
    </row>
    <row r="47" spans="1:6" x14ac:dyDescent="0.25">
      <c r="A47" s="202" t="s">
        <v>524</v>
      </c>
      <c r="B47" s="203"/>
      <c r="C47" s="203"/>
      <c r="D47" s="203"/>
      <c r="E47" s="200"/>
      <c r="F47" s="200"/>
    </row>
    <row r="48" spans="1:6" x14ac:dyDescent="0.25">
      <c r="A48" s="204" t="s">
        <v>525</v>
      </c>
      <c r="B48" s="205">
        <f t="shared" ref="B48:D48" si="0">SUM(B43:B47)</f>
        <v>4780423</v>
      </c>
      <c r="C48" s="205"/>
      <c r="D48" s="205">
        <f t="shared" si="0"/>
        <v>106293233</v>
      </c>
      <c r="E48" s="200"/>
      <c r="F48" s="200"/>
    </row>
    <row r="49" spans="1:6" ht="30" x14ac:dyDescent="0.25">
      <c r="A49" s="202" t="s">
        <v>607</v>
      </c>
      <c r="B49" s="203"/>
      <c r="C49" s="203"/>
      <c r="D49" s="203"/>
      <c r="E49" s="200"/>
      <c r="F49" s="200"/>
    </row>
    <row r="50" spans="1:6" ht="30" x14ac:dyDescent="0.25">
      <c r="A50" s="202" t="s">
        <v>606</v>
      </c>
      <c r="B50" s="203"/>
      <c r="C50" s="203"/>
      <c r="D50" s="203"/>
      <c r="E50" s="200"/>
      <c r="F50" s="200"/>
    </row>
    <row r="51" spans="1:6" ht="30" x14ac:dyDescent="0.25">
      <c r="A51" s="202" t="s">
        <v>605</v>
      </c>
      <c r="B51" s="203">
        <v>77004</v>
      </c>
      <c r="C51" s="203"/>
      <c r="D51" s="203">
        <v>1148363</v>
      </c>
      <c r="E51" s="200"/>
      <c r="F51" s="200"/>
    </row>
    <row r="52" spans="1:6" x14ac:dyDescent="0.25">
      <c r="A52" s="202" t="s">
        <v>604</v>
      </c>
      <c r="B52" s="203">
        <v>465123</v>
      </c>
      <c r="C52" s="203"/>
      <c r="D52" s="203">
        <v>517649</v>
      </c>
      <c r="E52" s="200"/>
      <c r="F52" s="200"/>
    </row>
    <row r="53" spans="1:6" ht="30" x14ac:dyDescent="0.25">
      <c r="A53" s="202" t="s">
        <v>603</v>
      </c>
      <c r="B53" s="203"/>
      <c r="C53" s="203"/>
      <c r="D53" s="203"/>
      <c r="E53" s="200"/>
      <c r="F53" s="200"/>
    </row>
    <row r="54" spans="1:6" ht="30" x14ac:dyDescent="0.25">
      <c r="A54" s="202" t="s">
        <v>602</v>
      </c>
      <c r="B54" s="203"/>
      <c r="C54" s="203"/>
      <c r="D54" s="203"/>
      <c r="E54" s="200"/>
      <c r="F54" s="200"/>
    </row>
    <row r="55" spans="1:6" ht="30" x14ac:dyDescent="0.25">
      <c r="A55" s="202" t="s">
        <v>601</v>
      </c>
      <c r="B55" s="203"/>
      <c r="C55" s="203"/>
      <c r="D55" s="203"/>
      <c r="E55" s="200"/>
      <c r="F55" s="200"/>
    </row>
    <row r="56" spans="1:6" ht="30" x14ac:dyDescent="0.25">
      <c r="A56" s="202" t="s">
        <v>600</v>
      </c>
      <c r="B56" s="203"/>
      <c r="C56" s="203"/>
      <c r="D56" s="203"/>
      <c r="E56" s="200"/>
      <c r="F56" s="200"/>
    </row>
    <row r="57" spans="1:6" x14ac:dyDescent="0.25">
      <c r="A57" s="204" t="s">
        <v>599</v>
      </c>
      <c r="B57" s="205">
        <f>SUM(B49:B56)</f>
        <v>542127</v>
      </c>
      <c r="C57" s="205"/>
      <c r="D57" s="205">
        <f>SUM(D49:D56)</f>
        <v>1666012</v>
      </c>
      <c r="E57" s="200"/>
      <c r="F57" s="200"/>
    </row>
    <row r="58" spans="1:6" ht="30" x14ac:dyDescent="0.25">
      <c r="A58" s="202" t="s">
        <v>598</v>
      </c>
      <c r="B58" s="203"/>
      <c r="C58" s="203"/>
      <c r="D58" s="203"/>
      <c r="E58" s="200"/>
      <c r="F58" s="200"/>
    </row>
    <row r="59" spans="1:6" ht="30" x14ac:dyDescent="0.25">
      <c r="A59" s="202" t="s">
        <v>597</v>
      </c>
      <c r="B59" s="203"/>
      <c r="C59" s="203"/>
      <c r="D59" s="203"/>
      <c r="E59" s="200"/>
      <c r="F59" s="200"/>
    </row>
    <row r="60" spans="1:6" ht="30" x14ac:dyDescent="0.25">
      <c r="A60" s="202" t="s">
        <v>596</v>
      </c>
      <c r="B60" s="203"/>
      <c r="C60" s="203"/>
      <c r="D60" s="203"/>
      <c r="E60" s="200"/>
      <c r="F60" s="200"/>
    </row>
    <row r="61" spans="1:6" ht="30" x14ac:dyDescent="0.25">
      <c r="A61" s="202" t="s">
        <v>595</v>
      </c>
      <c r="B61" s="203"/>
      <c r="C61" s="203"/>
      <c r="D61" s="203"/>
      <c r="E61" s="200"/>
      <c r="F61" s="200"/>
    </row>
    <row r="62" spans="1:6" ht="30" x14ac:dyDescent="0.25">
      <c r="A62" s="202" t="s">
        <v>594</v>
      </c>
      <c r="B62" s="203"/>
      <c r="C62" s="203"/>
      <c r="D62" s="203"/>
      <c r="E62" s="200"/>
      <c r="F62" s="200"/>
    </row>
    <row r="63" spans="1:6" ht="30" x14ac:dyDescent="0.25">
      <c r="A63" s="202" t="s">
        <v>593</v>
      </c>
      <c r="B63" s="203"/>
      <c r="C63" s="203"/>
      <c r="D63" s="203"/>
      <c r="E63" s="200"/>
      <c r="F63" s="200"/>
    </row>
    <row r="64" spans="1:6" ht="30" x14ac:dyDescent="0.25">
      <c r="A64" s="202" t="s">
        <v>592</v>
      </c>
      <c r="B64" s="203"/>
      <c r="C64" s="203"/>
      <c r="D64" s="203"/>
      <c r="E64" s="200"/>
      <c r="F64" s="200"/>
    </row>
    <row r="65" spans="1:6" ht="30" x14ac:dyDescent="0.25">
      <c r="A65" s="202" t="s">
        <v>591</v>
      </c>
      <c r="B65" s="203"/>
      <c r="C65" s="203"/>
      <c r="D65" s="203"/>
      <c r="E65" s="200"/>
      <c r="F65" s="200"/>
    </row>
    <row r="66" spans="1:6" x14ac:dyDescent="0.25">
      <c r="A66" s="204" t="s">
        <v>526</v>
      </c>
      <c r="B66" s="205">
        <f t="shared" ref="B66:D66" si="1">SUM(B58:B65)</f>
        <v>0</v>
      </c>
      <c r="C66" s="205"/>
      <c r="D66" s="205">
        <f t="shared" si="1"/>
        <v>0</v>
      </c>
      <c r="E66" s="200"/>
      <c r="F66" s="200"/>
    </row>
    <row r="67" spans="1:6" x14ac:dyDescent="0.25">
      <c r="A67" s="202" t="s">
        <v>527</v>
      </c>
      <c r="B67" s="203"/>
      <c r="C67" s="203"/>
      <c r="D67" s="203">
        <v>0</v>
      </c>
      <c r="E67" s="200"/>
      <c r="F67" s="200"/>
    </row>
    <row r="68" spans="1:6" x14ac:dyDescent="0.25">
      <c r="A68" s="202" t="s">
        <v>590</v>
      </c>
      <c r="B68" s="203"/>
      <c r="C68" s="203"/>
      <c r="D68" s="203"/>
      <c r="E68" s="200"/>
      <c r="F68" s="200"/>
    </row>
    <row r="69" spans="1:6" x14ac:dyDescent="0.25">
      <c r="A69" s="202" t="s">
        <v>589</v>
      </c>
      <c r="B69" s="203"/>
      <c r="C69" s="203"/>
      <c r="D69" s="203"/>
      <c r="E69" s="200"/>
      <c r="F69" s="200"/>
    </row>
    <row r="70" spans="1:6" x14ac:dyDescent="0.25">
      <c r="A70" s="202" t="s">
        <v>588</v>
      </c>
      <c r="B70" s="203"/>
      <c r="C70" s="203"/>
      <c r="D70" s="203"/>
      <c r="E70" s="200"/>
      <c r="F70" s="200"/>
    </row>
    <row r="71" spans="1:6" x14ac:dyDescent="0.25">
      <c r="A71" s="202" t="s">
        <v>587</v>
      </c>
      <c r="B71" s="203"/>
      <c r="C71" s="203"/>
      <c r="D71" s="203">
        <v>0</v>
      </c>
      <c r="E71" s="200"/>
      <c r="F71" s="200"/>
    </row>
    <row r="72" spans="1:6" x14ac:dyDescent="0.25">
      <c r="A72" s="202" t="s">
        <v>586</v>
      </c>
      <c r="B72" s="203"/>
      <c r="C72" s="203"/>
      <c r="D72" s="203"/>
      <c r="E72" s="200"/>
      <c r="F72" s="200"/>
    </row>
    <row r="73" spans="1:6" ht="30" x14ac:dyDescent="0.25">
      <c r="A73" s="202" t="s">
        <v>528</v>
      </c>
      <c r="B73" s="203"/>
      <c r="C73" s="203"/>
      <c r="D73" s="203"/>
      <c r="E73" s="200"/>
      <c r="F73" s="200"/>
    </row>
    <row r="74" spans="1:6" x14ac:dyDescent="0.25">
      <c r="A74" s="202" t="s">
        <v>529</v>
      </c>
      <c r="B74" s="203"/>
      <c r="C74" s="203"/>
      <c r="D74" s="203"/>
      <c r="E74" s="200"/>
      <c r="F74" s="200"/>
    </row>
    <row r="75" spans="1:6" x14ac:dyDescent="0.25">
      <c r="A75" s="202" t="s">
        <v>530</v>
      </c>
      <c r="B75" s="203">
        <v>5000</v>
      </c>
      <c r="C75" s="203"/>
      <c r="D75" s="203">
        <v>5000</v>
      </c>
      <c r="E75" s="200"/>
      <c r="F75" s="200"/>
    </row>
    <row r="76" spans="1:6" ht="30" x14ac:dyDescent="0.25">
      <c r="A76" s="202" t="s">
        <v>531</v>
      </c>
      <c r="B76" s="203"/>
      <c r="C76" s="203"/>
      <c r="D76" s="203"/>
      <c r="E76" s="200"/>
      <c r="F76" s="200"/>
    </row>
    <row r="77" spans="1:6" ht="30" x14ac:dyDescent="0.25">
      <c r="A77" s="202" t="s">
        <v>532</v>
      </c>
      <c r="B77" s="203"/>
      <c r="C77" s="203"/>
      <c r="D77" s="203"/>
      <c r="E77" s="200"/>
      <c r="F77" s="200"/>
    </row>
    <row r="78" spans="1:6" ht="30" x14ac:dyDescent="0.25">
      <c r="A78" s="202" t="s">
        <v>533</v>
      </c>
      <c r="B78" s="203"/>
      <c r="C78" s="203"/>
      <c r="D78" s="203"/>
      <c r="E78" s="200"/>
      <c r="F78" s="200"/>
    </row>
    <row r="79" spans="1:6" x14ac:dyDescent="0.25">
      <c r="A79" s="204" t="s">
        <v>534</v>
      </c>
      <c r="B79" s="205">
        <f t="shared" ref="B79:D79" si="2">SUM(B73:B78,B67)</f>
        <v>5000</v>
      </c>
      <c r="C79" s="205"/>
      <c r="D79" s="205">
        <f t="shared" si="2"/>
        <v>5000</v>
      </c>
      <c r="E79" s="200"/>
      <c r="F79" s="200"/>
    </row>
    <row r="80" spans="1:6" x14ac:dyDescent="0.25">
      <c r="A80" s="204" t="s">
        <v>585</v>
      </c>
      <c r="B80" s="205">
        <f t="shared" ref="B80:D80" si="3">SUM(B79,B66,B57)</f>
        <v>547127</v>
      </c>
      <c r="C80" s="205"/>
      <c r="D80" s="205">
        <f t="shared" si="3"/>
        <v>1671012</v>
      </c>
      <c r="E80" s="200"/>
      <c r="F80" s="200"/>
    </row>
    <row r="81" spans="1:6" x14ac:dyDescent="0.25">
      <c r="A81" s="204" t="s">
        <v>535</v>
      </c>
      <c r="B81" s="205">
        <v>-230000</v>
      </c>
      <c r="C81" s="205"/>
      <c r="D81" s="205">
        <v>0</v>
      </c>
      <c r="E81" s="200"/>
      <c r="F81" s="200"/>
    </row>
    <row r="82" spans="1:6" x14ac:dyDescent="0.25">
      <c r="A82" s="202" t="s">
        <v>536</v>
      </c>
      <c r="B82" s="203"/>
      <c r="C82" s="203"/>
      <c r="D82" s="203"/>
      <c r="E82" s="200"/>
      <c r="F82" s="200"/>
    </row>
    <row r="83" spans="1:6" x14ac:dyDescent="0.25">
      <c r="A83" s="202" t="s">
        <v>537</v>
      </c>
      <c r="B83" s="203"/>
      <c r="C83" s="203"/>
      <c r="D83" s="203"/>
      <c r="E83" s="200"/>
      <c r="F83" s="200"/>
    </row>
    <row r="84" spans="1:6" x14ac:dyDescent="0.25">
      <c r="A84" s="202" t="s">
        <v>538</v>
      </c>
      <c r="B84" s="203"/>
      <c r="C84" s="203"/>
      <c r="D84" s="203"/>
      <c r="E84" s="200"/>
      <c r="F84" s="200"/>
    </row>
    <row r="85" spans="1:6" x14ac:dyDescent="0.25">
      <c r="A85" s="204" t="s">
        <v>584</v>
      </c>
      <c r="B85" s="205"/>
      <c r="C85" s="205"/>
      <c r="D85" s="205"/>
      <c r="E85" s="200"/>
      <c r="F85" s="200"/>
    </row>
    <row r="86" spans="1:6" x14ac:dyDescent="0.25">
      <c r="A86" s="207" t="s">
        <v>539</v>
      </c>
      <c r="B86" s="206">
        <f t="shared" ref="B86:D86" si="4">SUM(B85,B81,B80,B48,B42,B27)</f>
        <v>421382602</v>
      </c>
      <c r="C86" s="206"/>
      <c r="D86" s="206">
        <f t="shared" si="4"/>
        <v>510306634</v>
      </c>
      <c r="E86" s="200"/>
      <c r="F86" s="200"/>
    </row>
    <row r="87" spans="1:6" x14ac:dyDescent="0.25">
      <c r="A87" s="204" t="s">
        <v>540</v>
      </c>
      <c r="B87" s="208"/>
      <c r="C87" s="208"/>
      <c r="D87" s="208"/>
      <c r="E87" s="200"/>
      <c r="F87" s="200"/>
    </row>
    <row r="88" spans="1:6" x14ac:dyDescent="0.25">
      <c r="A88" s="202" t="s">
        <v>541</v>
      </c>
      <c r="B88" s="203">
        <v>582367000</v>
      </c>
      <c r="C88" s="203"/>
      <c r="D88" s="203">
        <v>582367000</v>
      </c>
      <c r="E88" s="200"/>
      <c r="F88" s="200"/>
    </row>
    <row r="89" spans="1:6" x14ac:dyDescent="0.25">
      <c r="A89" s="202" t="s">
        <v>542</v>
      </c>
      <c r="B89" s="203"/>
      <c r="C89" s="203"/>
      <c r="D89" s="203"/>
      <c r="E89" s="200"/>
      <c r="F89" s="200"/>
    </row>
    <row r="90" spans="1:6" x14ac:dyDescent="0.25">
      <c r="A90" s="202" t="s">
        <v>543</v>
      </c>
      <c r="B90" s="203">
        <v>2360278</v>
      </c>
      <c r="C90" s="203"/>
      <c r="D90" s="203">
        <v>2360278</v>
      </c>
      <c r="E90" s="200"/>
      <c r="F90" s="200"/>
    </row>
    <row r="91" spans="1:6" x14ac:dyDescent="0.25">
      <c r="A91" s="202" t="s">
        <v>544</v>
      </c>
      <c r="B91" s="203">
        <v>-145978756</v>
      </c>
      <c r="C91" s="203"/>
      <c r="D91" s="203">
        <v>-164770622</v>
      </c>
      <c r="E91" s="200"/>
      <c r="F91" s="200"/>
    </row>
    <row r="92" spans="1:6" x14ac:dyDescent="0.25">
      <c r="A92" s="202" t="s">
        <v>545</v>
      </c>
      <c r="B92" s="203"/>
      <c r="C92" s="203"/>
      <c r="D92" s="203"/>
      <c r="E92" s="200"/>
      <c r="F92" s="200"/>
    </row>
    <row r="93" spans="1:6" x14ac:dyDescent="0.25">
      <c r="A93" s="202" t="s">
        <v>546</v>
      </c>
      <c r="B93" s="203">
        <v>-18791866</v>
      </c>
      <c r="C93" s="203"/>
      <c r="D93" s="203">
        <v>-9428334</v>
      </c>
      <c r="E93" s="200"/>
      <c r="F93" s="200"/>
    </row>
    <row r="94" spans="1:6" x14ac:dyDescent="0.25">
      <c r="A94" s="204" t="s">
        <v>583</v>
      </c>
      <c r="B94" s="205">
        <f t="shared" ref="B94:D94" si="5">SUM(B88:B93)</f>
        <v>419956656</v>
      </c>
      <c r="C94" s="205"/>
      <c r="D94" s="205">
        <f t="shared" si="5"/>
        <v>410528322</v>
      </c>
      <c r="E94" s="200"/>
      <c r="F94" s="200"/>
    </row>
    <row r="95" spans="1:6" ht="30" x14ac:dyDescent="0.25">
      <c r="A95" s="202" t="s">
        <v>582</v>
      </c>
      <c r="B95" s="203"/>
      <c r="C95" s="203"/>
      <c r="D95" s="203"/>
      <c r="E95" s="200"/>
      <c r="F95" s="200"/>
    </row>
    <row r="96" spans="1:6" ht="30" x14ac:dyDescent="0.25">
      <c r="A96" s="202" t="s">
        <v>581</v>
      </c>
      <c r="B96" s="203"/>
      <c r="C96" s="203"/>
      <c r="D96" s="203"/>
      <c r="E96" s="200"/>
      <c r="F96" s="200"/>
    </row>
    <row r="97" spans="1:6" ht="30" x14ac:dyDescent="0.25">
      <c r="A97" s="202" t="s">
        <v>580</v>
      </c>
      <c r="B97" s="203">
        <v>288547</v>
      </c>
      <c r="C97" s="203"/>
      <c r="D97" s="203">
        <v>1781580</v>
      </c>
      <c r="E97" s="200"/>
      <c r="F97" s="200"/>
    </row>
    <row r="98" spans="1:6" ht="30" x14ac:dyDescent="0.25">
      <c r="A98" s="202" t="s">
        <v>579</v>
      </c>
      <c r="B98" s="203"/>
      <c r="C98" s="203"/>
      <c r="D98" s="203"/>
      <c r="E98" s="200"/>
      <c r="F98" s="200"/>
    </row>
    <row r="99" spans="1:6" ht="30" x14ac:dyDescent="0.25">
      <c r="A99" s="202" t="s">
        <v>578</v>
      </c>
      <c r="B99" s="203"/>
      <c r="C99" s="203"/>
      <c r="D99" s="203"/>
      <c r="E99" s="200"/>
      <c r="F99" s="200"/>
    </row>
    <row r="100" spans="1:6" x14ac:dyDescent="0.25">
      <c r="A100" s="202" t="s">
        <v>577</v>
      </c>
      <c r="B100" s="203"/>
      <c r="C100" s="203"/>
      <c r="D100" s="203"/>
      <c r="E100" s="200"/>
      <c r="F100" s="200"/>
    </row>
    <row r="101" spans="1:6" x14ac:dyDescent="0.25">
      <c r="A101" s="202" t="s">
        <v>576</v>
      </c>
      <c r="B101" s="203"/>
      <c r="C101" s="203"/>
      <c r="D101" s="203"/>
      <c r="E101" s="200"/>
      <c r="F101" s="200"/>
    </row>
    <row r="102" spans="1:6" ht="30" x14ac:dyDescent="0.25">
      <c r="A102" s="202" t="s">
        <v>575</v>
      </c>
      <c r="B102" s="203"/>
      <c r="C102" s="203"/>
      <c r="D102" s="203"/>
      <c r="E102" s="200"/>
      <c r="F102" s="200"/>
    </row>
    <row r="103" spans="1:6" ht="30" x14ac:dyDescent="0.25">
      <c r="A103" s="202" t="s">
        <v>574</v>
      </c>
      <c r="B103" s="203"/>
      <c r="C103" s="203"/>
      <c r="D103" s="203"/>
      <c r="E103" s="200"/>
      <c r="F103" s="200"/>
    </row>
    <row r="104" spans="1:6" x14ac:dyDescent="0.25">
      <c r="A104" s="204" t="s">
        <v>547</v>
      </c>
      <c r="B104" s="205">
        <f>SUM(B95:B103)</f>
        <v>288547</v>
      </c>
      <c r="C104" s="205"/>
      <c r="D104" s="205">
        <f>SUM(D95:D103)</f>
        <v>1781580</v>
      </c>
      <c r="E104" s="200"/>
      <c r="F104" s="200"/>
    </row>
    <row r="105" spans="1:6" ht="30" x14ac:dyDescent="0.25">
      <c r="A105" s="202" t="s">
        <v>573</v>
      </c>
      <c r="B105" s="203"/>
      <c r="C105" s="203"/>
      <c r="D105" s="203"/>
      <c r="E105" s="200"/>
      <c r="F105" s="200"/>
    </row>
    <row r="106" spans="1:6" ht="30" x14ac:dyDescent="0.25">
      <c r="A106" s="202" t="s">
        <v>572</v>
      </c>
      <c r="B106" s="203"/>
      <c r="C106" s="203"/>
      <c r="D106" s="203"/>
      <c r="E106" s="200"/>
      <c r="F106" s="200"/>
    </row>
    <row r="107" spans="1:6" ht="30" x14ac:dyDescent="0.25">
      <c r="A107" s="202" t="s">
        <v>571</v>
      </c>
      <c r="B107" s="203"/>
      <c r="C107" s="203"/>
      <c r="D107" s="203"/>
      <c r="E107" s="200"/>
      <c r="F107" s="200"/>
    </row>
    <row r="108" spans="1:6" ht="30" x14ac:dyDescent="0.25">
      <c r="A108" s="202" t="s">
        <v>570</v>
      </c>
      <c r="B108" s="203"/>
      <c r="C108" s="203"/>
      <c r="D108" s="203"/>
      <c r="E108" s="200"/>
      <c r="F108" s="200"/>
    </row>
    <row r="109" spans="1:6" ht="30" x14ac:dyDescent="0.25">
      <c r="A109" s="202" t="s">
        <v>569</v>
      </c>
      <c r="B109" s="203"/>
      <c r="C109" s="203"/>
      <c r="D109" s="203"/>
      <c r="E109" s="200"/>
      <c r="F109" s="200"/>
    </row>
    <row r="110" spans="1:6" ht="30" x14ac:dyDescent="0.25">
      <c r="A110" s="202" t="s">
        <v>568</v>
      </c>
      <c r="B110" s="203"/>
      <c r="C110" s="203"/>
      <c r="D110" s="203"/>
      <c r="E110" s="200"/>
      <c r="F110" s="200"/>
    </row>
    <row r="111" spans="1:6" ht="30" x14ac:dyDescent="0.25">
      <c r="A111" s="202" t="s">
        <v>567</v>
      </c>
      <c r="B111" s="203"/>
      <c r="C111" s="203"/>
      <c r="D111" s="203"/>
      <c r="E111" s="200"/>
      <c r="F111" s="200"/>
    </row>
    <row r="112" spans="1:6" ht="30" x14ac:dyDescent="0.25">
      <c r="A112" s="202" t="s">
        <v>566</v>
      </c>
      <c r="B112" s="203"/>
      <c r="C112" s="203"/>
      <c r="D112" s="203"/>
      <c r="E112" s="200"/>
      <c r="F112" s="200"/>
    </row>
    <row r="113" spans="1:6" ht="30" x14ac:dyDescent="0.25">
      <c r="A113" s="202" t="s">
        <v>565</v>
      </c>
      <c r="B113" s="203">
        <v>516895</v>
      </c>
      <c r="C113" s="203"/>
      <c r="D113" s="203">
        <v>639759</v>
      </c>
      <c r="E113" s="200"/>
      <c r="F113" s="200"/>
    </row>
    <row r="114" spans="1:6" x14ac:dyDescent="0.25">
      <c r="A114" s="204" t="s">
        <v>548</v>
      </c>
      <c r="B114" s="205">
        <f t="shared" ref="B114:D114" si="6">SUM(B105:B113)</f>
        <v>516895</v>
      </c>
      <c r="C114" s="205"/>
      <c r="D114" s="205">
        <f t="shared" si="6"/>
        <v>639759</v>
      </c>
      <c r="E114" s="200"/>
      <c r="F114" s="200"/>
    </row>
    <row r="115" spans="1:6" x14ac:dyDescent="0.25">
      <c r="A115" s="202" t="s">
        <v>549</v>
      </c>
      <c r="B115" s="203">
        <v>204786</v>
      </c>
      <c r="C115" s="203"/>
      <c r="D115" s="203">
        <v>705462</v>
      </c>
      <c r="E115" s="200"/>
      <c r="F115" s="200"/>
    </row>
    <row r="116" spans="1:6" ht="30" x14ac:dyDescent="0.25">
      <c r="A116" s="202" t="s">
        <v>550</v>
      </c>
      <c r="B116" s="203"/>
      <c r="C116" s="203"/>
      <c r="D116" s="203"/>
      <c r="E116" s="200"/>
      <c r="F116" s="200"/>
    </row>
    <row r="117" spans="1:6" x14ac:dyDescent="0.25">
      <c r="A117" s="202" t="s">
        <v>551</v>
      </c>
      <c r="B117" s="203">
        <v>415718</v>
      </c>
      <c r="C117" s="203"/>
      <c r="D117" s="203">
        <v>47914</v>
      </c>
      <c r="E117" s="200"/>
      <c r="F117" s="200"/>
    </row>
    <row r="118" spans="1:6" x14ac:dyDescent="0.25">
      <c r="A118" s="202" t="s">
        <v>552</v>
      </c>
      <c r="B118" s="203"/>
      <c r="C118" s="203"/>
      <c r="D118" s="203"/>
      <c r="E118" s="200"/>
      <c r="F118" s="200"/>
    </row>
    <row r="119" spans="1:6" ht="30" x14ac:dyDescent="0.25">
      <c r="A119" s="202" t="s">
        <v>553</v>
      </c>
      <c r="B119" s="203"/>
      <c r="C119" s="203"/>
      <c r="D119" s="203"/>
      <c r="E119" s="200"/>
      <c r="F119" s="200"/>
    </row>
    <row r="120" spans="1:6" ht="30" x14ac:dyDescent="0.25">
      <c r="A120" s="202" t="s">
        <v>554</v>
      </c>
      <c r="B120" s="203"/>
      <c r="C120" s="203"/>
      <c r="D120" s="203"/>
      <c r="E120" s="200"/>
      <c r="F120" s="200"/>
    </row>
    <row r="121" spans="1:6" ht="30" x14ac:dyDescent="0.25">
      <c r="A121" s="202" t="s">
        <v>555</v>
      </c>
      <c r="B121" s="203"/>
      <c r="C121" s="203"/>
      <c r="D121" s="203"/>
      <c r="E121" s="200"/>
      <c r="F121" s="200"/>
    </row>
    <row r="122" spans="1:6" x14ac:dyDescent="0.25">
      <c r="A122" s="204" t="s">
        <v>564</v>
      </c>
      <c r="B122" s="205">
        <f t="shared" ref="B122:D122" si="7">SUM(B115:B121)</f>
        <v>620504</v>
      </c>
      <c r="C122" s="205"/>
      <c r="D122" s="205">
        <f t="shared" si="7"/>
        <v>753376</v>
      </c>
      <c r="E122" s="200"/>
      <c r="F122" s="200"/>
    </row>
    <row r="123" spans="1:6" x14ac:dyDescent="0.25">
      <c r="A123" s="204" t="s">
        <v>556</v>
      </c>
      <c r="B123" s="205">
        <f t="shared" ref="B123:D123" si="8">SUM(B122,B114,B104)</f>
        <v>1425946</v>
      </c>
      <c r="C123" s="205"/>
      <c r="D123" s="205">
        <f t="shared" si="8"/>
        <v>3174715</v>
      </c>
      <c r="E123" s="200"/>
      <c r="F123" s="200"/>
    </row>
    <row r="124" spans="1:6" x14ac:dyDescent="0.25">
      <c r="A124" s="204" t="s">
        <v>557</v>
      </c>
      <c r="B124" s="205"/>
      <c r="C124" s="205"/>
      <c r="D124" s="205"/>
      <c r="E124" s="200"/>
      <c r="F124" s="200"/>
    </row>
    <row r="125" spans="1:6" ht="25.5" x14ac:dyDescent="0.25">
      <c r="A125" s="204" t="s">
        <v>558</v>
      </c>
      <c r="B125" s="205"/>
      <c r="C125" s="205"/>
      <c r="D125" s="205"/>
      <c r="E125" s="200"/>
      <c r="F125" s="200"/>
    </row>
    <row r="126" spans="1:6" x14ac:dyDescent="0.25">
      <c r="A126" s="202" t="s">
        <v>559</v>
      </c>
      <c r="B126" s="203"/>
      <c r="C126" s="203"/>
      <c r="D126" s="203"/>
      <c r="E126" s="200"/>
      <c r="F126" s="200"/>
    </row>
    <row r="127" spans="1:6" x14ac:dyDescent="0.25">
      <c r="A127" s="202" t="s">
        <v>560</v>
      </c>
      <c r="B127" s="203"/>
      <c r="C127" s="203"/>
      <c r="D127" s="203"/>
      <c r="E127" s="200"/>
      <c r="F127" s="200"/>
    </row>
    <row r="128" spans="1:6" x14ac:dyDescent="0.25">
      <c r="A128" s="202" t="s">
        <v>561</v>
      </c>
      <c r="B128" s="203"/>
      <c r="C128" s="203"/>
      <c r="D128" s="203">
        <v>96603597</v>
      </c>
      <c r="E128" s="200"/>
      <c r="F128" s="200"/>
    </row>
    <row r="129" spans="1:6" x14ac:dyDescent="0.25">
      <c r="A129" s="204" t="s">
        <v>563</v>
      </c>
      <c r="B129" s="205">
        <f>SUM(B126:B128)</f>
        <v>0</v>
      </c>
      <c r="C129" s="205"/>
      <c r="D129" s="205">
        <f>SUM(D126:D128)</f>
        <v>96603597</v>
      </c>
      <c r="E129" s="200"/>
      <c r="F129" s="200"/>
    </row>
    <row r="130" spans="1:6" x14ac:dyDescent="0.25">
      <c r="A130" s="207" t="s">
        <v>562</v>
      </c>
      <c r="B130" s="206">
        <f t="shared" ref="B130:D130" si="9">SUM(B129,B125,B124,B123,B94)</f>
        <v>421382602</v>
      </c>
      <c r="C130" s="206"/>
      <c r="D130" s="206">
        <f t="shared" si="9"/>
        <v>510306634</v>
      </c>
      <c r="E130" s="200"/>
      <c r="F130" s="200"/>
    </row>
    <row r="131" spans="1:6" x14ac:dyDescent="0.25">
      <c r="A131" s="200"/>
      <c r="B131" s="200"/>
      <c r="C131" s="200"/>
      <c r="D131" s="200"/>
      <c r="E131" s="200"/>
      <c r="F131" s="200"/>
    </row>
    <row r="132" spans="1:6" x14ac:dyDescent="0.25">
      <c r="A132" s="200"/>
      <c r="B132" s="200"/>
      <c r="C132" s="200"/>
      <c r="D132" s="200"/>
      <c r="E132" s="200"/>
      <c r="F132" s="200"/>
    </row>
    <row r="133" spans="1:6" x14ac:dyDescent="0.25">
      <c r="A133" s="200"/>
      <c r="B133" s="200"/>
      <c r="C133" s="200"/>
      <c r="D133" s="200"/>
      <c r="E133" s="200"/>
      <c r="F133" s="200"/>
    </row>
    <row r="134" spans="1:6" x14ac:dyDescent="0.25">
      <c r="A134" s="200"/>
      <c r="B134" s="200"/>
      <c r="C134" s="200"/>
      <c r="D134" s="200"/>
      <c r="E134" s="200"/>
      <c r="F134" s="200"/>
    </row>
    <row r="135" spans="1:6" x14ac:dyDescent="0.25">
      <c r="A135" s="200"/>
      <c r="B135" s="200"/>
      <c r="C135" s="200"/>
      <c r="D135" s="200"/>
      <c r="E135" s="200"/>
      <c r="F135" s="200"/>
    </row>
    <row r="136" spans="1:6" x14ac:dyDescent="0.25">
      <c r="A136" s="200"/>
      <c r="B136" s="200"/>
      <c r="C136" s="200"/>
      <c r="D136" s="200"/>
      <c r="E136" s="200"/>
      <c r="F136" s="200"/>
    </row>
    <row r="137" spans="1:6" x14ac:dyDescent="0.25">
      <c r="A137" s="200"/>
      <c r="B137" s="200"/>
      <c r="C137" s="200"/>
      <c r="D137" s="200"/>
      <c r="E137" s="200"/>
      <c r="F137" s="200"/>
    </row>
    <row r="138" spans="1:6" x14ac:dyDescent="0.25">
      <c r="A138" s="200"/>
      <c r="B138" s="200"/>
      <c r="C138" s="200"/>
      <c r="D138" s="200"/>
      <c r="E138" s="200"/>
      <c r="F138" s="200"/>
    </row>
  </sheetData>
  <mergeCells count="3">
    <mergeCell ref="A4:D4"/>
    <mergeCell ref="A5:D5"/>
    <mergeCell ref="A1:D1"/>
  </mergeCells>
  <pageMargins left="0.70866141732283472" right="0.70866141732283472" top="0.74803149606299213" bottom="0.74803149606299213" header="0.31496062992125984" footer="0.31496062992125984"/>
  <pageSetup paperSize="9" scale="50" fitToHeight="2" orientation="portrait" horizontalDpi="300" verticalDpi="300" r:id="rId1"/>
  <headerFooter>
    <oddFooter>&amp;C&amp;P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tabSelected="1" topLeftCell="A7" workbookViewId="0">
      <selection activeCell="E3" sqref="E3"/>
    </sheetView>
  </sheetViews>
  <sheetFormatPr defaultRowHeight="12.75" x14ac:dyDescent="0.2"/>
  <cols>
    <col min="1" max="1" width="21.140625" customWidth="1"/>
    <col min="3" max="4" width="15.5703125" customWidth="1"/>
    <col min="5" max="5" width="12.42578125" customWidth="1"/>
  </cols>
  <sheetData>
    <row r="1" spans="1:5" x14ac:dyDescent="0.2">
      <c r="A1" s="385" t="s">
        <v>841</v>
      </c>
      <c r="B1" s="385"/>
      <c r="C1" s="385"/>
      <c r="D1" s="385"/>
      <c r="E1" s="385"/>
    </row>
    <row r="2" spans="1:5" x14ac:dyDescent="0.2">
      <c r="C2" s="56" t="s">
        <v>842</v>
      </c>
    </row>
    <row r="4" spans="1:5" ht="20.25" customHeight="1" x14ac:dyDescent="0.25">
      <c r="A4" s="422" t="s">
        <v>817</v>
      </c>
      <c r="B4" s="464"/>
      <c r="C4" s="464"/>
      <c r="D4" s="423"/>
      <c r="E4" s="423"/>
    </row>
    <row r="5" spans="1:5" ht="20.100000000000001" customHeight="1" x14ac:dyDescent="0.25">
      <c r="A5" s="422" t="s">
        <v>809</v>
      </c>
      <c r="B5" s="424"/>
      <c r="C5" s="424"/>
      <c r="D5" s="423"/>
      <c r="E5" s="423"/>
    </row>
    <row r="6" spans="1:5" ht="20.25" customHeight="1" x14ac:dyDescent="0.25">
      <c r="A6" s="465" t="s">
        <v>767</v>
      </c>
      <c r="B6" s="464"/>
      <c r="C6" s="464"/>
      <c r="D6" s="423"/>
      <c r="E6" s="423"/>
    </row>
    <row r="7" spans="1:5" ht="20.100000000000001" customHeight="1" x14ac:dyDescent="0.25">
      <c r="A7" s="119"/>
    </row>
    <row r="8" spans="1:5" ht="20.100000000000001" customHeight="1" x14ac:dyDescent="0.25">
      <c r="A8" s="119"/>
    </row>
    <row r="9" spans="1:5" ht="20.100000000000001" customHeight="1" thickBot="1" x14ac:dyDescent="0.25"/>
    <row r="10" spans="1:5" ht="26.25" thickBot="1" x14ac:dyDescent="0.25">
      <c r="A10" s="160" t="s">
        <v>63</v>
      </c>
      <c r="B10" s="161" t="s">
        <v>64</v>
      </c>
      <c r="C10" s="185" t="s">
        <v>492</v>
      </c>
      <c r="D10" s="184" t="s">
        <v>494</v>
      </c>
      <c r="E10" s="327" t="s">
        <v>495</v>
      </c>
    </row>
    <row r="11" spans="1:5" ht="20.100000000000001" customHeight="1" x14ac:dyDescent="0.2">
      <c r="A11" s="40"/>
      <c r="B11" s="41"/>
      <c r="C11" s="41"/>
      <c r="D11" s="40"/>
      <c r="E11" s="40"/>
    </row>
    <row r="12" spans="1:5" ht="20.100000000000001" customHeight="1" x14ac:dyDescent="0.2">
      <c r="A12" s="165"/>
      <c r="B12" s="162"/>
      <c r="C12" s="41"/>
      <c r="D12" s="41"/>
      <c r="E12" s="41"/>
    </row>
    <row r="13" spans="1:5" ht="20.100000000000001" customHeight="1" thickBot="1" x14ac:dyDescent="0.25">
      <c r="A13" s="166" t="s">
        <v>812</v>
      </c>
      <c r="B13" s="163" t="s">
        <v>813</v>
      </c>
      <c r="C13" s="164"/>
      <c r="D13" s="42"/>
      <c r="E13" s="42">
        <v>0</v>
      </c>
    </row>
    <row r="14" spans="1:5" ht="20.100000000000001" customHeight="1" thickBot="1" x14ac:dyDescent="0.25">
      <c r="A14" s="118" t="s">
        <v>69</v>
      </c>
      <c r="B14" s="8"/>
      <c r="C14" s="108">
        <f>SUM(C11:C13)</f>
        <v>0</v>
      </c>
      <c r="D14" s="196">
        <f>SUM(D12:D13)</f>
        <v>0</v>
      </c>
      <c r="E14" s="196">
        <v>0</v>
      </c>
    </row>
    <row r="15" spans="1:5" ht="20.100000000000001" customHeight="1" x14ac:dyDescent="0.2"/>
    <row r="16" spans="1:5" ht="20.100000000000001" customHeight="1" x14ac:dyDescent="0.2"/>
  </sheetData>
  <mergeCells count="4">
    <mergeCell ref="A1:E1"/>
    <mergeCell ref="A4:E4"/>
    <mergeCell ref="A5:E5"/>
    <mergeCell ref="A6:E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N125"/>
  <sheetViews>
    <sheetView view="pageLayout" zoomScaleNormal="100" workbookViewId="0">
      <selection activeCell="K6" sqref="K6"/>
    </sheetView>
  </sheetViews>
  <sheetFormatPr defaultRowHeight="12.75" x14ac:dyDescent="0.2"/>
  <cols>
    <col min="1" max="1" width="61.140625" bestFit="1" customWidth="1"/>
    <col min="3" max="5" width="10.140625" bestFit="1" customWidth="1"/>
    <col min="7" max="7" width="10.140625" bestFit="1" customWidth="1"/>
    <col min="12" max="12" width="11.5703125" customWidth="1"/>
    <col min="13" max="13" width="11.140625" bestFit="1" customWidth="1"/>
    <col min="14" max="14" width="10.140625" bestFit="1" customWidth="1"/>
  </cols>
  <sheetData>
    <row r="1" spans="1:14" x14ac:dyDescent="0.2">
      <c r="A1" s="385" t="s">
        <v>843</v>
      </c>
      <c r="B1" s="385"/>
      <c r="C1" s="385"/>
      <c r="D1" s="385"/>
      <c r="E1" s="385"/>
      <c r="F1" s="385"/>
      <c r="G1" s="385"/>
      <c r="H1" s="385"/>
      <c r="I1" s="385"/>
      <c r="J1" s="385"/>
      <c r="K1" s="385"/>
      <c r="L1" s="385"/>
      <c r="M1" s="385"/>
      <c r="N1" s="385"/>
    </row>
    <row r="2" spans="1:14" x14ac:dyDescent="0.2">
      <c r="A2" s="44"/>
      <c r="I2" s="56"/>
      <c r="J2" s="56"/>
      <c r="K2" s="56"/>
    </row>
    <row r="3" spans="1:14" ht="15.75" x14ac:dyDescent="0.25">
      <c r="A3" s="395" t="s">
        <v>815</v>
      </c>
      <c r="B3" s="396"/>
      <c r="C3" s="396"/>
      <c r="D3" s="396"/>
      <c r="E3" s="396"/>
      <c r="F3" s="396"/>
      <c r="G3" s="396"/>
      <c r="H3" s="396"/>
      <c r="I3" s="396"/>
      <c r="J3" s="396"/>
      <c r="K3" s="396"/>
      <c r="L3" s="397"/>
      <c r="M3" s="358"/>
      <c r="N3" s="358"/>
    </row>
    <row r="4" spans="1:14" ht="15.75" x14ac:dyDescent="0.25">
      <c r="A4" s="398" t="s">
        <v>762</v>
      </c>
      <c r="B4" s="396"/>
      <c r="C4" s="396"/>
      <c r="D4" s="396"/>
      <c r="E4" s="396"/>
      <c r="F4" s="396"/>
      <c r="G4" s="396"/>
      <c r="H4" s="396"/>
      <c r="I4" s="396"/>
      <c r="J4" s="396"/>
      <c r="K4" s="396"/>
      <c r="L4" s="397"/>
      <c r="M4" s="358"/>
      <c r="N4" s="358"/>
    </row>
    <row r="5" spans="1:14" ht="18" x14ac:dyDescent="0.25">
      <c r="A5" s="119"/>
    </row>
    <row r="6" spans="1:14" ht="15" x14ac:dyDescent="0.25">
      <c r="A6" s="57" t="s">
        <v>52</v>
      </c>
    </row>
    <row r="7" spans="1:14" ht="15" x14ac:dyDescent="0.25">
      <c r="A7" s="72"/>
      <c r="B7" s="96"/>
      <c r="C7" s="399" t="s">
        <v>88</v>
      </c>
      <c r="D7" s="400"/>
      <c r="E7" s="401"/>
      <c r="F7" s="402" t="s">
        <v>89</v>
      </c>
      <c r="G7" s="400"/>
      <c r="H7" s="401"/>
      <c r="I7" s="402" t="s">
        <v>488</v>
      </c>
      <c r="J7" s="400"/>
      <c r="K7" s="401"/>
      <c r="L7" s="175" t="s">
        <v>490</v>
      </c>
      <c r="M7" s="96"/>
      <c r="N7" s="179"/>
    </row>
    <row r="8" spans="1:14" ht="51" x14ac:dyDescent="0.25">
      <c r="A8" s="68" t="s">
        <v>63</v>
      </c>
      <c r="B8" s="69" t="s">
        <v>64</v>
      </c>
      <c r="C8" s="145" t="s">
        <v>487</v>
      </c>
      <c r="D8" s="145" t="s">
        <v>493</v>
      </c>
      <c r="E8" s="145" t="s">
        <v>495</v>
      </c>
      <c r="F8" s="145" t="s">
        <v>487</v>
      </c>
      <c r="G8" s="145" t="s">
        <v>493</v>
      </c>
      <c r="H8" s="145" t="s">
        <v>495</v>
      </c>
      <c r="I8" s="145" t="s">
        <v>489</v>
      </c>
      <c r="J8" s="145" t="s">
        <v>493</v>
      </c>
      <c r="K8" s="145" t="s">
        <v>495</v>
      </c>
      <c r="L8" s="146" t="s">
        <v>487</v>
      </c>
      <c r="M8" s="145" t="s">
        <v>493</v>
      </c>
      <c r="N8" s="146" t="s">
        <v>495</v>
      </c>
    </row>
    <row r="9" spans="1:14" ht="15" x14ac:dyDescent="0.2">
      <c r="A9" s="120" t="s">
        <v>90</v>
      </c>
      <c r="B9" s="121" t="s">
        <v>91</v>
      </c>
      <c r="C9" s="298">
        <v>4609000</v>
      </c>
      <c r="D9" s="298">
        <v>5221586</v>
      </c>
      <c r="E9" s="298">
        <v>3926366</v>
      </c>
      <c r="F9" s="298"/>
      <c r="G9" s="298"/>
      <c r="H9" s="298"/>
      <c r="I9" s="298"/>
      <c r="J9" s="298"/>
      <c r="K9" s="298"/>
      <c r="L9" s="299">
        <f>SUM(C9,F9,I9)</f>
        <v>4609000</v>
      </c>
      <c r="M9" s="299">
        <f>SUM(D9,G9,J9)</f>
        <v>5221586</v>
      </c>
      <c r="N9" s="299">
        <f>SUM(E9,H9,K9)</f>
        <v>3926366</v>
      </c>
    </row>
    <row r="10" spans="1:14" ht="15" x14ac:dyDescent="0.2">
      <c r="A10" s="120" t="s">
        <v>92</v>
      </c>
      <c r="B10" s="122" t="s">
        <v>93</v>
      </c>
      <c r="C10" s="298"/>
      <c r="D10" s="298"/>
      <c r="E10" s="298"/>
      <c r="F10" s="298"/>
      <c r="G10" s="298"/>
      <c r="H10" s="298"/>
      <c r="I10" s="298"/>
      <c r="J10" s="298"/>
      <c r="K10" s="298"/>
      <c r="L10" s="299"/>
      <c r="M10" s="299"/>
      <c r="N10" s="299"/>
    </row>
    <row r="11" spans="1:14" ht="15" x14ac:dyDescent="0.2">
      <c r="A11" s="120" t="s">
        <v>94</v>
      </c>
      <c r="B11" s="122" t="s">
        <v>95</v>
      </c>
      <c r="C11" s="298"/>
      <c r="D11" s="298"/>
      <c r="E11" s="298"/>
      <c r="F11" s="298"/>
      <c r="G11" s="298"/>
      <c r="H11" s="298"/>
      <c r="I11" s="298"/>
      <c r="J11" s="298"/>
      <c r="K11" s="298"/>
      <c r="L11" s="299"/>
      <c r="M11" s="299"/>
      <c r="N11" s="299"/>
    </row>
    <row r="12" spans="1:14" ht="18" customHeight="1" x14ac:dyDescent="0.2">
      <c r="A12" s="123" t="s">
        <v>96</v>
      </c>
      <c r="B12" s="122" t="s">
        <v>97</v>
      </c>
      <c r="C12" s="298"/>
      <c r="D12" s="298"/>
      <c r="E12" s="298"/>
      <c r="F12" s="298"/>
      <c r="G12" s="298"/>
      <c r="H12" s="298"/>
      <c r="I12" s="298"/>
      <c r="J12" s="298"/>
      <c r="K12" s="298"/>
      <c r="L12" s="299"/>
      <c r="M12" s="299"/>
      <c r="N12" s="299"/>
    </row>
    <row r="13" spans="1:14" ht="16.5" customHeight="1" x14ac:dyDescent="0.2">
      <c r="A13" s="123" t="s">
        <v>98</v>
      </c>
      <c r="B13" s="122" t="s">
        <v>99</v>
      </c>
      <c r="C13" s="298"/>
      <c r="D13" s="298"/>
      <c r="E13" s="298"/>
      <c r="F13" s="298"/>
      <c r="G13" s="298"/>
      <c r="H13" s="298"/>
      <c r="I13" s="298"/>
      <c r="J13" s="298"/>
      <c r="K13" s="298"/>
      <c r="L13" s="299"/>
      <c r="M13" s="299"/>
      <c r="N13" s="299"/>
    </row>
    <row r="14" spans="1:14" ht="15.75" customHeight="1" x14ac:dyDescent="0.2">
      <c r="A14" s="123" t="s">
        <v>100</v>
      </c>
      <c r="B14" s="122" t="s">
        <v>101</v>
      </c>
      <c r="C14" s="298"/>
      <c r="D14" s="298"/>
      <c r="E14" s="298"/>
      <c r="F14" s="298"/>
      <c r="G14" s="298"/>
      <c r="H14" s="298"/>
      <c r="I14" s="298"/>
      <c r="J14" s="298"/>
      <c r="K14" s="298"/>
      <c r="L14" s="299"/>
      <c r="M14" s="299"/>
      <c r="N14" s="299"/>
    </row>
    <row r="15" spans="1:14" ht="15" customHeight="1" x14ac:dyDescent="0.2">
      <c r="A15" s="123" t="s">
        <v>102</v>
      </c>
      <c r="B15" s="122" t="s">
        <v>103</v>
      </c>
      <c r="C15" s="298">
        <v>150000</v>
      </c>
      <c r="D15" s="298">
        <v>150000</v>
      </c>
      <c r="E15" s="298">
        <v>149009</v>
      </c>
      <c r="F15" s="298"/>
      <c r="G15" s="298"/>
      <c r="H15" s="298"/>
      <c r="I15" s="298"/>
      <c r="J15" s="298"/>
      <c r="K15" s="298"/>
      <c r="L15" s="299">
        <f>SUM(C15,F15,I15)</f>
        <v>150000</v>
      </c>
      <c r="M15" s="299">
        <f>SUM(D15,G15,J15)</f>
        <v>150000</v>
      </c>
      <c r="N15" s="299">
        <f>SUM(E15,H15,K15)</f>
        <v>149009</v>
      </c>
    </row>
    <row r="16" spans="1:14" ht="16.5" customHeight="1" x14ac:dyDescent="0.2">
      <c r="A16" s="123" t="s">
        <v>104</v>
      </c>
      <c r="B16" s="122" t="s">
        <v>105</v>
      </c>
      <c r="C16" s="298"/>
      <c r="D16" s="298"/>
      <c r="E16" s="298"/>
      <c r="F16" s="298"/>
      <c r="G16" s="298"/>
      <c r="H16" s="298"/>
      <c r="I16" s="298"/>
      <c r="J16" s="298"/>
      <c r="K16" s="298"/>
      <c r="L16" s="299"/>
      <c r="M16" s="299"/>
      <c r="N16" s="299"/>
    </row>
    <row r="17" spans="1:14" ht="16.5" customHeight="1" x14ac:dyDescent="0.2">
      <c r="A17" s="71" t="s">
        <v>106</v>
      </c>
      <c r="B17" s="122" t="s">
        <v>107</v>
      </c>
      <c r="C17" s="298"/>
      <c r="D17" s="298"/>
      <c r="E17" s="298"/>
      <c r="F17" s="298"/>
      <c r="G17" s="298"/>
      <c r="H17" s="298"/>
      <c r="I17" s="298"/>
      <c r="J17" s="298"/>
      <c r="K17" s="298"/>
      <c r="L17" s="299"/>
      <c r="M17" s="299"/>
      <c r="N17" s="299"/>
    </row>
    <row r="18" spans="1:14" ht="15" customHeight="1" x14ac:dyDescent="0.2">
      <c r="A18" s="71" t="s">
        <v>108</v>
      </c>
      <c r="B18" s="122" t="s">
        <v>109</v>
      </c>
      <c r="C18" s="298"/>
      <c r="D18" s="298"/>
      <c r="E18" s="298"/>
      <c r="F18" s="298"/>
      <c r="G18" s="298"/>
      <c r="H18" s="298"/>
      <c r="I18" s="298"/>
      <c r="J18" s="298"/>
      <c r="K18" s="298"/>
      <c r="L18" s="299"/>
      <c r="M18" s="299"/>
      <c r="N18" s="299"/>
    </row>
    <row r="19" spans="1:14" ht="15" customHeight="1" x14ac:dyDescent="0.2">
      <c r="A19" s="71" t="s">
        <v>110</v>
      </c>
      <c r="B19" s="122" t="s">
        <v>111</v>
      </c>
      <c r="C19" s="298"/>
      <c r="D19" s="298"/>
      <c r="E19" s="298"/>
      <c r="F19" s="298"/>
      <c r="G19" s="298"/>
      <c r="H19" s="298"/>
      <c r="I19" s="298"/>
      <c r="J19" s="298"/>
      <c r="K19" s="298"/>
      <c r="L19" s="299"/>
      <c r="M19" s="299"/>
      <c r="N19" s="299"/>
    </row>
    <row r="20" spans="1:14" ht="13.5" customHeight="1" x14ac:dyDescent="0.2">
      <c r="A20" s="71" t="s">
        <v>112</v>
      </c>
      <c r="B20" s="122" t="s">
        <v>113</v>
      </c>
      <c r="C20" s="298"/>
      <c r="D20" s="298"/>
      <c r="E20" s="298"/>
      <c r="F20" s="298"/>
      <c r="G20" s="298"/>
      <c r="H20" s="298"/>
      <c r="I20" s="298"/>
      <c r="J20" s="298"/>
      <c r="K20" s="298"/>
      <c r="L20" s="299"/>
      <c r="M20" s="299"/>
      <c r="N20" s="299"/>
    </row>
    <row r="21" spans="1:14" ht="15" customHeight="1" x14ac:dyDescent="0.2">
      <c r="A21" s="71" t="s">
        <v>114</v>
      </c>
      <c r="B21" s="122" t="s">
        <v>115</v>
      </c>
      <c r="C21" s="298"/>
      <c r="D21" s="298"/>
      <c r="E21" s="298"/>
      <c r="F21" s="298"/>
      <c r="G21" s="298"/>
      <c r="H21" s="298"/>
      <c r="I21" s="298"/>
      <c r="J21" s="298"/>
      <c r="K21" s="298"/>
      <c r="L21" s="299">
        <f>SUM(C21,F21,I21)</f>
        <v>0</v>
      </c>
      <c r="M21" s="299">
        <f>SUM(D21,G21,J21)</f>
        <v>0</v>
      </c>
      <c r="N21" s="299">
        <f>SUM(E21,H21,K21)</f>
        <v>0</v>
      </c>
    </row>
    <row r="22" spans="1:14" ht="16.5" customHeight="1" x14ac:dyDescent="0.2">
      <c r="A22" s="124" t="s">
        <v>116</v>
      </c>
      <c r="B22" s="125" t="s">
        <v>117</v>
      </c>
      <c r="C22" s="298">
        <f>SUM(C9:C21)</f>
        <v>4759000</v>
      </c>
      <c r="D22" s="298">
        <f>SUM(D9:D21)</f>
        <v>5371586</v>
      </c>
      <c r="E22" s="298">
        <f>SUM(E9:E21)</f>
        <v>4075375</v>
      </c>
      <c r="F22" s="298"/>
      <c r="G22" s="298"/>
      <c r="H22" s="298"/>
      <c r="I22" s="298"/>
      <c r="J22" s="298"/>
      <c r="K22" s="298"/>
      <c r="L22" s="299">
        <f t="shared" ref="L22:N30" si="0">SUM(C22,F22,I22)</f>
        <v>4759000</v>
      </c>
      <c r="M22" s="299">
        <f t="shared" si="0"/>
        <v>5371586</v>
      </c>
      <c r="N22" s="299">
        <f>SUM(N9:N21)</f>
        <v>4075375</v>
      </c>
    </row>
    <row r="23" spans="1:14" ht="15" customHeight="1" x14ac:dyDescent="0.2">
      <c r="A23" s="71" t="s">
        <v>118</v>
      </c>
      <c r="B23" s="122" t="s">
        <v>119</v>
      </c>
      <c r="C23" s="298">
        <v>4094000</v>
      </c>
      <c r="D23" s="298">
        <v>4948757</v>
      </c>
      <c r="E23" s="298">
        <v>3656377</v>
      </c>
      <c r="F23" s="298"/>
      <c r="G23" s="298"/>
      <c r="H23" s="298"/>
      <c r="I23" s="298"/>
      <c r="J23" s="298"/>
      <c r="K23" s="298"/>
      <c r="L23" s="299">
        <f t="shared" si="0"/>
        <v>4094000</v>
      </c>
      <c r="M23" s="299">
        <f t="shared" si="0"/>
        <v>4948757</v>
      </c>
      <c r="N23" s="299">
        <f>SUM(E23,H23,K23)</f>
        <v>3656377</v>
      </c>
    </row>
    <row r="24" spans="1:14" ht="29.25" customHeight="1" x14ac:dyDescent="0.2">
      <c r="A24" s="71" t="s">
        <v>120</v>
      </c>
      <c r="B24" s="122" t="s">
        <v>121</v>
      </c>
      <c r="C24" s="298"/>
      <c r="D24" s="298"/>
      <c r="E24" s="298"/>
      <c r="F24" s="298"/>
      <c r="G24" s="298"/>
      <c r="H24" s="298"/>
      <c r="I24" s="298"/>
      <c r="J24" s="298"/>
      <c r="K24" s="298"/>
      <c r="L24" s="299">
        <f t="shared" si="0"/>
        <v>0</v>
      </c>
      <c r="M24" s="299">
        <f t="shared" si="0"/>
        <v>0</v>
      </c>
      <c r="N24" s="299">
        <f>SUM(E24,H24,K24)</f>
        <v>0</v>
      </c>
    </row>
    <row r="25" spans="1:14" ht="15" x14ac:dyDescent="0.2">
      <c r="A25" s="126" t="s">
        <v>122</v>
      </c>
      <c r="B25" s="122" t="s">
        <v>123</v>
      </c>
      <c r="C25" s="298"/>
      <c r="D25" s="298"/>
      <c r="E25" s="298"/>
      <c r="F25" s="298">
        <v>300000</v>
      </c>
      <c r="G25" s="298">
        <v>300000</v>
      </c>
      <c r="H25" s="298">
        <v>300000</v>
      </c>
      <c r="I25" s="298"/>
      <c r="J25" s="298"/>
      <c r="K25" s="298"/>
      <c r="L25" s="299">
        <f t="shared" si="0"/>
        <v>300000</v>
      </c>
      <c r="M25" s="299">
        <f t="shared" si="0"/>
        <v>300000</v>
      </c>
      <c r="N25" s="299">
        <f t="shared" si="0"/>
        <v>300000</v>
      </c>
    </row>
    <row r="26" spans="1:14" ht="16.5" customHeight="1" x14ac:dyDescent="0.2">
      <c r="A26" s="75" t="s">
        <v>124</v>
      </c>
      <c r="B26" s="125" t="s">
        <v>125</v>
      </c>
      <c r="C26" s="298">
        <f>SUM(C23:C25)</f>
        <v>4094000</v>
      </c>
      <c r="D26" s="298">
        <f t="shared" ref="D26:H26" si="1">SUM(D23:D25)</f>
        <v>4948757</v>
      </c>
      <c r="E26" s="298">
        <f t="shared" si="1"/>
        <v>3656377</v>
      </c>
      <c r="F26" s="298">
        <f t="shared" si="1"/>
        <v>300000</v>
      </c>
      <c r="G26" s="298">
        <f t="shared" si="1"/>
        <v>300000</v>
      </c>
      <c r="H26" s="298">
        <f t="shared" si="1"/>
        <v>300000</v>
      </c>
      <c r="I26" s="298"/>
      <c r="J26" s="298"/>
      <c r="K26" s="298"/>
      <c r="L26" s="299">
        <f t="shared" si="0"/>
        <v>4394000</v>
      </c>
      <c r="M26" s="299">
        <f t="shared" si="0"/>
        <v>5248757</v>
      </c>
      <c r="N26" s="299">
        <f t="shared" si="0"/>
        <v>3956377</v>
      </c>
    </row>
    <row r="27" spans="1:14" ht="14.25" customHeight="1" x14ac:dyDescent="0.2">
      <c r="A27" s="127" t="s">
        <v>126</v>
      </c>
      <c r="B27" s="128" t="s">
        <v>23</v>
      </c>
      <c r="C27" s="300">
        <f>SUM(C26,C22)</f>
        <v>8853000</v>
      </c>
      <c r="D27" s="300">
        <f>SUM(D26,D22)</f>
        <v>10320343</v>
      </c>
      <c r="E27" s="300">
        <f>SUM(E26,E22)</f>
        <v>7731752</v>
      </c>
      <c r="F27" s="300">
        <f t="shared" ref="F27:H27" si="2">SUM(F26,F22)</f>
        <v>300000</v>
      </c>
      <c r="G27" s="300">
        <f t="shared" si="2"/>
        <v>300000</v>
      </c>
      <c r="H27" s="300">
        <f t="shared" si="2"/>
        <v>300000</v>
      </c>
      <c r="I27" s="300"/>
      <c r="J27" s="300"/>
      <c r="K27" s="300"/>
      <c r="L27" s="301">
        <f t="shared" si="0"/>
        <v>9153000</v>
      </c>
      <c r="M27" s="301">
        <f t="shared" si="0"/>
        <v>10620343</v>
      </c>
      <c r="N27" s="301">
        <f t="shared" si="0"/>
        <v>8031752</v>
      </c>
    </row>
    <row r="28" spans="1:14" ht="27" customHeight="1" x14ac:dyDescent="0.2">
      <c r="A28" s="77" t="s">
        <v>127</v>
      </c>
      <c r="B28" s="128" t="s">
        <v>25</v>
      </c>
      <c r="C28" s="300">
        <v>1645000</v>
      </c>
      <c r="D28" s="300">
        <v>1799101</v>
      </c>
      <c r="E28" s="300">
        <v>1729049</v>
      </c>
      <c r="F28" s="300"/>
      <c r="G28" s="300"/>
      <c r="H28" s="300"/>
      <c r="I28" s="300"/>
      <c r="J28" s="300"/>
      <c r="K28" s="300"/>
      <c r="L28" s="301">
        <f t="shared" si="0"/>
        <v>1645000</v>
      </c>
      <c r="M28" s="301">
        <f t="shared" si="0"/>
        <v>1799101</v>
      </c>
      <c r="N28" s="301">
        <f t="shared" si="0"/>
        <v>1729049</v>
      </c>
    </row>
    <row r="29" spans="1:14" ht="17.25" customHeight="1" x14ac:dyDescent="0.2">
      <c r="A29" s="71" t="s">
        <v>128</v>
      </c>
      <c r="B29" s="122" t="s">
        <v>129</v>
      </c>
      <c r="C29" s="298"/>
      <c r="D29" s="298"/>
      <c r="E29" s="298"/>
      <c r="F29" s="298"/>
      <c r="G29" s="298"/>
      <c r="H29" s="298"/>
      <c r="I29" s="298"/>
      <c r="J29" s="298"/>
      <c r="K29" s="298"/>
      <c r="L29" s="299">
        <f>SUM(C29,F29,I29)</f>
        <v>0</v>
      </c>
      <c r="M29" s="299">
        <f>SUM(D29,G29,J29)</f>
        <v>0</v>
      </c>
      <c r="N29" s="299">
        <f>SUM(E29,H29,K29)</f>
        <v>0</v>
      </c>
    </row>
    <row r="30" spans="1:14" ht="16.5" customHeight="1" x14ac:dyDescent="0.2">
      <c r="A30" s="71" t="s">
        <v>130</v>
      </c>
      <c r="B30" s="122" t="s">
        <v>131</v>
      </c>
      <c r="C30" s="298">
        <v>3756000</v>
      </c>
      <c r="D30" s="298">
        <v>4658000</v>
      </c>
      <c r="E30" s="298">
        <v>4657377</v>
      </c>
      <c r="F30" s="298"/>
      <c r="G30" s="298"/>
      <c r="H30" s="298"/>
      <c r="I30" s="298"/>
      <c r="J30" s="298"/>
      <c r="K30" s="298"/>
      <c r="L30" s="299">
        <f>SUM(C30,F30,I30)</f>
        <v>3756000</v>
      </c>
      <c r="M30" s="299">
        <f>SUM(D30,G30,J30)</f>
        <v>4658000</v>
      </c>
      <c r="N30" s="299">
        <f t="shared" si="0"/>
        <v>4657377</v>
      </c>
    </row>
    <row r="31" spans="1:14" ht="16.5" customHeight="1" x14ac:dyDescent="0.2">
      <c r="A31" s="71" t="s">
        <v>132</v>
      </c>
      <c r="B31" s="122" t="s">
        <v>133</v>
      </c>
      <c r="C31" s="298"/>
      <c r="D31" s="298"/>
      <c r="E31" s="298"/>
      <c r="F31" s="298"/>
      <c r="G31" s="298"/>
      <c r="H31" s="298"/>
      <c r="I31" s="298"/>
      <c r="J31" s="298"/>
      <c r="K31" s="298"/>
      <c r="L31" s="299"/>
      <c r="M31" s="299"/>
      <c r="N31" s="299"/>
    </row>
    <row r="32" spans="1:14" ht="15" customHeight="1" x14ac:dyDescent="0.2">
      <c r="A32" s="75" t="s">
        <v>134</v>
      </c>
      <c r="B32" s="125" t="s">
        <v>135</v>
      </c>
      <c r="C32" s="298">
        <f>SUM(C29:C31)</f>
        <v>3756000</v>
      </c>
      <c r="D32" s="298">
        <f>SUM(D29:D31)</f>
        <v>4658000</v>
      </c>
      <c r="E32" s="298">
        <f>SUM(E29:E31)</f>
        <v>4657377</v>
      </c>
      <c r="F32" s="298"/>
      <c r="G32" s="298"/>
      <c r="H32" s="298"/>
      <c r="I32" s="298"/>
      <c r="J32" s="298"/>
      <c r="K32" s="298"/>
      <c r="L32" s="299">
        <f t="shared" ref="L32:N38" si="3">SUM(C32,F32,I32)</f>
        <v>3756000</v>
      </c>
      <c r="M32" s="299">
        <f t="shared" si="3"/>
        <v>4658000</v>
      </c>
      <c r="N32" s="299">
        <f t="shared" si="3"/>
        <v>4657377</v>
      </c>
    </row>
    <row r="33" spans="1:14" ht="17.25" customHeight="1" x14ac:dyDescent="0.2">
      <c r="A33" s="71" t="s">
        <v>136</v>
      </c>
      <c r="B33" s="122" t="s">
        <v>137</v>
      </c>
      <c r="C33" s="298"/>
      <c r="D33" s="298">
        <v>10000</v>
      </c>
      <c r="E33" s="298">
        <v>6411</v>
      </c>
      <c r="F33" s="298"/>
      <c r="G33" s="298"/>
      <c r="H33" s="298"/>
      <c r="I33" s="298"/>
      <c r="J33" s="298"/>
      <c r="K33" s="298"/>
      <c r="L33" s="299">
        <f t="shared" si="3"/>
        <v>0</v>
      </c>
      <c r="M33" s="299">
        <f t="shared" si="3"/>
        <v>10000</v>
      </c>
      <c r="N33" s="299">
        <f t="shared" si="3"/>
        <v>6411</v>
      </c>
    </row>
    <row r="34" spans="1:14" ht="18" customHeight="1" x14ac:dyDescent="0.2">
      <c r="A34" s="71" t="s">
        <v>138</v>
      </c>
      <c r="B34" s="122" t="s">
        <v>139</v>
      </c>
      <c r="C34" s="298">
        <v>550000</v>
      </c>
      <c r="D34" s="298">
        <v>540000</v>
      </c>
      <c r="E34" s="298">
        <v>427877</v>
      </c>
      <c r="F34" s="298"/>
      <c r="G34" s="298"/>
      <c r="H34" s="298"/>
      <c r="I34" s="298"/>
      <c r="J34" s="298"/>
      <c r="K34" s="298"/>
      <c r="L34" s="299">
        <f t="shared" si="3"/>
        <v>550000</v>
      </c>
      <c r="M34" s="299">
        <f t="shared" si="3"/>
        <v>540000</v>
      </c>
      <c r="N34" s="299">
        <f t="shared" si="3"/>
        <v>427877</v>
      </c>
    </row>
    <row r="35" spans="1:14" ht="15.75" customHeight="1" x14ac:dyDescent="0.2">
      <c r="A35" s="75" t="s">
        <v>140</v>
      </c>
      <c r="B35" s="125" t="s">
        <v>141</v>
      </c>
      <c r="C35" s="298">
        <f>SUM(C33:C34)</f>
        <v>550000</v>
      </c>
      <c r="D35" s="298">
        <f>SUM(D33:D34)</f>
        <v>550000</v>
      </c>
      <c r="E35" s="298">
        <f>SUM(E33:E34)</f>
        <v>434288</v>
      </c>
      <c r="F35" s="298"/>
      <c r="G35" s="298"/>
      <c r="H35" s="298"/>
      <c r="I35" s="298"/>
      <c r="J35" s="298"/>
      <c r="K35" s="298"/>
      <c r="L35" s="299">
        <f t="shared" si="3"/>
        <v>550000</v>
      </c>
      <c r="M35" s="299">
        <f t="shared" si="3"/>
        <v>550000</v>
      </c>
      <c r="N35" s="299">
        <f t="shared" si="3"/>
        <v>434288</v>
      </c>
    </row>
    <row r="36" spans="1:14" ht="17.25" customHeight="1" x14ac:dyDescent="0.2">
      <c r="A36" s="71" t="s">
        <v>142</v>
      </c>
      <c r="B36" s="122" t="s">
        <v>143</v>
      </c>
      <c r="C36" s="298">
        <v>2633000</v>
      </c>
      <c r="D36" s="298">
        <v>2665000</v>
      </c>
      <c r="E36" s="298">
        <v>2087339</v>
      </c>
      <c r="F36" s="298"/>
      <c r="G36" s="298"/>
      <c r="H36" s="298"/>
      <c r="I36" s="298"/>
      <c r="J36" s="298"/>
      <c r="K36" s="298"/>
      <c r="L36" s="299">
        <f t="shared" si="3"/>
        <v>2633000</v>
      </c>
      <c r="M36" s="299">
        <f t="shared" si="3"/>
        <v>2665000</v>
      </c>
      <c r="N36" s="299">
        <f t="shared" si="3"/>
        <v>2087339</v>
      </c>
    </row>
    <row r="37" spans="1:14" ht="14.25" customHeight="1" x14ac:dyDescent="0.2">
      <c r="A37" s="71" t="s">
        <v>144</v>
      </c>
      <c r="B37" s="122" t="s">
        <v>145</v>
      </c>
      <c r="C37" s="298"/>
      <c r="D37" s="298"/>
      <c r="E37" s="298"/>
      <c r="F37" s="298"/>
      <c r="G37" s="298"/>
      <c r="H37" s="298"/>
      <c r="I37" s="298"/>
      <c r="J37" s="298"/>
      <c r="K37" s="298"/>
      <c r="L37" s="299">
        <f t="shared" si="3"/>
        <v>0</v>
      </c>
      <c r="M37" s="299">
        <f t="shared" si="3"/>
        <v>0</v>
      </c>
      <c r="N37" s="299">
        <f t="shared" si="3"/>
        <v>0</v>
      </c>
    </row>
    <row r="38" spans="1:14" ht="15" customHeight="1" x14ac:dyDescent="0.2">
      <c r="A38" s="71" t="s">
        <v>146</v>
      </c>
      <c r="B38" s="122" t="s">
        <v>147</v>
      </c>
      <c r="C38" s="298">
        <v>130000</v>
      </c>
      <c r="D38" s="298">
        <v>130000</v>
      </c>
      <c r="E38" s="298"/>
      <c r="F38" s="298"/>
      <c r="G38" s="298"/>
      <c r="H38" s="298"/>
      <c r="I38" s="298"/>
      <c r="J38" s="298"/>
      <c r="K38" s="298"/>
      <c r="L38" s="299">
        <f t="shared" si="3"/>
        <v>130000</v>
      </c>
      <c r="M38" s="299">
        <f t="shared" si="3"/>
        <v>130000</v>
      </c>
      <c r="N38" s="299"/>
    </row>
    <row r="39" spans="1:14" ht="15.75" customHeight="1" x14ac:dyDescent="0.2">
      <c r="A39" s="71" t="s">
        <v>148</v>
      </c>
      <c r="B39" s="122" t="s">
        <v>149</v>
      </c>
      <c r="C39" s="298">
        <v>5195393</v>
      </c>
      <c r="D39" s="298">
        <v>3576393</v>
      </c>
      <c r="E39" s="298">
        <v>1377657</v>
      </c>
      <c r="F39" s="298"/>
      <c r="G39" s="298"/>
      <c r="H39" s="298"/>
      <c r="I39" s="298"/>
      <c r="J39" s="298"/>
      <c r="K39" s="298"/>
      <c r="L39" s="299">
        <f>SUM(C39,F39,I39)</f>
        <v>5195393</v>
      </c>
      <c r="M39" s="299">
        <f>SUM(D39,G39,J39)</f>
        <v>3576393</v>
      </c>
      <c r="N39" s="299">
        <f>SUM(E39,H39,K39)</f>
        <v>1377657</v>
      </c>
    </row>
    <row r="40" spans="1:14" ht="16.5" customHeight="1" x14ac:dyDescent="0.2">
      <c r="A40" s="129" t="s">
        <v>150</v>
      </c>
      <c r="B40" s="122" t="s">
        <v>151</v>
      </c>
      <c r="C40" s="298"/>
      <c r="D40" s="298"/>
      <c r="E40" s="298"/>
      <c r="F40" s="298"/>
      <c r="G40" s="298"/>
      <c r="H40" s="298"/>
      <c r="I40" s="298"/>
      <c r="J40" s="298"/>
      <c r="K40" s="298"/>
      <c r="L40" s="299"/>
      <c r="M40" s="299">
        <f>SUM(D40,G40,J40)</f>
        <v>0</v>
      </c>
      <c r="N40" s="299">
        <f>SUM(E40,H40,K40)</f>
        <v>0</v>
      </c>
    </row>
    <row r="41" spans="1:14" ht="15" x14ac:dyDescent="0.2">
      <c r="A41" s="126" t="s">
        <v>152</v>
      </c>
      <c r="B41" s="122" t="s">
        <v>153</v>
      </c>
      <c r="C41" s="298"/>
      <c r="D41" s="298">
        <v>11000</v>
      </c>
      <c r="E41" s="298">
        <v>10500</v>
      </c>
      <c r="F41" s="298"/>
      <c r="G41" s="298"/>
      <c r="H41" s="298"/>
      <c r="I41" s="298"/>
      <c r="J41" s="298"/>
      <c r="K41" s="298"/>
      <c r="L41" s="299">
        <f t="shared" ref="L41:N46" si="4">SUM(C41,F41,I41)</f>
        <v>0</v>
      </c>
      <c r="M41" s="299">
        <f t="shared" si="4"/>
        <v>11000</v>
      </c>
      <c r="N41" s="299">
        <f t="shared" si="4"/>
        <v>10500</v>
      </c>
    </row>
    <row r="42" spans="1:14" ht="15.75" customHeight="1" x14ac:dyDescent="0.2">
      <c r="A42" s="71" t="s">
        <v>154</v>
      </c>
      <c r="B42" s="122" t="s">
        <v>155</v>
      </c>
      <c r="C42" s="298">
        <v>2700000</v>
      </c>
      <c r="D42" s="298">
        <v>4630402</v>
      </c>
      <c r="E42" s="298">
        <v>4629918</v>
      </c>
      <c r="F42" s="298"/>
      <c r="G42" s="298"/>
      <c r="H42" s="298"/>
      <c r="I42" s="298"/>
      <c r="J42" s="298"/>
      <c r="K42" s="298"/>
      <c r="L42" s="299">
        <f t="shared" si="4"/>
        <v>2700000</v>
      </c>
      <c r="M42" s="299">
        <f t="shared" si="4"/>
        <v>4630402</v>
      </c>
      <c r="N42" s="299">
        <f t="shared" si="4"/>
        <v>4629918</v>
      </c>
    </row>
    <row r="43" spans="1:14" ht="19.5" customHeight="1" x14ac:dyDescent="0.2">
      <c r="A43" s="75" t="s">
        <v>156</v>
      </c>
      <c r="B43" s="125" t="s">
        <v>157</v>
      </c>
      <c r="C43" s="298">
        <f>SUM(C36:C42)</f>
        <v>10658393</v>
      </c>
      <c r="D43" s="298">
        <f>SUM(D36:D42)</f>
        <v>11012795</v>
      </c>
      <c r="E43" s="298">
        <f>SUM(E36:E42)</f>
        <v>8105414</v>
      </c>
      <c r="F43" s="298"/>
      <c r="G43" s="298"/>
      <c r="H43" s="298"/>
      <c r="I43" s="298"/>
      <c r="J43" s="298"/>
      <c r="K43" s="298"/>
      <c r="L43" s="299">
        <f t="shared" si="4"/>
        <v>10658393</v>
      </c>
      <c r="M43" s="299">
        <f t="shared" si="4"/>
        <v>11012795</v>
      </c>
      <c r="N43" s="299">
        <f t="shared" si="4"/>
        <v>8105414</v>
      </c>
    </row>
    <row r="44" spans="1:14" ht="15.75" customHeight="1" x14ac:dyDescent="0.2">
      <c r="A44" s="71" t="s">
        <v>158</v>
      </c>
      <c r="B44" s="122" t="s">
        <v>159</v>
      </c>
      <c r="C44" s="298"/>
      <c r="D44" s="298"/>
      <c r="E44" s="298"/>
      <c r="F44" s="298"/>
      <c r="G44" s="298"/>
      <c r="H44" s="298"/>
      <c r="I44" s="298"/>
      <c r="J44" s="298"/>
      <c r="K44" s="298"/>
      <c r="L44" s="299">
        <f t="shared" si="4"/>
        <v>0</v>
      </c>
      <c r="M44" s="299">
        <f t="shared" si="4"/>
        <v>0</v>
      </c>
      <c r="N44" s="299">
        <f t="shared" si="4"/>
        <v>0</v>
      </c>
    </row>
    <row r="45" spans="1:14" ht="17.25" customHeight="1" x14ac:dyDescent="0.2">
      <c r="A45" s="71" t="s">
        <v>160</v>
      </c>
      <c r="B45" s="122" t="s">
        <v>161</v>
      </c>
      <c r="C45" s="298"/>
      <c r="D45" s="298">
        <v>120000</v>
      </c>
      <c r="E45" s="298">
        <v>113000</v>
      </c>
      <c r="F45" s="298"/>
      <c r="G45" s="298"/>
      <c r="H45" s="298"/>
      <c r="I45" s="298"/>
      <c r="J45" s="298"/>
      <c r="K45" s="298"/>
      <c r="L45" s="299">
        <f t="shared" si="4"/>
        <v>0</v>
      </c>
      <c r="M45" s="299">
        <f t="shared" si="4"/>
        <v>120000</v>
      </c>
      <c r="N45" s="299">
        <f t="shared" si="4"/>
        <v>113000</v>
      </c>
    </row>
    <row r="46" spans="1:14" ht="16.5" customHeight="1" x14ac:dyDescent="0.2">
      <c r="A46" s="75" t="s">
        <v>162</v>
      </c>
      <c r="B46" s="125" t="s">
        <v>163</v>
      </c>
      <c r="C46" s="298">
        <f>SUM(C44:C45)</f>
        <v>0</v>
      </c>
      <c r="D46" s="298">
        <f>SUM(D44:D45)</f>
        <v>120000</v>
      </c>
      <c r="E46" s="298">
        <f>SUM(E44:E45)</f>
        <v>113000</v>
      </c>
      <c r="F46" s="298"/>
      <c r="G46" s="298"/>
      <c r="H46" s="298"/>
      <c r="I46" s="298"/>
      <c r="J46" s="298"/>
      <c r="K46" s="298"/>
      <c r="L46" s="299">
        <f t="shared" si="4"/>
        <v>0</v>
      </c>
      <c r="M46" s="299">
        <f>SUM(D46,G46,J46)</f>
        <v>120000</v>
      </c>
      <c r="N46" s="299">
        <f t="shared" si="4"/>
        <v>113000</v>
      </c>
    </row>
    <row r="47" spans="1:14" ht="16.5" customHeight="1" x14ac:dyDescent="0.2">
      <c r="A47" s="71" t="s">
        <v>164</v>
      </c>
      <c r="B47" s="122" t="s">
        <v>165</v>
      </c>
      <c r="C47" s="298">
        <v>4006000</v>
      </c>
      <c r="D47" s="298">
        <v>4218598</v>
      </c>
      <c r="E47" s="298">
        <v>3059388</v>
      </c>
      <c r="F47" s="298"/>
      <c r="G47" s="298"/>
      <c r="H47" s="298"/>
      <c r="I47" s="298"/>
      <c r="J47" s="298"/>
      <c r="K47" s="298"/>
      <c r="L47" s="299">
        <f>SUM(C47,F47,I47)</f>
        <v>4006000</v>
      </c>
      <c r="M47" s="299">
        <f>SUM(D47,G47,J47)</f>
        <v>4218598</v>
      </c>
      <c r="N47" s="299">
        <f>SUM(E47,H47,K47)</f>
        <v>3059388</v>
      </c>
    </row>
    <row r="48" spans="1:14" ht="14.25" customHeight="1" x14ac:dyDescent="0.2">
      <c r="A48" s="71" t="s">
        <v>166</v>
      </c>
      <c r="B48" s="122" t="s">
        <v>167</v>
      </c>
      <c r="C48" s="298"/>
      <c r="D48" s="298">
        <v>230000</v>
      </c>
      <c r="E48" s="298">
        <v>230000</v>
      </c>
      <c r="F48" s="298"/>
      <c r="G48" s="298"/>
      <c r="H48" s="298"/>
      <c r="I48" s="298"/>
      <c r="J48" s="298"/>
      <c r="K48" s="298"/>
      <c r="L48" s="299"/>
      <c r="M48" s="299"/>
      <c r="N48" s="299"/>
    </row>
    <row r="49" spans="1:14" ht="15.75" customHeight="1" x14ac:dyDescent="0.2">
      <c r="A49" s="71" t="s">
        <v>168</v>
      </c>
      <c r="B49" s="122" t="s">
        <v>169</v>
      </c>
      <c r="C49" s="298"/>
      <c r="D49" s="298">
        <v>1000</v>
      </c>
      <c r="E49" s="298">
        <v>750</v>
      </c>
      <c r="F49" s="298"/>
      <c r="G49" s="298"/>
      <c r="H49" s="298"/>
      <c r="I49" s="298"/>
      <c r="J49" s="298"/>
      <c r="K49" s="298"/>
      <c r="L49" s="299"/>
      <c r="M49" s="299"/>
      <c r="N49" s="299"/>
    </row>
    <row r="50" spans="1:14" ht="16.5" customHeight="1" x14ac:dyDescent="0.2">
      <c r="A50" s="71" t="s">
        <v>170</v>
      </c>
      <c r="B50" s="122" t="s">
        <v>171</v>
      </c>
      <c r="C50" s="298"/>
      <c r="D50" s="298"/>
      <c r="E50" s="298"/>
      <c r="F50" s="298"/>
      <c r="G50" s="298"/>
      <c r="H50" s="298"/>
      <c r="I50" s="298"/>
      <c r="J50" s="298"/>
      <c r="K50" s="298"/>
      <c r="L50" s="299"/>
      <c r="M50" s="299"/>
      <c r="N50" s="299"/>
    </row>
    <row r="51" spans="1:14" ht="16.5" customHeight="1" x14ac:dyDescent="0.2">
      <c r="A51" s="71" t="s">
        <v>172</v>
      </c>
      <c r="B51" s="122" t="s">
        <v>173</v>
      </c>
      <c r="C51" s="298"/>
      <c r="D51" s="298">
        <v>1000</v>
      </c>
      <c r="E51" s="298">
        <v>12</v>
      </c>
      <c r="F51" s="298"/>
      <c r="G51" s="298"/>
      <c r="H51" s="298"/>
      <c r="I51" s="298"/>
      <c r="J51" s="298"/>
      <c r="K51" s="298"/>
      <c r="L51" s="299">
        <f t="shared" ref="L51:N53" si="5">SUM(C51,F51,I51)</f>
        <v>0</v>
      </c>
      <c r="M51" s="299">
        <f t="shared" si="5"/>
        <v>1000</v>
      </c>
      <c r="N51" s="299">
        <f t="shared" si="5"/>
        <v>12</v>
      </c>
    </row>
    <row r="52" spans="1:14" ht="15.75" customHeight="1" x14ac:dyDescent="0.2">
      <c r="A52" s="75" t="s">
        <v>174</v>
      </c>
      <c r="B52" s="125" t="s">
        <v>175</v>
      </c>
      <c r="C52" s="298">
        <f>SUM(C47:C51)</f>
        <v>4006000</v>
      </c>
      <c r="D52" s="298">
        <f>SUM(D47:D51)</f>
        <v>4450598</v>
      </c>
      <c r="E52" s="298">
        <f>SUM(E47:E51)</f>
        <v>3290150</v>
      </c>
      <c r="F52" s="298"/>
      <c r="G52" s="298"/>
      <c r="H52" s="298"/>
      <c r="I52" s="298"/>
      <c r="J52" s="298"/>
      <c r="K52" s="298"/>
      <c r="L52" s="299">
        <f t="shared" si="5"/>
        <v>4006000</v>
      </c>
      <c r="M52" s="299">
        <f t="shared" si="5"/>
        <v>4450598</v>
      </c>
      <c r="N52" s="299">
        <f t="shared" si="5"/>
        <v>3290150</v>
      </c>
    </row>
    <row r="53" spans="1:14" ht="16.5" customHeight="1" x14ac:dyDescent="0.2">
      <c r="A53" s="77" t="s">
        <v>176</v>
      </c>
      <c r="B53" s="128" t="s">
        <v>27</v>
      </c>
      <c r="C53" s="300">
        <f>SUM(C52,C46,C43,C35,C32)</f>
        <v>18970393</v>
      </c>
      <c r="D53" s="300">
        <f t="shared" ref="D53:E53" si="6">SUM(D52,D46,D43,D35,D32)</f>
        <v>20791393</v>
      </c>
      <c r="E53" s="300">
        <f t="shared" si="6"/>
        <v>16600229</v>
      </c>
      <c r="F53" s="300"/>
      <c r="G53" s="300"/>
      <c r="H53" s="300"/>
      <c r="I53" s="300"/>
      <c r="J53" s="300"/>
      <c r="K53" s="300"/>
      <c r="L53" s="301">
        <f t="shared" si="5"/>
        <v>18970393</v>
      </c>
      <c r="M53" s="301">
        <f t="shared" si="5"/>
        <v>20791393</v>
      </c>
      <c r="N53" s="301">
        <f t="shared" si="5"/>
        <v>16600229</v>
      </c>
    </row>
    <row r="54" spans="1:14" ht="16.5" customHeight="1" x14ac:dyDescent="0.2">
      <c r="A54" s="76" t="s">
        <v>177</v>
      </c>
      <c r="B54" s="122" t="s">
        <v>178</v>
      </c>
      <c r="C54" s="298"/>
      <c r="D54" s="298"/>
      <c r="E54" s="298"/>
      <c r="F54" s="298"/>
      <c r="G54" s="298"/>
      <c r="H54" s="298"/>
      <c r="I54" s="298"/>
      <c r="J54" s="298"/>
      <c r="K54" s="298"/>
      <c r="L54" s="299"/>
      <c r="M54" s="299"/>
      <c r="N54" s="299"/>
    </row>
    <row r="55" spans="1:14" ht="16.5" customHeight="1" x14ac:dyDescent="0.2">
      <c r="A55" s="76" t="s">
        <v>179</v>
      </c>
      <c r="B55" s="122" t="s">
        <v>180</v>
      </c>
      <c r="C55" s="298"/>
      <c r="D55" s="298"/>
      <c r="E55" s="298"/>
      <c r="F55" s="298"/>
      <c r="G55" s="298"/>
      <c r="H55" s="298"/>
      <c r="I55" s="298"/>
      <c r="J55" s="298"/>
      <c r="K55" s="298"/>
      <c r="L55" s="299"/>
      <c r="M55" s="299"/>
      <c r="N55" s="299"/>
    </row>
    <row r="56" spans="1:14" ht="16.5" customHeight="1" x14ac:dyDescent="0.2">
      <c r="A56" s="130" t="s">
        <v>181</v>
      </c>
      <c r="B56" s="122" t="s">
        <v>182</v>
      </c>
      <c r="C56" s="298"/>
      <c r="D56" s="298"/>
      <c r="E56" s="298"/>
      <c r="F56" s="298"/>
      <c r="G56" s="298"/>
      <c r="H56" s="298"/>
      <c r="I56" s="298"/>
      <c r="J56" s="298"/>
      <c r="K56" s="298"/>
      <c r="L56" s="299"/>
      <c r="M56" s="299"/>
      <c r="N56" s="299"/>
    </row>
    <row r="57" spans="1:14" ht="18" customHeight="1" x14ac:dyDescent="0.2">
      <c r="A57" s="130" t="s">
        <v>183</v>
      </c>
      <c r="B57" s="122" t="s">
        <v>184</v>
      </c>
      <c r="C57" s="298"/>
      <c r="D57" s="298"/>
      <c r="E57" s="298"/>
      <c r="F57" s="298"/>
      <c r="G57" s="298"/>
      <c r="H57" s="298"/>
      <c r="I57" s="298"/>
      <c r="J57" s="298"/>
      <c r="K57" s="298"/>
      <c r="L57" s="299">
        <f t="shared" ref="L57:N59" si="7">SUM(C57,F57,I57)</f>
        <v>0</v>
      </c>
      <c r="M57" s="299">
        <f t="shared" si="7"/>
        <v>0</v>
      </c>
      <c r="N57" s="299">
        <f t="shared" si="7"/>
        <v>0</v>
      </c>
    </row>
    <row r="58" spans="1:14" ht="16.5" customHeight="1" x14ac:dyDescent="0.2">
      <c r="A58" s="130" t="s">
        <v>185</v>
      </c>
      <c r="B58" s="122" t="s">
        <v>186</v>
      </c>
      <c r="C58" s="298"/>
      <c r="D58" s="298"/>
      <c r="E58" s="298"/>
      <c r="F58" s="298"/>
      <c r="G58" s="298"/>
      <c r="H58" s="298"/>
      <c r="I58" s="298"/>
      <c r="J58" s="298"/>
      <c r="K58" s="298"/>
      <c r="L58" s="299">
        <f t="shared" si="7"/>
        <v>0</v>
      </c>
      <c r="M58" s="299">
        <f t="shared" si="7"/>
        <v>0</v>
      </c>
      <c r="N58" s="299">
        <f t="shared" si="7"/>
        <v>0</v>
      </c>
    </row>
    <row r="59" spans="1:14" ht="16.5" customHeight="1" x14ac:dyDescent="0.2">
      <c r="A59" s="76" t="s">
        <v>187</v>
      </c>
      <c r="B59" s="122" t="s">
        <v>188</v>
      </c>
      <c r="C59" s="298"/>
      <c r="D59" s="298"/>
      <c r="E59" s="298"/>
      <c r="F59" s="298"/>
      <c r="G59" s="298"/>
      <c r="H59" s="298"/>
      <c r="I59" s="298"/>
      <c r="J59" s="298"/>
      <c r="K59" s="298"/>
      <c r="L59" s="299">
        <f t="shared" si="7"/>
        <v>0</v>
      </c>
      <c r="M59" s="299">
        <f t="shared" si="7"/>
        <v>0</v>
      </c>
      <c r="N59" s="299">
        <f t="shared" si="7"/>
        <v>0</v>
      </c>
    </row>
    <row r="60" spans="1:14" ht="16.5" customHeight="1" x14ac:dyDescent="0.2">
      <c r="A60" s="76" t="s">
        <v>189</v>
      </c>
      <c r="B60" s="122" t="s">
        <v>190</v>
      </c>
      <c r="C60" s="298"/>
      <c r="D60" s="298"/>
      <c r="E60" s="298"/>
      <c r="F60" s="298"/>
      <c r="G60" s="298"/>
      <c r="H60" s="298"/>
      <c r="I60" s="298"/>
      <c r="J60" s="298"/>
      <c r="K60" s="298"/>
      <c r="L60" s="299"/>
      <c r="M60" s="299"/>
      <c r="N60" s="299"/>
    </row>
    <row r="61" spans="1:14" ht="16.5" customHeight="1" x14ac:dyDescent="0.2">
      <c r="A61" s="76" t="s">
        <v>191</v>
      </c>
      <c r="B61" s="122" t="s">
        <v>192</v>
      </c>
      <c r="C61" s="298">
        <v>1966000</v>
      </c>
      <c r="D61" s="298">
        <v>2463840</v>
      </c>
      <c r="E61" s="298">
        <v>1604700</v>
      </c>
      <c r="F61" s="298"/>
      <c r="G61" s="298"/>
      <c r="H61" s="298"/>
      <c r="I61" s="298"/>
      <c r="J61" s="298"/>
      <c r="K61" s="298"/>
      <c r="L61" s="299">
        <f t="shared" ref="L61:N62" si="8">SUM(C61,F61,I61)</f>
        <v>1966000</v>
      </c>
      <c r="M61" s="299">
        <f t="shared" si="8"/>
        <v>2463840</v>
      </c>
      <c r="N61" s="299">
        <f t="shared" si="8"/>
        <v>1604700</v>
      </c>
    </row>
    <row r="62" spans="1:14" ht="15" customHeight="1" x14ac:dyDescent="0.2">
      <c r="A62" s="131" t="s">
        <v>193</v>
      </c>
      <c r="B62" s="128" t="s">
        <v>29</v>
      </c>
      <c r="C62" s="300">
        <f>SUM(C54:C61)</f>
        <v>1966000</v>
      </c>
      <c r="D62" s="300">
        <f>SUM(D54:D61)</f>
        <v>2463840</v>
      </c>
      <c r="E62" s="300">
        <f t="shared" ref="E62" si="9">SUM(E54:E61)</f>
        <v>1604700</v>
      </c>
      <c r="F62" s="300">
        <f>SUM(F54:F61)</f>
        <v>0</v>
      </c>
      <c r="G62" s="300">
        <f>SUM(G54:G61)</f>
        <v>0</v>
      </c>
      <c r="H62" s="300">
        <f>SUM(H57:H61)</f>
        <v>0</v>
      </c>
      <c r="I62" s="300"/>
      <c r="J62" s="300"/>
      <c r="K62" s="300"/>
      <c r="L62" s="301">
        <f t="shared" si="8"/>
        <v>1966000</v>
      </c>
      <c r="M62" s="301">
        <f t="shared" si="8"/>
        <v>2463840</v>
      </c>
      <c r="N62" s="301">
        <f t="shared" si="8"/>
        <v>1604700</v>
      </c>
    </row>
    <row r="63" spans="1:14" ht="15" customHeight="1" x14ac:dyDescent="0.2">
      <c r="A63" s="74" t="s">
        <v>194</v>
      </c>
      <c r="B63" s="122" t="s">
        <v>195</v>
      </c>
      <c r="C63" s="298"/>
      <c r="D63" s="298"/>
      <c r="E63" s="298"/>
      <c r="F63" s="298"/>
      <c r="G63" s="298"/>
      <c r="H63" s="298"/>
      <c r="I63" s="298"/>
      <c r="J63" s="298"/>
      <c r="K63" s="298"/>
      <c r="L63" s="299"/>
      <c r="M63" s="299"/>
      <c r="N63" s="299"/>
    </row>
    <row r="64" spans="1:14" ht="15" customHeight="1" x14ac:dyDescent="0.2">
      <c r="A64" s="74" t="s">
        <v>196</v>
      </c>
      <c r="B64" s="122" t="s">
        <v>197</v>
      </c>
      <c r="C64" s="298"/>
      <c r="D64" s="298"/>
      <c r="E64" s="298"/>
      <c r="F64" s="298"/>
      <c r="G64" s="298"/>
      <c r="H64" s="298"/>
      <c r="I64" s="298"/>
      <c r="J64" s="298"/>
      <c r="K64" s="298"/>
      <c r="L64" s="299"/>
      <c r="M64" s="299">
        <f>SUM(D64,G64,J64)</f>
        <v>0</v>
      </c>
      <c r="N64" s="299">
        <f>SUM(E64,H64,K64)</f>
        <v>0</v>
      </c>
    </row>
    <row r="65" spans="1:14" ht="29.25" customHeight="1" x14ac:dyDescent="0.2">
      <c r="A65" s="74" t="s">
        <v>198</v>
      </c>
      <c r="B65" s="122" t="s">
        <v>199</v>
      </c>
      <c r="C65" s="298"/>
      <c r="D65" s="298"/>
      <c r="E65" s="298"/>
      <c r="F65" s="298"/>
      <c r="G65" s="298"/>
      <c r="H65" s="298"/>
      <c r="I65" s="298"/>
      <c r="J65" s="298"/>
      <c r="K65" s="298"/>
      <c r="L65" s="299"/>
      <c r="M65" s="299"/>
      <c r="N65" s="299"/>
    </row>
    <row r="66" spans="1:14" ht="28.5" customHeight="1" x14ac:dyDescent="0.2">
      <c r="A66" s="74" t="s">
        <v>200</v>
      </c>
      <c r="B66" s="122" t="s">
        <v>201</v>
      </c>
      <c r="C66" s="298"/>
      <c r="D66" s="298"/>
      <c r="E66" s="298"/>
      <c r="F66" s="298"/>
      <c r="G66" s="298"/>
      <c r="H66" s="298"/>
      <c r="I66" s="298"/>
      <c r="J66" s="298"/>
      <c r="K66" s="298"/>
      <c r="L66" s="299"/>
      <c r="M66" s="299"/>
      <c r="N66" s="299"/>
    </row>
    <row r="67" spans="1:14" ht="27.75" customHeight="1" x14ac:dyDescent="0.2">
      <c r="A67" s="74" t="s">
        <v>202</v>
      </c>
      <c r="B67" s="122" t="s">
        <v>203</v>
      </c>
      <c r="C67" s="298"/>
      <c r="D67" s="298"/>
      <c r="E67" s="298"/>
      <c r="F67" s="298"/>
      <c r="G67" s="298"/>
      <c r="H67" s="298"/>
      <c r="I67" s="298"/>
      <c r="J67" s="298"/>
      <c r="K67" s="298"/>
      <c r="L67" s="299"/>
      <c r="M67" s="299"/>
      <c r="N67" s="299"/>
    </row>
    <row r="68" spans="1:14" ht="19.5" customHeight="1" x14ac:dyDescent="0.2">
      <c r="A68" s="74" t="s">
        <v>204</v>
      </c>
      <c r="B68" s="122" t="s">
        <v>205</v>
      </c>
      <c r="C68" s="298">
        <v>684000</v>
      </c>
      <c r="D68" s="298">
        <v>1222000</v>
      </c>
      <c r="E68" s="298">
        <v>1221429</v>
      </c>
      <c r="F68" s="298"/>
      <c r="G68" s="298"/>
      <c r="H68" s="298"/>
      <c r="I68" s="298"/>
      <c r="J68" s="298"/>
      <c r="K68" s="298"/>
      <c r="L68" s="299">
        <f>SUM(C68,F68,I68)</f>
        <v>684000</v>
      </c>
      <c r="M68" s="299">
        <f>SUM(D68,G68,J68)</f>
        <v>1222000</v>
      </c>
      <c r="N68" s="299">
        <f>SUM(E68,H68,K68)</f>
        <v>1221429</v>
      </c>
    </row>
    <row r="69" spans="1:14" ht="28.5" customHeight="1" x14ac:dyDescent="0.2">
      <c r="A69" s="74" t="s">
        <v>206</v>
      </c>
      <c r="B69" s="122" t="s">
        <v>207</v>
      </c>
      <c r="C69" s="298"/>
      <c r="D69" s="298"/>
      <c r="E69" s="298"/>
      <c r="F69" s="298"/>
      <c r="G69" s="298"/>
      <c r="H69" s="298"/>
      <c r="I69" s="298"/>
      <c r="J69" s="298"/>
      <c r="K69" s="298"/>
      <c r="L69" s="299"/>
      <c r="M69" s="299"/>
      <c r="N69" s="299"/>
    </row>
    <row r="70" spans="1:14" ht="30" customHeight="1" x14ac:dyDescent="0.2">
      <c r="A70" s="74" t="s">
        <v>208</v>
      </c>
      <c r="B70" s="122" t="s">
        <v>209</v>
      </c>
      <c r="C70" s="298"/>
      <c r="D70" s="298"/>
      <c r="E70" s="298"/>
      <c r="F70" s="298"/>
      <c r="G70" s="298"/>
      <c r="H70" s="298"/>
      <c r="I70" s="298"/>
      <c r="J70" s="298"/>
      <c r="K70" s="298"/>
      <c r="L70" s="299"/>
      <c r="M70" s="299"/>
      <c r="N70" s="299"/>
    </row>
    <row r="71" spans="1:14" ht="17.25" customHeight="1" x14ac:dyDescent="0.2">
      <c r="A71" s="74" t="s">
        <v>210</v>
      </c>
      <c r="B71" s="122" t="s">
        <v>211</v>
      </c>
      <c r="C71" s="298"/>
      <c r="D71" s="298"/>
      <c r="E71" s="298"/>
      <c r="F71" s="298"/>
      <c r="G71" s="298"/>
      <c r="H71" s="298"/>
      <c r="I71" s="298"/>
      <c r="J71" s="298"/>
      <c r="K71" s="298"/>
      <c r="L71" s="299"/>
      <c r="M71" s="299"/>
      <c r="N71" s="299"/>
    </row>
    <row r="72" spans="1:14" ht="15" x14ac:dyDescent="0.2">
      <c r="A72" s="70" t="s">
        <v>212</v>
      </c>
      <c r="B72" s="122" t="s">
        <v>213</v>
      </c>
      <c r="C72" s="298"/>
      <c r="D72" s="298"/>
      <c r="E72" s="298"/>
      <c r="F72" s="298"/>
      <c r="G72" s="298"/>
      <c r="H72" s="298"/>
      <c r="I72" s="298"/>
      <c r="J72" s="298"/>
      <c r="K72" s="298"/>
      <c r="L72" s="299"/>
      <c r="M72" s="299"/>
      <c r="N72" s="299"/>
    </row>
    <row r="73" spans="1:14" ht="15" customHeight="1" x14ac:dyDescent="0.2">
      <c r="A73" s="74" t="s">
        <v>214</v>
      </c>
      <c r="B73" s="122" t="s">
        <v>215</v>
      </c>
      <c r="C73" s="298"/>
      <c r="D73" s="298"/>
      <c r="E73" s="298"/>
      <c r="F73" s="298"/>
      <c r="G73" s="298"/>
      <c r="H73" s="298"/>
      <c r="I73" s="298"/>
      <c r="J73" s="298"/>
      <c r="K73" s="298"/>
      <c r="L73" s="299">
        <f>SUM(F73)</f>
        <v>0</v>
      </c>
      <c r="M73" s="299">
        <f>SUM(D73,G73,J73)</f>
        <v>0</v>
      </c>
      <c r="N73" s="299">
        <f>SUM(E73,H73,K73)</f>
        <v>0</v>
      </c>
    </row>
    <row r="74" spans="1:14" ht="15" x14ac:dyDescent="0.2">
      <c r="A74" s="70" t="s">
        <v>216</v>
      </c>
      <c r="B74" s="122" t="s">
        <v>217</v>
      </c>
      <c r="C74" s="298"/>
      <c r="D74" s="298"/>
      <c r="E74" s="298"/>
      <c r="F74" s="298"/>
      <c r="G74" s="298"/>
      <c r="H74" s="298"/>
      <c r="I74" s="298"/>
      <c r="J74" s="298"/>
      <c r="K74" s="298"/>
      <c r="L74" s="299">
        <f>SUM(C74:I74)</f>
        <v>0</v>
      </c>
      <c r="M74" s="299"/>
      <c r="N74" s="299"/>
    </row>
    <row r="75" spans="1:14" ht="15" x14ac:dyDescent="0.2">
      <c r="A75" s="70" t="s">
        <v>218</v>
      </c>
      <c r="B75" s="122" t="s">
        <v>217</v>
      </c>
      <c r="C75" s="298"/>
      <c r="D75" s="298"/>
      <c r="E75" s="298"/>
      <c r="F75" s="298"/>
      <c r="G75" s="298"/>
      <c r="H75" s="298"/>
      <c r="I75" s="298"/>
      <c r="J75" s="298"/>
      <c r="K75" s="298"/>
      <c r="L75" s="299">
        <f>SUM(F75)</f>
        <v>0</v>
      </c>
      <c r="M75" s="299">
        <f>SUM(D75,G75,J75)</f>
        <v>0</v>
      </c>
      <c r="N75" s="299"/>
    </row>
    <row r="76" spans="1:14" ht="18" customHeight="1" x14ac:dyDescent="0.2">
      <c r="A76" s="131" t="s">
        <v>219</v>
      </c>
      <c r="B76" s="128" t="s">
        <v>31</v>
      </c>
      <c r="C76" s="300">
        <f t="shared" ref="C76:E76" si="10">SUM(C63:C75)</f>
        <v>684000</v>
      </c>
      <c r="D76" s="300">
        <f t="shared" si="10"/>
        <v>1222000</v>
      </c>
      <c r="E76" s="300">
        <f t="shared" si="10"/>
        <v>1221429</v>
      </c>
      <c r="F76" s="300"/>
      <c r="G76" s="300"/>
      <c r="H76" s="300"/>
      <c r="I76" s="300"/>
      <c r="J76" s="300"/>
      <c r="K76" s="300"/>
      <c r="L76" s="301">
        <f t="shared" ref="L76:N77" si="11">SUM(C76,F76,I76)</f>
        <v>684000</v>
      </c>
      <c r="M76" s="301">
        <f t="shared" si="11"/>
        <v>1222000</v>
      </c>
      <c r="N76" s="301">
        <f t="shared" si="11"/>
        <v>1221429</v>
      </c>
    </row>
    <row r="77" spans="1:14" ht="15.75" x14ac:dyDescent="0.25">
      <c r="A77" s="132" t="s">
        <v>220</v>
      </c>
      <c r="B77" s="128"/>
      <c r="C77" s="300">
        <f>SUM(C76,C62,C53,C28,C27)</f>
        <v>32118393</v>
      </c>
      <c r="D77" s="300">
        <f>SUM(D76,D62,D53,D28,D27)</f>
        <v>36596677</v>
      </c>
      <c r="E77" s="300">
        <f>SUM(E76,E62,E53,E28,E27)</f>
        <v>28887159</v>
      </c>
      <c r="F77" s="300">
        <f>SUM(F76,F62,F53,F28,F27)</f>
        <v>300000</v>
      </c>
      <c r="G77" s="300">
        <f>SUM(G76,G62,G28,G27,G53)</f>
        <v>300000</v>
      </c>
      <c r="H77" s="300">
        <f>SUM(H76,H62,H53,H28,H27)</f>
        <v>300000</v>
      </c>
      <c r="I77" s="298"/>
      <c r="J77" s="298"/>
      <c r="K77" s="298"/>
      <c r="L77" s="301">
        <f t="shared" si="11"/>
        <v>32418393</v>
      </c>
      <c r="M77" s="301">
        <f t="shared" si="11"/>
        <v>36896677</v>
      </c>
      <c r="N77" s="301">
        <f t="shared" si="11"/>
        <v>29187159</v>
      </c>
    </row>
    <row r="78" spans="1:14" ht="15" x14ac:dyDescent="0.2">
      <c r="A78" s="133" t="s">
        <v>221</v>
      </c>
      <c r="B78" s="122" t="s">
        <v>222</v>
      </c>
      <c r="C78" s="298"/>
      <c r="D78" s="298"/>
      <c r="E78" s="298"/>
      <c r="F78" s="298"/>
      <c r="G78" s="298"/>
      <c r="H78" s="298"/>
      <c r="I78" s="298"/>
      <c r="J78" s="298"/>
      <c r="K78" s="298"/>
      <c r="L78" s="299"/>
      <c r="M78" s="299"/>
      <c r="N78" s="299"/>
    </row>
    <row r="79" spans="1:14" ht="15" x14ac:dyDescent="0.2">
      <c r="A79" s="133" t="s">
        <v>223</v>
      </c>
      <c r="B79" s="122" t="s">
        <v>224</v>
      </c>
      <c r="C79" s="298"/>
      <c r="D79" s="298"/>
      <c r="E79" s="298"/>
      <c r="F79" s="298"/>
      <c r="G79" s="298"/>
      <c r="H79" s="298"/>
      <c r="I79" s="298"/>
      <c r="J79" s="298"/>
      <c r="K79" s="298"/>
      <c r="L79" s="299"/>
      <c r="M79" s="299"/>
      <c r="N79" s="299"/>
    </row>
    <row r="80" spans="1:14" ht="15" x14ac:dyDescent="0.2">
      <c r="A80" s="133" t="s">
        <v>225</v>
      </c>
      <c r="B80" s="122" t="s">
        <v>226</v>
      </c>
      <c r="C80" s="298"/>
      <c r="D80" s="298"/>
      <c r="E80" s="298"/>
      <c r="F80" s="298"/>
      <c r="G80" s="298">
        <v>130000</v>
      </c>
      <c r="H80" s="298">
        <v>130000</v>
      </c>
      <c r="I80" s="298"/>
      <c r="J80" s="298"/>
      <c r="K80" s="298"/>
      <c r="L80" s="299">
        <f>SUM(C80,F80,I80)</f>
        <v>0</v>
      </c>
      <c r="M80" s="299">
        <f>SUM(G80)</f>
        <v>130000</v>
      </c>
      <c r="N80" s="299">
        <f>SUM(H80)</f>
        <v>130000</v>
      </c>
    </row>
    <row r="81" spans="1:14" ht="15" x14ac:dyDescent="0.2">
      <c r="A81" s="133" t="s">
        <v>227</v>
      </c>
      <c r="B81" s="122" t="s">
        <v>228</v>
      </c>
      <c r="C81" s="298"/>
      <c r="D81" s="298"/>
      <c r="E81" s="298"/>
      <c r="F81" s="298">
        <v>1315000</v>
      </c>
      <c r="G81" s="298">
        <v>1315000</v>
      </c>
      <c r="H81" s="298">
        <v>260858</v>
      </c>
      <c r="I81" s="298"/>
      <c r="J81" s="298"/>
      <c r="K81" s="298"/>
      <c r="L81" s="299">
        <f>SUM(C81,F81,I81)</f>
        <v>1315000</v>
      </c>
      <c r="M81" s="299">
        <f>SUM(D81,G81,J81)</f>
        <v>1315000</v>
      </c>
      <c r="N81" s="299">
        <f>SUM(E81,H81,K81)</f>
        <v>260858</v>
      </c>
    </row>
    <row r="82" spans="1:14" ht="15" x14ac:dyDescent="0.2">
      <c r="A82" s="126" t="s">
        <v>229</v>
      </c>
      <c r="B82" s="122" t="s">
        <v>230</v>
      </c>
      <c r="C82" s="298"/>
      <c r="D82" s="298"/>
      <c r="E82" s="298"/>
      <c r="F82" s="298"/>
      <c r="G82" s="298"/>
      <c r="H82" s="298"/>
      <c r="I82" s="298"/>
      <c r="J82" s="298"/>
      <c r="K82" s="298"/>
      <c r="L82" s="299"/>
      <c r="M82" s="299"/>
      <c r="N82" s="299"/>
    </row>
    <row r="83" spans="1:14" ht="15" x14ac:dyDescent="0.2">
      <c r="A83" s="126" t="s">
        <v>231</v>
      </c>
      <c r="B83" s="122" t="s">
        <v>232</v>
      </c>
      <c r="C83" s="298"/>
      <c r="D83" s="298"/>
      <c r="E83" s="298"/>
      <c r="F83" s="298"/>
      <c r="G83" s="298"/>
      <c r="H83" s="298"/>
      <c r="I83" s="298"/>
      <c r="J83" s="298"/>
      <c r="K83" s="298"/>
      <c r="L83" s="299"/>
      <c r="M83" s="299"/>
      <c r="N83" s="299"/>
    </row>
    <row r="84" spans="1:14" ht="15" x14ac:dyDescent="0.2">
      <c r="A84" s="126" t="s">
        <v>233</v>
      </c>
      <c r="B84" s="122" t="s">
        <v>234</v>
      </c>
      <c r="C84" s="298"/>
      <c r="D84" s="298"/>
      <c r="E84" s="298"/>
      <c r="F84" s="298">
        <v>355000</v>
      </c>
      <c r="G84" s="298">
        <v>355000</v>
      </c>
      <c r="H84" s="298">
        <v>105532</v>
      </c>
      <c r="I84" s="298"/>
      <c r="J84" s="298"/>
      <c r="K84" s="298"/>
      <c r="L84" s="299">
        <f>SUM(F84)</f>
        <v>355000</v>
      </c>
      <c r="M84" s="299">
        <f>SUM(G84)</f>
        <v>355000</v>
      </c>
      <c r="N84" s="299">
        <f>SUM(H84)</f>
        <v>105532</v>
      </c>
    </row>
    <row r="85" spans="1:14" ht="15" x14ac:dyDescent="0.2">
      <c r="A85" s="134" t="s">
        <v>235</v>
      </c>
      <c r="B85" s="128" t="s">
        <v>33</v>
      </c>
      <c r="C85" s="300"/>
      <c r="D85" s="300"/>
      <c r="E85" s="300"/>
      <c r="F85" s="300">
        <f>SUM(F78:F84)</f>
        <v>1670000</v>
      </c>
      <c r="G85" s="300">
        <f>SUM(G78:G84)</f>
        <v>1800000</v>
      </c>
      <c r="H85" s="300">
        <f>SUM(H78:H84)</f>
        <v>496390</v>
      </c>
      <c r="I85" s="300"/>
      <c r="J85" s="300"/>
      <c r="K85" s="300"/>
      <c r="L85" s="301">
        <f>SUM(C85,F85,I85)</f>
        <v>1670000</v>
      </c>
      <c r="M85" s="301">
        <f>SUM(D85,G85,J85)</f>
        <v>1800000</v>
      </c>
      <c r="N85" s="301">
        <f>SUM(E85,H85,K85)</f>
        <v>496390</v>
      </c>
    </row>
    <row r="86" spans="1:14" ht="18.75" customHeight="1" x14ac:dyDescent="0.2">
      <c r="A86" s="76" t="s">
        <v>236</v>
      </c>
      <c r="B86" s="122" t="s">
        <v>237</v>
      </c>
      <c r="C86" s="298"/>
      <c r="D86" s="298"/>
      <c r="E86" s="298"/>
      <c r="F86" s="298"/>
      <c r="G86" s="298">
        <v>75668028</v>
      </c>
      <c r="H86" s="298">
        <v>1550000</v>
      </c>
      <c r="I86" s="298"/>
      <c r="J86" s="298"/>
      <c r="K86" s="298"/>
      <c r="L86" s="299">
        <f>SUM(C86,F86,I86)</f>
        <v>0</v>
      </c>
      <c r="M86" s="299">
        <f>SUM(G86)</f>
        <v>75668028</v>
      </c>
      <c r="N86" s="299">
        <f>SUM(E86,H86,K86)</f>
        <v>1550000</v>
      </c>
    </row>
    <row r="87" spans="1:14" ht="18.75" customHeight="1" x14ac:dyDescent="0.2">
      <c r="A87" s="76" t="s">
        <v>238</v>
      </c>
      <c r="B87" s="122" t="s">
        <v>239</v>
      </c>
      <c r="C87" s="298"/>
      <c r="D87" s="298"/>
      <c r="E87" s="298"/>
      <c r="F87" s="298"/>
      <c r="G87" s="298"/>
      <c r="H87" s="298"/>
      <c r="I87" s="298"/>
      <c r="J87" s="298"/>
      <c r="K87" s="298"/>
      <c r="L87" s="299"/>
      <c r="M87" s="299"/>
      <c r="N87" s="299"/>
    </row>
    <row r="88" spans="1:14" ht="18.75" customHeight="1" x14ac:dyDescent="0.2">
      <c r="A88" s="76" t="s">
        <v>240</v>
      </c>
      <c r="B88" s="122" t="s">
        <v>241</v>
      </c>
      <c r="C88" s="298"/>
      <c r="D88" s="298"/>
      <c r="E88" s="298"/>
      <c r="F88" s="298"/>
      <c r="G88" s="298"/>
      <c r="H88" s="298"/>
      <c r="I88" s="298"/>
      <c r="J88" s="298"/>
      <c r="K88" s="298"/>
      <c r="L88" s="299"/>
      <c r="M88" s="299"/>
      <c r="N88" s="299"/>
    </row>
    <row r="89" spans="1:14" ht="19.5" customHeight="1" x14ac:dyDescent="0.2">
      <c r="A89" s="76" t="s">
        <v>242</v>
      </c>
      <c r="B89" s="122" t="s">
        <v>243</v>
      </c>
      <c r="C89" s="298"/>
      <c r="D89" s="298"/>
      <c r="E89" s="298"/>
      <c r="F89" s="298"/>
      <c r="G89" s="298">
        <v>20462768</v>
      </c>
      <c r="H89" s="298">
        <v>418500</v>
      </c>
      <c r="I89" s="298"/>
      <c r="J89" s="298"/>
      <c r="K89" s="298"/>
      <c r="L89" s="299">
        <f>SUM(C89,F89,I89)</f>
        <v>0</v>
      </c>
      <c r="M89" s="299">
        <f t="shared" ref="M89:N89" si="12">SUM(D89,G89,J89)</f>
        <v>20462768</v>
      </c>
      <c r="N89" s="299">
        <f t="shared" si="12"/>
        <v>418500</v>
      </c>
    </row>
    <row r="90" spans="1:14" ht="18.75" customHeight="1" x14ac:dyDescent="0.2">
      <c r="A90" s="131" t="s">
        <v>244</v>
      </c>
      <c r="B90" s="128" t="s">
        <v>35</v>
      </c>
      <c r="C90" s="300">
        <f t="shared" ref="C90:H90" si="13">SUM(C86:C89)</f>
        <v>0</v>
      </c>
      <c r="D90" s="300">
        <f t="shared" si="13"/>
        <v>0</v>
      </c>
      <c r="E90" s="300">
        <f t="shared" si="13"/>
        <v>0</v>
      </c>
      <c r="F90" s="300">
        <f t="shared" si="13"/>
        <v>0</v>
      </c>
      <c r="G90" s="300">
        <f t="shared" si="13"/>
        <v>96130796</v>
      </c>
      <c r="H90" s="300">
        <f t="shared" si="13"/>
        <v>1968500</v>
      </c>
      <c r="I90" s="300"/>
      <c r="J90" s="300"/>
      <c r="K90" s="300"/>
      <c r="L90" s="301">
        <f>SUM(C90,F90,I90)</f>
        <v>0</v>
      </c>
      <c r="M90" s="301">
        <f>SUM(D90,G90,J90)</f>
        <v>96130796</v>
      </c>
      <c r="N90" s="301">
        <f>SUM(E90,H90,K90)</f>
        <v>1968500</v>
      </c>
    </row>
    <row r="91" spans="1:14" ht="28.5" customHeight="1" x14ac:dyDescent="0.2">
      <c r="A91" s="76" t="s">
        <v>245</v>
      </c>
      <c r="B91" s="122" t="s">
        <v>246</v>
      </c>
      <c r="C91" s="298"/>
      <c r="D91" s="298"/>
      <c r="E91" s="298"/>
      <c r="F91" s="298"/>
      <c r="G91" s="298"/>
      <c r="H91" s="298"/>
      <c r="I91" s="298"/>
      <c r="J91" s="298"/>
      <c r="K91" s="298"/>
      <c r="L91" s="299"/>
      <c r="M91" s="299"/>
      <c r="N91" s="299"/>
    </row>
    <row r="92" spans="1:14" ht="33" customHeight="1" x14ac:dyDescent="0.2">
      <c r="A92" s="76" t="s">
        <v>247</v>
      </c>
      <c r="B92" s="122" t="s">
        <v>248</v>
      </c>
      <c r="C92" s="298"/>
      <c r="D92" s="298"/>
      <c r="E92" s="298"/>
      <c r="F92" s="298"/>
      <c r="G92" s="298"/>
      <c r="H92" s="298"/>
      <c r="I92" s="298"/>
      <c r="J92" s="298"/>
      <c r="K92" s="298"/>
      <c r="L92" s="299"/>
      <c r="M92" s="299"/>
      <c r="N92" s="299"/>
    </row>
    <row r="93" spans="1:14" ht="30.75" customHeight="1" x14ac:dyDescent="0.2">
      <c r="A93" s="76" t="s">
        <v>249</v>
      </c>
      <c r="B93" s="122" t="s">
        <v>250</v>
      </c>
      <c r="C93" s="298"/>
      <c r="D93" s="298"/>
      <c r="E93" s="298"/>
      <c r="F93" s="298"/>
      <c r="G93" s="298"/>
      <c r="H93" s="298"/>
      <c r="I93" s="298"/>
      <c r="J93" s="298"/>
      <c r="K93" s="298"/>
      <c r="L93" s="299"/>
      <c r="M93" s="299"/>
      <c r="N93" s="299"/>
    </row>
    <row r="94" spans="1:14" ht="20.25" customHeight="1" x14ac:dyDescent="0.2">
      <c r="A94" s="76" t="s">
        <v>251</v>
      </c>
      <c r="B94" s="122" t="s">
        <v>252</v>
      </c>
      <c r="C94" s="298"/>
      <c r="D94" s="298"/>
      <c r="E94" s="298"/>
      <c r="F94" s="298"/>
      <c r="G94" s="298"/>
      <c r="H94" s="298"/>
      <c r="I94" s="298"/>
      <c r="J94" s="298"/>
      <c r="K94" s="298"/>
      <c r="L94" s="299"/>
      <c r="M94" s="299"/>
      <c r="N94" s="299"/>
    </row>
    <row r="95" spans="1:14" ht="27.75" customHeight="1" x14ac:dyDescent="0.2">
      <c r="A95" s="76" t="s">
        <v>253</v>
      </c>
      <c r="B95" s="122" t="s">
        <v>254</v>
      </c>
      <c r="C95" s="298"/>
      <c r="D95" s="298"/>
      <c r="E95" s="298"/>
      <c r="F95" s="298"/>
      <c r="G95" s="298"/>
      <c r="H95" s="298"/>
      <c r="I95" s="298"/>
      <c r="J95" s="298"/>
      <c r="K95" s="298"/>
      <c r="L95" s="299"/>
      <c r="M95" s="299"/>
      <c r="N95" s="299"/>
    </row>
    <row r="96" spans="1:14" ht="26.25" customHeight="1" x14ac:dyDescent="0.2">
      <c r="A96" s="76" t="s">
        <v>255</v>
      </c>
      <c r="B96" s="122" t="s">
        <v>256</v>
      </c>
      <c r="C96" s="298"/>
      <c r="D96" s="298"/>
      <c r="E96" s="298"/>
      <c r="F96" s="298"/>
      <c r="G96" s="298"/>
      <c r="H96" s="298"/>
      <c r="I96" s="298"/>
      <c r="J96" s="298"/>
      <c r="K96" s="298"/>
      <c r="L96" s="299">
        <f>SUM(C96,F96,I96)</f>
        <v>0</v>
      </c>
      <c r="M96" s="299">
        <f>SUM(D96,G96,J96)</f>
        <v>0</v>
      </c>
      <c r="N96" s="299">
        <f>SUM(E96,H96,K96)</f>
        <v>0</v>
      </c>
    </row>
    <row r="97" spans="1:14" ht="18.75" customHeight="1" x14ac:dyDescent="0.2">
      <c r="A97" s="76" t="s">
        <v>257</v>
      </c>
      <c r="B97" s="122" t="s">
        <v>258</v>
      </c>
      <c r="C97" s="298"/>
      <c r="D97" s="298"/>
      <c r="E97" s="298"/>
      <c r="F97" s="298"/>
      <c r="G97" s="298"/>
      <c r="H97" s="298"/>
      <c r="I97" s="298"/>
      <c r="J97" s="298"/>
      <c r="K97" s="298"/>
      <c r="L97" s="299"/>
      <c r="M97" s="299">
        <f>SUM(D97,G97,J97)</f>
        <v>0</v>
      </c>
      <c r="N97" s="299">
        <f>SUM(E97,H97,K97)</f>
        <v>0</v>
      </c>
    </row>
    <row r="98" spans="1:14" ht="21.75" customHeight="1" x14ac:dyDescent="0.2">
      <c r="A98" s="76" t="s">
        <v>259</v>
      </c>
      <c r="B98" s="122" t="s">
        <v>260</v>
      </c>
      <c r="C98" s="298"/>
      <c r="D98" s="298"/>
      <c r="E98" s="298"/>
      <c r="F98" s="298"/>
      <c r="G98" s="298"/>
      <c r="H98" s="298"/>
      <c r="I98" s="298"/>
      <c r="J98" s="298"/>
      <c r="K98" s="298"/>
      <c r="L98" s="299">
        <f>SUM(C98,F98,I98)</f>
        <v>0</v>
      </c>
      <c r="M98" s="299">
        <f>SUM(D98,G98,J98)</f>
        <v>0</v>
      </c>
      <c r="N98" s="299">
        <f t="shared" ref="N98:N101" si="14">SUM(E98,H98,K98)</f>
        <v>0</v>
      </c>
    </row>
    <row r="99" spans="1:14" ht="19.5" customHeight="1" x14ac:dyDescent="0.2">
      <c r="A99" s="131" t="s">
        <v>261</v>
      </c>
      <c r="B99" s="128" t="s">
        <v>37</v>
      </c>
      <c r="C99" s="300"/>
      <c r="D99" s="300"/>
      <c r="E99" s="300"/>
      <c r="F99" s="300">
        <f>SUM(F91:F98)</f>
        <v>0</v>
      </c>
      <c r="G99" s="300">
        <f>SUM(G91:G98)</f>
        <v>0</v>
      </c>
      <c r="H99" s="300">
        <f>SUM(H91:H98)</f>
        <v>0</v>
      </c>
      <c r="I99" s="300"/>
      <c r="J99" s="300"/>
      <c r="K99" s="300"/>
      <c r="L99" s="301">
        <f>SUM(C99,F99,I99)</f>
        <v>0</v>
      </c>
      <c r="M99" s="301">
        <f t="shared" ref="M99" si="15">SUM(D99,G99,J99)</f>
        <v>0</v>
      </c>
      <c r="N99" s="301">
        <f t="shared" si="14"/>
        <v>0</v>
      </c>
    </row>
    <row r="100" spans="1:14" ht="15.75" x14ac:dyDescent="0.25">
      <c r="A100" s="132" t="s">
        <v>262</v>
      </c>
      <c r="B100" s="128"/>
      <c r="C100" s="300">
        <f t="shared" ref="C100:H100" si="16">SUM(C99,C90,C85)</f>
        <v>0</v>
      </c>
      <c r="D100" s="300">
        <f t="shared" si="16"/>
        <v>0</v>
      </c>
      <c r="E100" s="300">
        <f t="shared" si="16"/>
        <v>0</v>
      </c>
      <c r="F100" s="300">
        <f t="shared" si="16"/>
        <v>1670000</v>
      </c>
      <c r="G100" s="300">
        <f t="shared" si="16"/>
        <v>97930796</v>
      </c>
      <c r="H100" s="300">
        <f t="shared" si="16"/>
        <v>2464890</v>
      </c>
      <c r="I100" s="298"/>
      <c r="J100" s="298"/>
      <c r="K100" s="298"/>
      <c r="L100" s="301">
        <f>SUM(C100,F100,I100)</f>
        <v>1670000</v>
      </c>
      <c r="M100" s="301">
        <f>SUM(D100,G100,J100)</f>
        <v>97930796</v>
      </c>
      <c r="N100" s="301">
        <f t="shared" si="14"/>
        <v>2464890</v>
      </c>
    </row>
    <row r="101" spans="1:14" ht="15.75" x14ac:dyDescent="0.2">
      <c r="A101" s="135" t="s">
        <v>263</v>
      </c>
      <c r="B101" s="136" t="s">
        <v>264</v>
      </c>
      <c r="C101" s="300">
        <f t="shared" ref="C101:H101" si="17">SUM(C100,C77)</f>
        <v>32118393</v>
      </c>
      <c r="D101" s="300">
        <f t="shared" si="17"/>
        <v>36596677</v>
      </c>
      <c r="E101" s="300">
        <f t="shared" si="17"/>
        <v>28887159</v>
      </c>
      <c r="F101" s="300">
        <f t="shared" si="17"/>
        <v>1970000</v>
      </c>
      <c r="G101" s="300">
        <f t="shared" si="17"/>
        <v>98230796</v>
      </c>
      <c r="H101" s="300">
        <f t="shared" si="17"/>
        <v>2764890</v>
      </c>
      <c r="I101" s="300"/>
      <c r="J101" s="300"/>
      <c r="K101" s="300"/>
      <c r="L101" s="301">
        <f>SUM(C101,F101,I101)</f>
        <v>34088393</v>
      </c>
      <c r="M101" s="301">
        <f>SUM(D101,G101,J101)</f>
        <v>134827473</v>
      </c>
      <c r="N101" s="301">
        <f t="shared" si="14"/>
        <v>31652049</v>
      </c>
    </row>
    <row r="102" spans="1:14" ht="21.75" customHeight="1" x14ac:dyDescent="0.2">
      <c r="A102" s="76" t="s">
        <v>265</v>
      </c>
      <c r="B102" s="71" t="s">
        <v>266</v>
      </c>
      <c r="C102" s="302"/>
      <c r="D102" s="302"/>
      <c r="E102" s="302"/>
      <c r="F102" s="302"/>
      <c r="G102" s="303"/>
      <c r="H102" s="302"/>
      <c r="I102" s="302"/>
      <c r="J102" s="302"/>
      <c r="K102" s="302"/>
      <c r="L102" s="302"/>
      <c r="M102" s="302"/>
      <c r="N102" s="302"/>
    </row>
    <row r="103" spans="1:14" ht="30.75" customHeight="1" x14ac:dyDescent="0.2">
      <c r="A103" s="76" t="s">
        <v>267</v>
      </c>
      <c r="B103" s="71" t="s">
        <v>268</v>
      </c>
      <c r="C103" s="302"/>
      <c r="D103" s="302"/>
      <c r="E103" s="302"/>
      <c r="F103" s="302"/>
      <c r="G103" s="303"/>
      <c r="H103" s="303"/>
      <c r="I103" s="302"/>
      <c r="J103" s="302"/>
      <c r="K103" s="302"/>
      <c r="L103" s="302"/>
      <c r="M103" s="303">
        <f>SUM(D103,G103,J103)</f>
        <v>0</v>
      </c>
      <c r="N103" s="303"/>
    </row>
    <row r="104" spans="1:14" ht="21" customHeight="1" x14ac:dyDescent="0.2">
      <c r="A104" s="76" t="s">
        <v>269</v>
      </c>
      <c r="B104" s="71" t="s">
        <v>270</v>
      </c>
      <c r="C104" s="302"/>
      <c r="D104" s="302"/>
      <c r="E104" s="302"/>
      <c r="F104" s="302"/>
      <c r="G104" s="303"/>
      <c r="H104" s="303"/>
      <c r="I104" s="302"/>
      <c r="J104" s="302"/>
      <c r="K104" s="302"/>
      <c r="L104" s="302"/>
      <c r="M104" s="303"/>
      <c r="N104" s="303"/>
    </row>
    <row r="105" spans="1:14" ht="22.5" customHeight="1" x14ac:dyDescent="0.2">
      <c r="A105" s="137" t="s">
        <v>271</v>
      </c>
      <c r="B105" s="75" t="s">
        <v>272</v>
      </c>
      <c r="C105" s="304"/>
      <c r="D105" s="304"/>
      <c r="E105" s="304"/>
      <c r="F105" s="304"/>
      <c r="G105" s="305">
        <f>SUM(G102:G104)</f>
        <v>0</v>
      </c>
      <c r="H105" s="305"/>
      <c r="I105" s="304"/>
      <c r="J105" s="304"/>
      <c r="K105" s="304"/>
      <c r="L105" s="304"/>
      <c r="M105" s="305">
        <f>SUM(D105,G105,J105)</f>
        <v>0</v>
      </c>
      <c r="N105" s="305"/>
    </row>
    <row r="106" spans="1:14" ht="15" x14ac:dyDescent="0.2">
      <c r="A106" s="138" t="s">
        <v>273</v>
      </c>
      <c r="B106" s="71" t="s">
        <v>274</v>
      </c>
      <c r="C106" s="306"/>
      <c r="D106" s="306"/>
      <c r="E106" s="306"/>
      <c r="F106" s="306"/>
      <c r="G106" s="307"/>
      <c r="H106" s="307"/>
      <c r="I106" s="306"/>
      <c r="J106" s="306"/>
      <c r="K106" s="306"/>
      <c r="L106" s="306"/>
      <c r="M106" s="307"/>
      <c r="N106" s="307"/>
    </row>
    <row r="107" spans="1:14" ht="15" x14ac:dyDescent="0.2">
      <c r="A107" s="138" t="s">
        <v>275</v>
      </c>
      <c r="B107" s="71" t="s">
        <v>276</v>
      </c>
      <c r="C107" s="306"/>
      <c r="D107" s="306"/>
      <c r="E107" s="306"/>
      <c r="F107" s="306"/>
      <c r="G107" s="307"/>
      <c r="H107" s="307"/>
      <c r="I107" s="306"/>
      <c r="J107" s="306"/>
      <c r="K107" s="306"/>
      <c r="L107" s="306"/>
      <c r="M107" s="307"/>
      <c r="N107" s="307"/>
    </row>
    <row r="108" spans="1:14" ht="19.5" customHeight="1" x14ac:dyDescent="0.2">
      <c r="A108" s="76" t="s">
        <v>277</v>
      </c>
      <c r="B108" s="71" t="s">
        <v>278</v>
      </c>
      <c r="C108" s="302"/>
      <c r="D108" s="302"/>
      <c r="E108" s="302"/>
      <c r="F108" s="302"/>
      <c r="G108" s="303"/>
      <c r="H108" s="303"/>
      <c r="I108" s="302"/>
      <c r="J108" s="302"/>
      <c r="K108" s="302"/>
      <c r="L108" s="302"/>
      <c r="M108" s="303"/>
      <c r="N108" s="303"/>
    </row>
    <row r="109" spans="1:14" ht="17.25" customHeight="1" x14ac:dyDescent="0.2">
      <c r="A109" s="76" t="s">
        <v>279</v>
      </c>
      <c r="B109" s="71" t="s">
        <v>280</v>
      </c>
      <c r="C109" s="302"/>
      <c r="D109" s="302"/>
      <c r="E109" s="302"/>
      <c r="F109" s="302"/>
      <c r="G109" s="303"/>
      <c r="H109" s="303"/>
      <c r="I109" s="302"/>
      <c r="J109" s="302"/>
      <c r="K109" s="302"/>
      <c r="L109" s="302"/>
      <c r="M109" s="303"/>
      <c r="N109" s="303"/>
    </row>
    <row r="110" spans="1:14" x14ac:dyDescent="0.2">
      <c r="A110" s="139" t="s">
        <v>281</v>
      </c>
      <c r="B110" s="75" t="s">
        <v>282</v>
      </c>
      <c r="C110" s="308"/>
      <c r="D110" s="308"/>
      <c r="E110" s="308"/>
      <c r="F110" s="308"/>
      <c r="G110" s="309"/>
      <c r="H110" s="309"/>
      <c r="I110" s="308"/>
      <c r="J110" s="308"/>
      <c r="K110" s="308"/>
      <c r="L110" s="308"/>
      <c r="M110" s="309"/>
      <c r="N110" s="309"/>
    </row>
    <row r="111" spans="1:14" ht="15" x14ac:dyDescent="0.2">
      <c r="A111" s="138" t="s">
        <v>283</v>
      </c>
      <c r="B111" s="71" t="s">
        <v>284</v>
      </c>
      <c r="C111" s="306"/>
      <c r="D111" s="306"/>
      <c r="E111" s="306"/>
      <c r="F111" s="306"/>
      <c r="G111" s="307"/>
      <c r="H111" s="307"/>
      <c r="I111" s="306"/>
      <c r="J111" s="306"/>
      <c r="K111" s="306"/>
      <c r="L111" s="306"/>
      <c r="M111" s="307"/>
      <c r="N111" s="307"/>
    </row>
    <row r="112" spans="1:14" ht="15" x14ac:dyDescent="0.2">
      <c r="A112" s="138" t="s">
        <v>285</v>
      </c>
      <c r="B112" s="71" t="s">
        <v>286</v>
      </c>
      <c r="C112" s="306">
        <v>516895</v>
      </c>
      <c r="D112" s="307">
        <v>1156654</v>
      </c>
      <c r="E112" s="307">
        <v>516895</v>
      </c>
      <c r="F112" s="307"/>
      <c r="G112" s="307"/>
      <c r="H112" s="307"/>
      <c r="I112" s="307"/>
      <c r="J112" s="307"/>
      <c r="K112" s="307"/>
      <c r="L112" s="307">
        <f>SUM(C112)</f>
        <v>516895</v>
      </c>
      <c r="M112" s="307">
        <f>SUM(D112,G112,J112)</f>
        <v>1156654</v>
      </c>
      <c r="N112" s="307">
        <f>SUM(E112,H112,K112)</f>
        <v>516895</v>
      </c>
    </row>
    <row r="113" spans="1:14" x14ac:dyDescent="0.2">
      <c r="A113" s="139" t="s">
        <v>287</v>
      </c>
      <c r="B113" s="75" t="s">
        <v>288</v>
      </c>
      <c r="C113" s="306">
        <f>SUM(C111:C112)</f>
        <v>516895</v>
      </c>
      <c r="D113" s="306">
        <f t="shared" ref="D113:E113" si="18">SUM(D111:D112)</f>
        <v>1156654</v>
      </c>
      <c r="E113" s="306">
        <f t="shared" si="18"/>
        <v>516895</v>
      </c>
      <c r="F113" s="307"/>
      <c r="G113" s="309">
        <f>SUM(G111:G112)</f>
        <v>0</v>
      </c>
      <c r="H113" s="309">
        <f>SUM(H111:H112)</f>
        <v>0</v>
      </c>
      <c r="I113" s="307"/>
      <c r="J113" s="307"/>
      <c r="K113" s="307"/>
      <c r="L113" s="309">
        <f>SUM(C113)</f>
        <v>516895</v>
      </c>
      <c r="M113" s="309">
        <f>SUM(D113,G113,J113)</f>
        <v>1156654</v>
      </c>
      <c r="N113" s="309">
        <f>SUM(E113,H113,K113)</f>
        <v>516895</v>
      </c>
    </row>
    <row r="114" spans="1:14" ht="15" x14ac:dyDescent="0.2">
      <c r="A114" s="138" t="s">
        <v>289</v>
      </c>
      <c r="B114" s="71" t="s">
        <v>290</v>
      </c>
      <c r="C114" s="306"/>
      <c r="D114" s="307"/>
      <c r="E114" s="307"/>
      <c r="F114" s="307"/>
      <c r="G114" s="307"/>
      <c r="H114" s="307"/>
      <c r="I114" s="307"/>
      <c r="J114" s="307"/>
      <c r="K114" s="307"/>
      <c r="L114" s="307"/>
      <c r="M114" s="307"/>
      <c r="N114" s="307"/>
    </row>
    <row r="115" spans="1:14" ht="15" x14ac:dyDescent="0.2">
      <c r="A115" s="138" t="s">
        <v>291</v>
      </c>
      <c r="B115" s="71" t="s">
        <v>292</v>
      </c>
      <c r="C115" s="306"/>
      <c r="D115" s="307"/>
      <c r="E115" s="307"/>
      <c r="F115" s="307"/>
      <c r="G115" s="307"/>
      <c r="H115" s="307"/>
      <c r="I115" s="307"/>
      <c r="J115" s="307"/>
      <c r="K115" s="307"/>
      <c r="L115" s="307"/>
      <c r="M115" s="307"/>
      <c r="N115" s="307"/>
    </row>
    <row r="116" spans="1:14" ht="15" x14ac:dyDescent="0.2">
      <c r="A116" s="138" t="s">
        <v>293</v>
      </c>
      <c r="B116" s="71" t="s">
        <v>294</v>
      </c>
      <c r="C116" s="306"/>
      <c r="D116" s="307"/>
      <c r="E116" s="307"/>
      <c r="F116" s="307"/>
      <c r="G116" s="307"/>
      <c r="H116" s="307"/>
      <c r="I116" s="307"/>
      <c r="J116" s="307"/>
      <c r="K116" s="307"/>
      <c r="L116" s="307"/>
      <c r="M116" s="307"/>
      <c r="N116" s="307"/>
    </row>
    <row r="117" spans="1:14" ht="15" x14ac:dyDescent="0.2">
      <c r="A117" s="140" t="s">
        <v>295</v>
      </c>
      <c r="B117" s="77" t="s">
        <v>296</v>
      </c>
      <c r="C117" s="308">
        <f>SUM(C105,C110,C113)</f>
        <v>516895</v>
      </c>
      <c r="D117" s="308">
        <f t="shared" ref="D117:E117" si="19">SUM(D105,D110,D113)</f>
        <v>1156654</v>
      </c>
      <c r="E117" s="308">
        <f t="shared" si="19"/>
        <v>516895</v>
      </c>
      <c r="F117" s="309">
        <f t="shared" ref="F117:K117" si="20">SUM(F110:F116,F105)</f>
        <v>0</v>
      </c>
      <c r="G117" s="309">
        <f t="shared" si="20"/>
        <v>0</v>
      </c>
      <c r="H117" s="309">
        <f t="shared" si="20"/>
        <v>0</v>
      </c>
      <c r="I117" s="309">
        <f t="shared" si="20"/>
        <v>0</v>
      </c>
      <c r="J117" s="309">
        <f t="shared" si="20"/>
        <v>0</v>
      </c>
      <c r="K117" s="309">
        <f t="shared" si="20"/>
        <v>0</v>
      </c>
      <c r="L117" s="309">
        <f>SUM(C117,F117,I117)</f>
        <v>516895</v>
      </c>
      <c r="M117" s="309">
        <f t="shared" ref="M117:N117" si="21">SUM(D117,G117,J117)</f>
        <v>1156654</v>
      </c>
      <c r="N117" s="309">
        <f t="shared" si="21"/>
        <v>516895</v>
      </c>
    </row>
    <row r="118" spans="1:14" ht="15" x14ac:dyDescent="0.2">
      <c r="A118" s="138" t="s">
        <v>297</v>
      </c>
      <c r="B118" s="71" t="s">
        <v>298</v>
      </c>
      <c r="C118" s="306"/>
      <c r="D118" s="306"/>
      <c r="E118" s="306"/>
      <c r="F118" s="306"/>
      <c r="G118" s="307"/>
      <c r="H118" s="307"/>
      <c r="I118" s="306"/>
      <c r="J118" s="306"/>
      <c r="K118" s="306"/>
      <c r="L118" s="306"/>
      <c r="M118" s="306"/>
      <c r="N118" s="307"/>
    </row>
    <row r="119" spans="1:14" ht="16.5" customHeight="1" x14ac:dyDescent="0.2">
      <c r="A119" s="76" t="s">
        <v>299</v>
      </c>
      <c r="B119" s="71" t="s">
        <v>300</v>
      </c>
      <c r="C119" s="302"/>
      <c r="D119" s="302"/>
      <c r="E119" s="302"/>
      <c r="F119" s="302"/>
      <c r="G119" s="303"/>
      <c r="H119" s="303"/>
      <c r="I119" s="302"/>
      <c r="J119" s="302"/>
      <c r="K119" s="302"/>
      <c r="L119" s="302"/>
      <c r="M119" s="302"/>
      <c r="N119" s="303"/>
    </row>
    <row r="120" spans="1:14" ht="15" x14ac:dyDescent="0.2">
      <c r="A120" s="138" t="s">
        <v>301</v>
      </c>
      <c r="B120" s="71" t="s">
        <v>302</v>
      </c>
      <c r="C120" s="306"/>
      <c r="D120" s="306"/>
      <c r="E120" s="306"/>
      <c r="F120" s="306"/>
      <c r="G120" s="307"/>
      <c r="H120" s="307"/>
      <c r="I120" s="306"/>
      <c r="J120" s="306"/>
      <c r="K120" s="306"/>
      <c r="L120" s="306"/>
      <c r="M120" s="306"/>
      <c r="N120" s="307"/>
    </row>
    <row r="121" spans="1:14" ht="15" x14ac:dyDescent="0.2">
      <c r="A121" s="138" t="s">
        <v>303</v>
      </c>
      <c r="B121" s="71" t="s">
        <v>304</v>
      </c>
      <c r="C121" s="306"/>
      <c r="D121" s="306"/>
      <c r="E121" s="306"/>
      <c r="F121" s="306"/>
      <c r="G121" s="307"/>
      <c r="H121" s="307"/>
      <c r="I121" s="306"/>
      <c r="J121" s="306"/>
      <c r="K121" s="306"/>
      <c r="L121" s="306"/>
      <c r="M121" s="306"/>
      <c r="N121" s="307"/>
    </row>
    <row r="122" spans="1:14" ht="15" x14ac:dyDescent="0.2">
      <c r="A122" s="140" t="s">
        <v>305</v>
      </c>
      <c r="B122" s="77" t="s">
        <v>306</v>
      </c>
      <c r="C122" s="308"/>
      <c r="D122" s="308"/>
      <c r="E122" s="308"/>
      <c r="F122" s="308"/>
      <c r="G122" s="309"/>
      <c r="H122" s="309"/>
      <c r="I122" s="308"/>
      <c r="J122" s="308"/>
      <c r="K122" s="308"/>
      <c r="L122" s="308"/>
      <c r="M122" s="308"/>
      <c r="N122" s="309"/>
    </row>
    <row r="123" spans="1:14" ht="21" customHeight="1" x14ac:dyDescent="0.2">
      <c r="A123" s="76" t="s">
        <v>307</v>
      </c>
      <c r="B123" s="71" t="s">
        <v>308</v>
      </c>
      <c r="C123" s="302"/>
      <c r="D123" s="302"/>
      <c r="E123" s="302"/>
      <c r="F123" s="302"/>
      <c r="G123" s="303"/>
      <c r="H123" s="303"/>
      <c r="I123" s="302"/>
      <c r="J123" s="302"/>
      <c r="K123" s="302"/>
      <c r="L123" s="302"/>
      <c r="M123" s="302"/>
      <c r="N123" s="303"/>
    </row>
    <row r="124" spans="1:14" ht="15.75" x14ac:dyDescent="0.2">
      <c r="A124" s="141" t="s">
        <v>309</v>
      </c>
      <c r="B124" s="142" t="s">
        <v>39</v>
      </c>
      <c r="C124" s="308">
        <f>SUM(C117,C122,C123)</f>
        <v>516895</v>
      </c>
      <c r="D124" s="309">
        <f>SUM(D117:D123)</f>
        <v>1156654</v>
      </c>
      <c r="E124" s="309">
        <f t="shared" ref="E124:N124" si="22">SUM(E117:E123)</f>
        <v>516895</v>
      </c>
      <c r="F124" s="309">
        <f t="shared" si="22"/>
        <v>0</v>
      </c>
      <c r="G124" s="309">
        <f t="shared" si="22"/>
        <v>0</v>
      </c>
      <c r="H124" s="309">
        <f t="shared" si="22"/>
        <v>0</v>
      </c>
      <c r="I124" s="309">
        <f t="shared" si="22"/>
        <v>0</v>
      </c>
      <c r="J124" s="309">
        <f t="shared" si="22"/>
        <v>0</v>
      </c>
      <c r="K124" s="309">
        <f t="shared" si="22"/>
        <v>0</v>
      </c>
      <c r="L124" s="309">
        <f t="shared" si="22"/>
        <v>516895</v>
      </c>
      <c r="M124" s="309">
        <f t="shared" si="22"/>
        <v>1156654</v>
      </c>
      <c r="N124" s="309">
        <f t="shared" si="22"/>
        <v>516895</v>
      </c>
    </row>
    <row r="125" spans="1:14" ht="15.75" x14ac:dyDescent="0.25">
      <c r="A125" s="143" t="s">
        <v>310</v>
      </c>
      <c r="B125" s="144"/>
      <c r="C125" s="300">
        <f>SUM(C124,C101)</f>
        <v>32635288</v>
      </c>
      <c r="D125" s="300">
        <f>SUM(D101,D124)</f>
        <v>37753331</v>
      </c>
      <c r="E125" s="300">
        <f>SUM(E101,E124)</f>
        <v>29404054</v>
      </c>
      <c r="F125" s="300">
        <f>SUM(F124,F101)</f>
        <v>1970000</v>
      </c>
      <c r="G125" s="300">
        <f>SUM(G124,G101)</f>
        <v>98230796</v>
      </c>
      <c r="H125" s="300">
        <f>SUM(H101,H124)</f>
        <v>2764890</v>
      </c>
      <c r="I125" s="300"/>
      <c r="J125" s="300"/>
      <c r="K125" s="300"/>
      <c r="L125" s="301">
        <f>SUM(C125,F125,I125)</f>
        <v>34605288</v>
      </c>
      <c r="M125" s="301">
        <f>SUM(D125,G125,J125)</f>
        <v>135984127</v>
      </c>
      <c r="N125" s="301">
        <f>SUM(E125,H125,K125)</f>
        <v>32168944</v>
      </c>
    </row>
  </sheetData>
  <mergeCells count="6">
    <mergeCell ref="A1:N1"/>
    <mergeCell ref="A3:L3"/>
    <mergeCell ref="A4:L4"/>
    <mergeCell ref="C7:E7"/>
    <mergeCell ref="F7:H7"/>
    <mergeCell ref="I7:K7"/>
  </mergeCells>
  <pageMargins left="0.31496062992125984" right="0.31496062992125984" top="0.74803149606299213" bottom="0.74803149606299213" header="0.31496062992125984" footer="0.31496062992125984"/>
  <pageSetup paperSize="9" scale="80" orientation="landscape" verticalDpi="0" r:id="rId1"/>
  <headerFooter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8"/>
  <sheetViews>
    <sheetView view="pageLayout" topLeftCell="A76" zoomScaleNormal="100" workbookViewId="0">
      <selection activeCell="H28" sqref="H28:H31"/>
    </sheetView>
  </sheetViews>
  <sheetFormatPr defaultRowHeight="12.75" x14ac:dyDescent="0.2"/>
  <cols>
    <col min="1" max="1" width="61.140625" bestFit="1" customWidth="1"/>
    <col min="3" max="6" width="10.140625" bestFit="1" customWidth="1"/>
    <col min="7" max="8" width="11.140625" bestFit="1" customWidth="1"/>
    <col min="12" max="12" width="12.28515625" customWidth="1"/>
    <col min="13" max="14" width="11.140625" bestFit="1" customWidth="1"/>
  </cols>
  <sheetData>
    <row r="1" spans="1:14" x14ac:dyDescent="0.2">
      <c r="A1" s="385" t="s">
        <v>824</v>
      </c>
      <c r="B1" s="385"/>
      <c r="C1" s="385"/>
      <c r="D1" s="385"/>
      <c r="E1" s="385"/>
      <c r="F1" s="385"/>
      <c r="G1" s="385"/>
      <c r="H1" s="385"/>
      <c r="I1" s="385"/>
      <c r="J1" s="385"/>
      <c r="K1" s="385"/>
      <c r="L1" s="385"/>
      <c r="M1" s="385"/>
      <c r="N1" s="385"/>
    </row>
    <row r="4" spans="1:14" ht="15.75" x14ac:dyDescent="0.25">
      <c r="A4" s="406" t="s">
        <v>825</v>
      </c>
      <c r="B4" s="406"/>
      <c r="C4" s="406"/>
      <c r="D4" s="406"/>
      <c r="E4" s="406"/>
      <c r="F4" s="406"/>
      <c r="G4" s="406"/>
      <c r="H4" s="406"/>
      <c r="I4" s="406"/>
      <c r="J4" s="406"/>
      <c r="K4" s="406"/>
      <c r="L4" s="406"/>
      <c r="M4" s="406"/>
      <c r="N4" s="406"/>
    </row>
    <row r="5" spans="1:14" ht="21.75" customHeight="1" x14ac:dyDescent="0.25">
      <c r="A5" s="403" t="s">
        <v>311</v>
      </c>
      <c r="B5" s="404"/>
      <c r="C5" s="404"/>
      <c r="D5" s="404"/>
      <c r="E5" s="404"/>
      <c r="F5" s="404"/>
      <c r="G5" s="404"/>
      <c r="H5" s="404"/>
      <c r="I5" s="404"/>
      <c r="J5" s="404"/>
      <c r="K5" s="404"/>
      <c r="L5" s="405"/>
      <c r="M5" s="405"/>
      <c r="N5" s="405"/>
    </row>
    <row r="6" spans="1:14" ht="18" x14ac:dyDescent="0.25">
      <c r="A6" s="356"/>
      <c r="B6" s="359"/>
      <c r="C6" s="359"/>
      <c r="D6" s="359"/>
      <c r="E6" s="359"/>
      <c r="F6" s="359"/>
      <c r="G6" s="359"/>
      <c r="H6" s="359"/>
      <c r="I6" s="359"/>
      <c r="J6" s="359"/>
      <c r="K6" s="359"/>
      <c r="L6" s="357"/>
      <c r="M6" s="357"/>
      <c r="N6" s="357"/>
    </row>
    <row r="7" spans="1:14" ht="15" x14ac:dyDescent="0.25">
      <c r="A7" s="57" t="s">
        <v>52</v>
      </c>
    </row>
    <row r="8" spans="1:14" ht="15" x14ac:dyDescent="0.25">
      <c r="A8" s="72"/>
      <c r="B8" s="73"/>
      <c r="C8" s="399" t="s">
        <v>88</v>
      </c>
      <c r="D8" s="400"/>
      <c r="E8" s="401"/>
      <c r="F8" s="399" t="s">
        <v>89</v>
      </c>
      <c r="G8" s="400"/>
      <c r="H8" s="401"/>
      <c r="I8" s="399" t="s">
        <v>488</v>
      </c>
      <c r="J8" s="400"/>
      <c r="K8" s="401"/>
      <c r="L8" s="175" t="s">
        <v>491</v>
      </c>
      <c r="M8" s="96"/>
      <c r="N8" s="179"/>
    </row>
    <row r="9" spans="1:14" ht="51.75" x14ac:dyDescent="0.3">
      <c r="A9" s="180" t="s">
        <v>63</v>
      </c>
      <c r="B9" s="181" t="s">
        <v>312</v>
      </c>
      <c r="C9" s="182" t="s">
        <v>487</v>
      </c>
      <c r="D9" s="145" t="s">
        <v>493</v>
      </c>
      <c r="E9" s="182" t="s">
        <v>495</v>
      </c>
      <c r="F9" s="182" t="s">
        <v>487</v>
      </c>
      <c r="G9" s="145" t="s">
        <v>493</v>
      </c>
      <c r="H9" s="182" t="s">
        <v>495</v>
      </c>
      <c r="I9" s="182" t="s">
        <v>489</v>
      </c>
      <c r="J9" s="145" t="s">
        <v>493</v>
      </c>
      <c r="K9" s="182" t="s">
        <v>495</v>
      </c>
      <c r="L9" s="183" t="s">
        <v>487</v>
      </c>
      <c r="M9" s="145" t="s">
        <v>493</v>
      </c>
      <c r="N9" s="150" t="s">
        <v>495</v>
      </c>
    </row>
    <row r="10" spans="1:14" ht="18.75" customHeight="1" x14ac:dyDescent="0.2">
      <c r="A10" s="123" t="s">
        <v>313</v>
      </c>
      <c r="B10" s="126" t="s">
        <v>314</v>
      </c>
      <c r="C10" s="310">
        <v>6905489</v>
      </c>
      <c r="D10" s="310">
        <v>7905489</v>
      </c>
      <c r="E10" s="310">
        <v>7905489</v>
      </c>
      <c r="F10" s="310"/>
      <c r="G10" s="310"/>
      <c r="H10" s="310"/>
      <c r="I10" s="310"/>
      <c r="J10" s="310"/>
      <c r="K10" s="310"/>
      <c r="L10" s="310">
        <f>SUM(C10,F10,I10)</f>
        <v>6905489</v>
      </c>
      <c r="M10" s="310">
        <f>SUM(D10,G10,J10)</f>
        <v>7905489</v>
      </c>
      <c r="N10" s="310">
        <f>SUM(E10,H10,K10)</f>
        <v>7905489</v>
      </c>
    </row>
    <row r="11" spans="1:14" ht="29.25" customHeight="1" x14ac:dyDescent="0.2">
      <c r="A11" s="71" t="s">
        <v>315</v>
      </c>
      <c r="B11" s="126" t="s">
        <v>316</v>
      </c>
      <c r="C11" s="310"/>
      <c r="D11" s="310"/>
      <c r="E11" s="310"/>
      <c r="F11" s="310"/>
      <c r="G11" s="310"/>
      <c r="H11" s="310"/>
      <c r="I11" s="310"/>
      <c r="J11" s="310"/>
      <c r="K11" s="310"/>
      <c r="L11" s="310"/>
      <c r="M11" s="310"/>
      <c r="N11" s="310"/>
    </row>
    <row r="12" spans="1:14" ht="32.25" customHeight="1" x14ac:dyDescent="0.2">
      <c r="A12" s="71" t="s">
        <v>317</v>
      </c>
      <c r="B12" s="126" t="s">
        <v>318</v>
      </c>
      <c r="C12" s="310">
        <v>4816880</v>
      </c>
      <c r="D12" s="310">
        <v>5189971</v>
      </c>
      <c r="E12" s="310">
        <v>5189971</v>
      </c>
      <c r="F12" s="310"/>
      <c r="G12" s="310"/>
      <c r="H12" s="310"/>
      <c r="I12" s="310"/>
      <c r="J12" s="310"/>
      <c r="K12" s="310"/>
      <c r="L12" s="310">
        <f t="shared" ref="L12:N16" si="0">SUM(C12,F12,I12)</f>
        <v>4816880</v>
      </c>
      <c r="M12" s="310">
        <f t="shared" si="0"/>
        <v>5189971</v>
      </c>
      <c r="N12" s="310">
        <f t="shared" si="0"/>
        <v>5189971</v>
      </c>
    </row>
    <row r="13" spans="1:14" ht="21" customHeight="1" x14ac:dyDescent="0.2">
      <c r="A13" s="71" t="s">
        <v>319</v>
      </c>
      <c r="B13" s="126" t="s">
        <v>320</v>
      </c>
      <c r="C13" s="310">
        <v>1200000</v>
      </c>
      <c r="D13" s="310">
        <v>1200000</v>
      </c>
      <c r="E13" s="310">
        <v>1200000</v>
      </c>
      <c r="F13" s="310"/>
      <c r="G13" s="310"/>
      <c r="H13" s="310"/>
      <c r="I13" s="310"/>
      <c r="J13" s="310"/>
      <c r="K13" s="310"/>
      <c r="L13" s="310">
        <f t="shared" si="0"/>
        <v>1200000</v>
      </c>
      <c r="M13" s="310">
        <f t="shared" si="0"/>
        <v>1200000</v>
      </c>
      <c r="N13" s="310">
        <f t="shared" si="0"/>
        <v>1200000</v>
      </c>
    </row>
    <row r="14" spans="1:14" ht="18.75" customHeight="1" x14ac:dyDescent="0.2">
      <c r="A14" s="71" t="s">
        <v>751</v>
      </c>
      <c r="B14" s="126" t="s">
        <v>321</v>
      </c>
      <c r="C14" s="310"/>
      <c r="D14" s="310">
        <v>2321555</v>
      </c>
      <c r="E14" s="310">
        <v>2321555</v>
      </c>
      <c r="F14" s="310"/>
      <c r="G14" s="310"/>
      <c r="H14" s="310"/>
      <c r="I14" s="310"/>
      <c r="J14" s="310"/>
      <c r="K14" s="310"/>
      <c r="L14" s="310">
        <f t="shared" si="0"/>
        <v>0</v>
      </c>
      <c r="M14" s="310">
        <f t="shared" si="0"/>
        <v>2321555</v>
      </c>
      <c r="N14" s="310">
        <f t="shared" si="0"/>
        <v>2321555</v>
      </c>
    </row>
    <row r="15" spans="1:14" ht="17.25" customHeight="1" x14ac:dyDescent="0.2">
      <c r="A15" s="71" t="s">
        <v>816</v>
      </c>
      <c r="B15" s="126" t="s">
        <v>322</v>
      </c>
      <c r="C15" s="310"/>
      <c r="D15" s="310">
        <v>166080</v>
      </c>
      <c r="E15" s="310">
        <v>166080</v>
      </c>
      <c r="F15" s="310"/>
      <c r="G15" s="310"/>
      <c r="H15" s="310"/>
      <c r="I15" s="310"/>
      <c r="J15" s="310"/>
      <c r="K15" s="310"/>
      <c r="L15" s="310">
        <f t="shared" si="0"/>
        <v>0</v>
      </c>
      <c r="M15" s="310">
        <f t="shared" si="0"/>
        <v>166080</v>
      </c>
      <c r="N15" s="310">
        <f t="shared" si="0"/>
        <v>166080</v>
      </c>
    </row>
    <row r="16" spans="1:14" ht="17.25" customHeight="1" x14ac:dyDescent="0.2">
      <c r="A16" s="75" t="s">
        <v>323</v>
      </c>
      <c r="B16" s="151" t="s">
        <v>324</v>
      </c>
      <c r="C16" s="301">
        <f>SUM(C10:C15)</f>
        <v>12922369</v>
      </c>
      <c r="D16" s="301">
        <f>SUM(D10:D15)</f>
        <v>16783095</v>
      </c>
      <c r="E16" s="301">
        <f>SUM(E10:E15)</f>
        <v>16783095</v>
      </c>
      <c r="F16" s="301"/>
      <c r="G16" s="301"/>
      <c r="H16" s="301"/>
      <c r="I16" s="301"/>
      <c r="J16" s="301"/>
      <c r="K16" s="301"/>
      <c r="L16" s="301">
        <f>SUM(C16,F16,I16)</f>
        <v>12922369</v>
      </c>
      <c r="M16" s="301">
        <f t="shared" si="0"/>
        <v>16783095</v>
      </c>
      <c r="N16" s="301">
        <f t="shared" si="0"/>
        <v>16783095</v>
      </c>
    </row>
    <row r="17" spans="1:14" ht="17.25" customHeight="1" x14ac:dyDescent="0.2">
      <c r="A17" s="71" t="s">
        <v>325</v>
      </c>
      <c r="B17" s="126" t="s">
        <v>326</v>
      </c>
      <c r="C17" s="310"/>
      <c r="D17" s="310"/>
      <c r="E17" s="310"/>
      <c r="F17" s="310"/>
      <c r="G17" s="310"/>
      <c r="H17" s="310"/>
      <c r="I17" s="310"/>
      <c r="J17" s="310"/>
      <c r="K17" s="310"/>
      <c r="L17" s="310"/>
      <c r="M17" s="310"/>
      <c r="N17" s="310"/>
    </row>
    <row r="18" spans="1:14" ht="30" customHeight="1" x14ac:dyDescent="0.2">
      <c r="A18" s="71" t="s">
        <v>327</v>
      </c>
      <c r="B18" s="126" t="s">
        <v>328</v>
      </c>
      <c r="C18" s="310"/>
      <c r="D18" s="310"/>
      <c r="E18" s="310"/>
      <c r="F18" s="310"/>
      <c r="G18" s="310"/>
      <c r="H18" s="310"/>
      <c r="I18" s="310"/>
      <c r="J18" s="310"/>
      <c r="K18" s="310"/>
      <c r="L18" s="310"/>
      <c r="M18" s="310"/>
      <c r="N18" s="310"/>
    </row>
    <row r="19" spans="1:14" ht="27.75" customHeight="1" x14ac:dyDescent="0.2">
      <c r="A19" s="71" t="s">
        <v>329</v>
      </c>
      <c r="B19" s="126" t="s">
        <v>330</v>
      </c>
      <c r="C19" s="310"/>
      <c r="D19" s="310"/>
      <c r="E19" s="310"/>
      <c r="F19" s="310"/>
      <c r="G19" s="310"/>
      <c r="H19" s="310"/>
      <c r="I19" s="310"/>
      <c r="J19" s="310"/>
      <c r="K19" s="310"/>
      <c r="L19" s="310"/>
      <c r="M19" s="310"/>
      <c r="N19" s="310"/>
    </row>
    <row r="20" spans="1:14" ht="31.5" customHeight="1" x14ac:dyDescent="0.2">
      <c r="A20" s="71" t="s">
        <v>331</v>
      </c>
      <c r="B20" s="126" t="s">
        <v>332</v>
      </c>
      <c r="C20" s="310"/>
      <c r="D20" s="310"/>
      <c r="E20" s="310"/>
      <c r="F20" s="310"/>
      <c r="G20" s="310"/>
      <c r="H20" s="310"/>
      <c r="I20" s="310"/>
      <c r="J20" s="310"/>
      <c r="K20" s="310"/>
      <c r="L20" s="310"/>
      <c r="M20" s="310"/>
      <c r="N20" s="310"/>
    </row>
    <row r="21" spans="1:14" ht="27" customHeight="1" x14ac:dyDescent="0.2">
      <c r="A21" s="71" t="s">
        <v>333</v>
      </c>
      <c r="B21" s="126" t="s">
        <v>334</v>
      </c>
      <c r="C21" s="310">
        <v>2500000</v>
      </c>
      <c r="D21" s="310">
        <v>2500000</v>
      </c>
      <c r="E21" s="310">
        <v>3020224</v>
      </c>
      <c r="F21" s="310"/>
      <c r="G21" s="310"/>
      <c r="H21" s="310"/>
      <c r="I21" s="310"/>
      <c r="J21" s="310"/>
      <c r="K21" s="310"/>
      <c r="L21" s="310">
        <f t="shared" ref="L21:N22" si="1">SUM(C21,F21,I21)</f>
        <v>2500000</v>
      </c>
      <c r="M21" s="310">
        <f t="shared" si="1"/>
        <v>2500000</v>
      </c>
      <c r="N21" s="310">
        <f t="shared" si="1"/>
        <v>3020224</v>
      </c>
    </row>
    <row r="22" spans="1:14" ht="28.5" customHeight="1" x14ac:dyDescent="0.2">
      <c r="A22" s="77" t="s">
        <v>6</v>
      </c>
      <c r="B22" s="134" t="s">
        <v>5</v>
      </c>
      <c r="C22" s="301">
        <f>SUM(C16:C21)</f>
        <v>15422369</v>
      </c>
      <c r="D22" s="301">
        <f>SUM(D16:D21)</f>
        <v>19283095</v>
      </c>
      <c r="E22" s="301">
        <f>SUM(E16:E21)</f>
        <v>19803319</v>
      </c>
      <c r="F22" s="301">
        <f>SUM(F16:F21)</f>
        <v>0</v>
      </c>
      <c r="G22" s="301"/>
      <c r="H22" s="301"/>
      <c r="I22" s="301"/>
      <c r="J22" s="301"/>
      <c r="K22" s="301"/>
      <c r="L22" s="301">
        <f t="shared" si="1"/>
        <v>15422369</v>
      </c>
      <c r="M22" s="301">
        <f t="shared" si="1"/>
        <v>19283095</v>
      </c>
      <c r="N22" s="301">
        <f t="shared" si="1"/>
        <v>19803319</v>
      </c>
    </row>
    <row r="23" spans="1:14" ht="18.75" customHeight="1" x14ac:dyDescent="0.2">
      <c r="A23" s="71" t="s">
        <v>335</v>
      </c>
      <c r="B23" s="126" t="s">
        <v>336</v>
      </c>
      <c r="C23" s="310"/>
      <c r="D23" s="310"/>
      <c r="E23" s="310"/>
      <c r="F23" s="310"/>
      <c r="G23" s="310"/>
      <c r="H23" s="310"/>
      <c r="I23" s="310"/>
      <c r="J23" s="310"/>
      <c r="K23" s="310"/>
      <c r="L23" s="310"/>
      <c r="M23" s="310"/>
      <c r="N23" s="310"/>
    </row>
    <row r="24" spans="1:14" ht="19.5" customHeight="1" x14ac:dyDescent="0.2">
      <c r="A24" s="71" t="s">
        <v>337</v>
      </c>
      <c r="B24" s="126" t="s">
        <v>338</v>
      </c>
      <c r="C24" s="310"/>
      <c r="D24" s="310"/>
      <c r="E24" s="310"/>
      <c r="F24" s="310"/>
      <c r="G24" s="310"/>
      <c r="H24" s="310"/>
      <c r="I24" s="310"/>
      <c r="J24" s="310"/>
      <c r="K24" s="310"/>
      <c r="L24" s="310"/>
      <c r="M24" s="310"/>
      <c r="N24" s="310"/>
    </row>
    <row r="25" spans="1:14" ht="21" customHeight="1" x14ac:dyDescent="0.2">
      <c r="A25" s="75" t="s">
        <v>339</v>
      </c>
      <c r="B25" s="151" t="s">
        <v>340</v>
      </c>
      <c r="C25" s="310"/>
      <c r="D25" s="310"/>
      <c r="E25" s="310"/>
      <c r="F25" s="310"/>
      <c r="G25" s="310"/>
      <c r="H25" s="310"/>
      <c r="I25" s="310"/>
      <c r="J25" s="310"/>
      <c r="K25" s="310"/>
      <c r="L25" s="310"/>
      <c r="M25" s="310"/>
      <c r="N25" s="310"/>
    </row>
    <row r="26" spans="1:14" ht="18.75" customHeight="1" x14ac:dyDescent="0.2">
      <c r="A26" s="71" t="s">
        <v>341</v>
      </c>
      <c r="B26" s="126" t="s">
        <v>342</v>
      </c>
      <c r="C26" s="310"/>
      <c r="D26" s="310"/>
      <c r="E26" s="310"/>
      <c r="F26" s="310"/>
      <c r="G26" s="310"/>
      <c r="H26" s="310"/>
      <c r="I26" s="310"/>
      <c r="J26" s="310"/>
      <c r="K26" s="310"/>
      <c r="L26" s="310"/>
      <c r="M26" s="310"/>
      <c r="N26" s="310"/>
    </row>
    <row r="27" spans="1:14" ht="21" customHeight="1" x14ac:dyDescent="0.2">
      <c r="A27" s="71" t="s">
        <v>343</v>
      </c>
      <c r="B27" s="126" t="s">
        <v>344</v>
      </c>
      <c r="C27" s="310"/>
      <c r="D27" s="310"/>
      <c r="E27" s="310"/>
      <c r="F27" s="310"/>
      <c r="G27" s="310"/>
      <c r="H27" s="310"/>
      <c r="I27" s="310"/>
      <c r="J27" s="310"/>
      <c r="K27" s="310"/>
      <c r="L27" s="310"/>
      <c r="M27" s="310"/>
      <c r="N27" s="310"/>
    </row>
    <row r="28" spans="1:14" ht="18" customHeight="1" x14ac:dyDescent="0.2">
      <c r="A28" s="71" t="s">
        <v>345</v>
      </c>
      <c r="B28" s="126" t="s">
        <v>346</v>
      </c>
      <c r="C28" s="310"/>
      <c r="D28" s="310"/>
      <c r="E28" s="310"/>
      <c r="F28" s="310"/>
      <c r="G28" s="310"/>
      <c r="H28" s="310"/>
      <c r="I28" s="310"/>
      <c r="J28" s="310"/>
      <c r="K28" s="310"/>
      <c r="L28" s="310">
        <f>SUM(C28,F28,I28)</f>
        <v>0</v>
      </c>
      <c r="M28" s="310">
        <v>395</v>
      </c>
      <c r="N28" s="310">
        <f>SUM(E28,H28,K28)</f>
        <v>0</v>
      </c>
    </row>
    <row r="29" spans="1:14" ht="18" customHeight="1" x14ac:dyDescent="0.2">
      <c r="A29" s="71" t="s">
        <v>347</v>
      </c>
      <c r="B29" s="126" t="s">
        <v>348</v>
      </c>
      <c r="C29" s="310">
        <v>3500000</v>
      </c>
      <c r="D29" s="310">
        <v>6551000</v>
      </c>
      <c r="E29" s="310">
        <v>6007907</v>
      </c>
      <c r="F29" s="310"/>
      <c r="G29" s="310"/>
      <c r="H29" s="310"/>
      <c r="I29" s="310"/>
      <c r="J29" s="310"/>
      <c r="K29" s="310"/>
      <c r="L29" s="310">
        <f>SUM(C29,F29,I29)</f>
        <v>3500000</v>
      </c>
      <c r="M29" s="310">
        <f>SUM(D29,G29,J29)</f>
        <v>6551000</v>
      </c>
      <c r="N29" s="310">
        <f>SUM(E29,H29,K29)</f>
        <v>6007907</v>
      </c>
    </row>
    <row r="30" spans="1:14" ht="18" customHeight="1" x14ac:dyDescent="0.2">
      <c r="A30" s="71" t="s">
        <v>349</v>
      </c>
      <c r="B30" s="126" t="s">
        <v>350</v>
      </c>
      <c r="C30" s="310"/>
      <c r="D30" s="310"/>
      <c r="E30" s="310"/>
      <c r="F30" s="310"/>
      <c r="G30" s="310"/>
      <c r="H30" s="310"/>
      <c r="I30" s="310"/>
      <c r="J30" s="310"/>
      <c r="K30" s="310"/>
      <c r="L30" s="310"/>
      <c r="M30" s="310"/>
      <c r="N30" s="310"/>
    </row>
    <row r="31" spans="1:14" ht="20.25" customHeight="1" x14ac:dyDescent="0.2">
      <c r="A31" s="71" t="s">
        <v>351</v>
      </c>
      <c r="B31" s="126" t="s">
        <v>352</v>
      </c>
      <c r="C31" s="310"/>
      <c r="D31" s="310"/>
      <c r="E31" s="310"/>
      <c r="F31" s="310"/>
      <c r="G31" s="310"/>
      <c r="H31" s="310"/>
      <c r="I31" s="310"/>
      <c r="J31" s="310"/>
      <c r="K31" s="310"/>
      <c r="L31" s="310"/>
      <c r="M31" s="310"/>
      <c r="N31" s="310"/>
    </row>
    <row r="32" spans="1:14" ht="18.75" customHeight="1" x14ac:dyDescent="0.2">
      <c r="A32" s="71" t="s">
        <v>353</v>
      </c>
      <c r="B32" s="126" t="s">
        <v>354</v>
      </c>
      <c r="C32" s="310">
        <v>650000</v>
      </c>
      <c r="D32" s="310">
        <v>650000</v>
      </c>
      <c r="E32" s="310">
        <v>840576</v>
      </c>
      <c r="F32" s="310"/>
      <c r="G32" s="310"/>
      <c r="H32" s="310"/>
      <c r="I32" s="310"/>
      <c r="J32" s="310"/>
      <c r="K32" s="310"/>
      <c r="L32" s="310">
        <f>SUM(C32,F32,I32)</f>
        <v>650000</v>
      </c>
      <c r="M32" s="310">
        <f>SUM(D32,G32,J32)</f>
        <v>650000</v>
      </c>
      <c r="N32" s="310">
        <f>SUM(E32,H32,K32)</f>
        <v>840576</v>
      </c>
    </row>
    <row r="33" spans="1:14" ht="18.75" customHeight="1" x14ac:dyDescent="0.2">
      <c r="A33" s="71" t="s">
        <v>355</v>
      </c>
      <c r="B33" s="126" t="s">
        <v>356</v>
      </c>
      <c r="C33" s="310"/>
      <c r="D33" s="310"/>
      <c r="E33" s="310">
        <v>44750</v>
      </c>
      <c r="F33" s="310"/>
      <c r="G33" s="310"/>
      <c r="H33" s="310"/>
      <c r="I33" s="310"/>
      <c r="J33" s="310"/>
      <c r="K33" s="310"/>
      <c r="L33" s="310">
        <f>SUM(C33:I33)</f>
        <v>44750</v>
      </c>
      <c r="M33" s="310"/>
      <c r="N33" s="310"/>
    </row>
    <row r="34" spans="1:14" ht="18.75" customHeight="1" x14ac:dyDescent="0.2">
      <c r="A34" s="75" t="s">
        <v>357</v>
      </c>
      <c r="B34" s="151" t="s">
        <v>358</v>
      </c>
      <c r="C34" s="310">
        <f>SUM(C29:C33)</f>
        <v>4150000</v>
      </c>
      <c r="D34" s="310">
        <f>SUM(D29:D33)</f>
        <v>7201000</v>
      </c>
      <c r="E34" s="310">
        <f>SUM(E29:E33)</f>
        <v>6893233</v>
      </c>
      <c r="F34" s="310"/>
      <c r="G34" s="310"/>
      <c r="H34" s="310"/>
      <c r="I34" s="310"/>
      <c r="J34" s="310"/>
      <c r="K34" s="310"/>
      <c r="L34" s="310">
        <f>SUM(C34,F34,I34)</f>
        <v>4150000</v>
      </c>
      <c r="M34" s="310">
        <f>SUM(D34,G34,J34)</f>
        <v>7201000</v>
      </c>
      <c r="N34" s="310">
        <f t="shared" ref="N34:N36" si="2">SUM(E34,H34,K34)</f>
        <v>6893233</v>
      </c>
    </row>
    <row r="35" spans="1:14" ht="18.75" customHeight="1" x14ac:dyDescent="0.2">
      <c r="A35" s="71" t="s">
        <v>359</v>
      </c>
      <c r="B35" s="126" t="s">
        <v>360</v>
      </c>
      <c r="C35" s="310"/>
      <c r="D35" s="310"/>
      <c r="E35" s="310">
        <v>70952</v>
      </c>
      <c r="F35" s="310"/>
      <c r="G35" s="310"/>
      <c r="H35" s="310"/>
      <c r="I35" s="310"/>
      <c r="J35" s="310"/>
      <c r="K35" s="310"/>
      <c r="L35" s="310">
        <f>SUM(C35,F35,I35)</f>
        <v>0</v>
      </c>
      <c r="M35" s="310">
        <v>0</v>
      </c>
      <c r="N35" s="310">
        <f t="shared" si="2"/>
        <v>70952</v>
      </c>
    </row>
    <row r="36" spans="1:14" ht="18.75" customHeight="1" x14ac:dyDescent="0.2">
      <c r="A36" s="77" t="s">
        <v>361</v>
      </c>
      <c r="B36" s="134" t="s">
        <v>9</v>
      </c>
      <c r="C36" s="301">
        <f>SUM(C34,C28)</f>
        <v>4150000</v>
      </c>
      <c r="D36" s="301">
        <f>SUM(D35,D34,D28)</f>
        <v>7201000</v>
      </c>
      <c r="E36" s="301">
        <f>SUM(E35,E34,E28)</f>
        <v>6964185</v>
      </c>
      <c r="F36" s="301"/>
      <c r="G36" s="301"/>
      <c r="H36" s="301"/>
      <c r="I36" s="301"/>
      <c r="J36" s="301"/>
      <c r="K36" s="301"/>
      <c r="L36" s="301">
        <f>SUM(C36,F36,I36)</f>
        <v>4150000</v>
      </c>
      <c r="M36" s="301">
        <f>SUM(D36,G36,J36)</f>
        <v>7201000</v>
      </c>
      <c r="N36" s="301">
        <f t="shared" si="2"/>
        <v>6964185</v>
      </c>
    </row>
    <row r="37" spans="1:14" ht="18.75" customHeight="1" x14ac:dyDescent="0.2">
      <c r="A37" s="76" t="s">
        <v>362</v>
      </c>
      <c r="B37" s="126" t="s">
        <v>363</v>
      </c>
      <c r="C37" s="310"/>
      <c r="D37" s="310"/>
      <c r="E37" s="310"/>
      <c r="F37" s="310"/>
      <c r="G37" s="310"/>
      <c r="H37" s="310"/>
      <c r="I37" s="310"/>
      <c r="J37" s="310"/>
      <c r="K37" s="310"/>
      <c r="L37" s="310"/>
      <c r="M37" s="310"/>
      <c r="N37" s="310"/>
    </row>
    <row r="38" spans="1:14" ht="18.75" customHeight="1" x14ac:dyDescent="0.2">
      <c r="A38" s="76" t="s">
        <v>364</v>
      </c>
      <c r="B38" s="126" t="s">
        <v>365</v>
      </c>
      <c r="C38" s="310"/>
      <c r="D38" s="310"/>
      <c r="E38" s="310"/>
      <c r="F38" s="310">
        <v>857000</v>
      </c>
      <c r="G38" s="310">
        <v>837000</v>
      </c>
      <c r="H38" s="310">
        <v>311124</v>
      </c>
      <c r="I38" s="310"/>
      <c r="J38" s="310"/>
      <c r="K38" s="310"/>
      <c r="L38" s="310">
        <f>SUM(C38,F38,I38)</f>
        <v>857000</v>
      </c>
      <c r="M38" s="310">
        <f>SUM(D38,G38,J38)</f>
        <v>837000</v>
      </c>
      <c r="N38" s="310">
        <f>SUM(E38,H38,K38)</f>
        <v>311124</v>
      </c>
    </row>
    <row r="39" spans="1:14" ht="17.25" customHeight="1" x14ac:dyDescent="0.2">
      <c r="A39" s="76" t="s">
        <v>366</v>
      </c>
      <c r="B39" s="126" t="s">
        <v>367</v>
      </c>
      <c r="C39" s="310"/>
      <c r="D39" s="310"/>
      <c r="E39" s="310"/>
      <c r="F39" s="310"/>
      <c r="G39" s="310"/>
      <c r="H39" s="310"/>
      <c r="I39" s="310"/>
      <c r="J39" s="310"/>
      <c r="K39" s="310"/>
      <c r="L39" s="310">
        <f>SUM(C39,F39,I39)</f>
        <v>0</v>
      </c>
      <c r="M39" s="310">
        <f t="shared" ref="M39:N40" si="3">SUM(D39,G39,J39)</f>
        <v>0</v>
      </c>
      <c r="N39" s="310">
        <f t="shared" si="3"/>
        <v>0</v>
      </c>
    </row>
    <row r="40" spans="1:14" ht="17.25" customHeight="1" x14ac:dyDescent="0.2">
      <c r="A40" s="76" t="s">
        <v>368</v>
      </c>
      <c r="B40" s="126" t="s">
        <v>369</v>
      </c>
      <c r="C40" s="310"/>
      <c r="D40" s="310"/>
      <c r="E40" s="310"/>
      <c r="F40" s="310"/>
      <c r="G40" s="310">
        <v>2882558</v>
      </c>
      <c r="H40" s="310">
        <v>5018820</v>
      </c>
      <c r="I40" s="310"/>
      <c r="J40" s="310"/>
      <c r="K40" s="310"/>
      <c r="L40" s="310">
        <f>SUM(C40,F40,I40)</f>
        <v>0</v>
      </c>
      <c r="M40" s="310">
        <f t="shared" si="3"/>
        <v>2882558</v>
      </c>
      <c r="N40" s="310">
        <f t="shared" si="3"/>
        <v>5018820</v>
      </c>
    </row>
    <row r="41" spans="1:14" ht="17.25" customHeight="1" x14ac:dyDescent="0.2">
      <c r="A41" s="76" t="s">
        <v>370</v>
      </c>
      <c r="B41" s="126" t="s">
        <v>371</v>
      </c>
      <c r="C41" s="310">
        <v>450000</v>
      </c>
      <c r="D41" s="310">
        <v>450000</v>
      </c>
      <c r="E41" s="310">
        <v>623681</v>
      </c>
      <c r="F41" s="310"/>
      <c r="G41" s="310"/>
      <c r="H41" s="310"/>
      <c r="I41" s="310"/>
      <c r="J41" s="310"/>
      <c r="K41" s="310"/>
      <c r="L41" s="310">
        <f>SUM(C41,F41,I41)</f>
        <v>450000</v>
      </c>
      <c r="M41" s="310">
        <f>SUM(D41,G41,J41)</f>
        <v>450000</v>
      </c>
      <c r="N41" s="310">
        <f>SUM(E41,H41,K41)</f>
        <v>623681</v>
      </c>
    </row>
    <row r="42" spans="1:14" ht="17.25" customHeight="1" x14ac:dyDescent="0.2">
      <c r="A42" s="76" t="s">
        <v>372</v>
      </c>
      <c r="B42" s="126" t="s">
        <v>373</v>
      </c>
      <c r="C42" s="310">
        <v>286000</v>
      </c>
      <c r="D42" s="310">
        <v>286000</v>
      </c>
      <c r="E42" s="310">
        <v>418233</v>
      </c>
      <c r="F42" s="310"/>
      <c r="G42" s="310"/>
      <c r="H42" s="310"/>
      <c r="I42" s="310"/>
      <c r="J42" s="310"/>
      <c r="K42" s="310"/>
      <c r="L42" s="310"/>
      <c r="M42" s="310"/>
      <c r="N42" s="310"/>
    </row>
    <row r="43" spans="1:14" ht="17.25" customHeight="1" x14ac:dyDescent="0.2">
      <c r="A43" s="76" t="s">
        <v>374</v>
      </c>
      <c r="B43" s="126" t="s">
        <v>375</v>
      </c>
      <c r="C43" s="310"/>
      <c r="D43" s="310"/>
      <c r="E43" s="310"/>
      <c r="F43" s="310"/>
      <c r="G43" s="310"/>
      <c r="H43" s="310"/>
      <c r="I43" s="310"/>
      <c r="J43" s="310"/>
      <c r="K43" s="310"/>
      <c r="L43" s="310"/>
      <c r="M43" s="310"/>
      <c r="N43" s="310"/>
    </row>
    <row r="44" spans="1:14" ht="17.25" customHeight="1" x14ac:dyDescent="0.2">
      <c r="A44" s="76" t="s">
        <v>376</v>
      </c>
      <c r="B44" s="126" t="s">
        <v>377</v>
      </c>
      <c r="C44" s="310"/>
      <c r="D44" s="310"/>
      <c r="E44" s="310"/>
      <c r="F44" s="310"/>
      <c r="G44" s="310"/>
      <c r="H44" s="310">
        <v>160</v>
      </c>
      <c r="I44" s="310"/>
      <c r="J44" s="310"/>
      <c r="K44" s="310"/>
      <c r="L44" s="310">
        <f>SUM(C44,F44,I44)</f>
        <v>0</v>
      </c>
      <c r="M44" s="310">
        <f>SUM(D44,G44,J44)</f>
        <v>0</v>
      </c>
      <c r="N44" s="310">
        <f>SUM(E44,H44,K44)</f>
        <v>160</v>
      </c>
    </row>
    <row r="45" spans="1:14" ht="18" customHeight="1" x14ac:dyDescent="0.2">
      <c r="A45" s="76" t="s">
        <v>378</v>
      </c>
      <c r="B45" s="126" t="s">
        <v>379</v>
      </c>
      <c r="C45" s="310"/>
      <c r="D45" s="310"/>
      <c r="E45" s="310"/>
      <c r="F45" s="310"/>
      <c r="G45" s="310"/>
      <c r="H45" s="310"/>
      <c r="I45" s="310"/>
      <c r="J45" s="310"/>
      <c r="K45" s="310"/>
      <c r="L45" s="310"/>
      <c r="M45" s="310"/>
      <c r="N45" s="310"/>
    </row>
    <row r="46" spans="1:14" ht="18" customHeight="1" x14ac:dyDescent="0.2">
      <c r="A46" s="76" t="s">
        <v>380</v>
      </c>
      <c r="B46" s="126" t="s">
        <v>381</v>
      </c>
      <c r="C46" s="310">
        <v>700000</v>
      </c>
      <c r="D46" s="310">
        <v>720000</v>
      </c>
      <c r="E46" s="310">
        <v>2210564</v>
      </c>
      <c r="F46" s="310"/>
      <c r="G46" s="310"/>
      <c r="H46" s="310"/>
      <c r="I46" s="310"/>
      <c r="J46" s="310"/>
      <c r="K46" s="310"/>
      <c r="L46" s="310"/>
      <c r="M46" s="310"/>
      <c r="N46" s="310">
        <f>SUM(H46)</f>
        <v>0</v>
      </c>
    </row>
    <row r="47" spans="1:14" ht="18" customHeight="1" x14ac:dyDescent="0.2">
      <c r="A47" s="131" t="s">
        <v>382</v>
      </c>
      <c r="B47" s="134" t="s">
        <v>11</v>
      </c>
      <c r="C47" s="301">
        <f>SUM(C37:C46)</f>
        <v>1436000</v>
      </c>
      <c r="D47" s="301">
        <f>SUM(D37:D46)</f>
        <v>1456000</v>
      </c>
      <c r="E47" s="301">
        <f>SUM(E37:E46)</f>
        <v>3252478</v>
      </c>
      <c r="F47" s="301">
        <f>SUM(F37:F46)</f>
        <v>857000</v>
      </c>
      <c r="G47" s="301">
        <f>SUM(G37:G46)</f>
        <v>3719558</v>
      </c>
      <c r="H47" s="301">
        <f>SUM(H38:H46)</f>
        <v>5330104</v>
      </c>
      <c r="I47" s="301"/>
      <c r="J47" s="301"/>
      <c r="K47" s="301"/>
      <c r="L47" s="301">
        <f>SUM(C47,F47,I47)</f>
        <v>2293000</v>
      </c>
      <c r="M47" s="301">
        <f t="shared" ref="M47:N47" si="4">SUM(D47,G47,J47)</f>
        <v>5175558</v>
      </c>
      <c r="N47" s="301">
        <f t="shared" si="4"/>
        <v>8582582</v>
      </c>
    </row>
    <row r="48" spans="1:14" ht="34.5" customHeight="1" x14ac:dyDescent="0.2">
      <c r="A48" s="76" t="s">
        <v>383</v>
      </c>
      <c r="B48" s="126" t="s">
        <v>384</v>
      </c>
      <c r="C48" s="310"/>
      <c r="D48" s="310"/>
      <c r="E48" s="310"/>
      <c r="F48" s="310"/>
      <c r="G48" s="310"/>
      <c r="H48" s="310"/>
      <c r="I48" s="310"/>
      <c r="J48" s="310"/>
      <c r="K48" s="310"/>
      <c r="L48" s="310"/>
      <c r="M48" s="310"/>
      <c r="N48" s="310"/>
    </row>
    <row r="49" spans="1:14" ht="33" customHeight="1" x14ac:dyDescent="0.2">
      <c r="A49" s="71" t="s">
        <v>385</v>
      </c>
      <c r="B49" s="126" t="s">
        <v>386</v>
      </c>
      <c r="C49" s="310"/>
      <c r="D49" s="310"/>
      <c r="E49" s="310"/>
      <c r="F49" s="310"/>
      <c r="G49" s="310"/>
      <c r="H49" s="310"/>
      <c r="I49" s="310"/>
      <c r="J49" s="310"/>
      <c r="K49" s="310"/>
      <c r="L49" s="310">
        <f>SUM(C49:I49)</f>
        <v>0</v>
      </c>
      <c r="M49" s="310"/>
      <c r="N49" s="310"/>
    </row>
    <row r="50" spans="1:14" ht="17.25" customHeight="1" x14ac:dyDescent="0.2">
      <c r="A50" s="76" t="s">
        <v>387</v>
      </c>
      <c r="B50" s="126" t="s">
        <v>388</v>
      </c>
      <c r="C50" s="310"/>
      <c r="D50" s="310"/>
      <c r="E50" s="310"/>
      <c r="F50" s="310"/>
      <c r="G50" s="310"/>
      <c r="H50" s="310"/>
      <c r="I50" s="310"/>
      <c r="J50" s="310"/>
      <c r="K50" s="310"/>
      <c r="L50" s="310">
        <f>SUM(C50,F50,I50)</f>
        <v>0</v>
      </c>
      <c r="M50" s="310">
        <v>30000</v>
      </c>
      <c r="N50" s="310">
        <f>SUM(E50,H50,K50)</f>
        <v>0</v>
      </c>
    </row>
    <row r="51" spans="1:14" ht="18" customHeight="1" x14ac:dyDescent="0.2">
      <c r="A51" s="77" t="s">
        <v>389</v>
      </c>
      <c r="B51" s="134" t="s">
        <v>15</v>
      </c>
      <c r="C51" s="301"/>
      <c r="D51" s="301"/>
      <c r="E51" s="301"/>
      <c r="F51" s="301">
        <f>SUM(F48:F50)</f>
        <v>0</v>
      </c>
      <c r="G51" s="301">
        <f t="shared" ref="G51:H51" si="5">SUM(G48:G50)</f>
        <v>0</v>
      </c>
      <c r="H51" s="301">
        <f t="shared" si="5"/>
        <v>0</v>
      </c>
      <c r="I51" s="301"/>
      <c r="J51" s="301"/>
      <c r="K51" s="301"/>
      <c r="L51" s="301">
        <f>SUM(C51,F51,I51)</f>
        <v>0</v>
      </c>
      <c r="M51" s="301">
        <v>30000</v>
      </c>
      <c r="N51" s="301">
        <f>SUM(E51,H51,K51)</f>
        <v>0</v>
      </c>
    </row>
    <row r="52" spans="1:14" ht="15.75" x14ac:dyDescent="0.25">
      <c r="A52" s="132" t="s">
        <v>220</v>
      </c>
      <c r="B52" s="152"/>
      <c r="C52" s="301">
        <f>SUM(C51,C47,C36,C22)</f>
        <v>21008369</v>
      </c>
      <c r="D52" s="301">
        <f>SUM(D51,D47,D36,D22)</f>
        <v>27940095</v>
      </c>
      <c r="E52" s="301">
        <f>SUM(E51,E47,E36,E22)</f>
        <v>30019982</v>
      </c>
      <c r="F52" s="301">
        <f>SUM(F51,F47,F36,F22)</f>
        <v>857000</v>
      </c>
      <c r="G52" s="301">
        <f>SUM(G51,G47,G36,G22,G16)</f>
        <v>3719558</v>
      </c>
      <c r="H52" s="301">
        <f>SUM(H51,H47,H36,H22)</f>
        <v>5330104</v>
      </c>
      <c r="I52" s="301"/>
      <c r="J52" s="301"/>
      <c r="K52" s="301"/>
      <c r="L52" s="301">
        <f>SUM(C52,F52)</f>
        <v>21865369</v>
      </c>
      <c r="M52" s="301">
        <f>SUM(D52,G52)</f>
        <v>31659653</v>
      </c>
      <c r="N52" s="301">
        <f>SUM(E52,H52)</f>
        <v>35350086</v>
      </c>
    </row>
    <row r="53" spans="1:14" ht="18" customHeight="1" x14ac:dyDescent="0.2">
      <c r="A53" s="71" t="s">
        <v>390</v>
      </c>
      <c r="B53" s="126" t="s">
        <v>391</v>
      </c>
      <c r="C53" s="310"/>
      <c r="D53" s="310"/>
      <c r="E53" s="310"/>
      <c r="F53" s="310"/>
      <c r="G53" s="310"/>
      <c r="H53" s="310"/>
      <c r="I53" s="310"/>
      <c r="J53" s="310"/>
      <c r="K53" s="310"/>
      <c r="L53" s="310">
        <f>SUM(C53,F53,I53)</f>
        <v>0</v>
      </c>
      <c r="M53" s="310">
        <f>SUM(D53,G53,J53)</f>
        <v>0</v>
      </c>
      <c r="N53" s="310">
        <f>SUM(E53,H53,K53)</f>
        <v>0</v>
      </c>
    </row>
    <row r="54" spans="1:14" ht="29.25" customHeight="1" x14ac:dyDescent="0.2">
      <c r="A54" s="71" t="s">
        <v>392</v>
      </c>
      <c r="B54" s="126" t="s">
        <v>393</v>
      </c>
      <c r="C54" s="310"/>
      <c r="D54" s="310"/>
      <c r="E54" s="310"/>
      <c r="F54" s="310"/>
      <c r="G54" s="310"/>
      <c r="H54" s="310"/>
      <c r="I54" s="310"/>
      <c r="J54" s="310"/>
      <c r="K54" s="310"/>
      <c r="L54" s="310"/>
      <c r="M54" s="310"/>
      <c r="N54" s="310"/>
    </row>
    <row r="55" spans="1:14" ht="33.75" customHeight="1" x14ac:dyDescent="0.2">
      <c r="A55" s="71" t="s">
        <v>394</v>
      </c>
      <c r="B55" s="126" t="s">
        <v>395</v>
      </c>
      <c r="C55" s="310"/>
      <c r="D55" s="310"/>
      <c r="E55" s="310"/>
      <c r="F55" s="310"/>
      <c r="G55" s="310"/>
      <c r="H55" s="310"/>
      <c r="I55" s="310"/>
      <c r="J55" s="310"/>
      <c r="K55" s="310"/>
      <c r="L55" s="310"/>
      <c r="M55" s="310"/>
      <c r="N55" s="310"/>
    </row>
    <row r="56" spans="1:14" ht="26.25" customHeight="1" x14ac:dyDescent="0.2">
      <c r="A56" s="71" t="s">
        <v>396</v>
      </c>
      <c r="B56" s="126" t="s">
        <v>397</v>
      </c>
      <c r="C56" s="310"/>
      <c r="D56" s="310"/>
      <c r="E56" s="310"/>
      <c r="F56" s="310"/>
      <c r="G56" s="310"/>
      <c r="H56" s="310"/>
      <c r="I56" s="310"/>
      <c r="J56" s="310"/>
      <c r="K56" s="310"/>
      <c r="L56" s="310"/>
      <c r="M56" s="310"/>
      <c r="N56" s="310"/>
    </row>
    <row r="57" spans="1:14" ht="27" customHeight="1" x14ac:dyDescent="0.2">
      <c r="A57" s="71" t="s">
        <v>398</v>
      </c>
      <c r="B57" s="126" t="s">
        <v>399</v>
      </c>
      <c r="C57" s="310"/>
      <c r="D57" s="310"/>
      <c r="E57" s="310"/>
      <c r="F57" s="310"/>
      <c r="G57" s="310">
        <v>98249796</v>
      </c>
      <c r="H57" s="310">
        <v>98249796</v>
      </c>
      <c r="I57" s="310"/>
      <c r="J57" s="310"/>
      <c r="K57" s="310"/>
      <c r="L57" s="310">
        <f t="shared" ref="L57:N57" si="6">SUM(C57,F57,I57)</f>
        <v>0</v>
      </c>
      <c r="M57" s="310">
        <f t="shared" si="6"/>
        <v>98249796</v>
      </c>
      <c r="N57" s="310">
        <f t="shared" si="6"/>
        <v>98249796</v>
      </c>
    </row>
    <row r="58" spans="1:14" ht="28.5" customHeight="1" x14ac:dyDescent="0.2">
      <c r="A58" s="77" t="s">
        <v>400</v>
      </c>
      <c r="B58" s="134" t="s">
        <v>7</v>
      </c>
      <c r="C58" s="301">
        <f>SUM(C53:C57)</f>
        <v>0</v>
      </c>
      <c r="D58" s="301">
        <f t="shared" ref="D58:N58" si="7">SUM(D53:D57)</f>
        <v>0</v>
      </c>
      <c r="E58" s="301">
        <f t="shared" si="7"/>
        <v>0</v>
      </c>
      <c r="F58" s="301">
        <f t="shared" si="7"/>
        <v>0</v>
      </c>
      <c r="G58" s="301">
        <f t="shared" si="7"/>
        <v>98249796</v>
      </c>
      <c r="H58" s="301">
        <f t="shared" si="7"/>
        <v>98249796</v>
      </c>
      <c r="I58" s="301">
        <f t="shared" si="7"/>
        <v>0</v>
      </c>
      <c r="J58" s="301">
        <f t="shared" si="7"/>
        <v>0</v>
      </c>
      <c r="K58" s="301">
        <f t="shared" si="7"/>
        <v>0</v>
      </c>
      <c r="L58" s="301">
        <f t="shared" si="7"/>
        <v>0</v>
      </c>
      <c r="M58" s="301">
        <f t="shared" si="7"/>
        <v>98249796</v>
      </c>
      <c r="N58" s="301">
        <f t="shared" si="7"/>
        <v>98249796</v>
      </c>
    </row>
    <row r="59" spans="1:14" ht="19.5" customHeight="1" x14ac:dyDescent="0.2">
      <c r="A59" s="76" t="s">
        <v>401</v>
      </c>
      <c r="B59" s="126" t="s">
        <v>402</v>
      </c>
      <c r="C59" s="310"/>
      <c r="D59" s="310"/>
      <c r="E59" s="310"/>
      <c r="F59" s="310"/>
      <c r="G59" s="310"/>
      <c r="H59" s="310"/>
      <c r="I59" s="310"/>
      <c r="J59" s="310"/>
      <c r="K59" s="310"/>
      <c r="L59" s="310"/>
      <c r="M59" s="310"/>
      <c r="N59" s="310"/>
    </row>
    <row r="60" spans="1:14" ht="19.5" customHeight="1" x14ac:dyDescent="0.2">
      <c r="A60" s="76" t="s">
        <v>403</v>
      </c>
      <c r="B60" s="126" t="s">
        <v>404</v>
      </c>
      <c r="C60" s="310"/>
      <c r="D60" s="310"/>
      <c r="E60" s="310"/>
      <c r="F60" s="310">
        <v>1500000</v>
      </c>
      <c r="G60" s="310">
        <v>1500000</v>
      </c>
      <c r="H60" s="310"/>
      <c r="I60" s="310"/>
      <c r="J60" s="310"/>
      <c r="K60" s="310"/>
      <c r="L60" s="310"/>
      <c r="M60" s="310"/>
      <c r="N60" s="310"/>
    </row>
    <row r="61" spans="1:14" ht="18.75" customHeight="1" x14ac:dyDescent="0.2">
      <c r="A61" s="76" t="s">
        <v>405</v>
      </c>
      <c r="B61" s="126" t="s">
        <v>406</v>
      </c>
      <c r="C61" s="310"/>
      <c r="D61" s="310"/>
      <c r="E61" s="310"/>
      <c r="F61" s="310"/>
      <c r="G61" s="310"/>
      <c r="H61" s="310"/>
      <c r="I61" s="310"/>
      <c r="J61" s="310"/>
      <c r="K61" s="310"/>
      <c r="L61" s="310">
        <f>SUM(C61,F61,I61)</f>
        <v>0</v>
      </c>
      <c r="M61" s="310">
        <f t="shared" ref="M61:N61" si="8">SUM(D61,G61,J61)</f>
        <v>0</v>
      </c>
      <c r="N61" s="310">
        <f t="shared" si="8"/>
        <v>0</v>
      </c>
    </row>
    <row r="62" spans="1:14" ht="18.75" customHeight="1" x14ac:dyDescent="0.2">
      <c r="A62" s="76" t="s">
        <v>407</v>
      </c>
      <c r="B62" s="126" t="s">
        <v>408</v>
      </c>
      <c r="C62" s="310"/>
      <c r="D62" s="310"/>
      <c r="E62" s="310"/>
      <c r="F62" s="310"/>
      <c r="G62" s="310"/>
      <c r="H62" s="310"/>
      <c r="I62" s="310"/>
      <c r="J62" s="310"/>
      <c r="K62" s="310"/>
      <c r="L62" s="310"/>
      <c r="M62" s="310"/>
      <c r="N62" s="310"/>
    </row>
    <row r="63" spans="1:14" ht="17.25" customHeight="1" x14ac:dyDescent="0.2">
      <c r="A63" s="76" t="s">
        <v>409</v>
      </c>
      <c r="B63" s="126" t="s">
        <v>410</v>
      </c>
      <c r="C63" s="310"/>
      <c r="D63" s="310"/>
      <c r="E63" s="310"/>
      <c r="F63" s="310"/>
      <c r="G63" s="310"/>
      <c r="H63" s="310"/>
      <c r="I63" s="310"/>
      <c r="J63" s="310"/>
      <c r="K63" s="310"/>
      <c r="L63" s="310"/>
      <c r="M63" s="310"/>
      <c r="N63" s="310"/>
    </row>
    <row r="64" spans="1:14" ht="17.25" customHeight="1" x14ac:dyDescent="0.2">
      <c r="A64" s="77" t="s">
        <v>411</v>
      </c>
      <c r="B64" s="134" t="s">
        <v>13</v>
      </c>
      <c r="C64" s="310"/>
      <c r="D64" s="310"/>
      <c r="E64" s="310"/>
      <c r="F64" s="301">
        <f>SUM(F59:F63)</f>
        <v>1500000</v>
      </c>
      <c r="G64" s="301">
        <f>SUM(G59:G63)</f>
        <v>1500000</v>
      </c>
      <c r="H64" s="301">
        <f>SUM(H59:H63)</f>
        <v>0</v>
      </c>
      <c r="I64" s="301"/>
      <c r="J64" s="301"/>
      <c r="K64" s="301"/>
      <c r="L64" s="301">
        <f>SUM(C64,F64,I64)</f>
        <v>1500000</v>
      </c>
      <c r="M64" s="301">
        <f>SUM(D64,G64,J64)</f>
        <v>1500000</v>
      </c>
      <c r="N64" s="301">
        <f>SUM(E64,H64,K64)</f>
        <v>0</v>
      </c>
    </row>
    <row r="65" spans="1:14" ht="31.5" customHeight="1" x14ac:dyDescent="0.2">
      <c r="A65" s="76" t="s">
        <v>412</v>
      </c>
      <c r="B65" s="126" t="s">
        <v>413</v>
      </c>
      <c r="C65" s="310"/>
      <c r="D65" s="310"/>
      <c r="E65" s="310"/>
      <c r="F65" s="310"/>
      <c r="G65" s="310"/>
      <c r="H65" s="310"/>
      <c r="I65" s="310"/>
      <c r="J65" s="310"/>
      <c r="K65" s="310"/>
      <c r="L65" s="310"/>
      <c r="M65" s="310"/>
      <c r="N65" s="310"/>
    </row>
    <row r="66" spans="1:14" ht="35.25" customHeight="1" x14ac:dyDescent="0.2">
      <c r="A66" s="71" t="s">
        <v>414</v>
      </c>
      <c r="B66" s="126" t="s">
        <v>415</v>
      </c>
      <c r="C66" s="310"/>
      <c r="D66" s="310"/>
      <c r="E66" s="310"/>
      <c r="F66" s="310"/>
      <c r="G66" s="310"/>
      <c r="H66" s="310"/>
      <c r="I66" s="310"/>
      <c r="J66" s="310"/>
      <c r="K66" s="310"/>
      <c r="L66" s="310">
        <f>SUM(C66,F66,I66)</f>
        <v>0</v>
      </c>
      <c r="M66" s="310">
        <f>SUM(D66,G66,J66)</f>
        <v>0</v>
      </c>
      <c r="N66" s="310">
        <f>SUM(E66,H66,K66)</f>
        <v>0</v>
      </c>
    </row>
    <row r="67" spans="1:14" ht="19.5" customHeight="1" x14ac:dyDescent="0.2">
      <c r="A67" s="76" t="s">
        <v>416</v>
      </c>
      <c r="B67" s="126" t="s">
        <v>417</v>
      </c>
      <c r="C67" s="310"/>
      <c r="D67" s="310"/>
      <c r="E67" s="310"/>
      <c r="F67" s="310"/>
      <c r="G67" s="310"/>
      <c r="H67" s="310"/>
      <c r="I67" s="310"/>
      <c r="J67" s="310"/>
      <c r="K67" s="310"/>
      <c r="L67" s="310"/>
      <c r="M67" s="310"/>
      <c r="N67" s="310"/>
    </row>
    <row r="68" spans="1:14" ht="19.5" customHeight="1" x14ac:dyDescent="0.2">
      <c r="A68" s="77" t="s">
        <v>418</v>
      </c>
      <c r="B68" s="134" t="s">
        <v>17</v>
      </c>
      <c r="C68" s="301"/>
      <c r="D68" s="301"/>
      <c r="E68" s="301"/>
      <c r="F68" s="301">
        <f>SUM(F65:F67)</f>
        <v>0</v>
      </c>
      <c r="G68" s="301">
        <f>SUM(G65:G67)</f>
        <v>0</v>
      </c>
      <c r="H68" s="301">
        <f>SUM(H65:H67)</f>
        <v>0</v>
      </c>
      <c r="I68" s="301"/>
      <c r="J68" s="301"/>
      <c r="K68" s="301"/>
      <c r="L68" s="301">
        <f>SUM(C68,F68,I68)</f>
        <v>0</v>
      </c>
      <c r="M68" s="301">
        <f>SUM(D68,G68,J68)</f>
        <v>0</v>
      </c>
      <c r="N68" s="301">
        <f t="shared" ref="N68" si="9">SUM(E68,H68,K68)</f>
        <v>0</v>
      </c>
    </row>
    <row r="69" spans="1:14" ht="15.75" x14ac:dyDescent="0.25">
      <c r="A69" s="132" t="s">
        <v>262</v>
      </c>
      <c r="B69" s="152"/>
      <c r="C69" s="301">
        <f>SUM(C68,C64,C58)</f>
        <v>0</v>
      </c>
      <c r="D69" s="301">
        <f t="shared" ref="D69:E69" si="10">SUM(D68,D64,D58)</f>
        <v>0</v>
      </c>
      <c r="E69" s="301">
        <f t="shared" si="10"/>
        <v>0</v>
      </c>
      <c r="F69" s="301">
        <f>SUM(F68,F64:F65,F58)</f>
        <v>1500000</v>
      </c>
      <c r="G69" s="301">
        <f>SUM(G68,G64,G58)</f>
        <v>99749796</v>
      </c>
      <c r="H69" s="301">
        <f>SUM(H68,H64,H58)</f>
        <v>98249796</v>
      </c>
      <c r="I69" s="301"/>
      <c r="J69" s="301"/>
      <c r="K69" s="301"/>
      <c r="L69" s="301">
        <f>SUM(L68,L64,L58)</f>
        <v>1500000</v>
      </c>
      <c r="M69" s="301">
        <f>SUM(M68,M64,M58)</f>
        <v>99749796</v>
      </c>
      <c r="N69" s="301">
        <f>SUM(N68,N64,N58)</f>
        <v>98249796</v>
      </c>
    </row>
    <row r="70" spans="1:14" ht="21" customHeight="1" x14ac:dyDescent="0.2">
      <c r="A70" s="153" t="s">
        <v>419</v>
      </c>
      <c r="B70" s="135" t="s">
        <v>420</v>
      </c>
      <c r="C70" s="301">
        <f t="shared" ref="C70:H70" si="11">SUM(C69,C52)</f>
        <v>21008369</v>
      </c>
      <c r="D70" s="301">
        <f t="shared" si="11"/>
        <v>27940095</v>
      </c>
      <c r="E70" s="301">
        <f t="shared" si="11"/>
        <v>30019982</v>
      </c>
      <c r="F70" s="301">
        <f t="shared" si="11"/>
        <v>2357000</v>
      </c>
      <c r="G70" s="301">
        <f t="shared" si="11"/>
        <v>103469354</v>
      </c>
      <c r="H70" s="301">
        <f t="shared" si="11"/>
        <v>103579900</v>
      </c>
      <c r="I70" s="301"/>
      <c r="J70" s="301"/>
      <c r="K70" s="301"/>
      <c r="L70" s="301">
        <f>SUM(C70,F70,I70)</f>
        <v>23365369</v>
      </c>
      <c r="M70" s="301">
        <f t="shared" ref="M70:N70" si="12">SUM(D70,G70,J70)</f>
        <v>131409449</v>
      </c>
      <c r="N70" s="301">
        <f t="shared" si="12"/>
        <v>133599882</v>
      </c>
    </row>
    <row r="71" spans="1:14" ht="15" x14ac:dyDescent="0.2">
      <c r="A71" s="138" t="s">
        <v>421</v>
      </c>
      <c r="B71" s="71" t="s">
        <v>422</v>
      </c>
      <c r="C71" s="310"/>
      <c r="D71" s="310"/>
      <c r="E71" s="310"/>
      <c r="F71" s="310"/>
      <c r="G71" s="310"/>
      <c r="H71" s="310"/>
      <c r="I71" s="310"/>
      <c r="J71" s="310"/>
      <c r="K71" s="310"/>
      <c r="L71" s="310"/>
      <c r="M71" s="310"/>
      <c r="N71" s="310"/>
    </row>
    <row r="72" spans="1:14" ht="33" customHeight="1" x14ac:dyDescent="0.2">
      <c r="A72" s="76" t="s">
        <v>65</v>
      </c>
      <c r="B72" s="71" t="s">
        <v>423</v>
      </c>
      <c r="C72" s="310"/>
      <c r="D72" s="310"/>
      <c r="E72" s="310"/>
      <c r="F72" s="310"/>
      <c r="G72" s="310"/>
      <c r="H72" s="310"/>
      <c r="I72" s="310"/>
      <c r="J72" s="310"/>
      <c r="K72" s="310"/>
      <c r="L72" s="310"/>
      <c r="M72" s="310">
        <f>SUM(D72,G72,J72)</f>
        <v>0</v>
      </c>
      <c r="N72" s="310"/>
    </row>
    <row r="73" spans="1:14" ht="15" x14ac:dyDescent="0.2">
      <c r="A73" s="138" t="s">
        <v>424</v>
      </c>
      <c r="B73" s="71" t="s">
        <v>425</v>
      </c>
      <c r="C73" s="310"/>
      <c r="D73" s="310"/>
      <c r="E73" s="310"/>
      <c r="F73" s="310">
        <v>7305000</v>
      </c>
      <c r="G73" s="310"/>
      <c r="H73" s="310"/>
      <c r="I73" s="310"/>
      <c r="J73" s="310"/>
      <c r="K73" s="310"/>
      <c r="L73" s="310"/>
      <c r="M73" s="310"/>
      <c r="N73" s="310"/>
    </row>
    <row r="74" spans="1:14" ht="18.75" customHeight="1" x14ac:dyDescent="0.2">
      <c r="A74" s="137" t="s">
        <v>426</v>
      </c>
      <c r="B74" s="75" t="s">
        <v>427</v>
      </c>
      <c r="C74" s="310"/>
      <c r="D74" s="310"/>
      <c r="E74" s="310"/>
      <c r="F74" s="301">
        <f>SUM(F71:F73)</f>
        <v>7305000</v>
      </c>
      <c r="G74" s="301">
        <f t="shared" ref="G74:H74" si="13">SUM(G71:G73)</f>
        <v>0</v>
      </c>
      <c r="H74" s="301">
        <f t="shared" si="13"/>
        <v>0</v>
      </c>
      <c r="I74" s="301"/>
      <c r="J74" s="301"/>
      <c r="K74" s="301"/>
      <c r="L74" s="301"/>
      <c r="M74" s="301">
        <f>SUM(D74,G74,J74)</f>
        <v>0</v>
      </c>
      <c r="N74" s="301"/>
    </row>
    <row r="75" spans="1:14" ht="17.25" customHeight="1" x14ac:dyDescent="0.2">
      <c r="A75" s="76" t="s">
        <v>73</v>
      </c>
      <c r="B75" s="71" t="s">
        <v>428</v>
      </c>
      <c r="C75" s="310"/>
      <c r="D75" s="310"/>
      <c r="E75" s="310"/>
      <c r="F75" s="310"/>
      <c r="G75" s="310"/>
      <c r="H75" s="310"/>
      <c r="I75" s="310"/>
      <c r="J75" s="310"/>
      <c r="K75" s="310"/>
      <c r="L75" s="310"/>
      <c r="M75" s="310"/>
      <c r="N75" s="310"/>
    </row>
    <row r="76" spans="1:14" ht="15" x14ac:dyDescent="0.2">
      <c r="A76" s="138" t="s">
        <v>67</v>
      </c>
      <c r="B76" s="71" t="s">
        <v>429</v>
      </c>
      <c r="C76" s="310"/>
      <c r="D76" s="310"/>
      <c r="E76" s="310"/>
      <c r="F76" s="310"/>
      <c r="G76" s="310"/>
      <c r="H76" s="310"/>
      <c r="I76" s="310"/>
      <c r="J76" s="310"/>
      <c r="K76" s="310"/>
      <c r="L76" s="310"/>
      <c r="M76" s="310"/>
      <c r="N76" s="310"/>
    </row>
    <row r="77" spans="1:14" ht="18.75" customHeight="1" x14ac:dyDescent="0.2">
      <c r="A77" s="76" t="s">
        <v>430</v>
      </c>
      <c r="B77" s="71" t="s">
        <v>431</v>
      </c>
      <c r="C77" s="310"/>
      <c r="D77" s="310"/>
      <c r="E77" s="310"/>
      <c r="F77" s="310"/>
      <c r="G77" s="310"/>
      <c r="H77" s="310"/>
      <c r="I77" s="310"/>
      <c r="J77" s="310"/>
      <c r="K77" s="310"/>
      <c r="L77" s="310"/>
      <c r="M77" s="310"/>
      <c r="N77" s="310"/>
    </row>
    <row r="78" spans="1:14" ht="15" x14ac:dyDescent="0.2">
      <c r="A78" s="138" t="s">
        <v>68</v>
      </c>
      <c r="B78" s="71" t="s">
        <v>432</v>
      </c>
      <c r="C78" s="310"/>
      <c r="D78" s="310"/>
      <c r="E78" s="310"/>
      <c r="F78" s="310"/>
      <c r="G78" s="310"/>
      <c r="H78" s="310"/>
      <c r="I78" s="310"/>
      <c r="J78" s="310"/>
      <c r="K78" s="310"/>
      <c r="L78" s="310"/>
      <c r="M78" s="310"/>
      <c r="N78" s="310"/>
    </row>
    <row r="79" spans="1:14" x14ac:dyDescent="0.2">
      <c r="A79" s="139" t="s">
        <v>433</v>
      </c>
      <c r="B79" s="75" t="s">
        <v>434</v>
      </c>
      <c r="C79" s="310"/>
      <c r="D79" s="310"/>
      <c r="E79" s="310"/>
      <c r="F79" s="310"/>
      <c r="G79" s="310"/>
      <c r="H79" s="310"/>
      <c r="I79" s="310"/>
      <c r="J79" s="310"/>
      <c r="K79" s="310"/>
      <c r="L79" s="310"/>
      <c r="M79" s="310"/>
      <c r="N79" s="310"/>
    </row>
    <row r="80" spans="1:14" ht="27.75" customHeight="1" x14ac:dyDescent="0.2">
      <c r="A80" s="71" t="s">
        <v>435</v>
      </c>
      <c r="B80" s="71" t="s">
        <v>436</v>
      </c>
      <c r="C80" s="310"/>
      <c r="D80" s="310"/>
      <c r="E80" s="310"/>
      <c r="F80" s="310">
        <v>3934919</v>
      </c>
      <c r="G80" s="310">
        <v>3934919</v>
      </c>
      <c r="H80" s="310">
        <v>3934919</v>
      </c>
      <c r="I80" s="310"/>
      <c r="J80" s="310"/>
      <c r="K80" s="310"/>
      <c r="L80" s="310">
        <f t="shared" ref="L80:N81" si="14">SUM(C80,F80,I80)</f>
        <v>3934919</v>
      </c>
      <c r="M80" s="310">
        <f t="shared" si="14"/>
        <v>3934919</v>
      </c>
      <c r="N80" s="310">
        <f t="shared" si="14"/>
        <v>3934919</v>
      </c>
    </row>
    <row r="81" spans="1:14" ht="30" customHeight="1" x14ac:dyDescent="0.2">
      <c r="A81" s="71" t="s">
        <v>437</v>
      </c>
      <c r="B81" s="71" t="s">
        <v>436</v>
      </c>
      <c r="C81" s="310"/>
      <c r="D81" s="310"/>
      <c r="E81" s="310"/>
      <c r="F81" s="310"/>
      <c r="G81" s="310"/>
      <c r="H81" s="310"/>
      <c r="I81" s="310"/>
      <c r="J81" s="310"/>
      <c r="K81" s="310"/>
      <c r="L81" s="310">
        <f t="shared" si="14"/>
        <v>0</v>
      </c>
      <c r="M81" s="310">
        <f t="shared" si="14"/>
        <v>0</v>
      </c>
      <c r="N81" s="310">
        <f t="shared" si="14"/>
        <v>0</v>
      </c>
    </row>
    <row r="82" spans="1:14" ht="28.5" customHeight="1" x14ac:dyDescent="0.2">
      <c r="A82" s="71" t="s">
        <v>438</v>
      </c>
      <c r="B82" s="71" t="s">
        <v>439</v>
      </c>
      <c r="C82" s="310"/>
      <c r="D82" s="310"/>
      <c r="E82" s="310"/>
      <c r="F82" s="310"/>
      <c r="G82" s="310"/>
      <c r="H82" s="310"/>
      <c r="I82" s="310"/>
      <c r="J82" s="310"/>
      <c r="K82" s="310"/>
      <c r="L82" s="310"/>
      <c r="M82" s="310"/>
      <c r="N82" s="310"/>
    </row>
    <row r="83" spans="1:14" ht="30" customHeight="1" x14ac:dyDescent="0.2">
      <c r="A83" s="71" t="s">
        <v>440</v>
      </c>
      <c r="B83" s="71" t="s">
        <v>439</v>
      </c>
      <c r="C83" s="310"/>
      <c r="D83" s="310"/>
      <c r="E83" s="310"/>
      <c r="F83" s="310"/>
      <c r="G83" s="310"/>
      <c r="H83" s="310"/>
      <c r="I83" s="310"/>
      <c r="J83" s="310"/>
      <c r="K83" s="310"/>
      <c r="L83" s="310"/>
      <c r="M83" s="310"/>
      <c r="N83" s="310"/>
    </row>
    <row r="84" spans="1:14" ht="15.75" customHeight="1" x14ac:dyDescent="0.2">
      <c r="A84" s="75" t="s">
        <v>441</v>
      </c>
      <c r="B84" s="75" t="s">
        <v>442</v>
      </c>
      <c r="C84" s="310"/>
      <c r="D84" s="310"/>
      <c r="E84" s="310"/>
      <c r="F84" s="301">
        <f>SUM(F80:F83)</f>
        <v>3934919</v>
      </c>
      <c r="G84" s="301">
        <f>SUM(G80:G83)</f>
        <v>3934919</v>
      </c>
      <c r="H84" s="301">
        <f>SUM(H80:H83)</f>
        <v>3934919</v>
      </c>
      <c r="I84" s="301"/>
      <c r="J84" s="301"/>
      <c r="K84" s="301"/>
      <c r="L84" s="301">
        <f>SUM(C84,F84,I84)</f>
        <v>3934919</v>
      </c>
      <c r="M84" s="301">
        <f>SUM(D84,G84,J84)</f>
        <v>3934919</v>
      </c>
      <c r="N84" s="301">
        <f>SUM(E84,H84,K84)</f>
        <v>3934919</v>
      </c>
    </row>
    <row r="85" spans="1:14" ht="15" x14ac:dyDescent="0.2">
      <c r="A85" s="138" t="s">
        <v>443</v>
      </c>
      <c r="B85" s="71" t="s">
        <v>444</v>
      </c>
      <c r="C85" s="310"/>
      <c r="D85" s="310"/>
      <c r="E85" s="310"/>
      <c r="F85" s="310"/>
      <c r="G85" s="310">
        <v>639759</v>
      </c>
      <c r="H85" s="310">
        <v>639759</v>
      </c>
      <c r="I85" s="310"/>
      <c r="J85" s="310"/>
      <c r="K85" s="310"/>
      <c r="L85" s="310"/>
      <c r="M85" s="310">
        <f>SUM(D85,G85,J85)</f>
        <v>639759</v>
      </c>
      <c r="N85" s="310">
        <f>SUM(E85,H85,K85)</f>
        <v>639759</v>
      </c>
    </row>
    <row r="86" spans="1:14" ht="15" x14ac:dyDescent="0.2">
      <c r="A86" s="138" t="s">
        <v>445</v>
      </c>
      <c r="B86" s="71" t="s">
        <v>446</v>
      </c>
      <c r="C86" s="310"/>
      <c r="D86" s="310"/>
      <c r="E86" s="310"/>
      <c r="F86" s="310"/>
      <c r="G86" s="310"/>
      <c r="H86" s="310"/>
      <c r="I86" s="310"/>
      <c r="J86" s="310"/>
      <c r="K86" s="310"/>
      <c r="L86" s="310"/>
      <c r="M86" s="310"/>
      <c r="N86" s="310"/>
    </row>
    <row r="87" spans="1:14" ht="15" x14ac:dyDescent="0.2">
      <c r="A87" s="138" t="s">
        <v>447</v>
      </c>
      <c r="B87" s="71" t="s">
        <v>448</v>
      </c>
      <c r="C87" s="310"/>
      <c r="D87" s="310"/>
      <c r="E87" s="310"/>
      <c r="F87" s="310"/>
      <c r="G87" s="310"/>
      <c r="H87" s="310"/>
      <c r="I87" s="310"/>
      <c r="J87" s="310"/>
      <c r="K87" s="310"/>
      <c r="L87" s="310"/>
      <c r="M87" s="310"/>
      <c r="N87" s="310"/>
    </row>
    <row r="88" spans="1:14" ht="15" x14ac:dyDescent="0.2">
      <c r="A88" s="138" t="s">
        <v>449</v>
      </c>
      <c r="B88" s="71" t="s">
        <v>450</v>
      </c>
      <c r="C88" s="310"/>
      <c r="D88" s="310"/>
      <c r="E88" s="310"/>
      <c r="F88" s="310"/>
      <c r="G88" s="310"/>
      <c r="H88" s="310"/>
      <c r="I88" s="310"/>
      <c r="J88" s="310"/>
      <c r="K88" s="310"/>
      <c r="L88" s="310"/>
      <c r="M88" s="310"/>
      <c r="N88" s="310"/>
    </row>
    <row r="89" spans="1:14" ht="20.25" customHeight="1" x14ac:dyDescent="0.2">
      <c r="A89" s="76" t="s">
        <v>451</v>
      </c>
      <c r="B89" s="71" t="s">
        <v>452</v>
      </c>
      <c r="C89" s="310"/>
      <c r="D89" s="310"/>
      <c r="E89" s="310"/>
      <c r="F89" s="310"/>
      <c r="G89" s="310"/>
      <c r="H89" s="310"/>
      <c r="I89" s="310"/>
      <c r="J89" s="310"/>
      <c r="K89" s="310"/>
      <c r="L89" s="310"/>
      <c r="M89" s="310"/>
      <c r="N89" s="310"/>
    </row>
    <row r="90" spans="1:14" ht="19.5" customHeight="1" x14ac:dyDescent="0.2">
      <c r="A90" s="137" t="s">
        <v>453</v>
      </c>
      <c r="B90" s="75" t="s">
        <v>454</v>
      </c>
      <c r="C90" s="301"/>
      <c r="D90" s="301"/>
      <c r="E90" s="301"/>
      <c r="F90" s="301">
        <f>SUM(F74,F79,F84,F85:F89)</f>
        <v>11239919</v>
      </c>
      <c r="G90" s="301">
        <f t="shared" ref="G90:H90" si="15">SUM(G74,G79,G84,G85:G89)</f>
        <v>4574678</v>
      </c>
      <c r="H90" s="301">
        <f t="shared" si="15"/>
        <v>4574678</v>
      </c>
      <c r="I90" s="301">
        <f t="shared" ref="I90:N90" si="16">SUM(I84:I89,I79,I74)</f>
        <v>0</v>
      </c>
      <c r="J90" s="301">
        <f t="shared" si="16"/>
        <v>0</v>
      </c>
      <c r="K90" s="301">
        <f t="shared" si="16"/>
        <v>0</v>
      </c>
      <c r="L90" s="301">
        <f>SUM(C90,F90,I90)</f>
        <v>11239919</v>
      </c>
      <c r="M90" s="301">
        <f t="shared" si="16"/>
        <v>4574678</v>
      </c>
      <c r="N90" s="301">
        <f t="shared" si="16"/>
        <v>4574678</v>
      </c>
    </row>
    <row r="91" spans="1:14" ht="19.5" customHeight="1" x14ac:dyDescent="0.2">
      <c r="A91" s="76" t="s">
        <v>455</v>
      </c>
      <c r="B91" s="71" t="s">
        <v>456</v>
      </c>
      <c r="C91" s="310"/>
      <c r="D91" s="310"/>
      <c r="E91" s="310"/>
      <c r="F91" s="310"/>
      <c r="G91" s="310"/>
      <c r="H91" s="310"/>
      <c r="I91" s="310"/>
      <c r="J91" s="310"/>
      <c r="K91" s="310"/>
      <c r="L91" s="310"/>
      <c r="M91" s="310"/>
      <c r="N91" s="310"/>
    </row>
    <row r="92" spans="1:14" ht="19.5" customHeight="1" x14ac:dyDescent="0.2">
      <c r="A92" s="76" t="s">
        <v>457</v>
      </c>
      <c r="B92" s="71" t="s">
        <v>458</v>
      </c>
      <c r="C92" s="310"/>
      <c r="D92" s="310"/>
      <c r="E92" s="310"/>
      <c r="F92" s="310"/>
      <c r="G92" s="310"/>
      <c r="H92" s="310"/>
      <c r="I92" s="310"/>
      <c r="J92" s="310"/>
      <c r="K92" s="310"/>
      <c r="L92" s="310"/>
      <c r="M92" s="310"/>
      <c r="N92" s="310"/>
    </row>
    <row r="93" spans="1:14" ht="15" x14ac:dyDescent="0.2">
      <c r="A93" s="138" t="s">
        <v>459</v>
      </c>
      <c r="B93" s="71" t="s">
        <v>460</v>
      </c>
      <c r="C93" s="310"/>
      <c r="D93" s="310"/>
      <c r="E93" s="310"/>
      <c r="F93" s="310"/>
      <c r="G93" s="310"/>
      <c r="H93" s="310"/>
      <c r="I93" s="310"/>
      <c r="J93" s="310"/>
      <c r="K93" s="310"/>
      <c r="L93" s="310"/>
      <c r="M93" s="310"/>
      <c r="N93" s="310"/>
    </row>
    <row r="94" spans="1:14" ht="15" x14ac:dyDescent="0.2">
      <c r="A94" s="138" t="s">
        <v>461</v>
      </c>
      <c r="B94" s="71" t="s">
        <v>462</v>
      </c>
      <c r="C94" s="310"/>
      <c r="D94" s="310"/>
      <c r="E94" s="310"/>
      <c r="F94" s="310"/>
      <c r="G94" s="310"/>
      <c r="H94" s="310"/>
      <c r="I94" s="310"/>
      <c r="J94" s="310"/>
      <c r="K94" s="310"/>
      <c r="L94" s="310"/>
      <c r="M94" s="310"/>
      <c r="N94" s="310"/>
    </row>
    <row r="95" spans="1:14" x14ac:dyDescent="0.2">
      <c r="A95" s="139" t="s">
        <v>463</v>
      </c>
      <c r="B95" s="75" t="s">
        <v>464</v>
      </c>
      <c r="C95" s="310"/>
      <c r="D95" s="310"/>
      <c r="E95" s="310"/>
      <c r="F95" s="310"/>
      <c r="G95" s="310"/>
      <c r="H95" s="310"/>
      <c r="I95" s="310"/>
      <c r="J95" s="310"/>
      <c r="K95" s="310"/>
      <c r="L95" s="310"/>
      <c r="M95" s="310"/>
      <c r="N95" s="310"/>
    </row>
    <row r="96" spans="1:14" ht="18" customHeight="1" x14ac:dyDescent="0.2">
      <c r="A96" s="137" t="s">
        <v>465</v>
      </c>
      <c r="B96" s="75" t="s">
        <v>466</v>
      </c>
      <c r="C96" s="310"/>
      <c r="D96" s="310"/>
      <c r="E96" s="310"/>
      <c r="F96" s="310"/>
      <c r="G96" s="310"/>
      <c r="H96" s="310"/>
      <c r="I96" s="310"/>
      <c r="J96" s="310"/>
      <c r="K96" s="310"/>
      <c r="L96" s="310"/>
      <c r="M96" s="310"/>
      <c r="N96" s="310"/>
    </row>
    <row r="97" spans="1:14" ht="15.75" x14ac:dyDescent="0.2">
      <c r="A97" s="141" t="s">
        <v>467</v>
      </c>
      <c r="B97" s="142" t="s">
        <v>20</v>
      </c>
      <c r="C97" s="301">
        <f>SUM(C70,C84,C90,C74,C79,C95:C96)</f>
        <v>21008369</v>
      </c>
      <c r="D97" s="301">
        <f t="shared" ref="D97:H97" si="17">SUM(D70,D84,D90,D74,D79,D95:D96)</f>
        <v>27940095</v>
      </c>
      <c r="E97" s="301">
        <f t="shared" si="17"/>
        <v>30019982</v>
      </c>
      <c r="F97" s="301">
        <f t="shared" si="17"/>
        <v>24836838</v>
      </c>
      <c r="G97" s="301">
        <f t="shared" si="17"/>
        <v>111978951</v>
      </c>
      <c r="H97" s="301">
        <f t="shared" si="17"/>
        <v>112089497</v>
      </c>
      <c r="I97" s="301">
        <f t="shared" ref="I97:N97" si="18">SUM(I95:I96,I90)</f>
        <v>0</v>
      </c>
      <c r="J97" s="301">
        <f t="shared" si="18"/>
        <v>0</v>
      </c>
      <c r="K97" s="301">
        <f t="shared" si="18"/>
        <v>0</v>
      </c>
      <c r="L97" s="301">
        <f t="shared" si="18"/>
        <v>11239919</v>
      </c>
      <c r="M97" s="301">
        <f t="shared" si="18"/>
        <v>4574678</v>
      </c>
      <c r="N97" s="301">
        <f t="shared" si="18"/>
        <v>4574678</v>
      </c>
    </row>
    <row r="98" spans="1:14" ht="15.75" x14ac:dyDescent="0.25">
      <c r="A98" s="143" t="s">
        <v>468</v>
      </c>
      <c r="B98" s="144"/>
      <c r="C98" s="301">
        <f t="shared" ref="C98:N98" si="19">SUM(C97,C70)</f>
        <v>42016738</v>
      </c>
      <c r="D98" s="301">
        <f t="shared" si="19"/>
        <v>55880190</v>
      </c>
      <c r="E98" s="301">
        <f t="shared" si="19"/>
        <v>60039964</v>
      </c>
      <c r="F98" s="301">
        <f t="shared" si="19"/>
        <v>27193838</v>
      </c>
      <c r="G98" s="301">
        <f t="shared" si="19"/>
        <v>215448305</v>
      </c>
      <c r="H98" s="301">
        <f t="shared" si="19"/>
        <v>215669397</v>
      </c>
      <c r="I98" s="301">
        <f t="shared" si="19"/>
        <v>0</v>
      </c>
      <c r="J98" s="301">
        <f t="shared" si="19"/>
        <v>0</v>
      </c>
      <c r="K98" s="301">
        <f t="shared" si="19"/>
        <v>0</v>
      </c>
      <c r="L98" s="301">
        <f t="shared" si="19"/>
        <v>34605288</v>
      </c>
      <c r="M98" s="301">
        <f t="shared" si="19"/>
        <v>135984127</v>
      </c>
      <c r="N98" s="301">
        <f t="shared" si="19"/>
        <v>138174560</v>
      </c>
    </row>
  </sheetData>
  <mergeCells count="6">
    <mergeCell ref="C8:E8"/>
    <mergeCell ref="F8:H8"/>
    <mergeCell ref="I8:K8"/>
    <mergeCell ref="A1:N1"/>
    <mergeCell ref="A5:N5"/>
    <mergeCell ref="A4:N4"/>
  </mergeCells>
  <pageMargins left="0.11811023622047245" right="0.11811023622047245" top="0.74803149606299213" bottom="0.74803149606299213" header="0.31496062992125984" footer="0.31496062992125984"/>
  <pageSetup paperSize="9" scale="75" orientation="landscape" verticalDpi="0" r:id="rId1"/>
  <headerFooter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6"/>
  <sheetViews>
    <sheetView topLeftCell="A16" workbookViewId="0">
      <selection activeCell="B5" sqref="B5"/>
    </sheetView>
  </sheetViews>
  <sheetFormatPr defaultRowHeight="12.75" x14ac:dyDescent="0.2"/>
  <cols>
    <col min="1" max="1" width="49.5703125" customWidth="1"/>
    <col min="2" max="2" width="14.85546875" customWidth="1"/>
  </cols>
  <sheetData>
    <row r="1" spans="1:7" x14ac:dyDescent="0.2">
      <c r="A1" s="385" t="s">
        <v>826</v>
      </c>
      <c r="B1" s="385"/>
    </row>
    <row r="2" spans="1:7" x14ac:dyDescent="0.2">
      <c r="A2" s="340"/>
    </row>
    <row r="3" spans="1:7" x14ac:dyDescent="0.2">
      <c r="A3" s="340" t="s">
        <v>817</v>
      </c>
      <c r="G3" s="56"/>
    </row>
    <row r="4" spans="1:7" x14ac:dyDescent="0.2">
      <c r="A4" s="328" t="s">
        <v>778</v>
      </c>
    </row>
    <row r="5" spans="1:7" x14ac:dyDescent="0.2">
      <c r="A5" s="1"/>
    </row>
    <row r="6" spans="1:7" x14ac:dyDescent="0.2">
      <c r="A6" s="340" t="s">
        <v>499</v>
      </c>
      <c r="C6" s="43"/>
    </row>
    <row r="7" spans="1:7" x14ac:dyDescent="0.2">
      <c r="C7" s="44"/>
    </row>
    <row r="8" spans="1:7" ht="60" x14ac:dyDescent="0.2">
      <c r="A8" s="341" t="s">
        <v>779</v>
      </c>
      <c r="B8" s="342" t="s">
        <v>780</v>
      </c>
    </row>
    <row r="9" spans="1:7" ht="30" x14ac:dyDescent="0.2">
      <c r="A9" s="342" t="s">
        <v>781</v>
      </c>
      <c r="B9" s="343"/>
      <c r="C9" s="43"/>
    </row>
    <row r="10" spans="1:7" ht="15" x14ac:dyDescent="0.2">
      <c r="A10" s="342" t="s">
        <v>782</v>
      </c>
      <c r="B10" s="343"/>
    </row>
    <row r="11" spans="1:7" ht="15" x14ac:dyDescent="0.2">
      <c r="A11" s="342" t="s">
        <v>783</v>
      </c>
      <c r="B11" s="343"/>
    </row>
    <row r="12" spans="1:7" ht="15" x14ac:dyDescent="0.2">
      <c r="A12" s="342" t="s">
        <v>784</v>
      </c>
      <c r="B12" s="343"/>
    </row>
    <row r="13" spans="1:7" ht="25.5" x14ac:dyDescent="0.2">
      <c r="A13" s="341" t="s">
        <v>785</v>
      </c>
      <c r="B13" s="343"/>
    </row>
    <row r="14" spans="1:7" ht="30" x14ac:dyDescent="0.2">
      <c r="A14" s="342" t="s">
        <v>786</v>
      </c>
      <c r="B14" s="343"/>
    </row>
    <row r="15" spans="1:7" ht="45" x14ac:dyDescent="0.2">
      <c r="A15" s="342" t="s">
        <v>787</v>
      </c>
      <c r="B15" s="343"/>
    </row>
    <row r="16" spans="1:7" ht="15" x14ac:dyDescent="0.2">
      <c r="A16" s="342" t="s">
        <v>788</v>
      </c>
      <c r="B16" s="343"/>
    </row>
    <row r="17" spans="1:7" ht="15" x14ac:dyDescent="0.2">
      <c r="A17" s="342" t="s">
        <v>789</v>
      </c>
      <c r="B17" s="343">
        <v>1</v>
      </c>
    </row>
    <row r="18" spans="1:7" ht="15" x14ac:dyDescent="0.2">
      <c r="A18" s="342" t="s">
        <v>790</v>
      </c>
      <c r="B18" s="343"/>
      <c r="G18" s="56"/>
    </row>
    <row r="19" spans="1:7" ht="15" x14ac:dyDescent="0.2">
      <c r="A19" s="342" t="s">
        <v>791</v>
      </c>
      <c r="B19" s="343"/>
    </row>
    <row r="20" spans="1:7" ht="15" x14ac:dyDescent="0.2">
      <c r="A20" s="342" t="s">
        <v>792</v>
      </c>
      <c r="B20" s="343"/>
      <c r="E20" s="43"/>
      <c r="G20" s="43"/>
    </row>
    <row r="21" spans="1:7" ht="15" x14ac:dyDescent="0.2">
      <c r="A21" s="342" t="s">
        <v>793</v>
      </c>
      <c r="B21" s="343"/>
    </row>
    <row r="22" spans="1:7" x14ac:dyDescent="0.2">
      <c r="A22" s="341" t="s">
        <v>794</v>
      </c>
      <c r="B22" s="344">
        <f>SUM(B14:B21)</f>
        <v>1</v>
      </c>
    </row>
    <row r="23" spans="1:7" ht="45" x14ac:dyDescent="0.2">
      <c r="A23" s="342" t="s">
        <v>795</v>
      </c>
      <c r="B23" s="343"/>
    </row>
    <row r="24" spans="1:7" ht="15" x14ac:dyDescent="0.2">
      <c r="A24" s="342" t="s">
        <v>796</v>
      </c>
      <c r="B24" s="343"/>
    </row>
    <row r="25" spans="1:7" ht="15" x14ac:dyDescent="0.2">
      <c r="A25" s="342" t="s">
        <v>797</v>
      </c>
      <c r="B25" s="343">
        <v>2</v>
      </c>
      <c r="G25" s="56"/>
    </row>
    <row r="26" spans="1:7" x14ac:dyDescent="0.2">
      <c r="A26" s="341" t="s">
        <v>798</v>
      </c>
      <c r="B26" s="344">
        <f>SUM(B23:B25)</f>
        <v>2</v>
      </c>
      <c r="G26" s="56"/>
    </row>
    <row r="27" spans="1:7" ht="15" x14ac:dyDescent="0.2">
      <c r="A27" s="342" t="s">
        <v>799</v>
      </c>
      <c r="B27" s="343">
        <v>1</v>
      </c>
    </row>
    <row r="28" spans="1:7" ht="30" x14ac:dyDescent="0.2">
      <c r="A28" s="342" t="s">
        <v>800</v>
      </c>
      <c r="B28" s="343">
        <v>3</v>
      </c>
      <c r="E28" s="44"/>
      <c r="G28" s="44"/>
    </row>
    <row r="29" spans="1:7" ht="30" x14ac:dyDescent="0.2">
      <c r="A29" s="342" t="s">
        <v>801</v>
      </c>
      <c r="B29" s="343">
        <v>1</v>
      </c>
    </row>
    <row r="30" spans="1:7" x14ac:dyDescent="0.2">
      <c r="A30" s="341" t="s">
        <v>802</v>
      </c>
      <c r="B30" s="344">
        <f>SUM(B27:B29)</f>
        <v>5</v>
      </c>
      <c r="D30" s="43"/>
      <c r="E30" s="43"/>
      <c r="G30" s="43"/>
    </row>
    <row r="31" spans="1:7" ht="51" x14ac:dyDescent="0.2">
      <c r="A31" s="341" t="s">
        <v>803</v>
      </c>
      <c r="B31" s="345">
        <f>SUM(B30,B26,B22)</f>
        <v>8</v>
      </c>
    </row>
    <row r="32" spans="1:7" ht="45" x14ac:dyDescent="0.2">
      <c r="A32" s="342" t="s">
        <v>804</v>
      </c>
      <c r="B32" s="343"/>
    </row>
    <row r="33" spans="1:2" ht="60" x14ac:dyDescent="0.2">
      <c r="A33" s="342" t="s">
        <v>805</v>
      </c>
      <c r="B33" s="343"/>
    </row>
    <row r="34" spans="1:2" ht="45" x14ac:dyDescent="0.2">
      <c r="A34" s="342" t="s">
        <v>806</v>
      </c>
      <c r="B34" s="343"/>
    </row>
    <row r="35" spans="1:2" ht="15" x14ac:dyDescent="0.2">
      <c r="A35" s="342" t="s">
        <v>807</v>
      </c>
      <c r="B35" s="343"/>
    </row>
    <row r="36" spans="1:2" ht="51" x14ac:dyDescent="0.2">
      <c r="A36" s="341" t="s">
        <v>808</v>
      </c>
      <c r="B36" s="343"/>
    </row>
  </sheetData>
  <mergeCells count="1">
    <mergeCell ref="A1:B1"/>
  </mergeCells>
  <pageMargins left="0.7" right="0.7" top="0.75" bottom="0.75" header="0.3" footer="0.3"/>
  <pageSetup paperSize="9" scale="8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H52"/>
  <sheetViews>
    <sheetView topLeftCell="A25" workbookViewId="0">
      <selection activeCell="A3" sqref="A3:B3"/>
    </sheetView>
  </sheetViews>
  <sheetFormatPr defaultRowHeight="15" x14ac:dyDescent="0.25"/>
  <cols>
    <col min="1" max="1" width="110" style="240" customWidth="1"/>
    <col min="2" max="2" width="19.28515625" style="240" bestFit="1" customWidth="1"/>
    <col min="3" max="256" width="9.140625" style="240"/>
    <col min="257" max="257" width="110" style="240" customWidth="1"/>
    <col min="258" max="258" width="18" style="240" customWidth="1"/>
    <col min="259" max="512" width="9.140625" style="240"/>
    <col min="513" max="513" width="110" style="240" customWidth="1"/>
    <col min="514" max="514" width="18" style="240" customWidth="1"/>
    <col min="515" max="768" width="9.140625" style="240"/>
    <col min="769" max="769" width="110" style="240" customWidth="1"/>
    <col min="770" max="770" width="18" style="240" customWidth="1"/>
    <col min="771" max="1024" width="9.140625" style="240"/>
    <col min="1025" max="1025" width="110" style="240" customWidth="1"/>
    <col min="1026" max="1026" width="18" style="240" customWidth="1"/>
    <col min="1027" max="1280" width="9.140625" style="240"/>
    <col min="1281" max="1281" width="110" style="240" customWidth="1"/>
    <col min="1282" max="1282" width="18" style="240" customWidth="1"/>
    <col min="1283" max="1536" width="9.140625" style="240"/>
    <col min="1537" max="1537" width="110" style="240" customWidth="1"/>
    <col min="1538" max="1538" width="18" style="240" customWidth="1"/>
    <col min="1539" max="1792" width="9.140625" style="240"/>
    <col min="1793" max="1793" width="110" style="240" customWidth="1"/>
    <col min="1794" max="1794" width="18" style="240" customWidth="1"/>
    <col min="1795" max="2048" width="9.140625" style="240"/>
    <col min="2049" max="2049" width="110" style="240" customWidth="1"/>
    <col min="2050" max="2050" width="18" style="240" customWidth="1"/>
    <col min="2051" max="2304" width="9.140625" style="240"/>
    <col min="2305" max="2305" width="110" style="240" customWidth="1"/>
    <col min="2306" max="2306" width="18" style="240" customWidth="1"/>
    <col min="2307" max="2560" width="9.140625" style="240"/>
    <col min="2561" max="2561" width="110" style="240" customWidth="1"/>
    <col min="2562" max="2562" width="18" style="240" customWidth="1"/>
    <col min="2563" max="2816" width="9.140625" style="240"/>
    <col min="2817" max="2817" width="110" style="240" customWidth="1"/>
    <col min="2818" max="2818" width="18" style="240" customWidth="1"/>
    <col min="2819" max="3072" width="9.140625" style="240"/>
    <col min="3073" max="3073" width="110" style="240" customWidth="1"/>
    <col min="3074" max="3074" width="18" style="240" customWidth="1"/>
    <col min="3075" max="3328" width="9.140625" style="240"/>
    <col min="3329" max="3329" width="110" style="240" customWidth="1"/>
    <col min="3330" max="3330" width="18" style="240" customWidth="1"/>
    <col min="3331" max="3584" width="9.140625" style="240"/>
    <col min="3585" max="3585" width="110" style="240" customWidth="1"/>
    <col min="3586" max="3586" width="18" style="240" customWidth="1"/>
    <col min="3587" max="3840" width="9.140625" style="240"/>
    <col min="3841" max="3841" width="110" style="240" customWidth="1"/>
    <col min="3842" max="3842" width="18" style="240" customWidth="1"/>
    <col min="3843" max="4096" width="9.140625" style="240"/>
    <col min="4097" max="4097" width="110" style="240" customWidth="1"/>
    <col min="4098" max="4098" width="18" style="240" customWidth="1"/>
    <col min="4099" max="4352" width="9.140625" style="240"/>
    <col min="4353" max="4353" width="110" style="240" customWidth="1"/>
    <col min="4354" max="4354" width="18" style="240" customWidth="1"/>
    <col min="4355" max="4608" width="9.140625" style="240"/>
    <col min="4609" max="4609" width="110" style="240" customWidth="1"/>
    <col min="4610" max="4610" width="18" style="240" customWidth="1"/>
    <col min="4611" max="4864" width="9.140625" style="240"/>
    <col min="4865" max="4865" width="110" style="240" customWidth="1"/>
    <col min="4866" max="4866" width="18" style="240" customWidth="1"/>
    <col min="4867" max="5120" width="9.140625" style="240"/>
    <col min="5121" max="5121" width="110" style="240" customWidth="1"/>
    <col min="5122" max="5122" width="18" style="240" customWidth="1"/>
    <col min="5123" max="5376" width="9.140625" style="240"/>
    <col min="5377" max="5377" width="110" style="240" customWidth="1"/>
    <col min="5378" max="5378" width="18" style="240" customWidth="1"/>
    <col min="5379" max="5632" width="9.140625" style="240"/>
    <col min="5633" max="5633" width="110" style="240" customWidth="1"/>
    <col min="5634" max="5634" width="18" style="240" customWidth="1"/>
    <col min="5635" max="5888" width="9.140625" style="240"/>
    <col min="5889" max="5889" width="110" style="240" customWidth="1"/>
    <col min="5890" max="5890" width="18" style="240" customWidth="1"/>
    <col min="5891" max="6144" width="9.140625" style="240"/>
    <col min="6145" max="6145" width="110" style="240" customWidth="1"/>
    <col min="6146" max="6146" width="18" style="240" customWidth="1"/>
    <col min="6147" max="6400" width="9.140625" style="240"/>
    <col min="6401" max="6401" width="110" style="240" customWidth="1"/>
    <col min="6402" max="6402" width="18" style="240" customWidth="1"/>
    <col min="6403" max="6656" width="9.140625" style="240"/>
    <col min="6657" max="6657" width="110" style="240" customWidth="1"/>
    <col min="6658" max="6658" width="18" style="240" customWidth="1"/>
    <col min="6659" max="6912" width="9.140625" style="240"/>
    <col min="6913" max="6913" width="110" style="240" customWidth="1"/>
    <col min="6914" max="6914" width="18" style="240" customWidth="1"/>
    <col min="6915" max="7168" width="9.140625" style="240"/>
    <col min="7169" max="7169" width="110" style="240" customWidth="1"/>
    <col min="7170" max="7170" width="18" style="240" customWidth="1"/>
    <col min="7171" max="7424" width="9.140625" style="240"/>
    <col min="7425" max="7425" width="110" style="240" customWidth="1"/>
    <col min="7426" max="7426" width="18" style="240" customWidth="1"/>
    <col min="7427" max="7680" width="9.140625" style="240"/>
    <col min="7681" max="7681" width="110" style="240" customWidth="1"/>
    <col min="7682" max="7682" width="18" style="240" customWidth="1"/>
    <col min="7683" max="7936" width="9.140625" style="240"/>
    <col min="7937" max="7937" width="110" style="240" customWidth="1"/>
    <col min="7938" max="7938" width="18" style="240" customWidth="1"/>
    <col min="7939" max="8192" width="9.140625" style="240"/>
    <col min="8193" max="8193" width="110" style="240" customWidth="1"/>
    <col min="8194" max="8194" width="18" style="240" customWidth="1"/>
    <col min="8195" max="8448" width="9.140625" style="240"/>
    <col min="8449" max="8449" width="110" style="240" customWidth="1"/>
    <col min="8450" max="8450" width="18" style="240" customWidth="1"/>
    <col min="8451" max="8704" width="9.140625" style="240"/>
    <col min="8705" max="8705" width="110" style="240" customWidth="1"/>
    <col min="8706" max="8706" width="18" style="240" customWidth="1"/>
    <col min="8707" max="8960" width="9.140625" style="240"/>
    <col min="8961" max="8961" width="110" style="240" customWidth="1"/>
    <col min="8962" max="8962" width="18" style="240" customWidth="1"/>
    <col min="8963" max="9216" width="9.140625" style="240"/>
    <col min="9217" max="9217" width="110" style="240" customWidth="1"/>
    <col min="9218" max="9218" width="18" style="240" customWidth="1"/>
    <col min="9219" max="9472" width="9.140625" style="240"/>
    <col min="9473" max="9473" width="110" style="240" customWidth="1"/>
    <col min="9474" max="9474" width="18" style="240" customWidth="1"/>
    <col min="9475" max="9728" width="9.140625" style="240"/>
    <col min="9729" max="9729" width="110" style="240" customWidth="1"/>
    <col min="9730" max="9730" width="18" style="240" customWidth="1"/>
    <col min="9731" max="9984" width="9.140625" style="240"/>
    <col min="9985" max="9985" width="110" style="240" customWidth="1"/>
    <col min="9986" max="9986" width="18" style="240" customWidth="1"/>
    <col min="9987" max="10240" width="9.140625" style="240"/>
    <col min="10241" max="10241" width="110" style="240" customWidth="1"/>
    <col min="10242" max="10242" width="18" style="240" customWidth="1"/>
    <col min="10243" max="10496" width="9.140625" style="240"/>
    <col min="10497" max="10497" width="110" style="240" customWidth="1"/>
    <col min="10498" max="10498" width="18" style="240" customWidth="1"/>
    <col min="10499" max="10752" width="9.140625" style="240"/>
    <col min="10753" max="10753" width="110" style="240" customWidth="1"/>
    <col min="10754" max="10754" width="18" style="240" customWidth="1"/>
    <col min="10755" max="11008" width="9.140625" style="240"/>
    <col min="11009" max="11009" width="110" style="240" customWidth="1"/>
    <col min="11010" max="11010" width="18" style="240" customWidth="1"/>
    <col min="11011" max="11264" width="9.140625" style="240"/>
    <col min="11265" max="11265" width="110" style="240" customWidth="1"/>
    <col min="11266" max="11266" width="18" style="240" customWidth="1"/>
    <col min="11267" max="11520" width="9.140625" style="240"/>
    <col min="11521" max="11521" width="110" style="240" customWidth="1"/>
    <col min="11522" max="11522" width="18" style="240" customWidth="1"/>
    <col min="11523" max="11776" width="9.140625" style="240"/>
    <col min="11777" max="11777" width="110" style="240" customWidth="1"/>
    <col min="11778" max="11778" width="18" style="240" customWidth="1"/>
    <col min="11779" max="12032" width="9.140625" style="240"/>
    <col min="12033" max="12033" width="110" style="240" customWidth="1"/>
    <col min="12034" max="12034" width="18" style="240" customWidth="1"/>
    <col min="12035" max="12288" width="9.140625" style="240"/>
    <col min="12289" max="12289" width="110" style="240" customWidth="1"/>
    <col min="12290" max="12290" width="18" style="240" customWidth="1"/>
    <col min="12291" max="12544" width="9.140625" style="240"/>
    <col min="12545" max="12545" width="110" style="240" customWidth="1"/>
    <col min="12546" max="12546" width="18" style="240" customWidth="1"/>
    <col min="12547" max="12800" width="9.140625" style="240"/>
    <col min="12801" max="12801" width="110" style="240" customWidth="1"/>
    <col min="12802" max="12802" width="18" style="240" customWidth="1"/>
    <col min="12803" max="13056" width="9.140625" style="240"/>
    <col min="13057" max="13057" width="110" style="240" customWidth="1"/>
    <col min="13058" max="13058" width="18" style="240" customWidth="1"/>
    <col min="13059" max="13312" width="9.140625" style="240"/>
    <col min="13313" max="13313" width="110" style="240" customWidth="1"/>
    <col min="13314" max="13314" width="18" style="240" customWidth="1"/>
    <col min="13315" max="13568" width="9.140625" style="240"/>
    <col min="13569" max="13569" width="110" style="240" customWidth="1"/>
    <col min="13570" max="13570" width="18" style="240" customWidth="1"/>
    <col min="13571" max="13824" width="9.140625" style="240"/>
    <col min="13825" max="13825" width="110" style="240" customWidth="1"/>
    <col min="13826" max="13826" width="18" style="240" customWidth="1"/>
    <col min="13827" max="14080" width="9.140625" style="240"/>
    <col min="14081" max="14081" width="110" style="240" customWidth="1"/>
    <col min="14082" max="14082" width="18" style="240" customWidth="1"/>
    <col min="14083" max="14336" width="9.140625" style="240"/>
    <col min="14337" max="14337" width="110" style="240" customWidth="1"/>
    <col min="14338" max="14338" width="18" style="240" customWidth="1"/>
    <col min="14339" max="14592" width="9.140625" style="240"/>
    <col min="14593" max="14593" width="110" style="240" customWidth="1"/>
    <col min="14594" max="14594" width="18" style="240" customWidth="1"/>
    <col min="14595" max="14848" width="9.140625" style="240"/>
    <col min="14849" max="14849" width="110" style="240" customWidth="1"/>
    <col min="14850" max="14850" width="18" style="240" customWidth="1"/>
    <col min="14851" max="15104" width="9.140625" style="240"/>
    <col min="15105" max="15105" width="110" style="240" customWidth="1"/>
    <col min="15106" max="15106" width="18" style="240" customWidth="1"/>
    <col min="15107" max="15360" width="9.140625" style="240"/>
    <col min="15361" max="15361" width="110" style="240" customWidth="1"/>
    <col min="15362" max="15362" width="18" style="240" customWidth="1"/>
    <col min="15363" max="15616" width="9.140625" style="240"/>
    <col min="15617" max="15617" width="110" style="240" customWidth="1"/>
    <col min="15618" max="15618" width="18" style="240" customWidth="1"/>
    <col min="15619" max="15872" width="9.140625" style="240"/>
    <col min="15873" max="15873" width="110" style="240" customWidth="1"/>
    <col min="15874" max="15874" width="18" style="240" customWidth="1"/>
    <col min="15875" max="16128" width="9.140625" style="240"/>
    <col min="16129" max="16129" width="110" style="240" customWidth="1"/>
    <col min="16130" max="16130" width="18" style="240" customWidth="1"/>
    <col min="16131" max="16384" width="9.140625" style="240"/>
  </cols>
  <sheetData>
    <row r="1" spans="1:8" x14ac:dyDescent="0.25">
      <c r="A1" s="410" t="s">
        <v>827</v>
      </c>
      <c r="B1" s="385"/>
    </row>
    <row r="2" spans="1:8" x14ac:dyDescent="0.25">
      <c r="A2" s="353"/>
    </row>
    <row r="3" spans="1:8" ht="24.75" customHeight="1" x14ac:dyDescent="0.25">
      <c r="A3" s="407" t="s">
        <v>818</v>
      </c>
      <c r="B3" s="408"/>
      <c r="C3" s="241"/>
      <c r="E3" s="241"/>
      <c r="F3" s="242"/>
      <c r="G3" s="242"/>
      <c r="H3" s="242"/>
    </row>
    <row r="4" spans="1:8" ht="23.25" customHeight="1" x14ac:dyDescent="0.25">
      <c r="A4" s="409" t="s">
        <v>752</v>
      </c>
      <c r="B4" s="408"/>
      <c r="C4" s="243"/>
      <c r="D4" s="243"/>
      <c r="E4" s="243"/>
      <c r="F4" s="242"/>
      <c r="G4" s="242"/>
      <c r="H4" s="242"/>
    </row>
    <row r="5" spans="1:8" ht="18" x14ac:dyDescent="0.25">
      <c r="A5" s="244"/>
      <c r="B5" s="243"/>
      <c r="C5" s="243"/>
      <c r="D5" s="243"/>
      <c r="E5" s="243"/>
      <c r="F5" s="242"/>
      <c r="G5" s="242"/>
      <c r="H5" s="242"/>
    </row>
    <row r="6" spans="1:8" x14ac:dyDescent="0.25">
      <c r="A6" s="245" t="s">
        <v>0</v>
      </c>
      <c r="B6" s="246" t="s">
        <v>753</v>
      </c>
    </row>
    <row r="7" spans="1:8" ht="15.75" customHeight="1" x14ac:dyDescent="0.25">
      <c r="A7" s="247" t="s">
        <v>719</v>
      </c>
      <c r="B7" s="330">
        <v>16507520</v>
      </c>
      <c r="C7" s="249"/>
      <c r="D7" s="249"/>
      <c r="E7" s="249"/>
      <c r="F7" s="249"/>
    </row>
    <row r="8" spans="1:8" x14ac:dyDescent="0.25">
      <c r="A8" s="250" t="s">
        <v>720</v>
      </c>
      <c r="B8" s="330">
        <v>-32168944</v>
      </c>
      <c r="C8" s="249"/>
      <c r="D8" s="249"/>
      <c r="E8" s="249"/>
      <c r="F8" s="249"/>
    </row>
    <row r="9" spans="1:8" ht="30" x14ac:dyDescent="0.25">
      <c r="A9" s="250" t="s">
        <v>721</v>
      </c>
      <c r="B9" s="330">
        <v>138174560</v>
      </c>
      <c r="C9" s="249"/>
      <c r="D9" s="249"/>
      <c r="E9" s="249"/>
      <c r="F9" s="249"/>
    </row>
    <row r="10" spans="1:8" ht="30" x14ac:dyDescent="0.25">
      <c r="A10" s="250" t="s">
        <v>722</v>
      </c>
      <c r="B10" s="330">
        <v>-16282163</v>
      </c>
      <c r="C10" s="249"/>
      <c r="D10" s="249"/>
      <c r="E10" s="249"/>
      <c r="F10" s="249"/>
    </row>
    <row r="11" spans="1:8" ht="30" x14ac:dyDescent="0.25">
      <c r="A11" s="250" t="s">
        <v>723</v>
      </c>
      <c r="B11" s="330"/>
      <c r="C11" s="249"/>
      <c r="D11" s="249"/>
      <c r="E11" s="249"/>
      <c r="F11" s="249"/>
    </row>
    <row r="12" spans="1:8" x14ac:dyDescent="0.25">
      <c r="A12" s="250" t="s">
        <v>724</v>
      </c>
      <c r="B12" s="330"/>
      <c r="C12" s="249"/>
      <c r="D12" s="249"/>
      <c r="E12" s="249"/>
      <c r="F12" s="249"/>
    </row>
    <row r="13" spans="1:8" ht="30" x14ac:dyDescent="0.25">
      <c r="A13" s="250" t="s">
        <v>725</v>
      </c>
      <c r="B13" s="330"/>
      <c r="C13" s="249"/>
      <c r="D13" s="249"/>
      <c r="E13" s="249"/>
      <c r="F13" s="249"/>
    </row>
    <row r="14" spans="1:8" x14ac:dyDescent="0.25">
      <c r="A14" s="250" t="s">
        <v>726</v>
      </c>
      <c r="B14" s="330"/>
      <c r="C14" s="249"/>
      <c r="D14" s="249"/>
      <c r="E14" s="249"/>
      <c r="F14" s="249"/>
    </row>
    <row r="15" spans="1:8" ht="30" x14ac:dyDescent="0.25">
      <c r="A15" s="250" t="s">
        <v>727</v>
      </c>
      <c r="B15" s="330"/>
      <c r="C15" s="249"/>
      <c r="D15" s="249"/>
      <c r="E15" s="249"/>
      <c r="F15" s="249"/>
    </row>
    <row r="16" spans="1:8" x14ac:dyDescent="0.25">
      <c r="A16" s="250" t="s">
        <v>728</v>
      </c>
      <c r="B16" s="330"/>
      <c r="C16" s="249"/>
      <c r="D16" s="249"/>
      <c r="E16" s="249"/>
      <c r="F16" s="249"/>
    </row>
    <row r="17" spans="1:7" ht="15.75" x14ac:dyDescent="0.25">
      <c r="A17" s="251" t="s">
        <v>729</v>
      </c>
      <c r="B17" s="330">
        <f>SUM(B7:B16)</f>
        <v>106230973</v>
      </c>
      <c r="C17" s="249"/>
      <c r="D17" s="249"/>
      <c r="E17" s="249"/>
      <c r="F17" s="249"/>
    </row>
    <row r="18" spans="1:7" x14ac:dyDescent="0.25">
      <c r="A18" s="249"/>
      <c r="B18" s="329"/>
      <c r="C18" s="249"/>
      <c r="D18" s="249"/>
      <c r="E18" s="249"/>
      <c r="F18" s="249"/>
    </row>
    <row r="19" spans="1:7" x14ac:dyDescent="0.25">
      <c r="A19" s="249"/>
      <c r="B19" s="249"/>
      <c r="C19" s="249"/>
      <c r="D19" s="249"/>
      <c r="E19" s="249"/>
      <c r="F19" s="249"/>
    </row>
    <row r="20" spans="1:7" x14ac:dyDescent="0.25">
      <c r="A20" s="245" t="s">
        <v>0</v>
      </c>
      <c r="B20" s="246" t="s">
        <v>718</v>
      </c>
      <c r="C20" s="249"/>
      <c r="D20" s="249"/>
      <c r="E20" s="249"/>
      <c r="F20" s="249"/>
    </row>
    <row r="21" spans="1:7" ht="15.75" x14ac:dyDescent="0.25">
      <c r="A21" s="251" t="s">
        <v>730</v>
      </c>
      <c r="B21" s="248"/>
      <c r="C21" s="249"/>
      <c r="D21" s="249"/>
      <c r="E21" s="249"/>
      <c r="F21" s="249"/>
      <c r="G21" s="249"/>
    </row>
    <row r="22" spans="1:7" ht="30" x14ac:dyDescent="0.25">
      <c r="A22" s="252" t="s">
        <v>731</v>
      </c>
      <c r="B22" s="248"/>
      <c r="C22" s="249"/>
      <c r="D22" s="249"/>
      <c r="E22" s="249"/>
      <c r="F22" s="249"/>
      <c r="G22" s="249"/>
    </row>
    <row r="23" spans="1:7" ht="15.75" x14ac:dyDescent="0.25">
      <c r="A23" s="251" t="s">
        <v>732</v>
      </c>
      <c r="B23" s="248"/>
      <c r="C23" s="249"/>
      <c r="D23" s="249"/>
      <c r="E23" s="249"/>
      <c r="F23" s="249"/>
      <c r="G23" s="249"/>
    </row>
    <row r="24" spans="1:7" x14ac:dyDescent="0.25">
      <c r="A24" s="249"/>
      <c r="B24" s="249"/>
      <c r="C24" s="249"/>
      <c r="D24" s="249"/>
      <c r="E24" s="249"/>
      <c r="F24" s="249"/>
      <c r="G24" s="249"/>
    </row>
    <row r="25" spans="1:7" x14ac:dyDescent="0.25">
      <c r="A25" s="249"/>
      <c r="B25" s="249"/>
      <c r="C25" s="249"/>
      <c r="D25" s="249"/>
      <c r="E25" s="249"/>
      <c r="F25" s="249"/>
      <c r="G25" s="249"/>
    </row>
    <row r="26" spans="1:7" x14ac:dyDescent="0.25">
      <c r="A26" s="249"/>
      <c r="B26" s="249"/>
      <c r="C26" s="249"/>
      <c r="D26" s="249"/>
      <c r="E26" s="249"/>
      <c r="F26" s="249"/>
      <c r="G26" s="249"/>
    </row>
    <row r="27" spans="1:7" x14ac:dyDescent="0.25">
      <c r="A27" s="249"/>
      <c r="B27" s="249"/>
      <c r="C27" s="249"/>
      <c r="D27" s="249"/>
      <c r="E27" s="249"/>
      <c r="F27" s="249"/>
      <c r="G27" s="249"/>
    </row>
    <row r="28" spans="1:7" x14ac:dyDescent="0.25">
      <c r="A28" s="249"/>
      <c r="B28" s="249"/>
      <c r="C28" s="249"/>
      <c r="D28" s="249"/>
      <c r="E28" s="249"/>
      <c r="F28" s="249"/>
      <c r="G28" s="249"/>
    </row>
    <row r="29" spans="1:7" x14ac:dyDescent="0.25">
      <c r="A29" s="249"/>
      <c r="B29" s="249"/>
      <c r="C29" s="249"/>
      <c r="D29" s="249"/>
      <c r="E29" s="249"/>
      <c r="F29" s="249"/>
      <c r="G29" s="249"/>
    </row>
    <row r="30" spans="1:7" x14ac:dyDescent="0.25">
      <c r="A30" s="249"/>
      <c r="B30" s="249"/>
      <c r="C30" s="249"/>
      <c r="D30" s="249"/>
      <c r="E30" s="249"/>
      <c r="F30" s="249"/>
      <c r="G30" s="249"/>
    </row>
    <row r="31" spans="1:7" x14ac:dyDescent="0.25">
      <c r="A31" s="249"/>
      <c r="B31" s="249"/>
      <c r="C31" s="249"/>
      <c r="D31" s="249"/>
      <c r="E31" s="249"/>
      <c r="F31" s="249"/>
      <c r="G31" s="249"/>
    </row>
    <row r="32" spans="1:7" x14ac:dyDescent="0.25">
      <c r="A32" s="249"/>
      <c r="B32" s="249"/>
      <c r="C32" s="249"/>
      <c r="D32" s="249"/>
      <c r="E32" s="249"/>
      <c r="F32" s="249"/>
    </row>
    <row r="33" spans="1:6" x14ac:dyDescent="0.25">
      <c r="A33" s="249"/>
      <c r="B33" s="249"/>
      <c r="C33" s="249"/>
      <c r="D33" s="249"/>
      <c r="E33" s="249"/>
      <c r="F33" s="249"/>
    </row>
    <row r="34" spans="1:6" x14ac:dyDescent="0.25">
      <c r="A34" s="249"/>
      <c r="B34" s="249"/>
      <c r="C34" s="249"/>
      <c r="D34" s="249"/>
      <c r="E34" s="249"/>
      <c r="F34" s="249"/>
    </row>
    <row r="35" spans="1:6" x14ac:dyDescent="0.25">
      <c r="A35" s="249"/>
      <c r="B35" s="249"/>
      <c r="C35" s="249"/>
      <c r="D35" s="249"/>
      <c r="E35" s="249"/>
      <c r="F35" s="249"/>
    </row>
    <row r="36" spans="1:6" x14ac:dyDescent="0.25">
      <c r="A36" s="249"/>
      <c r="B36" s="249"/>
      <c r="C36" s="249"/>
      <c r="D36" s="249"/>
      <c r="E36" s="249"/>
      <c r="F36" s="249"/>
    </row>
    <row r="37" spans="1:6" x14ac:dyDescent="0.25">
      <c r="A37" s="249"/>
      <c r="B37" s="249"/>
      <c r="C37" s="249"/>
      <c r="D37" s="249"/>
      <c r="E37" s="249"/>
      <c r="F37" s="249"/>
    </row>
    <row r="38" spans="1:6" x14ac:dyDescent="0.25">
      <c r="A38" s="249"/>
      <c r="B38" s="249"/>
      <c r="C38" s="249"/>
      <c r="D38" s="249"/>
      <c r="E38" s="249"/>
      <c r="F38" s="249"/>
    </row>
    <row r="39" spans="1:6" x14ac:dyDescent="0.25">
      <c r="A39" s="249"/>
      <c r="B39" s="249"/>
      <c r="C39" s="249"/>
      <c r="D39" s="249"/>
      <c r="E39" s="249"/>
      <c r="F39" s="249"/>
    </row>
    <row r="40" spans="1:6" x14ac:dyDescent="0.25">
      <c r="A40" s="249"/>
      <c r="B40" s="249"/>
      <c r="C40" s="249"/>
      <c r="D40" s="249"/>
      <c r="E40" s="249"/>
      <c r="F40" s="249"/>
    </row>
    <row r="41" spans="1:6" x14ac:dyDescent="0.25">
      <c r="A41" s="249"/>
      <c r="B41" s="249"/>
      <c r="C41" s="249"/>
      <c r="D41" s="249"/>
      <c r="E41" s="249"/>
      <c r="F41" s="249"/>
    </row>
    <row r="42" spans="1:6" x14ac:dyDescent="0.25">
      <c r="A42" s="249"/>
      <c r="B42" s="249"/>
      <c r="C42" s="249"/>
      <c r="D42" s="249"/>
      <c r="E42" s="249"/>
      <c r="F42" s="249"/>
    </row>
    <row r="43" spans="1:6" x14ac:dyDescent="0.25">
      <c r="A43" s="249"/>
      <c r="B43" s="249"/>
      <c r="C43" s="249"/>
      <c r="D43" s="249"/>
      <c r="E43" s="249"/>
      <c r="F43" s="249"/>
    </row>
    <row r="44" spans="1:6" x14ac:dyDescent="0.25">
      <c r="A44" s="249"/>
      <c r="B44" s="249"/>
      <c r="C44" s="249"/>
      <c r="D44" s="249"/>
      <c r="E44" s="249"/>
      <c r="F44" s="249"/>
    </row>
    <row r="45" spans="1:6" x14ac:dyDescent="0.25">
      <c r="A45" s="249"/>
      <c r="B45" s="249"/>
      <c r="C45" s="249"/>
      <c r="D45" s="249"/>
      <c r="E45" s="249"/>
      <c r="F45" s="249"/>
    </row>
    <row r="46" spans="1:6" x14ac:dyDescent="0.25">
      <c r="A46" s="249"/>
      <c r="B46" s="249"/>
      <c r="C46" s="249"/>
      <c r="D46" s="249"/>
      <c r="E46" s="249"/>
      <c r="F46" s="249"/>
    </row>
    <row r="47" spans="1:6" x14ac:dyDescent="0.25">
      <c r="A47" s="249"/>
      <c r="B47" s="249"/>
      <c r="C47" s="249"/>
      <c r="D47" s="249"/>
      <c r="E47" s="249"/>
      <c r="F47" s="249"/>
    </row>
    <row r="48" spans="1:6" x14ac:dyDescent="0.25">
      <c r="A48" s="249"/>
      <c r="B48" s="249"/>
      <c r="C48" s="249"/>
      <c r="D48" s="249"/>
      <c r="E48" s="249"/>
      <c r="F48" s="249"/>
    </row>
    <row r="49" spans="1:6" x14ac:dyDescent="0.25">
      <c r="A49" s="249"/>
      <c r="B49" s="249"/>
      <c r="C49" s="249"/>
      <c r="D49" s="249"/>
      <c r="E49" s="249"/>
      <c r="F49" s="249"/>
    </row>
    <row r="50" spans="1:6" x14ac:dyDescent="0.25">
      <c r="A50" s="249"/>
      <c r="B50" s="249"/>
      <c r="C50" s="249"/>
      <c r="D50" s="249"/>
      <c r="E50" s="249"/>
      <c r="F50" s="249"/>
    </row>
    <row r="51" spans="1:6" x14ac:dyDescent="0.25">
      <c r="A51" s="249"/>
      <c r="B51" s="249"/>
      <c r="C51" s="249"/>
      <c r="D51" s="249"/>
      <c r="E51" s="249"/>
      <c r="F51" s="249"/>
    </row>
    <row r="52" spans="1:6" x14ac:dyDescent="0.25">
      <c r="A52" s="249"/>
      <c r="B52" s="249"/>
      <c r="C52" s="249"/>
      <c r="D52" s="249"/>
      <c r="E52" s="249"/>
      <c r="F52" s="249"/>
    </row>
  </sheetData>
  <mergeCells count="3">
    <mergeCell ref="A3:B3"/>
    <mergeCell ref="A4:B4"/>
    <mergeCell ref="A1:B1"/>
  </mergeCells>
  <pageMargins left="0.70866141732283472" right="0.70866141732283472" top="0.74803149606299213" bottom="0.74803149606299213" header="0.31496062992125984" footer="0.31496062992125984"/>
  <pageSetup paperSize="9" scale="68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  <pageSetUpPr fitToPage="1"/>
  </sheetPr>
  <dimension ref="A1:M50"/>
  <sheetViews>
    <sheetView topLeftCell="A37" workbookViewId="0">
      <selection activeCell="A3" sqref="A3:M3"/>
    </sheetView>
  </sheetViews>
  <sheetFormatPr defaultRowHeight="15" x14ac:dyDescent="0.25"/>
  <cols>
    <col min="1" max="1" width="64.28515625" style="240" customWidth="1"/>
    <col min="2" max="2" width="9.140625" style="240"/>
    <col min="3" max="3" width="11.7109375" style="240" customWidth="1"/>
    <col min="4" max="4" width="12.42578125" style="240" customWidth="1"/>
    <col min="5" max="5" width="12" style="240" customWidth="1"/>
    <col min="6" max="6" width="21.5703125" style="240" customWidth="1"/>
    <col min="7" max="7" width="21.85546875" style="240" customWidth="1"/>
    <col min="8" max="10" width="19.5703125" style="240" customWidth="1"/>
    <col min="11" max="11" width="16.42578125" style="240" customWidth="1"/>
    <col min="12" max="12" width="16.28515625" style="240" customWidth="1"/>
    <col min="13" max="13" width="30.140625" style="240" customWidth="1"/>
    <col min="14" max="256" width="9.140625" style="240"/>
    <col min="257" max="257" width="64.28515625" style="240" customWidth="1"/>
    <col min="258" max="258" width="9.140625" style="240"/>
    <col min="259" max="259" width="11.7109375" style="240" customWidth="1"/>
    <col min="260" max="260" width="12.42578125" style="240" customWidth="1"/>
    <col min="261" max="261" width="12" style="240" customWidth="1"/>
    <col min="262" max="262" width="21.5703125" style="240" customWidth="1"/>
    <col min="263" max="263" width="21.85546875" style="240" customWidth="1"/>
    <col min="264" max="266" width="19.5703125" style="240" customWidth="1"/>
    <col min="267" max="267" width="16.42578125" style="240" customWidth="1"/>
    <col min="268" max="268" width="16.28515625" style="240" customWidth="1"/>
    <col min="269" max="269" width="30.140625" style="240" customWidth="1"/>
    <col min="270" max="512" width="9.140625" style="240"/>
    <col min="513" max="513" width="64.28515625" style="240" customWidth="1"/>
    <col min="514" max="514" width="9.140625" style="240"/>
    <col min="515" max="515" width="11.7109375" style="240" customWidth="1"/>
    <col min="516" max="516" width="12.42578125" style="240" customWidth="1"/>
    <col min="517" max="517" width="12" style="240" customWidth="1"/>
    <col min="518" max="518" width="21.5703125" style="240" customWidth="1"/>
    <col min="519" max="519" width="21.85546875" style="240" customWidth="1"/>
    <col min="520" max="522" width="19.5703125" style="240" customWidth="1"/>
    <col min="523" max="523" width="16.42578125" style="240" customWidth="1"/>
    <col min="524" max="524" width="16.28515625" style="240" customWidth="1"/>
    <col min="525" max="525" width="30.140625" style="240" customWidth="1"/>
    <col min="526" max="768" width="9.140625" style="240"/>
    <col min="769" max="769" width="64.28515625" style="240" customWidth="1"/>
    <col min="770" max="770" width="9.140625" style="240"/>
    <col min="771" max="771" width="11.7109375" style="240" customWidth="1"/>
    <col min="772" max="772" width="12.42578125" style="240" customWidth="1"/>
    <col min="773" max="773" width="12" style="240" customWidth="1"/>
    <col min="774" max="774" width="21.5703125" style="240" customWidth="1"/>
    <col min="775" max="775" width="21.85546875" style="240" customWidth="1"/>
    <col min="776" max="778" width="19.5703125" style="240" customWidth="1"/>
    <col min="779" max="779" width="16.42578125" style="240" customWidth="1"/>
    <col min="780" max="780" width="16.28515625" style="240" customWidth="1"/>
    <col min="781" max="781" width="30.140625" style="240" customWidth="1"/>
    <col min="782" max="1024" width="9.140625" style="240"/>
    <col min="1025" max="1025" width="64.28515625" style="240" customWidth="1"/>
    <col min="1026" max="1026" width="9.140625" style="240"/>
    <col min="1027" max="1027" width="11.7109375" style="240" customWidth="1"/>
    <col min="1028" max="1028" width="12.42578125" style="240" customWidth="1"/>
    <col min="1029" max="1029" width="12" style="240" customWidth="1"/>
    <col min="1030" max="1030" width="21.5703125" style="240" customWidth="1"/>
    <col min="1031" max="1031" width="21.85546875" style="240" customWidth="1"/>
    <col min="1032" max="1034" width="19.5703125" style="240" customWidth="1"/>
    <col min="1035" max="1035" width="16.42578125" style="240" customWidth="1"/>
    <col min="1036" max="1036" width="16.28515625" style="240" customWidth="1"/>
    <col min="1037" max="1037" width="30.140625" style="240" customWidth="1"/>
    <col min="1038" max="1280" width="9.140625" style="240"/>
    <col min="1281" max="1281" width="64.28515625" style="240" customWidth="1"/>
    <col min="1282" max="1282" width="9.140625" style="240"/>
    <col min="1283" max="1283" width="11.7109375" style="240" customWidth="1"/>
    <col min="1284" max="1284" width="12.42578125" style="240" customWidth="1"/>
    <col min="1285" max="1285" width="12" style="240" customWidth="1"/>
    <col min="1286" max="1286" width="21.5703125" style="240" customWidth="1"/>
    <col min="1287" max="1287" width="21.85546875" style="240" customWidth="1"/>
    <col min="1288" max="1290" width="19.5703125" style="240" customWidth="1"/>
    <col min="1291" max="1291" width="16.42578125" style="240" customWidth="1"/>
    <col min="1292" max="1292" width="16.28515625" style="240" customWidth="1"/>
    <col min="1293" max="1293" width="30.140625" style="240" customWidth="1"/>
    <col min="1294" max="1536" width="9.140625" style="240"/>
    <col min="1537" max="1537" width="64.28515625" style="240" customWidth="1"/>
    <col min="1538" max="1538" width="9.140625" style="240"/>
    <col min="1539" max="1539" width="11.7109375" style="240" customWidth="1"/>
    <col min="1540" max="1540" width="12.42578125" style="240" customWidth="1"/>
    <col min="1541" max="1541" width="12" style="240" customWidth="1"/>
    <col min="1542" max="1542" width="21.5703125" style="240" customWidth="1"/>
    <col min="1543" max="1543" width="21.85546875" style="240" customWidth="1"/>
    <col min="1544" max="1546" width="19.5703125" style="240" customWidth="1"/>
    <col min="1547" max="1547" width="16.42578125" style="240" customWidth="1"/>
    <col min="1548" max="1548" width="16.28515625" style="240" customWidth="1"/>
    <col min="1549" max="1549" width="30.140625" style="240" customWidth="1"/>
    <col min="1550" max="1792" width="9.140625" style="240"/>
    <col min="1793" max="1793" width="64.28515625" style="240" customWidth="1"/>
    <col min="1794" max="1794" width="9.140625" style="240"/>
    <col min="1795" max="1795" width="11.7109375" style="240" customWidth="1"/>
    <col min="1796" max="1796" width="12.42578125" style="240" customWidth="1"/>
    <col min="1797" max="1797" width="12" style="240" customWidth="1"/>
    <col min="1798" max="1798" width="21.5703125" style="240" customWidth="1"/>
    <col min="1799" max="1799" width="21.85546875" style="240" customWidth="1"/>
    <col min="1800" max="1802" width="19.5703125" style="240" customWidth="1"/>
    <col min="1803" max="1803" width="16.42578125" style="240" customWidth="1"/>
    <col min="1804" max="1804" width="16.28515625" style="240" customWidth="1"/>
    <col min="1805" max="1805" width="30.140625" style="240" customWidth="1"/>
    <col min="1806" max="2048" width="9.140625" style="240"/>
    <col min="2049" max="2049" width="64.28515625" style="240" customWidth="1"/>
    <col min="2050" max="2050" width="9.140625" style="240"/>
    <col min="2051" max="2051" width="11.7109375" style="240" customWidth="1"/>
    <col min="2052" max="2052" width="12.42578125" style="240" customWidth="1"/>
    <col min="2053" max="2053" width="12" style="240" customWidth="1"/>
    <col min="2054" max="2054" width="21.5703125" style="240" customWidth="1"/>
    <col min="2055" max="2055" width="21.85546875" style="240" customWidth="1"/>
    <col min="2056" max="2058" width="19.5703125" style="240" customWidth="1"/>
    <col min="2059" max="2059" width="16.42578125" style="240" customWidth="1"/>
    <col min="2060" max="2060" width="16.28515625" style="240" customWidth="1"/>
    <col min="2061" max="2061" width="30.140625" style="240" customWidth="1"/>
    <col min="2062" max="2304" width="9.140625" style="240"/>
    <col min="2305" max="2305" width="64.28515625" style="240" customWidth="1"/>
    <col min="2306" max="2306" width="9.140625" style="240"/>
    <col min="2307" max="2307" width="11.7109375" style="240" customWidth="1"/>
    <col min="2308" max="2308" width="12.42578125" style="240" customWidth="1"/>
    <col min="2309" max="2309" width="12" style="240" customWidth="1"/>
    <col min="2310" max="2310" width="21.5703125" style="240" customWidth="1"/>
    <col min="2311" max="2311" width="21.85546875" style="240" customWidth="1"/>
    <col min="2312" max="2314" width="19.5703125" style="240" customWidth="1"/>
    <col min="2315" max="2315" width="16.42578125" style="240" customWidth="1"/>
    <col min="2316" max="2316" width="16.28515625" style="240" customWidth="1"/>
    <col min="2317" max="2317" width="30.140625" style="240" customWidth="1"/>
    <col min="2318" max="2560" width="9.140625" style="240"/>
    <col min="2561" max="2561" width="64.28515625" style="240" customWidth="1"/>
    <col min="2562" max="2562" width="9.140625" style="240"/>
    <col min="2563" max="2563" width="11.7109375" style="240" customWidth="1"/>
    <col min="2564" max="2564" width="12.42578125" style="240" customWidth="1"/>
    <col min="2565" max="2565" width="12" style="240" customWidth="1"/>
    <col min="2566" max="2566" width="21.5703125" style="240" customWidth="1"/>
    <col min="2567" max="2567" width="21.85546875" style="240" customWidth="1"/>
    <col min="2568" max="2570" width="19.5703125" style="240" customWidth="1"/>
    <col min="2571" max="2571" width="16.42578125" style="240" customWidth="1"/>
    <col min="2572" max="2572" width="16.28515625" style="240" customWidth="1"/>
    <col min="2573" max="2573" width="30.140625" style="240" customWidth="1"/>
    <col min="2574" max="2816" width="9.140625" style="240"/>
    <col min="2817" max="2817" width="64.28515625" style="240" customWidth="1"/>
    <col min="2818" max="2818" width="9.140625" style="240"/>
    <col min="2819" max="2819" width="11.7109375" style="240" customWidth="1"/>
    <col min="2820" max="2820" width="12.42578125" style="240" customWidth="1"/>
    <col min="2821" max="2821" width="12" style="240" customWidth="1"/>
    <col min="2822" max="2822" width="21.5703125" style="240" customWidth="1"/>
    <col min="2823" max="2823" width="21.85546875" style="240" customWidth="1"/>
    <col min="2824" max="2826" width="19.5703125" style="240" customWidth="1"/>
    <col min="2827" max="2827" width="16.42578125" style="240" customWidth="1"/>
    <col min="2828" max="2828" width="16.28515625" style="240" customWidth="1"/>
    <col min="2829" max="2829" width="30.140625" style="240" customWidth="1"/>
    <col min="2830" max="3072" width="9.140625" style="240"/>
    <col min="3073" max="3073" width="64.28515625" style="240" customWidth="1"/>
    <col min="3074" max="3074" width="9.140625" style="240"/>
    <col min="3075" max="3075" width="11.7109375" style="240" customWidth="1"/>
    <col min="3076" max="3076" width="12.42578125" style="240" customWidth="1"/>
    <col min="3077" max="3077" width="12" style="240" customWidth="1"/>
    <col min="3078" max="3078" width="21.5703125" style="240" customWidth="1"/>
    <col min="3079" max="3079" width="21.85546875" style="240" customWidth="1"/>
    <col min="3080" max="3082" width="19.5703125" style="240" customWidth="1"/>
    <col min="3083" max="3083" width="16.42578125" style="240" customWidth="1"/>
    <col min="3084" max="3084" width="16.28515625" style="240" customWidth="1"/>
    <col min="3085" max="3085" width="30.140625" style="240" customWidth="1"/>
    <col min="3086" max="3328" width="9.140625" style="240"/>
    <col min="3329" max="3329" width="64.28515625" style="240" customWidth="1"/>
    <col min="3330" max="3330" width="9.140625" style="240"/>
    <col min="3331" max="3331" width="11.7109375" style="240" customWidth="1"/>
    <col min="3332" max="3332" width="12.42578125" style="240" customWidth="1"/>
    <col min="3333" max="3333" width="12" style="240" customWidth="1"/>
    <col min="3334" max="3334" width="21.5703125" style="240" customWidth="1"/>
    <col min="3335" max="3335" width="21.85546875" style="240" customWidth="1"/>
    <col min="3336" max="3338" width="19.5703125" style="240" customWidth="1"/>
    <col min="3339" max="3339" width="16.42578125" style="240" customWidth="1"/>
    <col min="3340" max="3340" width="16.28515625" style="240" customWidth="1"/>
    <col min="3341" max="3341" width="30.140625" style="240" customWidth="1"/>
    <col min="3342" max="3584" width="9.140625" style="240"/>
    <col min="3585" max="3585" width="64.28515625" style="240" customWidth="1"/>
    <col min="3586" max="3586" width="9.140625" style="240"/>
    <col min="3587" max="3587" width="11.7109375" style="240" customWidth="1"/>
    <col min="3588" max="3588" width="12.42578125" style="240" customWidth="1"/>
    <col min="3589" max="3589" width="12" style="240" customWidth="1"/>
    <col min="3590" max="3590" width="21.5703125" style="240" customWidth="1"/>
    <col min="3591" max="3591" width="21.85546875" style="240" customWidth="1"/>
    <col min="3592" max="3594" width="19.5703125" style="240" customWidth="1"/>
    <col min="3595" max="3595" width="16.42578125" style="240" customWidth="1"/>
    <col min="3596" max="3596" width="16.28515625" style="240" customWidth="1"/>
    <col min="3597" max="3597" width="30.140625" style="240" customWidth="1"/>
    <col min="3598" max="3840" width="9.140625" style="240"/>
    <col min="3841" max="3841" width="64.28515625" style="240" customWidth="1"/>
    <col min="3842" max="3842" width="9.140625" style="240"/>
    <col min="3843" max="3843" width="11.7109375" style="240" customWidth="1"/>
    <col min="3844" max="3844" width="12.42578125" style="240" customWidth="1"/>
    <col min="3845" max="3845" width="12" style="240" customWidth="1"/>
    <col min="3846" max="3846" width="21.5703125" style="240" customWidth="1"/>
    <col min="3847" max="3847" width="21.85546875" style="240" customWidth="1"/>
    <col min="3848" max="3850" width="19.5703125" style="240" customWidth="1"/>
    <col min="3851" max="3851" width="16.42578125" style="240" customWidth="1"/>
    <col min="3852" max="3852" width="16.28515625" style="240" customWidth="1"/>
    <col min="3853" max="3853" width="30.140625" style="240" customWidth="1"/>
    <col min="3854" max="4096" width="9.140625" style="240"/>
    <col min="4097" max="4097" width="64.28515625" style="240" customWidth="1"/>
    <col min="4098" max="4098" width="9.140625" style="240"/>
    <col min="4099" max="4099" width="11.7109375" style="240" customWidth="1"/>
    <col min="4100" max="4100" width="12.42578125" style="240" customWidth="1"/>
    <col min="4101" max="4101" width="12" style="240" customWidth="1"/>
    <col min="4102" max="4102" width="21.5703125" style="240" customWidth="1"/>
    <col min="4103" max="4103" width="21.85546875" style="240" customWidth="1"/>
    <col min="4104" max="4106" width="19.5703125" style="240" customWidth="1"/>
    <col min="4107" max="4107" width="16.42578125" style="240" customWidth="1"/>
    <col min="4108" max="4108" width="16.28515625" style="240" customWidth="1"/>
    <col min="4109" max="4109" width="30.140625" style="240" customWidth="1"/>
    <col min="4110" max="4352" width="9.140625" style="240"/>
    <col min="4353" max="4353" width="64.28515625" style="240" customWidth="1"/>
    <col min="4354" max="4354" width="9.140625" style="240"/>
    <col min="4355" max="4355" width="11.7109375" style="240" customWidth="1"/>
    <col min="4356" max="4356" width="12.42578125" style="240" customWidth="1"/>
    <col min="4357" max="4357" width="12" style="240" customWidth="1"/>
    <col min="4358" max="4358" width="21.5703125" style="240" customWidth="1"/>
    <col min="4359" max="4359" width="21.85546875" style="240" customWidth="1"/>
    <col min="4360" max="4362" width="19.5703125" style="240" customWidth="1"/>
    <col min="4363" max="4363" width="16.42578125" style="240" customWidth="1"/>
    <col min="4364" max="4364" width="16.28515625" style="240" customWidth="1"/>
    <col min="4365" max="4365" width="30.140625" style="240" customWidth="1"/>
    <col min="4366" max="4608" width="9.140625" style="240"/>
    <col min="4609" max="4609" width="64.28515625" style="240" customWidth="1"/>
    <col min="4610" max="4610" width="9.140625" style="240"/>
    <col min="4611" max="4611" width="11.7109375" style="240" customWidth="1"/>
    <col min="4612" max="4612" width="12.42578125" style="240" customWidth="1"/>
    <col min="4613" max="4613" width="12" style="240" customWidth="1"/>
    <col min="4614" max="4614" width="21.5703125" style="240" customWidth="1"/>
    <col min="4615" max="4615" width="21.85546875" style="240" customWidth="1"/>
    <col min="4616" max="4618" width="19.5703125" style="240" customWidth="1"/>
    <col min="4619" max="4619" width="16.42578125" style="240" customWidth="1"/>
    <col min="4620" max="4620" width="16.28515625" style="240" customWidth="1"/>
    <col min="4621" max="4621" width="30.140625" style="240" customWidth="1"/>
    <col min="4622" max="4864" width="9.140625" style="240"/>
    <col min="4865" max="4865" width="64.28515625" style="240" customWidth="1"/>
    <col min="4866" max="4866" width="9.140625" style="240"/>
    <col min="4867" max="4867" width="11.7109375" style="240" customWidth="1"/>
    <col min="4868" max="4868" width="12.42578125" style="240" customWidth="1"/>
    <col min="4869" max="4869" width="12" style="240" customWidth="1"/>
    <col min="4870" max="4870" width="21.5703125" style="240" customWidth="1"/>
    <col min="4871" max="4871" width="21.85546875" style="240" customWidth="1"/>
    <col min="4872" max="4874" width="19.5703125" style="240" customWidth="1"/>
    <col min="4875" max="4875" width="16.42578125" style="240" customWidth="1"/>
    <col min="4876" max="4876" width="16.28515625" style="240" customWidth="1"/>
    <col min="4877" max="4877" width="30.140625" style="240" customWidth="1"/>
    <col min="4878" max="5120" width="9.140625" style="240"/>
    <col min="5121" max="5121" width="64.28515625" style="240" customWidth="1"/>
    <col min="5122" max="5122" width="9.140625" style="240"/>
    <col min="5123" max="5123" width="11.7109375" style="240" customWidth="1"/>
    <col min="5124" max="5124" width="12.42578125" style="240" customWidth="1"/>
    <col min="5125" max="5125" width="12" style="240" customWidth="1"/>
    <col min="5126" max="5126" width="21.5703125" style="240" customWidth="1"/>
    <col min="5127" max="5127" width="21.85546875" style="240" customWidth="1"/>
    <col min="5128" max="5130" width="19.5703125" style="240" customWidth="1"/>
    <col min="5131" max="5131" width="16.42578125" style="240" customWidth="1"/>
    <col min="5132" max="5132" width="16.28515625" style="240" customWidth="1"/>
    <col min="5133" max="5133" width="30.140625" style="240" customWidth="1"/>
    <col min="5134" max="5376" width="9.140625" style="240"/>
    <col min="5377" max="5377" width="64.28515625" style="240" customWidth="1"/>
    <col min="5378" max="5378" width="9.140625" style="240"/>
    <col min="5379" max="5379" width="11.7109375" style="240" customWidth="1"/>
    <col min="5380" max="5380" width="12.42578125" style="240" customWidth="1"/>
    <col min="5381" max="5381" width="12" style="240" customWidth="1"/>
    <col min="5382" max="5382" width="21.5703125" style="240" customWidth="1"/>
    <col min="5383" max="5383" width="21.85546875" style="240" customWidth="1"/>
    <col min="5384" max="5386" width="19.5703125" style="240" customWidth="1"/>
    <col min="5387" max="5387" width="16.42578125" style="240" customWidth="1"/>
    <col min="5388" max="5388" width="16.28515625" style="240" customWidth="1"/>
    <col min="5389" max="5389" width="30.140625" style="240" customWidth="1"/>
    <col min="5390" max="5632" width="9.140625" style="240"/>
    <col min="5633" max="5633" width="64.28515625" style="240" customWidth="1"/>
    <col min="5634" max="5634" width="9.140625" style="240"/>
    <col min="5635" max="5635" width="11.7109375" style="240" customWidth="1"/>
    <col min="5636" max="5636" width="12.42578125" style="240" customWidth="1"/>
    <col min="5637" max="5637" width="12" style="240" customWidth="1"/>
    <col min="5638" max="5638" width="21.5703125" style="240" customWidth="1"/>
    <col min="5639" max="5639" width="21.85546875" style="240" customWidth="1"/>
    <col min="5640" max="5642" width="19.5703125" style="240" customWidth="1"/>
    <col min="5643" max="5643" width="16.42578125" style="240" customWidth="1"/>
    <col min="5644" max="5644" width="16.28515625" style="240" customWidth="1"/>
    <col min="5645" max="5645" width="30.140625" style="240" customWidth="1"/>
    <col min="5646" max="5888" width="9.140625" style="240"/>
    <col min="5889" max="5889" width="64.28515625" style="240" customWidth="1"/>
    <col min="5890" max="5890" width="9.140625" style="240"/>
    <col min="5891" max="5891" width="11.7109375" style="240" customWidth="1"/>
    <col min="5892" max="5892" width="12.42578125" style="240" customWidth="1"/>
    <col min="5893" max="5893" width="12" style="240" customWidth="1"/>
    <col min="5894" max="5894" width="21.5703125" style="240" customWidth="1"/>
    <col min="5895" max="5895" width="21.85546875" style="240" customWidth="1"/>
    <col min="5896" max="5898" width="19.5703125" style="240" customWidth="1"/>
    <col min="5899" max="5899" width="16.42578125" style="240" customWidth="1"/>
    <col min="5900" max="5900" width="16.28515625" style="240" customWidth="1"/>
    <col min="5901" max="5901" width="30.140625" style="240" customWidth="1"/>
    <col min="5902" max="6144" width="9.140625" style="240"/>
    <col min="6145" max="6145" width="64.28515625" style="240" customWidth="1"/>
    <col min="6146" max="6146" width="9.140625" style="240"/>
    <col min="6147" max="6147" width="11.7109375" style="240" customWidth="1"/>
    <col min="6148" max="6148" width="12.42578125" style="240" customWidth="1"/>
    <col min="6149" max="6149" width="12" style="240" customWidth="1"/>
    <col min="6150" max="6150" width="21.5703125" style="240" customWidth="1"/>
    <col min="6151" max="6151" width="21.85546875" style="240" customWidth="1"/>
    <col min="6152" max="6154" width="19.5703125" style="240" customWidth="1"/>
    <col min="6155" max="6155" width="16.42578125" style="240" customWidth="1"/>
    <col min="6156" max="6156" width="16.28515625" style="240" customWidth="1"/>
    <col min="6157" max="6157" width="30.140625" style="240" customWidth="1"/>
    <col min="6158" max="6400" width="9.140625" style="240"/>
    <col min="6401" max="6401" width="64.28515625" style="240" customWidth="1"/>
    <col min="6402" max="6402" width="9.140625" style="240"/>
    <col min="6403" max="6403" width="11.7109375" style="240" customWidth="1"/>
    <col min="6404" max="6404" width="12.42578125" style="240" customWidth="1"/>
    <col min="6405" max="6405" width="12" style="240" customWidth="1"/>
    <col min="6406" max="6406" width="21.5703125" style="240" customWidth="1"/>
    <col min="6407" max="6407" width="21.85546875" style="240" customWidth="1"/>
    <col min="6408" max="6410" width="19.5703125" style="240" customWidth="1"/>
    <col min="6411" max="6411" width="16.42578125" style="240" customWidth="1"/>
    <col min="6412" max="6412" width="16.28515625" style="240" customWidth="1"/>
    <col min="6413" max="6413" width="30.140625" style="240" customWidth="1"/>
    <col min="6414" max="6656" width="9.140625" style="240"/>
    <col min="6657" max="6657" width="64.28515625" style="240" customWidth="1"/>
    <col min="6658" max="6658" width="9.140625" style="240"/>
    <col min="6659" max="6659" width="11.7109375" style="240" customWidth="1"/>
    <col min="6660" max="6660" width="12.42578125" style="240" customWidth="1"/>
    <col min="6661" max="6661" width="12" style="240" customWidth="1"/>
    <col min="6662" max="6662" width="21.5703125" style="240" customWidth="1"/>
    <col min="6663" max="6663" width="21.85546875" style="240" customWidth="1"/>
    <col min="6664" max="6666" width="19.5703125" style="240" customWidth="1"/>
    <col min="6667" max="6667" width="16.42578125" style="240" customWidth="1"/>
    <col min="6668" max="6668" width="16.28515625" style="240" customWidth="1"/>
    <col min="6669" max="6669" width="30.140625" style="240" customWidth="1"/>
    <col min="6670" max="6912" width="9.140625" style="240"/>
    <col min="6913" max="6913" width="64.28515625" style="240" customWidth="1"/>
    <col min="6914" max="6914" width="9.140625" style="240"/>
    <col min="6915" max="6915" width="11.7109375" style="240" customWidth="1"/>
    <col min="6916" max="6916" width="12.42578125" style="240" customWidth="1"/>
    <col min="6917" max="6917" width="12" style="240" customWidth="1"/>
    <col min="6918" max="6918" width="21.5703125" style="240" customWidth="1"/>
    <col min="6919" max="6919" width="21.85546875" style="240" customWidth="1"/>
    <col min="6920" max="6922" width="19.5703125" style="240" customWidth="1"/>
    <col min="6923" max="6923" width="16.42578125" style="240" customWidth="1"/>
    <col min="6924" max="6924" width="16.28515625" style="240" customWidth="1"/>
    <col min="6925" max="6925" width="30.140625" style="240" customWidth="1"/>
    <col min="6926" max="7168" width="9.140625" style="240"/>
    <col min="7169" max="7169" width="64.28515625" style="240" customWidth="1"/>
    <col min="7170" max="7170" width="9.140625" style="240"/>
    <col min="7171" max="7171" width="11.7109375" style="240" customWidth="1"/>
    <col min="7172" max="7172" width="12.42578125" style="240" customWidth="1"/>
    <col min="7173" max="7173" width="12" style="240" customWidth="1"/>
    <col min="7174" max="7174" width="21.5703125" style="240" customWidth="1"/>
    <col min="7175" max="7175" width="21.85546875" style="240" customWidth="1"/>
    <col min="7176" max="7178" width="19.5703125" style="240" customWidth="1"/>
    <col min="7179" max="7179" width="16.42578125" style="240" customWidth="1"/>
    <col min="7180" max="7180" width="16.28515625" style="240" customWidth="1"/>
    <col min="7181" max="7181" width="30.140625" style="240" customWidth="1"/>
    <col min="7182" max="7424" width="9.140625" style="240"/>
    <col min="7425" max="7425" width="64.28515625" style="240" customWidth="1"/>
    <col min="7426" max="7426" width="9.140625" style="240"/>
    <col min="7427" max="7427" width="11.7109375" style="240" customWidth="1"/>
    <col min="7428" max="7428" width="12.42578125" style="240" customWidth="1"/>
    <col min="7429" max="7429" width="12" style="240" customWidth="1"/>
    <col min="7430" max="7430" width="21.5703125" style="240" customWidth="1"/>
    <col min="7431" max="7431" width="21.85546875" style="240" customWidth="1"/>
    <col min="7432" max="7434" width="19.5703125" style="240" customWidth="1"/>
    <col min="7435" max="7435" width="16.42578125" style="240" customWidth="1"/>
    <col min="7436" max="7436" width="16.28515625" style="240" customWidth="1"/>
    <col min="7437" max="7437" width="30.140625" style="240" customWidth="1"/>
    <col min="7438" max="7680" width="9.140625" style="240"/>
    <col min="7681" max="7681" width="64.28515625" style="240" customWidth="1"/>
    <col min="7682" max="7682" width="9.140625" style="240"/>
    <col min="7683" max="7683" width="11.7109375" style="240" customWidth="1"/>
    <col min="7684" max="7684" width="12.42578125" style="240" customWidth="1"/>
    <col min="7685" max="7685" width="12" style="240" customWidth="1"/>
    <col min="7686" max="7686" width="21.5703125" style="240" customWidth="1"/>
    <col min="7687" max="7687" width="21.85546875" style="240" customWidth="1"/>
    <col min="7688" max="7690" width="19.5703125" style="240" customWidth="1"/>
    <col min="7691" max="7691" width="16.42578125" style="240" customWidth="1"/>
    <col min="7692" max="7692" width="16.28515625" style="240" customWidth="1"/>
    <col min="7693" max="7693" width="30.140625" style="240" customWidth="1"/>
    <col min="7694" max="7936" width="9.140625" style="240"/>
    <col min="7937" max="7937" width="64.28515625" style="240" customWidth="1"/>
    <col min="7938" max="7938" width="9.140625" style="240"/>
    <col min="7939" max="7939" width="11.7109375" style="240" customWidth="1"/>
    <col min="7940" max="7940" width="12.42578125" style="240" customWidth="1"/>
    <col min="7941" max="7941" width="12" style="240" customWidth="1"/>
    <col min="7942" max="7942" width="21.5703125" style="240" customWidth="1"/>
    <col min="7943" max="7943" width="21.85546875" style="240" customWidth="1"/>
    <col min="7944" max="7946" width="19.5703125" style="240" customWidth="1"/>
    <col min="7947" max="7947" width="16.42578125" style="240" customWidth="1"/>
    <col min="7948" max="7948" width="16.28515625" style="240" customWidth="1"/>
    <col min="7949" max="7949" width="30.140625" style="240" customWidth="1"/>
    <col min="7950" max="8192" width="9.140625" style="240"/>
    <col min="8193" max="8193" width="64.28515625" style="240" customWidth="1"/>
    <col min="8194" max="8194" width="9.140625" style="240"/>
    <col min="8195" max="8195" width="11.7109375" style="240" customWidth="1"/>
    <col min="8196" max="8196" width="12.42578125" style="240" customWidth="1"/>
    <col min="8197" max="8197" width="12" style="240" customWidth="1"/>
    <col min="8198" max="8198" width="21.5703125" style="240" customWidth="1"/>
    <col min="8199" max="8199" width="21.85546875" style="240" customWidth="1"/>
    <col min="8200" max="8202" width="19.5703125" style="240" customWidth="1"/>
    <col min="8203" max="8203" width="16.42578125" style="240" customWidth="1"/>
    <col min="8204" max="8204" width="16.28515625" style="240" customWidth="1"/>
    <col min="8205" max="8205" width="30.140625" style="240" customWidth="1"/>
    <col min="8206" max="8448" width="9.140625" style="240"/>
    <col min="8449" max="8449" width="64.28515625" style="240" customWidth="1"/>
    <col min="8450" max="8450" width="9.140625" style="240"/>
    <col min="8451" max="8451" width="11.7109375" style="240" customWidth="1"/>
    <col min="8452" max="8452" width="12.42578125" style="240" customWidth="1"/>
    <col min="8453" max="8453" width="12" style="240" customWidth="1"/>
    <col min="8454" max="8454" width="21.5703125" style="240" customWidth="1"/>
    <col min="8455" max="8455" width="21.85546875" style="240" customWidth="1"/>
    <col min="8456" max="8458" width="19.5703125" style="240" customWidth="1"/>
    <col min="8459" max="8459" width="16.42578125" style="240" customWidth="1"/>
    <col min="8460" max="8460" width="16.28515625" style="240" customWidth="1"/>
    <col min="8461" max="8461" width="30.140625" style="240" customWidth="1"/>
    <col min="8462" max="8704" width="9.140625" style="240"/>
    <col min="8705" max="8705" width="64.28515625" style="240" customWidth="1"/>
    <col min="8706" max="8706" width="9.140625" style="240"/>
    <col min="8707" max="8707" width="11.7109375" style="240" customWidth="1"/>
    <col min="8708" max="8708" width="12.42578125" style="240" customWidth="1"/>
    <col min="8709" max="8709" width="12" style="240" customWidth="1"/>
    <col min="8710" max="8710" width="21.5703125" style="240" customWidth="1"/>
    <col min="8711" max="8711" width="21.85546875" style="240" customWidth="1"/>
    <col min="8712" max="8714" width="19.5703125" style="240" customWidth="1"/>
    <col min="8715" max="8715" width="16.42578125" style="240" customWidth="1"/>
    <col min="8716" max="8716" width="16.28515625" style="240" customWidth="1"/>
    <col min="8717" max="8717" width="30.140625" style="240" customWidth="1"/>
    <col min="8718" max="8960" width="9.140625" style="240"/>
    <col min="8961" max="8961" width="64.28515625" style="240" customWidth="1"/>
    <col min="8962" max="8962" width="9.140625" style="240"/>
    <col min="8963" max="8963" width="11.7109375" style="240" customWidth="1"/>
    <col min="8964" max="8964" width="12.42578125" style="240" customWidth="1"/>
    <col min="8965" max="8965" width="12" style="240" customWidth="1"/>
    <col min="8966" max="8966" width="21.5703125" style="240" customWidth="1"/>
    <col min="8967" max="8967" width="21.85546875" style="240" customWidth="1"/>
    <col min="8968" max="8970" width="19.5703125" style="240" customWidth="1"/>
    <col min="8971" max="8971" width="16.42578125" style="240" customWidth="1"/>
    <col min="8972" max="8972" width="16.28515625" style="240" customWidth="1"/>
    <col min="8973" max="8973" width="30.140625" style="240" customWidth="1"/>
    <col min="8974" max="9216" width="9.140625" style="240"/>
    <col min="9217" max="9217" width="64.28515625" style="240" customWidth="1"/>
    <col min="9218" max="9218" width="9.140625" style="240"/>
    <col min="9219" max="9219" width="11.7109375" style="240" customWidth="1"/>
    <col min="9220" max="9220" width="12.42578125" style="240" customWidth="1"/>
    <col min="9221" max="9221" width="12" style="240" customWidth="1"/>
    <col min="9222" max="9222" width="21.5703125" style="240" customWidth="1"/>
    <col min="9223" max="9223" width="21.85546875" style="240" customWidth="1"/>
    <col min="9224" max="9226" width="19.5703125" style="240" customWidth="1"/>
    <col min="9227" max="9227" width="16.42578125" style="240" customWidth="1"/>
    <col min="9228" max="9228" width="16.28515625" style="240" customWidth="1"/>
    <col min="9229" max="9229" width="30.140625" style="240" customWidth="1"/>
    <col min="9230" max="9472" width="9.140625" style="240"/>
    <col min="9473" max="9473" width="64.28515625" style="240" customWidth="1"/>
    <col min="9474" max="9474" width="9.140625" style="240"/>
    <col min="9475" max="9475" width="11.7109375" style="240" customWidth="1"/>
    <col min="9476" max="9476" width="12.42578125" style="240" customWidth="1"/>
    <col min="9477" max="9477" width="12" style="240" customWidth="1"/>
    <col min="9478" max="9478" width="21.5703125" style="240" customWidth="1"/>
    <col min="9479" max="9479" width="21.85546875" style="240" customWidth="1"/>
    <col min="9480" max="9482" width="19.5703125" style="240" customWidth="1"/>
    <col min="9483" max="9483" width="16.42578125" style="240" customWidth="1"/>
    <col min="9484" max="9484" width="16.28515625" style="240" customWidth="1"/>
    <col min="9485" max="9485" width="30.140625" style="240" customWidth="1"/>
    <col min="9486" max="9728" width="9.140625" style="240"/>
    <col min="9729" max="9729" width="64.28515625" style="240" customWidth="1"/>
    <col min="9730" max="9730" width="9.140625" style="240"/>
    <col min="9731" max="9731" width="11.7109375" style="240" customWidth="1"/>
    <col min="9732" max="9732" width="12.42578125" style="240" customWidth="1"/>
    <col min="9733" max="9733" width="12" style="240" customWidth="1"/>
    <col min="9734" max="9734" width="21.5703125" style="240" customWidth="1"/>
    <col min="9735" max="9735" width="21.85546875" style="240" customWidth="1"/>
    <col min="9736" max="9738" width="19.5703125" style="240" customWidth="1"/>
    <col min="9739" max="9739" width="16.42578125" style="240" customWidth="1"/>
    <col min="9740" max="9740" width="16.28515625" style="240" customWidth="1"/>
    <col min="9741" max="9741" width="30.140625" style="240" customWidth="1"/>
    <col min="9742" max="9984" width="9.140625" style="240"/>
    <col min="9985" max="9985" width="64.28515625" style="240" customWidth="1"/>
    <col min="9986" max="9986" width="9.140625" style="240"/>
    <col min="9987" max="9987" width="11.7109375" style="240" customWidth="1"/>
    <col min="9988" max="9988" width="12.42578125" style="240" customWidth="1"/>
    <col min="9989" max="9989" width="12" style="240" customWidth="1"/>
    <col min="9990" max="9990" width="21.5703125" style="240" customWidth="1"/>
    <col min="9991" max="9991" width="21.85546875" style="240" customWidth="1"/>
    <col min="9992" max="9994" width="19.5703125" style="240" customWidth="1"/>
    <col min="9995" max="9995" width="16.42578125" style="240" customWidth="1"/>
    <col min="9996" max="9996" width="16.28515625" style="240" customWidth="1"/>
    <col min="9997" max="9997" width="30.140625" style="240" customWidth="1"/>
    <col min="9998" max="10240" width="9.140625" style="240"/>
    <col min="10241" max="10241" width="64.28515625" style="240" customWidth="1"/>
    <col min="10242" max="10242" width="9.140625" style="240"/>
    <col min="10243" max="10243" width="11.7109375" style="240" customWidth="1"/>
    <col min="10244" max="10244" width="12.42578125" style="240" customWidth="1"/>
    <col min="10245" max="10245" width="12" style="240" customWidth="1"/>
    <col min="10246" max="10246" width="21.5703125" style="240" customWidth="1"/>
    <col min="10247" max="10247" width="21.85546875" style="240" customWidth="1"/>
    <col min="10248" max="10250" width="19.5703125" style="240" customWidth="1"/>
    <col min="10251" max="10251" width="16.42578125" style="240" customWidth="1"/>
    <col min="10252" max="10252" width="16.28515625" style="240" customWidth="1"/>
    <col min="10253" max="10253" width="30.140625" style="240" customWidth="1"/>
    <col min="10254" max="10496" width="9.140625" style="240"/>
    <col min="10497" max="10497" width="64.28515625" style="240" customWidth="1"/>
    <col min="10498" max="10498" width="9.140625" style="240"/>
    <col min="10499" max="10499" width="11.7109375" style="240" customWidth="1"/>
    <col min="10500" max="10500" width="12.42578125" style="240" customWidth="1"/>
    <col min="10501" max="10501" width="12" style="240" customWidth="1"/>
    <col min="10502" max="10502" width="21.5703125" style="240" customWidth="1"/>
    <col min="10503" max="10503" width="21.85546875" style="240" customWidth="1"/>
    <col min="10504" max="10506" width="19.5703125" style="240" customWidth="1"/>
    <col min="10507" max="10507" width="16.42578125" style="240" customWidth="1"/>
    <col min="10508" max="10508" width="16.28515625" style="240" customWidth="1"/>
    <col min="10509" max="10509" width="30.140625" style="240" customWidth="1"/>
    <col min="10510" max="10752" width="9.140625" style="240"/>
    <col min="10753" max="10753" width="64.28515625" style="240" customWidth="1"/>
    <col min="10754" max="10754" width="9.140625" style="240"/>
    <col min="10755" max="10755" width="11.7109375" style="240" customWidth="1"/>
    <col min="10756" max="10756" width="12.42578125" style="240" customWidth="1"/>
    <col min="10757" max="10757" width="12" style="240" customWidth="1"/>
    <col min="10758" max="10758" width="21.5703125" style="240" customWidth="1"/>
    <col min="10759" max="10759" width="21.85546875" style="240" customWidth="1"/>
    <col min="10760" max="10762" width="19.5703125" style="240" customWidth="1"/>
    <col min="10763" max="10763" width="16.42578125" style="240" customWidth="1"/>
    <col min="10764" max="10764" width="16.28515625" style="240" customWidth="1"/>
    <col min="10765" max="10765" width="30.140625" style="240" customWidth="1"/>
    <col min="10766" max="11008" width="9.140625" style="240"/>
    <col min="11009" max="11009" width="64.28515625" style="240" customWidth="1"/>
    <col min="11010" max="11010" width="9.140625" style="240"/>
    <col min="11011" max="11011" width="11.7109375" style="240" customWidth="1"/>
    <col min="11012" max="11012" width="12.42578125" style="240" customWidth="1"/>
    <col min="11013" max="11013" width="12" style="240" customWidth="1"/>
    <col min="11014" max="11014" width="21.5703125" style="240" customWidth="1"/>
    <col min="11015" max="11015" width="21.85546875" style="240" customWidth="1"/>
    <col min="11016" max="11018" width="19.5703125" style="240" customWidth="1"/>
    <col min="11019" max="11019" width="16.42578125" style="240" customWidth="1"/>
    <col min="11020" max="11020" width="16.28515625" style="240" customWidth="1"/>
    <col min="11021" max="11021" width="30.140625" style="240" customWidth="1"/>
    <col min="11022" max="11264" width="9.140625" style="240"/>
    <col min="11265" max="11265" width="64.28515625" style="240" customWidth="1"/>
    <col min="11266" max="11266" width="9.140625" style="240"/>
    <col min="11267" max="11267" width="11.7109375" style="240" customWidth="1"/>
    <col min="11268" max="11268" width="12.42578125" style="240" customWidth="1"/>
    <col min="11269" max="11269" width="12" style="240" customWidth="1"/>
    <col min="11270" max="11270" width="21.5703125" style="240" customWidth="1"/>
    <col min="11271" max="11271" width="21.85546875" style="240" customWidth="1"/>
    <col min="11272" max="11274" width="19.5703125" style="240" customWidth="1"/>
    <col min="11275" max="11275" width="16.42578125" style="240" customWidth="1"/>
    <col min="11276" max="11276" width="16.28515625" style="240" customWidth="1"/>
    <col min="11277" max="11277" width="30.140625" style="240" customWidth="1"/>
    <col min="11278" max="11520" width="9.140625" style="240"/>
    <col min="11521" max="11521" width="64.28515625" style="240" customWidth="1"/>
    <col min="11522" max="11522" width="9.140625" style="240"/>
    <col min="11523" max="11523" width="11.7109375" style="240" customWidth="1"/>
    <col min="11524" max="11524" width="12.42578125" style="240" customWidth="1"/>
    <col min="11525" max="11525" width="12" style="240" customWidth="1"/>
    <col min="11526" max="11526" width="21.5703125" style="240" customWidth="1"/>
    <col min="11527" max="11527" width="21.85546875" style="240" customWidth="1"/>
    <col min="11528" max="11530" width="19.5703125" style="240" customWidth="1"/>
    <col min="11531" max="11531" width="16.42578125" style="240" customWidth="1"/>
    <col min="11532" max="11532" width="16.28515625" style="240" customWidth="1"/>
    <col min="11533" max="11533" width="30.140625" style="240" customWidth="1"/>
    <col min="11534" max="11776" width="9.140625" style="240"/>
    <col min="11777" max="11777" width="64.28515625" style="240" customWidth="1"/>
    <col min="11778" max="11778" width="9.140625" style="240"/>
    <col min="11779" max="11779" width="11.7109375" style="240" customWidth="1"/>
    <col min="11780" max="11780" width="12.42578125" style="240" customWidth="1"/>
    <col min="11781" max="11781" width="12" style="240" customWidth="1"/>
    <col min="11782" max="11782" width="21.5703125" style="240" customWidth="1"/>
    <col min="11783" max="11783" width="21.85546875" style="240" customWidth="1"/>
    <col min="11784" max="11786" width="19.5703125" style="240" customWidth="1"/>
    <col min="11787" max="11787" width="16.42578125" style="240" customWidth="1"/>
    <col min="11788" max="11788" width="16.28515625" style="240" customWidth="1"/>
    <col min="11789" max="11789" width="30.140625" style="240" customWidth="1"/>
    <col min="11790" max="12032" width="9.140625" style="240"/>
    <col min="12033" max="12033" width="64.28515625" style="240" customWidth="1"/>
    <col min="12034" max="12034" width="9.140625" style="240"/>
    <col min="12035" max="12035" width="11.7109375" style="240" customWidth="1"/>
    <col min="12036" max="12036" width="12.42578125" style="240" customWidth="1"/>
    <col min="12037" max="12037" width="12" style="240" customWidth="1"/>
    <col min="12038" max="12038" width="21.5703125" style="240" customWidth="1"/>
    <col min="12039" max="12039" width="21.85546875" style="240" customWidth="1"/>
    <col min="12040" max="12042" width="19.5703125" style="240" customWidth="1"/>
    <col min="12043" max="12043" width="16.42578125" style="240" customWidth="1"/>
    <col min="12044" max="12044" width="16.28515625" style="240" customWidth="1"/>
    <col min="12045" max="12045" width="30.140625" style="240" customWidth="1"/>
    <col min="12046" max="12288" width="9.140625" style="240"/>
    <col min="12289" max="12289" width="64.28515625" style="240" customWidth="1"/>
    <col min="12290" max="12290" width="9.140625" style="240"/>
    <col min="12291" max="12291" width="11.7109375" style="240" customWidth="1"/>
    <col min="12292" max="12292" width="12.42578125" style="240" customWidth="1"/>
    <col min="12293" max="12293" width="12" style="240" customWidth="1"/>
    <col min="12294" max="12294" width="21.5703125" style="240" customWidth="1"/>
    <col min="12295" max="12295" width="21.85546875" style="240" customWidth="1"/>
    <col min="12296" max="12298" width="19.5703125" style="240" customWidth="1"/>
    <col min="12299" max="12299" width="16.42578125" style="240" customWidth="1"/>
    <col min="12300" max="12300" width="16.28515625" style="240" customWidth="1"/>
    <col min="12301" max="12301" width="30.140625" style="240" customWidth="1"/>
    <col min="12302" max="12544" width="9.140625" style="240"/>
    <col min="12545" max="12545" width="64.28515625" style="240" customWidth="1"/>
    <col min="12546" max="12546" width="9.140625" style="240"/>
    <col min="12547" max="12547" width="11.7109375" style="240" customWidth="1"/>
    <col min="12548" max="12548" width="12.42578125" style="240" customWidth="1"/>
    <col min="12549" max="12549" width="12" style="240" customWidth="1"/>
    <col min="12550" max="12550" width="21.5703125" style="240" customWidth="1"/>
    <col min="12551" max="12551" width="21.85546875" style="240" customWidth="1"/>
    <col min="12552" max="12554" width="19.5703125" style="240" customWidth="1"/>
    <col min="12555" max="12555" width="16.42578125" style="240" customWidth="1"/>
    <col min="12556" max="12556" width="16.28515625" style="240" customWidth="1"/>
    <col min="12557" max="12557" width="30.140625" style="240" customWidth="1"/>
    <col min="12558" max="12800" width="9.140625" style="240"/>
    <col min="12801" max="12801" width="64.28515625" style="240" customWidth="1"/>
    <col min="12802" max="12802" width="9.140625" style="240"/>
    <col min="12803" max="12803" width="11.7109375" style="240" customWidth="1"/>
    <col min="12804" max="12804" width="12.42578125" style="240" customWidth="1"/>
    <col min="12805" max="12805" width="12" style="240" customWidth="1"/>
    <col min="12806" max="12806" width="21.5703125" style="240" customWidth="1"/>
    <col min="12807" max="12807" width="21.85546875" style="240" customWidth="1"/>
    <col min="12808" max="12810" width="19.5703125" style="240" customWidth="1"/>
    <col min="12811" max="12811" width="16.42578125" style="240" customWidth="1"/>
    <col min="12812" max="12812" width="16.28515625" style="240" customWidth="1"/>
    <col min="12813" max="12813" width="30.140625" style="240" customWidth="1"/>
    <col min="12814" max="13056" width="9.140625" style="240"/>
    <col min="13057" max="13057" width="64.28515625" style="240" customWidth="1"/>
    <col min="13058" max="13058" width="9.140625" style="240"/>
    <col min="13059" max="13059" width="11.7109375" style="240" customWidth="1"/>
    <col min="13060" max="13060" width="12.42578125" style="240" customWidth="1"/>
    <col min="13061" max="13061" width="12" style="240" customWidth="1"/>
    <col min="13062" max="13062" width="21.5703125" style="240" customWidth="1"/>
    <col min="13063" max="13063" width="21.85546875" style="240" customWidth="1"/>
    <col min="13064" max="13066" width="19.5703125" style="240" customWidth="1"/>
    <col min="13067" max="13067" width="16.42578125" style="240" customWidth="1"/>
    <col min="13068" max="13068" width="16.28515625" style="240" customWidth="1"/>
    <col min="13069" max="13069" width="30.140625" style="240" customWidth="1"/>
    <col min="13070" max="13312" width="9.140625" style="240"/>
    <col min="13313" max="13313" width="64.28515625" style="240" customWidth="1"/>
    <col min="13314" max="13314" width="9.140625" style="240"/>
    <col min="13315" max="13315" width="11.7109375" style="240" customWidth="1"/>
    <col min="13316" max="13316" width="12.42578125" style="240" customWidth="1"/>
    <col min="13317" max="13317" width="12" style="240" customWidth="1"/>
    <col min="13318" max="13318" width="21.5703125" style="240" customWidth="1"/>
    <col min="13319" max="13319" width="21.85546875" style="240" customWidth="1"/>
    <col min="13320" max="13322" width="19.5703125" style="240" customWidth="1"/>
    <col min="13323" max="13323" width="16.42578125" style="240" customWidth="1"/>
    <col min="13324" max="13324" width="16.28515625" style="240" customWidth="1"/>
    <col min="13325" max="13325" width="30.140625" style="240" customWidth="1"/>
    <col min="13326" max="13568" width="9.140625" style="240"/>
    <col min="13569" max="13569" width="64.28515625" style="240" customWidth="1"/>
    <col min="13570" max="13570" width="9.140625" style="240"/>
    <col min="13571" max="13571" width="11.7109375" style="240" customWidth="1"/>
    <col min="13572" max="13572" width="12.42578125" style="240" customWidth="1"/>
    <col min="13573" max="13573" width="12" style="240" customWidth="1"/>
    <col min="13574" max="13574" width="21.5703125" style="240" customWidth="1"/>
    <col min="13575" max="13575" width="21.85546875" style="240" customWidth="1"/>
    <col min="13576" max="13578" width="19.5703125" style="240" customWidth="1"/>
    <col min="13579" max="13579" width="16.42578125" style="240" customWidth="1"/>
    <col min="13580" max="13580" width="16.28515625" style="240" customWidth="1"/>
    <col min="13581" max="13581" width="30.140625" style="240" customWidth="1"/>
    <col min="13582" max="13824" width="9.140625" style="240"/>
    <col min="13825" max="13825" width="64.28515625" style="240" customWidth="1"/>
    <col min="13826" max="13826" width="9.140625" style="240"/>
    <col min="13827" max="13827" width="11.7109375" style="240" customWidth="1"/>
    <col min="13828" max="13828" width="12.42578125" style="240" customWidth="1"/>
    <col min="13829" max="13829" width="12" style="240" customWidth="1"/>
    <col min="13830" max="13830" width="21.5703125" style="240" customWidth="1"/>
    <col min="13831" max="13831" width="21.85546875" style="240" customWidth="1"/>
    <col min="13832" max="13834" width="19.5703125" style="240" customWidth="1"/>
    <col min="13835" max="13835" width="16.42578125" style="240" customWidth="1"/>
    <col min="13836" max="13836" width="16.28515625" style="240" customWidth="1"/>
    <col min="13837" max="13837" width="30.140625" style="240" customWidth="1"/>
    <col min="13838" max="14080" width="9.140625" style="240"/>
    <col min="14081" max="14081" width="64.28515625" style="240" customWidth="1"/>
    <col min="14082" max="14082" width="9.140625" style="240"/>
    <col min="14083" max="14083" width="11.7109375" style="240" customWidth="1"/>
    <col min="14084" max="14084" width="12.42578125" style="240" customWidth="1"/>
    <col min="14085" max="14085" width="12" style="240" customWidth="1"/>
    <col min="14086" max="14086" width="21.5703125" style="240" customWidth="1"/>
    <col min="14087" max="14087" width="21.85546875" style="240" customWidth="1"/>
    <col min="14088" max="14090" width="19.5703125" style="240" customWidth="1"/>
    <col min="14091" max="14091" width="16.42578125" style="240" customWidth="1"/>
    <col min="14092" max="14092" width="16.28515625" style="240" customWidth="1"/>
    <col min="14093" max="14093" width="30.140625" style="240" customWidth="1"/>
    <col min="14094" max="14336" width="9.140625" style="240"/>
    <col min="14337" max="14337" width="64.28515625" style="240" customWidth="1"/>
    <col min="14338" max="14338" width="9.140625" style="240"/>
    <col min="14339" max="14339" width="11.7109375" style="240" customWidth="1"/>
    <col min="14340" max="14340" width="12.42578125" style="240" customWidth="1"/>
    <col min="14341" max="14341" width="12" style="240" customWidth="1"/>
    <col min="14342" max="14342" width="21.5703125" style="240" customWidth="1"/>
    <col min="14343" max="14343" width="21.85546875" style="240" customWidth="1"/>
    <col min="14344" max="14346" width="19.5703125" style="240" customWidth="1"/>
    <col min="14347" max="14347" width="16.42578125" style="240" customWidth="1"/>
    <col min="14348" max="14348" width="16.28515625" style="240" customWidth="1"/>
    <col min="14349" max="14349" width="30.140625" style="240" customWidth="1"/>
    <col min="14350" max="14592" width="9.140625" style="240"/>
    <col min="14593" max="14593" width="64.28515625" style="240" customWidth="1"/>
    <col min="14594" max="14594" width="9.140625" style="240"/>
    <col min="14595" max="14595" width="11.7109375" style="240" customWidth="1"/>
    <col min="14596" max="14596" width="12.42578125" style="240" customWidth="1"/>
    <col min="14597" max="14597" width="12" style="240" customWidth="1"/>
    <col min="14598" max="14598" width="21.5703125" style="240" customWidth="1"/>
    <col min="14599" max="14599" width="21.85546875" style="240" customWidth="1"/>
    <col min="14600" max="14602" width="19.5703125" style="240" customWidth="1"/>
    <col min="14603" max="14603" width="16.42578125" style="240" customWidth="1"/>
    <col min="14604" max="14604" width="16.28515625" style="240" customWidth="1"/>
    <col min="14605" max="14605" width="30.140625" style="240" customWidth="1"/>
    <col min="14606" max="14848" width="9.140625" style="240"/>
    <col min="14849" max="14849" width="64.28515625" style="240" customWidth="1"/>
    <col min="14850" max="14850" width="9.140625" style="240"/>
    <col min="14851" max="14851" width="11.7109375" style="240" customWidth="1"/>
    <col min="14852" max="14852" width="12.42578125" style="240" customWidth="1"/>
    <col min="14853" max="14853" width="12" style="240" customWidth="1"/>
    <col min="14854" max="14854" width="21.5703125" style="240" customWidth="1"/>
    <col min="14855" max="14855" width="21.85546875" style="240" customWidth="1"/>
    <col min="14856" max="14858" width="19.5703125" style="240" customWidth="1"/>
    <col min="14859" max="14859" width="16.42578125" style="240" customWidth="1"/>
    <col min="14860" max="14860" width="16.28515625" style="240" customWidth="1"/>
    <col min="14861" max="14861" width="30.140625" style="240" customWidth="1"/>
    <col min="14862" max="15104" width="9.140625" style="240"/>
    <col min="15105" max="15105" width="64.28515625" style="240" customWidth="1"/>
    <col min="15106" max="15106" width="9.140625" style="240"/>
    <col min="15107" max="15107" width="11.7109375" style="240" customWidth="1"/>
    <col min="15108" max="15108" width="12.42578125" style="240" customWidth="1"/>
    <col min="15109" max="15109" width="12" style="240" customWidth="1"/>
    <col min="15110" max="15110" width="21.5703125" style="240" customWidth="1"/>
    <col min="15111" max="15111" width="21.85546875" style="240" customWidth="1"/>
    <col min="15112" max="15114" width="19.5703125" style="240" customWidth="1"/>
    <col min="15115" max="15115" width="16.42578125" style="240" customWidth="1"/>
    <col min="15116" max="15116" width="16.28515625" style="240" customWidth="1"/>
    <col min="15117" max="15117" width="30.140625" style="240" customWidth="1"/>
    <col min="15118" max="15360" width="9.140625" style="240"/>
    <col min="15361" max="15361" width="64.28515625" style="240" customWidth="1"/>
    <col min="15362" max="15362" width="9.140625" style="240"/>
    <col min="15363" max="15363" width="11.7109375" style="240" customWidth="1"/>
    <col min="15364" max="15364" width="12.42578125" style="240" customWidth="1"/>
    <col min="15365" max="15365" width="12" style="240" customWidth="1"/>
    <col min="15366" max="15366" width="21.5703125" style="240" customWidth="1"/>
    <col min="15367" max="15367" width="21.85546875" style="240" customWidth="1"/>
    <col min="15368" max="15370" width="19.5703125" style="240" customWidth="1"/>
    <col min="15371" max="15371" width="16.42578125" style="240" customWidth="1"/>
    <col min="15372" max="15372" width="16.28515625" style="240" customWidth="1"/>
    <col min="15373" max="15373" width="30.140625" style="240" customWidth="1"/>
    <col min="15374" max="15616" width="9.140625" style="240"/>
    <col min="15617" max="15617" width="64.28515625" style="240" customWidth="1"/>
    <col min="15618" max="15618" width="9.140625" style="240"/>
    <col min="15619" max="15619" width="11.7109375" style="240" customWidth="1"/>
    <col min="15620" max="15620" width="12.42578125" style="240" customWidth="1"/>
    <col min="15621" max="15621" width="12" style="240" customWidth="1"/>
    <col min="15622" max="15622" width="21.5703125" style="240" customWidth="1"/>
    <col min="15623" max="15623" width="21.85546875" style="240" customWidth="1"/>
    <col min="15624" max="15626" width="19.5703125" style="240" customWidth="1"/>
    <col min="15627" max="15627" width="16.42578125" style="240" customWidth="1"/>
    <col min="15628" max="15628" width="16.28515625" style="240" customWidth="1"/>
    <col min="15629" max="15629" width="30.140625" style="240" customWidth="1"/>
    <col min="15630" max="15872" width="9.140625" style="240"/>
    <col min="15873" max="15873" width="64.28515625" style="240" customWidth="1"/>
    <col min="15874" max="15874" width="9.140625" style="240"/>
    <col min="15875" max="15875" width="11.7109375" style="240" customWidth="1"/>
    <col min="15876" max="15876" width="12.42578125" style="240" customWidth="1"/>
    <col min="15877" max="15877" width="12" style="240" customWidth="1"/>
    <col min="15878" max="15878" width="21.5703125" style="240" customWidth="1"/>
    <col min="15879" max="15879" width="21.85546875" style="240" customWidth="1"/>
    <col min="15880" max="15882" width="19.5703125" style="240" customWidth="1"/>
    <col min="15883" max="15883" width="16.42578125" style="240" customWidth="1"/>
    <col min="15884" max="15884" width="16.28515625" style="240" customWidth="1"/>
    <col min="15885" max="15885" width="30.140625" style="240" customWidth="1"/>
    <col min="15886" max="16128" width="9.140625" style="240"/>
    <col min="16129" max="16129" width="64.28515625" style="240" customWidth="1"/>
    <col min="16130" max="16130" width="9.140625" style="240"/>
    <col min="16131" max="16131" width="11.7109375" style="240" customWidth="1"/>
    <col min="16132" max="16132" width="12.42578125" style="240" customWidth="1"/>
    <col min="16133" max="16133" width="12" style="240" customWidth="1"/>
    <col min="16134" max="16134" width="21.5703125" style="240" customWidth="1"/>
    <col min="16135" max="16135" width="21.85546875" style="240" customWidth="1"/>
    <col min="16136" max="16138" width="19.5703125" style="240" customWidth="1"/>
    <col min="16139" max="16139" width="16.42578125" style="240" customWidth="1"/>
    <col min="16140" max="16140" width="16.28515625" style="240" customWidth="1"/>
    <col min="16141" max="16141" width="30.140625" style="240" customWidth="1"/>
    <col min="16142" max="16384" width="9.140625" style="240"/>
  </cols>
  <sheetData>
    <row r="1" spans="1:13" x14ac:dyDescent="0.25">
      <c r="A1" s="412" t="s">
        <v>828</v>
      </c>
      <c r="B1" s="385"/>
      <c r="C1" s="385"/>
      <c r="D1" s="385"/>
      <c r="E1" s="385"/>
      <c r="F1" s="385"/>
      <c r="G1" s="385"/>
      <c r="H1" s="385"/>
      <c r="I1" s="385"/>
      <c r="J1" s="385"/>
      <c r="K1" s="385"/>
      <c r="L1" s="385"/>
      <c r="M1" s="385"/>
    </row>
    <row r="2" spans="1:13" x14ac:dyDescent="0.25">
      <c r="A2" s="360"/>
      <c r="B2" s="361"/>
      <c r="C2" s="361"/>
      <c r="D2" s="361"/>
      <c r="E2" s="361"/>
      <c r="F2" s="361"/>
      <c r="G2" s="361"/>
      <c r="H2" s="361"/>
      <c r="I2" s="361"/>
      <c r="J2" s="361"/>
      <c r="K2" s="361"/>
      <c r="L2" s="361"/>
      <c r="M2" s="361"/>
    </row>
    <row r="3" spans="1:13" ht="30" customHeight="1" x14ac:dyDescent="0.25">
      <c r="A3" s="407" t="s">
        <v>818</v>
      </c>
      <c r="B3" s="411"/>
      <c r="C3" s="411"/>
      <c r="D3" s="411"/>
      <c r="E3" s="411"/>
      <c r="F3" s="411"/>
      <c r="G3" s="411"/>
      <c r="H3" s="411"/>
      <c r="I3" s="411"/>
      <c r="J3" s="411"/>
      <c r="K3" s="411"/>
      <c r="L3" s="411"/>
      <c r="M3" s="411"/>
    </row>
    <row r="4" spans="1:13" ht="27" customHeight="1" x14ac:dyDescent="0.25">
      <c r="A4" s="409" t="s">
        <v>754</v>
      </c>
      <c r="B4" s="408"/>
      <c r="C4" s="408"/>
      <c r="D4" s="408"/>
      <c r="E4" s="408"/>
      <c r="F4" s="408"/>
      <c r="G4" s="408"/>
      <c r="H4" s="408"/>
      <c r="I4" s="408"/>
      <c r="J4" s="408"/>
      <c r="K4" s="408"/>
      <c r="L4" s="408"/>
      <c r="M4" s="408"/>
    </row>
    <row r="5" spans="1:13" ht="16.5" customHeight="1" x14ac:dyDescent="0.25">
      <c r="A5" s="244"/>
      <c r="B5" s="243"/>
      <c r="C5" s="243"/>
      <c r="D5" s="243"/>
      <c r="E5" s="243"/>
      <c r="F5" s="243"/>
      <c r="G5" s="243"/>
      <c r="H5" s="243"/>
      <c r="I5" s="243"/>
      <c r="J5" s="243"/>
      <c r="K5" s="243"/>
      <c r="L5" s="243"/>
      <c r="M5" s="243"/>
    </row>
    <row r="6" spans="1:13" x14ac:dyDescent="0.25">
      <c r="A6" s="249" t="s">
        <v>52</v>
      </c>
    </row>
    <row r="7" spans="1:13" ht="61.5" customHeight="1" x14ac:dyDescent="0.3">
      <c r="A7" s="253" t="s">
        <v>63</v>
      </c>
      <c r="B7" s="254" t="s">
        <v>64</v>
      </c>
      <c r="C7" s="255" t="s">
        <v>733</v>
      </c>
      <c r="D7" s="255" t="s">
        <v>734</v>
      </c>
      <c r="E7" s="255" t="s">
        <v>735</v>
      </c>
      <c r="F7" s="255" t="s">
        <v>736</v>
      </c>
      <c r="G7" s="255" t="s">
        <v>737</v>
      </c>
      <c r="H7" s="255" t="s">
        <v>738</v>
      </c>
      <c r="I7" s="255" t="s">
        <v>738</v>
      </c>
      <c r="J7" s="255" t="s">
        <v>739</v>
      </c>
      <c r="K7" s="255" t="s">
        <v>740</v>
      </c>
      <c r="L7" s="255" t="s">
        <v>741</v>
      </c>
      <c r="M7" s="255" t="s">
        <v>742</v>
      </c>
    </row>
    <row r="8" spans="1:13" ht="25.5" x14ac:dyDescent="0.25">
      <c r="A8" s="248"/>
      <c r="B8" s="248"/>
      <c r="C8" s="248"/>
      <c r="D8" s="248"/>
      <c r="E8" s="248"/>
      <c r="F8" s="248"/>
      <c r="G8" s="248"/>
      <c r="H8" s="256" t="s">
        <v>743</v>
      </c>
      <c r="I8" s="257" t="s">
        <v>744</v>
      </c>
      <c r="J8" s="258"/>
      <c r="K8" s="248"/>
      <c r="L8" s="248"/>
      <c r="M8" s="248"/>
    </row>
    <row r="9" spans="1:13" x14ac:dyDescent="0.25">
      <c r="A9" s="248"/>
      <c r="B9" s="248"/>
      <c r="C9" s="248"/>
      <c r="D9" s="248"/>
      <c r="E9" s="248"/>
      <c r="F9" s="248"/>
      <c r="G9" s="248"/>
      <c r="H9" s="248"/>
      <c r="I9" s="248"/>
      <c r="J9" s="248"/>
      <c r="K9" s="248"/>
      <c r="L9" s="248"/>
      <c r="M9" s="248"/>
    </row>
    <row r="10" spans="1:13" x14ac:dyDescent="0.25">
      <c r="A10" s="248"/>
      <c r="B10" s="248"/>
      <c r="C10" s="248"/>
      <c r="D10" s="248"/>
      <c r="E10" s="248"/>
      <c r="F10" s="248"/>
      <c r="G10" s="248"/>
      <c r="H10" s="248"/>
      <c r="I10" s="248"/>
      <c r="J10" s="248"/>
      <c r="K10" s="248"/>
      <c r="L10" s="248"/>
      <c r="M10" s="248"/>
    </row>
    <row r="11" spans="1:13" x14ac:dyDescent="0.25">
      <c r="A11" s="248"/>
      <c r="B11" s="248"/>
      <c r="C11" s="248"/>
      <c r="D11" s="248"/>
      <c r="E11" s="248"/>
      <c r="F11" s="248"/>
      <c r="G11" s="248"/>
      <c r="H11" s="248"/>
      <c r="I11" s="248"/>
      <c r="J11" s="248"/>
      <c r="K11" s="248"/>
      <c r="L11" s="248"/>
      <c r="M11" s="248"/>
    </row>
    <row r="12" spans="1:13" x14ac:dyDescent="0.25">
      <c r="A12" s="259" t="s">
        <v>221</v>
      </c>
      <c r="B12" s="260" t="s">
        <v>222</v>
      </c>
      <c r="C12" s="260"/>
      <c r="D12" s="260"/>
      <c r="E12" s="248"/>
      <c r="F12" s="248"/>
      <c r="G12" s="248"/>
      <c r="H12" s="248"/>
      <c r="I12" s="248"/>
      <c r="J12" s="248"/>
      <c r="K12" s="248"/>
      <c r="L12" s="248"/>
      <c r="M12" s="248"/>
    </row>
    <row r="13" spans="1:13" x14ac:dyDescent="0.25">
      <c r="A13" s="259"/>
      <c r="B13" s="260"/>
      <c r="C13" s="260"/>
      <c r="D13" s="260"/>
      <c r="E13" s="248"/>
      <c r="F13" s="248"/>
      <c r="G13" s="248"/>
      <c r="H13" s="248"/>
      <c r="I13" s="248"/>
      <c r="J13" s="248"/>
      <c r="K13" s="248"/>
      <c r="L13" s="248"/>
      <c r="M13" s="248"/>
    </row>
    <row r="14" spans="1:13" x14ac:dyDescent="0.25">
      <c r="A14" s="259"/>
      <c r="B14" s="260"/>
      <c r="C14" s="260"/>
      <c r="D14" s="260"/>
      <c r="E14" s="248"/>
      <c r="F14" s="248"/>
      <c r="G14" s="248"/>
      <c r="H14" s="248"/>
      <c r="I14" s="248"/>
      <c r="J14" s="248"/>
      <c r="K14" s="248"/>
      <c r="L14" s="248"/>
      <c r="M14" s="248"/>
    </row>
    <row r="15" spans="1:13" x14ac:dyDescent="0.25">
      <c r="A15" s="259"/>
      <c r="B15" s="260"/>
      <c r="C15" s="260"/>
      <c r="D15" s="260"/>
      <c r="E15" s="248"/>
      <c r="F15" s="248"/>
      <c r="G15" s="248"/>
      <c r="H15" s="248"/>
      <c r="I15" s="248"/>
      <c r="J15" s="248"/>
      <c r="K15" s="248"/>
      <c r="L15" s="248"/>
      <c r="M15" s="248"/>
    </row>
    <row r="16" spans="1:13" x14ac:dyDescent="0.25">
      <c r="A16" s="259"/>
      <c r="B16" s="260"/>
      <c r="C16" s="260"/>
      <c r="D16" s="260"/>
      <c r="E16" s="248"/>
      <c r="F16" s="248"/>
      <c r="G16" s="248"/>
      <c r="H16" s="248"/>
      <c r="I16" s="248"/>
      <c r="J16" s="248"/>
      <c r="K16" s="248"/>
      <c r="L16" s="248"/>
      <c r="M16" s="248"/>
    </row>
    <row r="17" spans="1:13" x14ac:dyDescent="0.25">
      <c r="A17" s="259" t="s">
        <v>745</v>
      </c>
      <c r="B17" s="260" t="s">
        <v>224</v>
      </c>
      <c r="C17" s="260"/>
      <c r="D17" s="260"/>
      <c r="E17" s="248"/>
      <c r="F17" s="248"/>
      <c r="G17" s="248"/>
      <c r="H17" s="248"/>
      <c r="I17" s="248"/>
      <c r="J17" s="248"/>
      <c r="K17" s="248"/>
      <c r="L17" s="248"/>
      <c r="M17" s="248"/>
    </row>
    <row r="18" spans="1:13" x14ac:dyDescent="0.25">
      <c r="A18" s="259"/>
      <c r="B18" s="260"/>
      <c r="C18" s="260"/>
      <c r="D18" s="260"/>
      <c r="E18" s="248"/>
      <c r="F18" s="248"/>
      <c r="G18" s="248"/>
      <c r="H18" s="248"/>
      <c r="I18" s="248"/>
      <c r="J18" s="248"/>
      <c r="K18" s="248"/>
      <c r="L18" s="248"/>
      <c r="M18" s="248"/>
    </row>
    <row r="19" spans="1:13" x14ac:dyDescent="0.25">
      <c r="A19" s="259"/>
      <c r="B19" s="260"/>
      <c r="C19" s="260"/>
      <c r="D19" s="260"/>
      <c r="E19" s="248"/>
      <c r="F19" s="248"/>
      <c r="G19" s="248"/>
      <c r="H19" s="248"/>
      <c r="I19" s="248"/>
      <c r="J19" s="248"/>
      <c r="K19" s="248"/>
      <c r="L19" s="248"/>
      <c r="M19" s="248"/>
    </row>
    <row r="20" spans="1:13" x14ac:dyDescent="0.25">
      <c r="A20" s="259"/>
      <c r="B20" s="260"/>
      <c r="C20" s="260"/>
      <c r="D20" s="260"/>
      <c r="E20" s="248"/>
      <c r="F20" s="248"/>
      <c r="G20" s="248"/>
      <c r="H20" s="248"/>
      <c r="I20" s="248"/>
      <c r="J20" s="248"/>
      <c r="K20" s="248"/>
      <c r="L20" s="248"/>
      <c r="M20" s="248"/>
    </row>
    <row r="21" spans="1:13" x14ac:dyDescent="0.25">
      <c r="A21" s="259"/>
      <c r="B21" s="260"/>
      <c r="C21" s="260"/>
      <c r="D21" s="260"/>
      <c r="E21" s="248"/>
      <c r="F21" s="248"/>
      <c r="G21" s="248"/>
      <c r="H21" s="248"/>
      <c r="I21" s="248"/>
      <c r="J21" s="248"/>
      <c r="K21" s="248"/>
      <c r="L21" s="248"/>
      <c r="M21" s="248"/>
    </row>
    <row r="22" spans="1:13" x14ac:dyDescent="0.25">
      <c r="A22" s="261" t="s">
        <v>225</v>
      </c>
      <c r="B22" s="260" t="s">
        <v>226</v>
      </c>
      <c r="C22" s="260"/>
      <c r="D22" s="260"/>
      <c r="E22" s="248"/>
      <c r="F22" s="248"/>
      <c r="G22" s="248"/>
      <c r="H22" s="248"/>
      <c r="I22" s="248"/>
      <c r="J22" s="248"/>
      <c r="K22" s="248"/>
      <c r="L22" s="248"/>
      <c r="M22" s="248"/>
    </row>
    <row r="23" spans="1:13" x14ac:dyDescent="0.25">
      <c r="A23" s="261"/>
      <c r="B23" s="260"/>
      <c r="C23" s="260"/>
      <c r="D23" s="260"/>
      <c r="E23" s="248"/>
      <c r="F23" s="248"/>
      <c r="G23" s="248"/>
      <c r="H23" s="248"/>
      <c r="I23" s="248"/>
      <c r="J23" s="248"/>
      <c r="K23" s="248"/>
      <c r="L23" s="248"/>
      <c r="M23" s="248"/>
    </row>
    <row r="24" spans="1:13" x14ac:dyDescent="0.25">
      <c r="A24" s="261"/>
      <c r="B24" s="260"/>
      <c r="C24" s="260"/>
      <c r="D24" s="260"/>
      <c r="E24" s="248"/>
      <c r="F24" s="248"/>
      <c r="G24" s="248"/>
      <c r="H24" s="248"/>
      <c r="I24" s="248"/>
      <c r="J24" s="248"/>
      <c r="K24" s="248"/>
      <c r="L24" s="248"/>
      <c r="M24" s="248"/>
    </row>
    <row r="25" spans="1:13" x14ac:dyDescent="0.25">
      <c r="A25" s="259" t="s">
        <v>227</v>
      </c>
      <c r="B25" s="260" t="s">
        <v>228</v>
      </c>
      <c r="C25" s="260"/>
      <c r="D25" s="260"/>
      <c r="E25" s="248"/>
      <c r="F25" s="248"/>
      <c r="G25" s="248"/>
      <c r="H25" s="248"/>
      <c r="I25" s="248"/>
      <c r="J25" s="248"/>
      <c r="K25" s="248"/>
      <c r="L25" s="248"/>
      <c r="M25" s="248"/>
    </row>
    <row r="26" spans="1:13" x14ac:dyDescent="0.25">
      <c r="A26" s="259"/>
      <c r="B26" s="260"/>
      <c r="C26" s="260"/>
      <c r="D26" s="260"/>
      <c r="E26" s="248"/>
      <c r="F26" s="248"/>
      <c r="G26" s="248"/>
      <c r="H26" s="248"/>
      <c r="I26" s="248"/>
      <c r="J26" s="248"/>
      <c r="K26" s="248"/>
      <c r="L26" s="248"/>
      <c r="M26" s="248"/>
    </row>
    <row r="27" spans="1:13" x14ac:dyDescent="0.25">
      <c r="A27" s="259"/>
      <c r="B27" s="260"/>
      <c r="C27" s="260"/>
      <c r="D27" s="260"/>
      <c r="E27" s="248"/>
      <c r="F27" s="248"/>
      <c r="G27" s="248"/>
      <c r="H27" s="248"/>
      <c r="I27" s="248"/>
      <c r="J27" s="248"/>
      <c r="K27" s="248"/>
      <c r="L27" s="248"/>
      <c r="M27" s="248"/>
    </row>
    <row r="28" spans="1:13" x14ac:dyDescent="0.25">
      <c r="A28" s="259" t="s">
        <v>229</v>
      </c>
      <c r="B28" s="260" t="s">
        <v>230</v>
      </c>
      <c r="C28" s="260"/>
      <c r="D28" s="260"/>
      <c r="E28" s="248"/>
      <c r="F28" s="248"/>
      <c r="G28" s="248"/>
      <c r="H28" s="248"/>
      <c r="I28" s="248"/>
      <c r="J28" s="248"/>
      <c r="K28" s="248"/>
      <c r="L28" s="248"/>
      <c r="M28" s="248"/>
    </row>
    <row r="29" spans="1:13" x14ac:dyDescent="0.25">
      <c r="A29" s="259"/>
      <c r="B29" s="260"/>
      <c r="C29" s="260"/>
      <c r="D29" s="260"/>
      <c r="E29" s="248"/>
      <c r="F29" s="248"/>
      <c r="G29" s="248"/>
      <c r="H29" s="248"/>
      <c r="I29" s="248"/>
      <c r="J29" s="248"/>
      <c r="K29" s="248"/>
      <c r="L29" s="248"/>
      <c r="M29" s="248"/>
    </row>
    <row r="30" spans="1:13" x14ac:dyDescent="0.25">
      <c r="A30" s="259"/>
      <c r="B30" s="260"/>
      <c r="C30" s="260"/>
      <c r="D30" s="260"/>
      <c r="E30" s="248"/>
      <c r="F30" s="248"/>
      <c r="G30" s="248"/>
      <c r="H30" s="248"/>
      <c r="I30" s="248"/>
      <c r="J30" s="248"/>
      <c r="K30" s="248"/>
      <c r="L30" s="248"/>
      <c r="M30" s="248"/>
    </row>
    <row r="31" spans="1:13" x14ac:dyDescent="0.25">
      <c r="A31" s="261" t="s">
        <v>231</v>
      </c>
      <c r="B31" s="260" t="s">
        <v>232</v>
      </c>
      <c r="C31" s="260"/>
      <c r="D31" s="260"/>
      <c r="E31" s="248"/>
      <c r="F31" s="248"/>
      <c r="G31" s="248"/>
      <c r="H31" s="248"/>
      <c r="I31" s="248"/>
      <c r="J31" s="248"/>
      <c r="K31" s="248"/>
      <c r="L31" s="248"/>
      <c r="M31" s="248"/>
    </row>
    <row r="32" spans="1:13" x14ac:dyDescent="0.25">
      <c r="A32" s="261" t="s">
        <v>233</v>
      </c>
      <c r="B32" s="260" t="s">
        <v>234</v>
      </c>
      <c r="C32" s="260"/>
      <c r="D32" s="260"/>
      <c r="E32" s="248"/>
      <c r="F32" s="248"/>
      <c r="G32" s="248"/>
      <c r="H32" s="248"/>
      <c r="I32" s="248"/>
      <c r="J32" s="248"/>
      <c r="K32" s="248"/>
      <c r="L32" s="248"/>
      <c r="M32" s="248"/>
    </row>
    <row r="33" spans="1:13" ht="15.75" x14ac:dyDescent="0.25">
      <c r="A33" s="262" t="s">
        <v>235</v>
      </c>
      <c r="B33" s="263" t="s">
        <v>33</v>
      </c>
      <c r="C33" s="263"/>
      <c r="D33" s="263"/>
      <c r="E33" s="264"/>
      <c r="F33" s="264"/>
      <c r="G33" s="264"/>
      <c r="H33" s="264"/>
      <c r="I33" s="264"/>
      <c r="J33" s="264"/>
      <c r="K33" s="264"/>
      <c r="L33" s="264"/>
      <c r="M33" s="264"/>
    </row>
    <row r="34" spans="1:13" ht="15.75" x14ac:dyDescent="0.25">
      <c r="A34" s="265"/>
      <c r="B34" s="266"/>
      <c r="C34" s="266"/>
      <c r="D34" s="266"/>
      <c r="E34" s="248"/>
      <c r="F34" s="248"/>
      <c r="G34" s="248"/>
      <c r="H34" s="248"/>
      <c r="I34" s="248"/>
      <c r="J34" s="248"/>
      <c r="K34" s="248"/>
      <c r="L34" s="248"/>
      <c r="M34" s="248"/>
    </row>
    <row r="35" spans="1:13" ht="15.75" x14ac:dyDescent="0.25">
      <c r="A35" s="265"/>
      <c r="B35" s="266"/>
      <c r="C35" s="266"/>
      <c r="D35" s="266"/>
      <c r="E35" s="248"/>
      <c r="F35" s="248"/>
      <c r="G35" s="248"/>
      <c r="H35" s="248"/>
      <c r="I35" s="248"/>
      <c r="J35" s="248"/>
      <c r="K35" s="248"/>
      <c r="L35" s="248"/>
      <c r="M35" s="248"/>
    </row>
    <row r="36" spans="1:13" ht="15.75" x14ac:dyDescent="0.25">
      <c r="A36" s="265"/>
      <c r="B36" s="266"/>
      <c r="C36" s="266"/>
      <c r="D36" s="266"/>
      <c r="E36" s="248"/>
      <c r="F36" s="248"/>
      <c r="G36" s="248"/>
      <c r="H36" s="248"/>
      <c r="I36" s="248"/>
      <c r="J36" s="248"/>
      <c r="K36" s="248"/>
      <c r="L36" s="248"/>
      <c r="M36" s="248"/>
    </row>
    <row r="37" spans="1:13" ht="15.75" x14ac:dyDescent="0.25">
      <c r="A37" s="265"/>
      <c r="B37" s="266"/>
      <c r="C37" s="266"/>
      <c r="D37" s="266"/>
      <c r="E37" s="248"/>
      <c r="F37" s="248"/>
      <c r="G37" s="248"/>
      <c r="H37" s="248"/>
      <c r="I37" s="248"/>
      <c r="J37" s="248"/>
      <c r="K37" s="248"/>
      <c r="L37" s="248"/>
      <c r="M37" s="248"/>
    </row>
    <row r="38" spans="1:13" x14ac:dyDescent="0.25">
      <c r="A38" s="259" t="s">
        <v>236</v>
      </c>
      <c r="B38" s="260" t="s">
        <v>237</v>
      </c>
      <c r="C38" s="260"/>
      <c r="D38" s="260"/>
      <c r="E38" s="248"/>
      <c r="F38" s="248"/>
      <c r="G38" s="248"/>
      <c r="H38" s="248"/>
      <c r="I38" s="248"/>
      <c r="J38" s="248"/>
      <c r="K38" s="248"/>
      <c r="L38" s="248"/>
      <c r="M38" s="248"/>
    </row>
    <row r="39" spans="1:13" x14ac:dyDescent="0.25">
      <c r="A39" s="259"/>
      <c r="B39" s="260"/>
      <c r="C39" s="260"/>
      <c r="D39" s="260"/>
      <c r="E39" s="248"/>
      <c r="F39" s="248"/>
      <c r="G39" s="248"/>
      <c r="H39" s="248"/>
      <c r="I39" s="248"/>
      <c r="J39" s="248"/>
      <c r="K39" s="248"/>
      <c r="L39" s="248"/>
      <c r="M39" s="248"/>
    </row>
    <row r="40" spans="1:13" x14ac:dyDescent="0.25">
      <c r="A40" s="259"/>
      <c r="B40" s="260"/>
      <c r="C40" s="260"/>
      <c r="D40" s="260"/>
      <c r="E40" s="248"/>
      <c r="F40" s="248"/>
      <c r="G40" s="248"/>
      <c r="H40" s="248"/>
      <c r="I40" s="248"/>
      <c r="J40" s="248"/>
      <c r="K40" s="248"/>
      <c r="L40" s="248"/>
      <c r="M40" s="248"/>
    </row>
    <row r="41" spans="1:13" x14ac:dyDescent="0.25">
      <c r="A41" s="259"/>
      <c r="B41" s="260"/>
      <c r="C41" s="260"/>
      <c r="D41" s="260"/>
      <c r="E41" s="248"/>
      <c r="F41" s="248"/>
      <c r="G41" s="248"/>
      <c r="H41" s="248"/>
      <c r="I41" s="248"/>
      <c r="J41" s="248"/>
      <c r="K41" s="248"/>
      <c r="L41" s="248"/>
      <c r="M41" s="248"/>
    </row>
    <row r="42" spans="1:13" x14ac:dyDescent="0.25">
      <c r="A42" s="259"/>
      <c r="B42" s="260"/>
      <c r="C42" s="260"/>
      <c r="D42" s="260"/>
      <c r="E42" s="248"/>
      <c r="F42" s="248"/>
      <c r="G42" s="248"/>
      <c r="H42" s="248"/>
      <c r="I42" s="248"/>
      <c r="J42" s="248"/>
      <c r="K42" s="248"/>
      <c r="L42" s="248"/>
      <c r="M42" s="248"/>
    </row>
    <row r="43" spans="1:13" x14ac:dyDescent="0.25">
      <c r="A43" s="259" t="s">
        <v>238</v>
      </c>
      <c r="B43" s="260" t="s">
        <v>239</v>
      </c>
      <c r="C43" s="260"/>
      <c r="D43" s="260"/>
      <c r="E43" s="248"/>
      <c r="F43" s="248"/>
      <c r="G43" s="248"/>
      <c r="H43" s="248"/>
      <c r="I43" s="248"/>
      <c r="J43" s="248"/>
      <c r="K43" s="248"/>
      <c r="L43" s="248"/>
      <c r="M43" s="248"/>
    </row>
    <row r="44" spans="1:13" x14ac:dyDescent="0.25">
      <c r="A44" s="259"/>
      <c r="B44" s="260"/>
      <c r="C44" s="260"/>
      <c r="D44" s="260"/>
      <c r="E44" s="248"/>
      <c r="F44" s="248"/>
      <c r="G44" s="248"/>
      <c r="H44" s="248"/>
      <c r="I44" s="248"/>
      <c r="J44" s="248"/>
      <c r="K44" s="248"/>
      <c r="L44" s="248"/>
      <c r="M44" s="248"/>
    </row>
    <row r="45" spans="1:13" x14ac:dyDescent="0.25">
      <c r="A45" s="259"/>
      <c r="B45" s="260"/>
      <c r="C45" s="260"/>
      <c r="D45" s="260"/>
      <c r="E45" s="248"/>
      <c r="F45" s="248"/>
      <c r="G45" s="248"/>
      <c r="H45" s="248"/>
      <c r="I45" s="248"/>
      <c r="J45" s="248"/>
      <c r="K45" s="248"/>
      <c r="L45" s="248"/>
      <c r="M45" s="248"/>
    </row>
    <row r="46" spans="1:13" x14ac:dyDescent="0.25">
      <c r="A46" s="259"/>
      <c r="B46" s="260"/>
      <c r="C46" s="260"/>
      <c r="D46" s="260"/>
      <c r="E46" s="248"/>
      <c r="F46" s="248"/>
      <c r="G46" s="248"/>
      <c r="H46" s="248"/>
      <c r="I46" s="248"/>
      <c r="J46" s="248"/>
      <c r="K46" s="248"/>
      <c r="L46" s="248"/>
      <c r="M46" s="248"/>
    </row>
    <row r="47" spans="1:13" x14ac:dyDescent="0.25">
      <c r="A47" s="259"/>
      <c r="B47" s="260"/>
      <c r="C47" s="260"/>
      <c r="D47" s="260"/>
      <c r="E47" s="248"/>
      <c r="F47" s="248"/>
      <c r="G47" s="248"/>
      <c r="H47" s="248"/>
      <c r="I47" s="248"/>
      <c r="J47" s="248"/>
      <c r="K47" s="248"/>
      <c r="L47" s="248"/>
      <c r="M47" s="248"/>
    </row>
    <row r="48" spans="1:13" x14ac:dyDescent="0.25">
      <c r="A48" s="259" t="s">
        <v>240</v>
      </c>
      <c r="B48" s="260" t="s">
        <v>241</v>
      </c>
      <c r="C48" s="260"/>
      <c r="D48" s="260"/>
      <c r="E48" s="248"/>
      <c r="F48" s="248"/>
      <c r="G48" s="248"/>
      <c r="H48" s="248"/>
      <c r="I48" s="248"/>
      <c r="J48" s="248"/>
      <c r="K48" s="248"/>
      <c r="L48" s="248"/>
      <c r="M48" s="248"/>
    </row>
    <row r="49" spans="1:13" x14ac:dyDescent="0.25">
      <c r="A49" s="259" t="s">
        <v>242</v>
      </c>
      <c r="B49" s="260" t="s">
        <v>243</v>
      </c>
      <c r="C49" s="260"/>
      <c r="D49" s="260"/>
      <c r="E49" s="248"/>
      <c r="F49" s="248"/>
      <c r="G49" s="248"/>
      <c r="H49" s="248"/>
      <c r="I49" s="248"/>
      <c r="J49" s="248"/>
      <c r="K49" s="248"/>
      <c r="L49" s="248"/>
      <c r="M49" s="248"/>
    </row>
    <row r="50" spans="1:13" ht="15.75" x14ac:dyDescent="0.25">
      <c r="A50" s="262" t="s">
        <v>244</v>
      </c>
      <c r="B50" s="263" t="s">
        <v>35</v>
      </c>
      <c r="C50" s="263"/>
      <c r="D50" s="263"/>
      <c r="E50" s="264"/>
      <c r="F50" s="264"/>
      <c r="G50" s="264"/>
      <c r="H50" s="264"/>
      <c r="I50" s="264"/>
      <c r="J50" s="264"/>
      <c r="K50" s="264"/>
      <c r="L50" s="264"/>
      <c r="M50" s="264"/>
    </row>
  </sheetData>
  <mergeCells count="3">
    <mergeCell ref="A3:M3"/>
    <mergeCell ref="A4:M4"/>
    <mergeCell ref="A1:M1"/>
  </mergeCells>
  <pageMargins left="0.70866141732283472" right="0.70866141732283472" top="0.74803149606299213" bottom="0.74803149606299213" header="0.31496062992125984" footer="0.31496062992125984"/>
  <pageSetup paperSize="9" scale="48" orientation="landscape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H174"/>
  <sheetViews>
    <sheetView view="pageLayout" topLeftCell="A61" zoomScaleNormal="100" workbookViewId="0">
      <selection activeCell="C6" sqref="C6"/>
    </sheetView>
  </sheetViews>
  <sheetFormatPr defaultRowHeight="15" x14ac:dyDescent="0.25"/>
  <cols>
    <col min="1" max="1" width="85.85546875" style="217" customWidth="1"/>
    <col min="2" max="2" width="15.5703125" style="217" customWidth="1"/>
    <col min="3" max="3" width="18.5703125" style="217" customWidth="1"/>
    <col min="4" max="4" width="16.85546875" style="217" customWidth="1"/>
    <col min="5" max="256" width="9.140625" style="217"/>
    <col min="257" max="257" width="85.85546875" style="217" customWidth="1"/>
    <col min="258" max="258" width="13.42578125" style="217" customWidth="1"/>
    <col min="259" max="259" width="18.5703125" style="217" customWidth="1"/>
    <col min="260" max="260" width="16.85546875" style="217" customWidth="1"/>
    <col min="261" max="512" width="9.140625" style="217"/>
    <col min="513" max="513" width="85.85546875" style="217" customWidth="1"/>
    <col min="514" max="514" width="13.42578125" style="217" customWidth="1"/>
    <col min="515" max="515" width="18.5703125" style="217" customWidth="1"/>
    <col min="516" max="516" width="16.85546875" style="217" customWidth="1"/>
    <col min="517" max="768" width="9.140625" style="217"/>
    <col min="769" max="769" width="85.85546875" style="217" customWidth="1"/>
    <col min="770" max="770" width="13.42578125" style="217" customWidth="1"/>
    <col min="771" max="771" width="18.5703125" style="217" customWidth="1"/>
    <col min="772" max="772" width="16.85546875" style="217" customWidth="1"/>
    <col min="773" max="1024" width="9.140625" style="217"/>
    <col min="1025" max="1025" width="85.85546875" style="217" customWidth="1"/>
    <col min="1026" max="1026" width="13.42578125" style="217" customWidth="1"/>
    <col min="1027" max="1027" width="18.5703125" style="217" customWidth="1"/>
    <col min="1028" max="1028" width="16.85546875" style="217" customWidth="1"/>
    <col min="1029" max="1280" width="9.140625" style="217"/>
    <col min="1281" max="1281" width="85.85546875" style="217" customWidth="1"/>
    <col min="1282" max="1282" width="13.42578125" style="217" customWidth="1"/>
    <col min="1283" max="1283" width="18.5703125" style="217" customWidth="1"/>
    <col min="1284" max="1284" width="16.85546875" style="217" customWidth="1"/>
    <col min="1285" max="1536" width="9.140625" style="217"/>
    <col min="1537" max="1537" width="85.85546875" style="217" customWidth="1"/>
    <col min="1538" max="1538" width="13.42578125" style="217" customWidth="1"/>
    <col min="1539" max="1539" width="18.5703125" style="217" customWidth="1"/>
    <col min="1540" max="1540" width="16.85546875" style="217" customWidth="1"/>
    <col min="1541" max="1792" width="9.140625" style="217"/>
    <col min="1793" max="1793" width="85.85546875" style="217" customWidth="1"/>
    <col min="1794" max="1794" width="13.42578125" style="217" customWidth="1"/>
    <col min="1795" max="1795" width="18.5703125" style="217" customWidth="1"/>
    <col min="1796" max="1796" width="16.85546875" style="217" customWidth="1"/>
    <col min="1797" max="2048" width="9.140625" style="217"/>
    <col min="2049" max="2049" width="85.85546875" style="217" customWidth="1"/>
    <col min="2050" max="2050" width="13.42578125" style="217" customWidth="1"/>
    <col min="2051" max="2051" width="18.5703125" style="217" customWidth="1"/>
    <col min="2052" max="2052" width="16.85546875" style="217" customWidth="1"/>
    <col min="2053" max="2304" width="9.140625" style="217"/>
    <col min="2305" max="2305" width="85.85546875" style="217" customWidth="1"/>
    <col min="2306" max="2306" width="13.42578125" style="217" customWidth="1"/>
    <col min="2307" max="2307" width="18.5703125" style="217" customWidth="1"/>
    <col min="2308" max="2308" width="16.85546875" style="217" customWidth="1"/>
    <col min="2309" max="2560" width="9.140625" style="217"/>
    <col min="2561" max="2561" width="85.85546875" style="217" customWidth="1"/>
    <col min="2562" max="2562" width="13.42578125" style="217" customWidth="1"/>
    <col min="2563" max="2563" width="18.5703125" style="217" customWidth="1"/>
    <col min="2564" max="2564" width="16.85546875" style="217" customWidth="1"/>
    <col min="2565" max="2816" width="9.140625" style="217"/>
    <col min="2817" max="2817" width="85.85546875" style="217" customWidth="1"/>
    <col min="2818" max="2818" width="13.42578125" style="217" customWidth="1"/>
    <col min="2819" max="2819" width="18.5703125" style="217" customWidth="1"/>
    <col min="2820" max="2820" width="16.85546875" style="217" customWidth="1"/>
    <col min="2821" max="3072" width="9.140625" style="217"/>
    <col min="3073" max="3073" width="85.85546875" style="217" customWidth="1"/>
    <col min="3074" max="3074" width="13.42578125" style="217" customWidth="1"/>
    <col min="3075" max="3075" width="18.5703125" style="217" customWidth="1"/>
    <col min="3076" max="3076" width="16.85546875" style="217" customWidth="1"/>
    <col min="3077" max="3328" width="9.140625" style="217"/>
    <col min="3329" max="3329" width="85.85546875" style="217" customWidth="1"/>
    <col min="3330" max="3330" width="13.42578125" style="217" customWidth="1"/>
    <col min="3331" max="3331" width="18.5703125" style="217" customWidth="1"/>
    <col min="3332" max="3332" width="16.85546875" style="217" customWidth="1"/>
    <col min="3333" max="3584" width="9.140625" style="217"/>
    <col min="3585" max="3585" width="85.85546875" style="217" customWidth="1"/>
    <col min="3586" max="3586" width="13.42578125" style="217" customWidth="1"/>
    <col min="3587" max="3587" width="18.5703125" style="217" customWidth="1"/>
    <col min="3588" max="3588" width="16.85546875" style="217" customWidth="1"/>
    <col min="3589" max="3840" width="9.140625" style="217"/>
    <col min="3841" max="3841" width="85.85546875" style="217" customWidth="1"/>
    <col min="3842" max="3842" width="13.42578125" style="217" customWidth="1"/>
    <col min="3843" max="3843" width="18.5703125" style="217" customWidth="1"/>
    <col min="3844" max="3844" width="16.85546875" style="217" customWidth="1"/>
    <col min="3845" max="4096" width="9.140625" style="217"/>
    <col min="4097" max="4097" width="85.85546875" style="217" customWidth="1"/>
    <col min="4098" max="4098" width="13.42578125" style="217" customWidth="1"/>
    <col min="4099" max="4099" width="18.5703125" style="217" customWidth="1"/>
    <col min="4100" max="4100" width="16.85546875" style="217" customWidth="1"/>
    <col min="4101" max="4352" width="9.140625" style="217"/>
    <col min="4353" max="4353" width="85.85546875" style="217" customWidth="1"/>
    <col min="4354" max="4354" width="13.42578125" style="217" customWidth="1"/>
    <col min="4355" max="4355" width="18.5703125" style="217" customWidth="1"/>
    <col min="4356" max="4356" width="16.85546875" style="217" customWidth="1"/>
    <col min="4357" max="4608" width="9.140625" style="217"/>
    <col min="4609" max="4609" width="85.85546875" style="217" customWidth="1"/>
    <col min="4610" max="4610" width="13.42578125" style="217" customWidth="1"/>
    <col min="4611" max="4611" width="18.5703125" style="217" customWidth="1"/>
    <col min="4612" max="4612" width="16.85546875" style="217" customWidth="1"/>
    <col min="4613" max="4864" width="9.140625" style="217"/>
    <col min="4865" max="4865" width="85.85546875" style="217" customWidth="1"/>
    <col min="4866" max="4866" width="13.42578125" style="217" customWidth="1"/>
    <col min="4867" max="4867" width="18.5703125" style="217" customWidth="1"/>
    <col min="4868" max="4868" width="16.85546875" style="217" customWidth="1"/>
    <col min="4869" max="5120" width="9.140625" style="217"/>
    <col min="5121" max="5121" width="85.85546875" style="217" customWidth="1"/>
    <col min="5122" max="5122" width="13.42578125" style="217" customWidth="1"/>
    <col min="5123" max="5123" width="18.5703125" style="217" customWidth="1"/>
    <col min="5124" max="5124" width="16.85546875" style="217" customWidth="1"/>
    <col min="5125" max="5376" width="9.140625" style="217"/>
    <col min="5377" max="5377" width="85.85546875" style="217" customWidth="1"/>
    <col min="5378" max="5378" width="13.42578125" style="217" customWidth="1"/>
    <col min="5379" max="5379" width="18.5703125" style="217" customWidth="1"/>
    <col min="5380" max="5380" width="16.85546875" style="217" customWidth="1"/>
    <col min="5381" max="5632" width="9.140625" style="217"/>
    <col min="5633" max="5633" width="85.85546875" style="217" customWidth="1"/>
    <col min="5634" max="5634" width="13.42578125" style="217" customWidth="1"/>
    <col min="5635" max="5635" width="18.5703125" style="217" customWidth="1"/>
    <col min="5636" max="5636" width="16.85546875" style="217" customWidth="1"/>
    <col min="5637" max="5888" width="9.140625" style="217"/>
    <col min="5889" max="5889" width="85.85546875" style="217" customWidth="1"/>
    <col min="5890" max="5890" width="13.42578125" style="217" customWidth="1"/>
    <col min="5891" max="5891" width="18.5703125" style="217" customWidth="1"/>
    <col min="5892" max="5892" width="16.85546875" style="217" customWidth="1"/>
    <col min="5893" max="6144" width="9.140625" style="217"/>
    <col min="6145" max="6145" width="85.85546875" style="217" customWidth="1"/>
    <col min="6146" max="6146" width="13.42578125" style="217" customWidth="1"/>
    <col min="6147" max="6147" width="18.5703125" style="217" customWidth="1"/>
    <col min="6148" max="6148" width="16.85546875" style="217" customWidth="1"/>
    <col min="6149" max="6400" width="9.140625" style="217"/>
    <col min="6401" max="6401" width="85.85546875" style="217" customWidth="1"/>
    <col min="6402" max="6402" width="13.42578125" style="217" customWidth="1"/>
    <col min="6403" max="6403" width="18.5703125" style="217" customWidth="1"/>
    <col min="6404" max="6404" width="16.85546875" style="217" customWidth="1"/>
    <col min="6405" max="6656" width="9.140625" style="217"/>
    <col min="6657" max="6657" width="85.85546875" style="217" customWidth="1"/>
    <col min="6658" max="6658" width="13.42578125" style="217" customWidth="1"/>
    <col min="6659" max="6659" width="18.5703125" style="217" customWidth="1"/>
    <col min="6660" max="6660" width="16.85546875" style="217" customWidth="1"/>
    <col min="6661" max="6912" width="9.140625" style="217"/>
    <col min="6913" max="6913" width="85.85546875" style="217" customWidth="1"/>
    <col min="6914" max="6914" width="13.42578125" style="217" customWidth="1"/>
    <col min="6915" max="6915" width="18.5703125" style="217" customWidth="1"/>
    <col min="6916" max="6916" width="16.85546875" style="217" customWidth="1"/>
    <col min="6917" max="7168" width="9.140625" style="217"/>
    <col min="7169" max="7169" width="85.85546875" style="217" customWidth="1"/>
    <col min="7170" max="7170" width="13.42578125" style="217" customWidth="1"/>
    <col min="7171" max="7171" width="18.5703125" style="217" customWidth="1"/>
    <col min="7172" max="7172" width="16.85546875" style="217" customWidth="1"/>
    <col min="7173" max="7424" width="9.140625" style="217"/>
    <col min="7425" max="7425" width="85.85546875" style="217" customWidth="1"/>
    <col min="7426" max="7426" width="13.42578125" style="217" customWidth="1"/>
    <col min="7427" max="7427" width="18.5703125" style="217" customWidth="1"/>
    <col min="7428" max="7428" width="16.85546875" style="217" customWidth="1"/>
    <col min="7429" max="7680" width="9.140625" style="217"/>
    <col min="7681" max="7681" width="85.85546875" style="217" customWidth="1"/>
    <col min="7682" max="7682" width="13.42578125" style="217" customWidth="1"/>
    <col min="7683" max="7683" width="18.5703125" style="217" customWidth="1"/>
    <col min="7684" max="7684" width="16.85546875" style="217" customWidth="1"/>
    <col min="7685" max="7936" width="9.140625" style="217"/>
    <col min="7937" max="7937" width="85.85546875" style="217" customWidth="1"/>
    <col min="7938" max="7938" width="13.42578125" style="217" customWidth="1"/>
    <col min="7939" max="7939" width="18.5703125" style="217" customWidth="1"/>
    <col min="7940" max="7940" width="16.85546875" style="217" customWidth="1"/>
    <col min="7941" max="8192" width="9.140625" style="217"/>
    <col min="8193" max="8193" width="85.85546875" style="217" customWidth="1"/>
    <col min="8194" max="8194" width="13.42578125" style="217" customWidth="1"/>
    <col min="8195" max="8195" width="18.5703125" style="217" customWidth="1"/>
    <col min="8196" max="8196" width="16.85546875" style="217" customWidth="1"/>
    <col min="8197" max="8448" width="9.140625" style="217"/>
    <col min="8449" max="8449" width="85.85546875" style="217" customWidth="1"/>
    <col min="8450" max="8450" width="13.42578125" style="217" customWidth="1"/>
    <col min="8451" max="8451" width="18.5703125" style="217" customWidth="1"/>
    <col min="8452" max="8452" width="16.85546875" style="217" customWidth="1"/>
    <col min="8453" max="8704" width="9.140625" style="217"/>
    <col min="8705" max="8705" width="85.85546875" style="217" customWidth="1"/>
    <col min="8706" max="8706" width="13.42578125" style="217" customWidth="1"/>
    <col min="8707" max="8707" width="18.5703125" style="217" customWidth="1"/>
    <col min="8708" max="8708" width="16.85546875" style="217" customWidth="1"/>
    <col min="8709" max="8960" width="9.140625" style="217"/>
    <col min="8961" max="8961" width="85.85546875" style="217" customWidth="1"/>
    <col min="8962" max="8962" width="13.42578125" style="217" customWidth="1"/>
    <col min="8963" max="8963" width="18.5703125" style="217" customWidth="1"/>
    <col min="8964" max="8964" width="16.85546875" style="217" customWidth="1"/>
    <col min="8965" max="9216" width="9.140625" style="217"/>
    <col min="9217" max="9217" width="85.85546875" style="217" customWidth="1"/>
    <col min="9218" max="9218" width="13.42578125" style="217" customWidth="1"/>
    <col min="9219" max="9219" width="18.5703125" style="217" customWidth="1"/>
    <col min="9220" max="9220" width="16.85546875" style="217" customWidth="1"/>
    <col min="9221" max="9472" width="9.140625" style="217"/>
    <col min="9473" max="9473" width="85.85546875" style="217" customWidth="1"/>
    <col min="9474" max="9474" width="13.42578125" style="217" customWidth="1"/>
    <col min="9475" max="9475" width="18.5703125" style="217" customWidth="1"/>
    <col min="9476" max="9476" width="16.85546875" style="217" customWidth="1"/>
    <col min="9477" max="9728" width="9.140625" style="217"/>
    <col min="9729" max="9729" width="85.85546875" style="217" customWidth="1"/>
    <col min="9730" max="9730" width="13.42578125" style="217" customWidth="1"/>
    <col min="9731" max="9731" width="18.5703125" style="217" customWidth="1"/>
    <col min="9732" max="9732" width="16.85546875" style="217" customWidth="1"/>
    <col min="9733" max="9984" width="9.140625" style="217"/>
    <col min="9985" max="9985" width="85.85546875" style="217" customWidth="1"/>
    <col min="9986" max="9986" width="13.42578125" style="217" customWidth="1"/>
    <col min="9987" max="9987" width="18.5703125" style="217" customWidth="1"/>
    <col min="9988" max="9988" width="16.85546875" style="217" customWidth="1"/>
    <col min="9989" max="10240" width="9.140625" style="217"/>
    <col min="10241" max="10241" width="85.85546875" style="217" customWidth="1"/>
    <col min="10242" max="10242" width="13.42578125" style="217" customWidth="1"/>
    <col min="10243" max="10243" width="18.5703125" style="217" customWidth="1"/>
    <col min="10244" max="10244" width="16.85546875" style="217" customWidth="1"/>
    <col min="10245" max="10496" width="9.140625" style="217"/>
    <col min="10497" max="10497" width="85.85546875" style="217" customWidth="1"/>
    <col min="10498" max="10498" width="13.42578125" style="217" customWidth="1"/>
    <col min="10499" max="10499" width="18.5703125" style="217" customWidth="1"/>
    <col min="10500" max="10500" width="16.85546875" style="217" customWidth="1"/>
    <col min="10501" max="10752" width="9.140625" style="217"/>
    <col min="10753" max="10753" width="85.85546875" style="217" customWidth="1"/>
    <col min="10754" max="10754" width="13.42578125" style="217" customWidth="1"/>
    <col min="10755" max="10755" width="18.5703125" style="217" customWidth="1"/>
    <col min="10756" max="10756" width="16.85546875" style="217" customWidth="1"/>
    <col min="10757" max="11008" width="9.140625" style="217"/>
    <col min="11009" max="11009" width="85.85546875" style="217" customWidth="1"/>
    <col min="11010" max="11010" width="13.42578125" style="217" customWidth="1"/>
    <col min="11011" max="11011" width="18.5703125" style="217" customWidth="1"/>
    <col min="11012" max="11012" width="16.85546875" style="217" customWidth="1"/>
    <col min="11013" max="11264" width="9.140625" style="217"/>
    <col min="11265" max="11265" width="85.85546875" style="217" customWidth="1"/>
    <col min="11266" max="11266" width="13.42578125" style="217" customWidth="1"/>
    <col min="11267" max="11267" width="18.5703125" style="217" customWidth="1"/>
    <col min="11268" max="11268" width="16.85546875" style="217" customWidth="1"/>
    <col min="11269" max="11520" width="9.140625" style="217"/>
    <col min="11521" max="11521" width="85.85546875" style="217" customWidth="1"/>
    <col min="11522" max="11522" width="13.42578125" style="217" customWidth="1"/>
    <col min="11523" max="11523" width="18.5703125" style="217" customWidth="1"/>
    <col min="11524" max="11524" width="16.85546875" style="217" customWidth="1"/>
    <col min="11525" max="11776" width="9.140625" style="217"/>
    <col min="11777" max="11777" width="85.85546875" style="217" customWidth="1"/>
    <col min="11778" max="11778" width="13.42578125" style="217" customWidth="1"/>
    <col min="11779" max="11779" width="18.5703125" style="217" customWidth="1"/>
    <col min="11780" max="11780" width="16.85546875" style="217" customWidth="1"/>
    <col min="11781" max="12032" width="9.140625" style="217"/>
    <col min="12033" max="12033" width="85.85546875" style="217" customWidth="1"/>
    <col min="12034" max="12034" width="13.42578125" style="217" customWidth="1"/>
    <col min="12035" max="12035" width="18.5703125" style="217" customWidth="1"/>
    <col min="12036" max="12036" width="16.85546875" style="217" customWidth="1"/>
    <col min="12037" max="12288" width="9.140625" style="217"/>
    <col min="12289" max="12289" width="85.85546875" style="217" customWidth="1"/>
    <col min="12290" max="12290" width="13.42578125" style="217" customWidth="1"/>
    <col min="12291" max="12291" width="18.5703125" style="217" customWidth="1"/>
    <col min="12292" max="12292" width="16.85546875" style="217" customWidth="1"/>
    <col min="12293" max="12544" width="9.140625" style="217"/>
    <col min="12545" max="12545" width="85.85546875" style="217" customWidth="1"/>
    <col min="12546" max="12546" width="13.42578125" style="217" customWidth="1"/>
    <col min="12547" max="12547" width="18.5703125" style="217" customWidth="1"/>
    <col min="12548" max="12548" width="16.85546875" style="217" customWidth="1"/>
    <col min="12549" max="12800" width="9.140625" style="217"/>
    <col min="12801" max="12801" width="85.85546875" style="217" customWidth="1"/>
    <col min="12802" max="12802" width="13.42578125" style="217" customWidth="1"/>
    <col min="12803" max="12803" width="18.5703125" style="217" customWidth="1"/>
    <col min="12804" max="12804" width="16.85546875" style="217" customWidth="1"/>
    <col min="12805" max="13056" width="9.140625" style="217"/>
    <col min="13057" max="13057" width="85.85546875" style="217" customWidth="1"/>
    <col min="13058" max="13058" width="13.42578125" style="217" customWidth="1"/>
    <col min="13059" max="13059" width="18.5703125" style="217" customWidth="1"/>
    <col min="13060" max="13060" width="16.85546875" style="217" customWidth="1"/>
    <col min="13061" max="13312" width="9.140625" style="217"/>
    <col min="13313" max="13313" width="85.85546875" style="217" customWidth="1"/>
    <col min="13314" max="13314" width="13.42578125" style="217" customWidth="1"/>
    <col min="13315" max="13315" width="18.5703125" style="217" customWidth="1"/>
    <col min="13316" max="13316" width="16.85546875" style="217" customWidth="1"/>
    <col min="13317" max="13568" width="9.140625" style="217"/>
    <col min="13569" max="13569" width="85.85546875" style="217" customWidth="1"/>
    <col min="13570" max="13570" width="13.42578125" style="217" customWidth="1"/>
    <col min="13571" max="13571" width="18.5703125" style="217" customWidth="1"/>
    <col min="13572" max="13572" width="16.85546875" style="217" customWidth="1"/>
    <col min="13573" max="13824" width="9.140625" style="217"/>
    <col min="13825" max="13825" width="85.85546875" style="217" customWidth="1"/>
    <col min="13826" max="13826" width="13.42578125" style="217" customWidth="1"/>
    <col min="13827" max="13827" width="18.5703125" style="217" customWidth="1"/>
    <col min="13828" max="13828" width="16.85546875" style="217" customWidth="1"/>
    <col min="13829" max="14080" width="9.140625" style="217"/>
    <col min="14081" max="14081" width="85.85546875" style="217" customWidth="1"/>
    <col min="14082" max="14082" width="13.42578125" style="217" customWidth="1"/>
    <col min="14083" max="14083" width="18.5703125" style="217" customWidth="1"/>
    <col min="14084" max="14084" width="16.85546875" style="217" customWidth="1"/>
    <col min="14085" max="14336" width="9.140625" style="217"/>
    <col min="14337" max="14337" width="85.85546875" style="217" customWidth="1"/>
    <col min="14338" max="14338" width="13.42578125" style="217" customWidth="1"/>
    <col min="14339" max="14339" width="18.5703125" style="217" customWidth="1"/>
    <col min="14340" max="14340" width="16.85546875" style="217" customWidth="1"/>
    <col min="14341" max="14592" width="9.140625" style="217"/>
    <col min="14593" max="14593" width="85.85546875" style="217" customWidth="1"/>
    <col min="14594" max="14594" width="13.42578125" style="217" customWidth="1"/>
    <col min="14595" max="14595" width="18.5703125" style="217" customWidth="1"/>
    <col min="14596" max="14596" width="16.85546875" style="217" customWidth="1"/>
    <col min="14597" max="14848" width="9.140625" style="217"/>
    <col min="14849" max="14849" width="85.85546875" style="217" customWidth="1"/>
    <col min="14850" max="14850" width="13.42578125" style="217" customWidth="1"/>
    <col min="14851" max="14851" width="18.5703125" style="217" customWidth="1"/>
    <col min="14852" max="14852" width="16.85546875" style="217" customWidth="1"/>
    <col min="14853" max="15104" width="9.140625" style="217"/>
    <col min="15105" max="15105" width="85.85546875" style="217" customWidth="1"/>
    <col min="15106" max="15106" width="13.42578125" style="217" customWidth="1"/>
    <col min="15107" max="15107" width="18.5703125" style="217" customWidth="1"/>
    <col min="15108" max="15108" width="16.85546875" style="217" customWidth="1"/>
    <col min="15109" max="15360" width="9.140625" style="217"/>
    <col min="15361" max="15361" width="85.85546875" style="217" customWidth="1"/>
    <col min="15362" max="15362" width="13.42578125" style="217" customWidth="1"/>
    <col min="15363" max="15363" width="18.5703125" style="217" customWidth="1"/>
    <col min="15364" max="15364" width="16.85546875" style="217" customWidth="1"/>
    <col min="15365" max="15616" width="9.140625" style="217"/>
    <col min="15617" max="15617" width="85.85546875" style="217" customWidth="1"/>
    <col min="15618" max="15618" width="13.42578125" style="217" customWidth="1"/>
    <col min="15619" max="15619" width="18.5703125" style="217" customWidth="1"/>
    <col min="15620" max="15620" width="16.85546875" style="217" customWidth="1"/>
    <col min="15621" max="15872" width="9.140625" style="217"/>
    <col min="15873" max="15873" width="85.85546875" style="217" customWidth="1"/>
    <col min="15874" max="15874" width="13.42578125" style="217" customWidth="1"/>
    <col min="15875" max="15875" width="18.5703125" style="217" customWidth="1"/>
    <col min="15876" max="15876" width="16.85546875" style="217" customWidth="1"/>
    <col min="15877" max="16128" width="9.140625" style="217"/>
    <col min="16129" max="16129" width="85.85546875" style="217" customWidth="1"/>
    <col min="16130" max="16130" width="13.42578125" style="217" customWidth="1"/>
    <col min="16131" max="16131" width="18.5703125" style="217" customWidth="1"/>
    <col min="16132" max="16132" width="16.85546875" style="217" customWidth="1"/>
    <col min="16133" max="16384" width="9.140625" style="217"/>
  </cols>
  <sheetData>
    <row r="1" spans="1:8" x14ac:dyDescent="0.25">
      <c r="A1" s="416" t="s">
        <v>829</v>
      </c>
      <c r="B1" s="385"/>
      <c r="C1" s="385"/>
      <c r="D1" s="385"/>
    </row>
    <row r="2" spans="1:8" x14ac:dyDescent="0.25">
      <c r="A2" s="235"/>
    </row>
    <row r="3" spans="1:8" ht="22.5" customHeight="1" x14ac:dyDescent="0.25">
      <c r="A3" s="413" t="s">
        <v>818</v>
      </c>
      <c r="B3" s="414"/>
      <c r="C3" s="414"/>
      <c r="D3" s="414"/>
      <c r="E3" s="234"/>
      <c r="F3" s="232"/>
      <c r="G3" s="232"/>
      <c r="H3" s="232"/>
    </row>
    <row r="4" spans="1:8" ht="24" customHeight="1" x14ac:dyDescent="0.25">
      <c r="A4" s="415" t="s">
        <v>755</v>
      </c>
      <c r="B4" s="414"/>
      <c r="C4" s="414"/>
      <c r="D4" s="414"/>
      <c r="E4" s="233"/>
      <c r="F4" s="232"/>
      <c r="G4" s="232"/>
      <c r="H4" s="232"/>
    </row>
    <row r="5" spans="1:8" ht="26.25" x14ac:dyDescent="0.25">
      <c r="A5" s="231" t="s">
        <v>0</v>
      </c>
      <c r="B5" s="229" t="s">
        <v>684</v>
      </c>
      <c r="C5" s="229" t="s">
        <v>683</v>
      </c>
      <c r="D5" s="229" t="s">
        <v>682</v>
      </c>
      <c r="E5" s="222"/>
    </row>
    <row r="6" spans="1:8" x14ac:dyDescent="0.25">
      <c r="A6" s="230" t="s">
        <v>681</v>
      </c>
      <c r="B6" s="229"/>
      <c r="C6" s="229"/>
      <c r="D6" s="229"/>
      <c r="E6" s="222"/>
    </row>
    <row r="7" spans="1:8" x14ac:dyDescent="0.25">
      <c r="A7" s="227" t="s">
        <v>502</v>
      </c>
      <c r="B7" s="218"/>
      <c r="C7" s="218"/>
      <c r="D7" s="218">
        <f t="shared" ref="D7:D38" si="0">B7-C7</f>
        <v>0</v>
      </c>
      <c r="E7" s="222"/>
    </row>
    <row r="8" spans="1:8" x14ac:dyDescent="0.25">
      <c r="A8" s="228" t="s">
        <v>672</v>
      </c>
      <c r="B8" s="218"/>
      <c r="C8" s="218"/>
      <c r="D8" s="218">
        <f t="shared" si="0"/>
        <v>0</v>
      </c>
      <c r="E8" s="222"/>
    </row>
    <row r="9" spans="1:8" x14ac:dyDescent="0.25">
      <c r="A9" s="228" t="s">
        <v>671</v>
      </c>
      <c r="B9" s="218"/>
      <c r="C9" s="218"/>
      <c r="D9" s="218">
        <f t="shared" si="0"/>
        <v>0</v>
      </c>
      <c r="E9" s="222"/>
    </row>
    <row r="10" spans="1:8" x14ac:dyDescent="0.25">
      <c r="A10" s="228" t="s">
        <v>670</v>
      </c>
      <c r="B10" s="218"/>
      <c r="C10" s="218"/>
      <c r="D10" s="218">
        <f t="shared" si="0"/>
        <v>0</v>
      </c>
      <c r="E10" s="222"/>
    </row>
    <row r="11" spans="1:8" x14ac:dyDescent="0.25">
      <c r="A11" s="228" t="s">
        <v>669</v>
      </c>
      <c r="B11" s="218"/>
      <c r="C11" s="218"/>
      <c r="D11" s="218">
        <f t="shared" si="0"/>
        <v>0</v>
      </c>
      <c r="E11" s="222"/>
    </row>
    <row r="12" spans="1:8" x14ac:dyDescent="0.25">
      <c r="A12" s="228" t="s">
        <v>668</v>
      </c>
      <c r="B12" s="218"/>
      <c r="C12" s="218"/>
      <c r="D12" s="218">
        <f t="shared" si="0"/>
        <v>0</v>
      </c>
      <c r="E12" s="222"/>
    </row>
    <row r="13" spans="1:8" x14ac:dyDescent="0.25">
      <c r="A13" s="228" t="s">
        <v>680</v>
      </c>
      <c r="B13" s="218"/>
      <c r="C13" s="218"/>
      <c r="D13" s="218">
        <f t="shared" si="0"/>
        <v>0</v>
      </c>
      <c r="E13" s="222"/>
    </row>
    <row r="14" spans="1:8" x14ac:dyDescent="0.25">
      <c r="A14" s="227" t="s">
        <v>503</v>
      </c>
      <c r="B14" s="218">
        <f>SUM(B15:B20)</f>
        <v>2913891</v>
      </c>
      <c r="C14" s="218">
        <f t="shared" ref="C14:D14" si="1">SUM(C15:C20)</f>
        <v>2913891</v>
      </c>
      <c r="D14" s="218">
        <f t="shared" si="1"/>
        <v>0</v>
      </c>
      <c r="E14" s="222"/>
    </row>
    <row r="15" spans="1:8" x14ac:dyDescent="0.25">
      <c r="A15" s="228" t="s">
        <v>672</v>
      </c>
      <c r="B15" s="218"/>
      <c r="C15" s="218"/>
      <c r="D15" s="218">
        <f t="shared" si="0"/>
        <v>0</v>
      </c>
      <c r="E15" s="222"/>
    </row>
    <row r="16" spans="1:8" x14ac:dyDescent="0.25">
      <c r="A16" s="228" t="s">
        <v>671</v>
      </c>
      <c r="B16" s="218"/>
      <c r="C16" s="218"/>
      <c r="D16" s="218">
        <f t="shared" si="0"/>
        <v>0</v>
      </c>
      <c r="E16" s="222"/>
    </row>
    <row r="17" spans="1:5" x14ac:dyDescent="0.25">
      <c r="A17" s="228" t="s">
        <v>670</v>
      </c>
      <c r="B17" s="218"/>
      <c r="C17" s="218"/>
      <c r="D17" s="218">
        <f t="shared" si="0"/>
        <v>0</v>
      </c>
      <c r="E17" s="222"/>
    </row>
    <row r="18" spans="1:5" x14ac:dyDescent="0.25">
      <c r="A18" s="228" t="s">
        <v>669</v>
      </c>
      <c r="B18" s="218"/>
      <c r="C18" s="218"/>
      <c r="D18" s="218">
        <f t="shared" si="0"/>
        <v>0</v>
      </c>
      <c r="E18" s="222"/>
    </row>
    <row r="19" spans="1:5" x14ac:dyDescent="0.25">
      <c r="A19" s="228" t="s">
        <v>668</v>
      </c>
      <c r="B19" s="218">
        <v>2913891</v>
      </c>
      <c r="C19" s="218">
        <v>2913891</v>
      </c>
      <c r="D19" s="218">
        <f t="shared" si="0"/>
        <v>0</v>
      </c>
      <c r="E19" s="222"/>
    </row>
    <row r="20" spans="1:5" x14ac:dyDescent="0.25">
      <c r="A20" s="228" t="s">
        <v>680</v>
      </c>
      <c r="B20" s="218"/>
      <c r="C20" s="218"/>
      <c r="D20" s="218">
        <f t="shared" si="0"/>
        <v>0</v>
      </c>
      <c r="E20" s="222"/>
    </row>
    <row r="21" spans="1:5" x14ac:dyDescent="0.25">
      <c r="A21" s="227" t="s">
        <v>504</v>
      </c>
      <c r="B21" s="218"/>
      <c r="C21" s="218"/>
      <c r="D21" s="218">
        <f t="shared" si="0"/>
        <v>0</v>
      </c>
      <c r="E21" s="222"/>
    </row>
    <row r="22" spans="1:5" x14ac:dyDescent="0.25">
      <c r="A22" s="228" t="s">
        <v>672</v>
      </c>
      <c r="B22" s="218"/>
      <c r="C22" s="218"/>
      <c r="D22" s="218">
        <f t="shared" si="0"/>
        <v>0</v>
      </c>
      <c r="E22" s="222"/>
    </row>
    <row r="23" spans="1:5" x14ac:dyDescent="0.25">
      <c r="A23" s="228" t="s">
        <v>671</v>
      </c>
      <c r="B23" s="218"/>
      <c r="C23" s="218"/>
      <c r="D23" s="218">
        <f t="shared" si="0"/>
        <v>0</v>
      </c>
      <c r="E23" s="222"/>
    </row>
    <row r="24" spans="1:5" x14ac:dyDescent="0.25">
      <c r="A24" s="228" t="s">
        <v>670</v>
      </c>
      <c r="B24" s="218"/>
      <c r="C24" s="218"/>
      <c r="D24" s="218">
        <f t="shared" si="0"/>
        <v>0</v>
      </c>
      <c r="E24" s="222"/>
    </row>
    <row r="25" spans="1:5" x14ac:dyDescent="0.25">
      <c r="A25" s="228" t="s">
        <v>669</v>
      </c>
      <c r="B25" s="218"/>
      <c r="C25" s="218"/>
      <c r="D25" s="218">
        <f t="shared" si="0"/>
        <v>0</v>
      </c>
      <c r="E25" s="222"/>
    </row>
    <row r="26" spans="1:5" x14ac:dyDescent="0.25">
      <c r="A26" s="228" t="s">
        <v>668</v>
      </c>
      <c r="B26" s="218"/>
      <c r="C26" s="218"/>
      <c r="D26" s="218">
        <f t="shared" si="0"/>
        <v>0</v>
      </c>
      <c r="E26" s="222"/>
    </row>
    <row r="27" spans="1:5" x14ac:dyDescent="0.25">
      <c r="A27" s="228" t="s">
        <v>680</v>
      </c>
      <c r="B27" s="218"/>
      <c r="C27" s="218"/>
      <c r="D27" s="218">
        <f t="shared" si="0"/>
        <v>0</v>
      </c>
      <c r="E27" s="222"/>
    </row>
    <row r="28" spans="1:5" x14ac:dyDescent="0.25">
      <c r="A28" s="331" t="s">
        <v>505</v>
      </c>
      <c r="B28" s="332">
        <f>SUM(B21,B14,B7)</f>
        <v>2913891</v>
      </c>
      <c r="C28" s="332">
        <f>SUM(C21,C14,C7)</f>
        <v>2913891</v>
      </c>
      <c r="D28" s="333">
        <f t="shared" si="0"/>
        <v>0</v>
      </c>
      <c r="E28" s="222"/>
    </row>
    <row r="29" spans="1:5" x14ac:dyDescent="0.25">
      <c r="A29" s="334" t="s">
        <v>672</v>
      </c>
      <c r="B29" s="332"/>
      <c r="C29" s="332"/>
      <c r="D29" s="333">
        <f t="shared" si="0"/>
        <v>0</v>
      </c>
      <c r="E29" s="222"/>
    </row>
    <row r="30" spans="1:5" x14ac:dyDescent="0.25">
      <c r="A30" s="334" t="s">
        <v>671</v>
      </c>
      <c r="B30" s="332"/>
      <c r="C30" s="332"/>
      <c r="D30" s="333">
        <f t="shared" si="0"/>
        <v>0</v>
      </c>
      <c r="E30" s="222"/>
    </row>
    <row r="31" spans="1:5" x14ac:dyDescent="0.25">
      <c r="A31" s="334" t="s">
        <v>670</v>
      </c>
      <c r="B31" s="332"/>
      <c r="C31" s="332"/>
      <c r="D31" s="333">
        <f t="shared" si="0"/>
        <v>0</v>
      </c>
      <c r="E31" s="222"/>
    </row>
    <row r="32" spans="1:5" x14ac:dyDescent="0.25">
      <c r="A32" s="334" t="s">
        <v>669</v>
      </c>
      <c r="B32" s="332">
        <f>SUM(B18)</f>
        <v>0</v>
      </c>
      <c r="C32" s="332">
        <f>SUM(C18)</f>
        <v>0</v>
      </c>
      <c r="D32" s="333">
        <f t="shared" si="0"/>
        <v>0</v>
      </c>
      <c r="E32" s="222"/>
    </row>
    <row r="33" spans="1:5" x14ac:dyDescent="0.25">
      <c r="A33" s="334" t="s">
        <v>668</v>
      </c>
      <c r="B33" s="333">
        <v>2135980</v>
      </c>
      <c r="C33" s="333">
        <v>2135980</v>
      </c>
      <c r="D33" s="333">
        <f t="shared" si="0"/>
        <v>0</v>
      </c>
      <c r="E33" s="222"/>
    </row>
    <row r="34" spans="1:5" x14ac:dyDescent="0.25">
      <c r="A34" s="334" t="s">
        <v>667</v>
      </c>
      <c r="B34" s="332"/>
      <c r="C34" s="332"/>
      <c r="D34" s="333">
        <f t="shared" si="0"/>
        <v>0</v>
      </c>
      <c r="E34" s="222"/>
    </row>
    <row r="35" spans="1:5" x14ac:dyDescent="0.25">
      <c r="A35" s="227" t="s">
        <v>506</v>
      </c>
      <c r="B35" s="218">
        <f>SUM(B36:B41)</f>
        <v>543593728</v>
      </c>
      <c r="C35" s="218">
        <f t="shared" ref="C35:D35" si="2">SUM(C36:C41)</f>
        <v>149755982</v>
      </c>
      <c r="D35" s="218">
        <f t="shared" si="2"/>
        <v>393837746</v>
      </c>
      <c r="E35" s="222"/>
    </row>
    <row r="36" spans="1:5" x14ac:dyDescent="0.25">
      <c r="A36" s="228" t="s">
        <v>672</v>
      </c>
      <c r="B36" s="218">
        <v>213690032</v>
      </c>
      <c r="C36" s="218">
        <v>76172654</v>
      </c>
      <c r="D36" s="218">
        <f t="shared" si="0"/>
        <v>137517378</v>
      </c>
      <c r="E36" s="222"/>
    </row>
    <row r="37" spans="1:5" x14ac:dyDescent="0.25">
      <c r="A37" s="228" t="s">
        <v>671</v>
      </c>
      <c r="B37" s="218"/>
      <c r="C37" s="218"/>
      <c r="D37" s="218">
        <f t="shared" si="0"/>
        <v>0</v>
      </c>
      <c r="E37" s="222"/>
    </row>
    <row r="38" spans="1:5" x14ac:dyDescent="0.25">
      <c r="A38" s="228" t="s">
        <v>670</v>
      </c>
      <c r="B38" s="218">
        <v>313205485</v>
      </c>
      <c r="C38" s="218">
        <v>71693017</v>
      </c>
      <c r="D38" s="218">
        <f t="shared" si="0"/>
        <v>241512468</v>
      </c>
      <c r="E38" s="222"/>
    </row>
    <row r="39" spans="1:5" x14ac:dyDescent="0.25">
      <c r="A39" s="228" t="s">
        <v>669</v>
      </c>
      <c r="B39" s="218">
        <v>14807900</v>
      </c>
      <c r="C39" s="218"/>
      <c r="D39" s="218">
        <f t="shared" ref="D39:D57" si="3">B39-C39</f>
        <v>14807900</v>
      </c>
      <c r="E39" s="222"/>
    </row>
    <row r="40" spans="1:5" x14ac:dyDescent="0.25">
      <c r="A40" s="228" t="s">
        <v>668</v>
      </c>
      <c r="B40" s="218">
        <v>1890311</v>
      </c>
      <c r="C40" s="218">
        <v>1890311</v>
      </c>
      <c r="D40" s="218">
        <f t="shared" si="3"/>
        <v>0</v>
      </c>
      <c r="E40" s="222"/>
    </row>
    <row r="41" spans="1:5" x14ac:dyDescent="0.25">
      <c r="A41" s="228" t="s">
        <v>667</v>
      </c>
      <c r="B41" s="218"/>
      <c r="C41" s="218"/>
      <c r="D41" s="218">
        <f t="shared" si="3"/>
        <v>0</v>
      </c>
      <c r="E41" s="222"/>
    </row>
    <row r="42" spans="1:5" x14ac:dyDescent="0.25">
      <c r="A42" s="227" t="s">
        <v>507</v>
      </c>
      <c r="B42" s="218">
        <f>SUM(B43:B48)</f>
        <v>39182044</v>
      </c>
      <c r="C42" s="218">
        <f t="shared" ref="C42:D42" si="4">SUM(C43:C48)</f>
        <v>32227401</v>
      </c>
      <c r="D42" s="218">
        <f t="shared" si="4"/>
        <v>6954643</v>
      </c>
      <c r="E42" s="222"/>
    </row>
    <row r="43" spans="1:5" x14ac:dyDescent="0.25">
      <c r="A43" s="228" t="s">
        <v>672</v>
      </c>
      <c r="B43" s="335"/>
      <c r="C43" s="335"/>
      <c r="D43" s="218">
        <f t="shared" si="3"/>
        <v>0</v>
      </c>
      <c r="E43" s="222"/>
    </row>
    <row r="44" spans="1:5" x14ac:dyDescent="0.25">
      <c r="A44" s="228" t="s">
        <v>671</v>
      </c>
      <c r="B44" s="335"/>
      <c r="C44" s="335"/>
      <c r="D44" s="218">
        <f t="shared" si="3"/>
        <v>0</v>
      </c>
      <c r="E44" s="222"/>
    </row>
    <row r="45" spans="1:5" x14ac:dyDescent="0.25">
      <c r="A45" s="228" t="s">
        <v>670</v>
      </c>
      <c r="B45" s="335">
        <v>11220394</v>
      </c>
      <c r="C45" s="335">
        <v>4707214</v>
      </c>
      <c r="D45" s="218">
        <f t="shared" si="3"/>
        <v>6513180</v>
      </c>
      <c r="E45" s="222"/>
    </row>
    <row r="46" spans="1:5" x14ac:dyDescent="0.25">
      <c r="A46" s="228" t="s">
        <v>669</v>
      </c>
      <c r="B46" s="335">
        <v>551358</v>
      </c>
      <c r="C46" s="335">
        <v>109895</v>
      </c>
      <c r="D46" s="218">
        <f t="shared" si="3"/>
        <v>441463</v>
      </c>
      <c r="E46" s="222"/>
    </row>
    <row r="47" spans="1:5" x14ac:dyDescent="0.25">
      <c r="A47" s="228" t="s">
        <v>668</v>
      </c>
      <c r="B47" s="335">
        <v>27410292</v>
      </c>
      <c r="C47" s="335">
        <v>27410292</v>
      </c>
      <c r="D47" s="218">
        <f t="shared" si="3"/>
        <v>0</v>
      </c>
      <c r="E47" s="222"/>
    </row>
    <row r="48" spans="1:5" x14ac:dyDescent="0.25">
      <c r="A48" s="228" t="s">
        <v>667</v>
      </c>
      <c r="B48" s="335"/>
      <c r="C48" s="335"/>
      <c r="D48" s="218">
        <f t="shared" si="3"/>
        <v>0</v>
      </c>
      <c r="E48" s="222"/>
    </row>
    <row r="49" spans="1:5" x14ac:dyDescent="0.25">
      <c r="A49" s="227" t="s">
        <v>508</v>
      </c>
      <c r="B49" s="218"/>
      <c r="C49" s="218"/>
      <c r="D49" s="218">
        <f t="shared" si="3"/>
        <v>0</v>
      </c>
      <c r="E49" s="222"/>
    </row>
    <row r="50" spans="1:5" x14ac:dyDescent="0.25">
      <c r="A50" s="228" t="s">
        <v>672</v>
      </c>
      <c r="B50" s="218"/>
      <c r="C50" s="218"/>
      <c r="D50" s="218">
        <f t="shared" si="3"/>
        <v>0</v>
      </c>
      <c r="E50" s="222"/>
    </row>
    <row r="51" spans="1:5" x14ac:dyDescent="0.25">
      <c r="A51" s="228" t="s">
        <v>671</v>
      </c>
      <c r="B51" s="218"/>
      <c r="C51" s="218"/>
      <c r="D51" s="218">
        <f t="shared" si="3"/>
        <v>0</v>
      </c>
      <c r="E51" s="222"/>
    </row>
    <row r="52" spans="1:5" x14ac:dyDescent="0.25">
      <c r="A52" s="228" t="s">
        <v>670</v>
      </c>
      <c r="B52" s="218"/>
      <c r="C52" s="218"/>
      <c r="D52" s="218">
        <f t="shared" si="3"/>
        <v>0</v>
      </c>
      <c r="E52" s="222"/>
    </row>
    <row r="53" spans="1:5" x14ac:dyDescent="0.25">
      <c r="A53" s="228" t="s">
        <v>669</v>
      </c>
      <c r="B53" s="218"/>
      <c r="C53" s="218"/>
      <c r="D53" s="218">
        <f t="shared" si="3"/>
        <v>0</v>
      </c>
      <c r="E53" s="222"/>
    </row>
    <row r="54" spans="1:5" x14ac:dyDescent="0.25">
      <c r="A54" s="228" t="s">
        <v>668</v>
      </c>
      <c r="B54" s="218"/>
      <c r="C54" s="218"/>
      <c r="D54" s="218">
        <f t="shared" si="3"/>
        <v>0</v>
      </c>
      <c r="E54" s="222"/>
    </row>
    <row r="55" spans="1:5" x14ac:dyDescent="0.25">
      <c r="A55" s="228" t="s">
        <v>667</v>
      </c>
      <c r="B55" s="218"/>
      <c r="C55" s="218"/>
      <c r="D55" s="218">
        <f t="shared" si="3"/>
        <v>0</v>
      </c>
      <c r="E55" s="222"/>
    </row>
    <row r="56" spans="1:5" x14ac:dyDescent="0.25">
      <c r="A56" s="227" t="s">
        <v>509</v>
      </c>
      <c r="B56" s="218">
        <v>1550000</v>
      </c>
      <c r="C56" s="218"/>
      <c r="D56" s="218">
        <f t="shared" si="3"/>
        <v>1550000</v>
      </c>
      <c r="E56" s="222"/>
    </row>
    <row r="57" spans="1:5" x14ac:dyDescent="0.25">
      <c r="A57" s="227" t="s">
        <v>510</v>
      </c>
      <c r="B57" s="218"/>
      <c r="C57" s="218"/>
      <c r="D57" s="218">
        <f t="shared" si="3"/>
        <v>0</v>
      </c>
      <c r="E57" s="222"/>
    </row>
    <row r="58" spans="1:5" x14ac:dyDescent="0.25">
      <c r="A58" s="331" t="s">
        <v>511</v>
      </c>
      <c r="B58" s="332">
        <f>SUM(B56:B57,B42,B35)</f>
        <v>584325772</v>
      </c>
      <c r="C58" s="332">
        <f>SUM(C56:C57,C42,C35)</f>
        <v>181983383</v>
      </c>
      <c r="D58" s="332">
        <f>SUM(D56:D57,D42,D35)</f>
        <v>402342389</v>
      </c>
      <c r="E58" s="222"/>
    </row>
    <row r="59" spans="1:5" x14ac:dyDescent="0.25">
      <c r="A59" s="334" t="s">
        <v>672</v>
      </c>
      <c r="B59" s="333">
        <f t="shared" ref="B59:C63" si="5">SUM(B43,B36)</f>
        <v>213690032</v>
      </c>
      <c r="C59" s="333">
        <f t="shared" si="5"/>
        <v>76172654</v>
      </c>
      <c r="D59" s="333">
        <f t="shared" ref="D59:D90" si="6">B59-C59</f>
        <v>137517378</v>
      </c>
      <c r="E59" s="222"/>
    </row>
    <row r="60" spans="1:5" x14ac:dyDescent="0.25">
      <c r="A60" s="334" t="s">
        <v>671</v>
      </c>
      <c r="B60" s="333">
        <f t="shared" si="5"/>
        <v>0</v>
      </c>
      <c r="C60" s="333">
        <f t="shared" si="5"/>
        <v>0</v>
      </c>
      <c r="D60" s="333">
        <f t="shared" si="6"/>
        <v>0</v>
      </c>
      <c r="E60" s="222"/>
    </row>
    <row r="61" spans="1:5" x14ac:dyDescent="0.25">
      <c r="A61" s="334" t="s">
        <v>670</v>
      </c>
      <c r="B61" s="333">
        <f t="shared" si="5"/>
        <v>324425879</v>
      </c>
      <c r="C61" s="333">
        <f t="shared" si="5"/>
        <v>76400231</v>
      </c>
      <c r="D61" s="333">
        <f t="shared" si="6"/>
        <v>248025648</v>
      </c>
      <c r="E61" s="222"/>
    </row>
    <row r="62" spans="1:5" x14ac:dyDescent="0.25">
      <c r="A62" s="334" t="s">
        <v>669</v>
      </c>
      <c r="B62" s="333">
        <f t="shared" si="5"/>
        <v>15359258</v>
      </c>
      <c r="C62" s="333">
        <f t="shared" si="5"/>
        <v>109895</v>
      </c>
      <c r="D62" s="333">
        <f t="shared" si="6"/>
        <v>15249363</v>
      </c>
      <c r="E62" s="222"/>
    </row>
    <row r="63" spans="1:5" x14ac:dyDescent="0.25">
      <c r="A63" s="334" t="s">
        <v>668</v>
      </c>
      <c r="B63" s="333">
        <f t="shared" si="5"/>
        <v>29300603</v>
      </c>
      <c r="C63" s="333">
        <f t="shared" si="5"/>
        <v>29300603</v>
      </c>
      <c r="D63" s="333">
        <f t="shared" si="6"/>
        <v>0</v>
      </c>
      <c r="E63" s="222"/>
    </row>
    <row r="64" spans="1:5" x14ac:dyDescent="0.25">
      <c r="A64" s="334" t="s">
        <v>667</v>
      </c>
      <c r="B64" s="333">
        <f>SUM(B48,B41)</f>
        <v>0</v>
      </c>
      <c r="C64" s="333">
        <f>SUM(C48,C41)</f>
        <v>0</v>
      </c>
      <c r="D64" s="333">
        <f t="shared" si="6"/>
        <v>0</v>
      </c>
      <c r="E64" s="222"/>
    </row>
    <row r="65" spans="1:5" x14ac:dyDescent="0.25">
      <c r="A65" s="227" t="s">
        <v>512</v>
      </c>
      <c r="B65" s="218"/>
      <c r="C65" s="218"/>
      <c r="D65" s="218">
        <f t="shared" si="6"/>
        <v>0</v>
      </c>
      <c r="E65" s="222"/>
    </row>
    <row r="66" spans="1:5" x14ac:dyDescent="0.25">
      <c r="A66" s="227" t="s">
        <v>679</v>
      </c>
      <c r="B66" s="218"/>
      <c r="C66" s="218"/>
      <c r="D66" s="218">
        <f t="shared" si="6"/>
        <v>0</v>
      </c>
      <c r="E66" s="222"/>
    </row>
    <row r="67" spans="1:5" x14ac:dyDescent="0.25">
      <c r="A67" s="227" t="s">
        <v>678</v>
      </c>
      <c r="B67" s="218"/>
      <c r="C67" s="218"/>
      <c r="D67" s="218">
        <f t="shared" si="6"/>
        <v>0</v>
      </c>
      <c r="E67" s="222"/>
    </row>
    <row r="68" spans="1:5" x14ac:dyDescent="0.25">
      <c r="A68" s="227" t="s">
        <v>677</v>
      </c>
      <c r="B68" s="218"/>
      <c r="C68" s="218"/>
      <c r="D68" s="218">
        <f t="shared" si="6"/>
        <v>0</v>
      </c>
      <c r="E68" s="222"/>
    </row>
    <row r="69" spans="1:5" x14ac:dyDescent="0.25">
      <c r="A69" s="227" t="s">
        <v>677</v>
      </c>
      <c r="B69" s="218"/>
      <c r="C69" s="218"/>
      <c r="D69" s="218">
        <f t="shared" si="6"/>
        <v>0</v>
      </c>
      <c r="E69" s="222"/>
    </row>
    <row r="70" spans="1:5" x14ac:dyDescent="0.25">
      <c r="A70" s="227" t="s">
        <v>676</v>
      </c>
      <c r="B70" s="218"/>
      <c r="C70" s="218"/>
      <c r="D70" s="218">
        <f t="shared" si="6"/>
        <v>0</v>
      </c>
      <c r="E70" s="222"/>
    </row>
    <row r="71" spans="1:5" x14ac:dyDescent="0.25">
      <c r="A71" s="227" t="s">
        <v>676</v>
      </c>
      <c r="B71" s="218"/>
      <c r="C71" s="218"/>
      <c r="D71" s="218">
        <f t="shared" si="6"/>
        <v>0</v>
      </c>
      <c r="E71" s="222"/>
    </row>
    <row r="72" spans="1:5" x14ac:dyDescent="0.25">
      <c r="A72" s="227" t="s">
        <v>513</v>
      </c>
      <c r="B72" s="218"/>
      <c r="C72" s="218"/>
      <c r="D72" s="218">
        <f t="shared" si="6"/>
        <v>0</v>
      </c>
      <c r="E72" s="222"/>
    </row>
    <row r="73" spans="1:5" x14ac:dyDescent="0.25">
      <c r="A73" s="227" t="s">
        <v>675</v>
      </c>
      <c r="B73" s="218"/>
      <c r="C73" s="218"/>
      <c r="D73" s="218">
        <f t="shared" si="6"/>
        <v>0</v>
      </c>
      <c r="E73" s="222"/>
    </row>
    <row r="74" spans="1:5" x14ac:dyDescent="0.25">
      <c r="A74" s="227" t="s">
        <v>674</v>
      </c>
      <c r="B74" s="218"/>
      <c r="C74" s="218"/>
      <c r="D74" s="218">
        <f t="shared" si="6"/>
        <v>0</v>
      </c>
      <c r="E74" s="222"/>
    </row>
    <row r="75" spans="1:5" x14ac:dyDescent="0.25">
      <c r="A75" s="227" t="s">
        <v>514</v>
      </c>
      <c r="B75" s="218"/>
      <c r="C75" s="218"/>
      <c r="D75" s="218">
        <f t="shared" si="6"/>
        <v>0</v>
      </c>
      <c r="E75" s="222"/>
    </row>
    <row r="76" spans="1:5" x14ac:dyDescent="0.25">
      <c r="A76" s="226" t="s">
        <v>515</v>
      </c>
      <c r="B76" s="223">
        <f>SUM(B65,B72,B75)</f>
        <v>0</v>
      </c>
      <c r="C76" s="223"/>
      <c r="D76" s="223">
        <f t="shared" si="6"/>
        <v>0</v>
      </c>
      <c r="E76" s="222"/>
    </row>
    <row r="77" spans="1:5" x14ac:dyDescent="0.25">
      <c r="A77" s="227" t="s">
        <v>516</v>
      </c>
      <c r="B77" s="218"/>
      <c r="C77" s="218"/>
      <c r="D77" s="218">
        <f t="shared" si="6"/>
        <v>0</v>
      </c>
      <c r="E77" s="222"/>
    </row>
    <row r="78" spans="1:5" x14ac:dyDescent="0.25">
      <c r="A78" s="228" t="s">
        <v>672</v>
      </c>
      <c r="B78" s="218"/>
      <c r="C78" s="218"/>
      <c r="D78" s="218">
        <f t="shared" si="6"/>
        <v>0</v>
      </c>
      <c r="E78" s="222"/>
    </row>
    <row r="79" spans="1:5" x14ac:dyDescent="0.25">
      <c r="A79" s="228" t="s">
        <v>671</v>
      </c>
      <c r="B79" s="218"/>
      <c r="C79" s="218"/>
      <c r="D79" s="218">
        <f t="shared" si="6"/>
        <v>0</v>
      </c>
      <c r="E79" s="222"/>
    </row>
    <row r="80" spans="1:5" x14ac:dyDescent="0.25">
      <c r="A80" s="228" t="s">
        <v>670</v>
      </c>
      <c r="B80" s="218"/>
      <c r="C80" s="218"/>
      <c r="D80" s="218">
        <f t="shared" si="6"/>
        <v>0</v>
      </c>
      <c r="E80" s="222"/>
    </row>
    <row r="81" spans="1:5" x14ac:dyDescent="0.25">
      <c r="A81" s="228" t="s">
        <v>669</v>
      </c>
      <c r="B81" s="218"/>
      <c r="C81" s="218"/>
      <c r="D81" s="218">
        <f t="shared" si="6"/>
        <v>0</v>
      </c>
      <c r="E81" s="222"/>
    </row>
    <row r="82" spans="1:5" x14ac:dyDescent="0.25">
      <c r="A82" s="228" t="s">
        <v>668</v>
      </c>
      <c r="B82" s="218"/>
      <c r="C82" s="218"/>
      <c r="D82" s="218">
        <f t="shared" si="6"/>
        <v>0</v>
      </c>
      <c r="E82" s="222"/>
    </row>
    <row r="83" spans="1:5" x14ac:dyDescent="0.25">
      <c r="A83" s="228" t="s">
        <v>667</v>
      </c>
      <c r="B83" s="218"/>
      <c r="C83" s="218"/>
      <c r="D83" s="218">
        <f t="shared" si="6"/>
        <v>0</v>
      </c>
      <c r="E83" s="222"/>
    </row>
    <row r="84" spans="1:5" x14ac:dyDescent="0.25">
      <c r="A84" s="227" t="s">
        <v>517</v>
      </c>
      <c r="B84" s="218"/>
      <c r="C84" s="218"/>
      <c r="D84" s="218">
        <f t="shared" si="6"/>
        <v>0</v>
      </c>
      <c r="E84" s="222"/>
    </row>
    <row r="85" spans="1:5" x14ac:dyDescent="0.25">
      <c r="A85" s="226" t="s">
        <v>673</v>
      </c>
      <c r="B85" s="223"/>
      <c r="C85" s="223"/>
      <c r="D85" s="218">
        <f t="shared" si="6"/>
        <v>0</v>
      </c>
      <c r="E85" s="222"/>
    </row>
    <row r="86" spans="1:5" x14ac:dyDescent="0.25">
      <c r="A86" s="228" t="s">
        <v>672</v>
      </c>
      <c r="B86" s="223"/>
      <c r="C86" s="223"/>
      <c r="D86" s="218">
        <f t="shared" si="6"/>
        <v>0</v>
      </c>
      <c r="E86" s="222"/>
    </row>
    <row r="87" spans="1:5" x14ac:dyDescent="0.25">
      <c r="A87" s="228" t="s">
        <v>671</v>
      </c>
      <c r="B87" s="223"/>
      <c r="C87" s="223"/>
      <c r="D87" s="218">
        <f t="shared" si="6"/>
        <v>0</v>
      </c>
      <c r="E87" s="222"/>
    </row>
    <row r="88" spans="1:5" x14ac:dyDescent="0.25">
      <c r="A88" s="228" t="s">
        <v>670</v>
      </c>
      <c r="B88" s="223"/>
      <c r="C88" s="223"/>
      <c r="D88" s="218">
        <f t="shared" si="6"/>
        <v>0</v>
      </c>
      <c r="E88" s="222"/>
    </row>
    <row r="89" spans="1:5" x14ac:dyDescent="0.25">
      <c r="A89" s="228" t="s">
        <v>669</v>
      </c>
      <c r="B89" s="223"/>
      <c r="C89" s="223"/>
      <c r="D89" s="218">
        <f t="shared" si="6"/>
        <v>0</v>
      </c>
      <c r="E89" s="222"/>
    </row>
    <row r="90" spans="1:5" x14ac:dyDescent="0.25">
      <c r="A90" s="228" t="s">
        <v>668</v>
      </c>
      <c r="B90" s="223"/>
      <c r="C90" s="223"/>
      <c r="D90" s="218">
        <f t="shared" si="6"/>
        <v>0</v>
      </c>
      <c r="E90" s="222"/>
    </row>
    <row r="91" spans="1:5" x14ac:dyDescent="0.25">
      <c r="A91" s="228" t="s">
        <v>667</v>
      </c>
      <c r="B91" s="223"/>
      <c r="C91" s="223"/>
      <c r="D91" s="218">
        <f t="shared" ref="D91:D101" si="7">B91-C91</f>
        <v>0</v>
      </c>
      <c r="E91" s="222"/>
    </row>
    <row r="92" spans="1:5" x14ac:dyDescent="0.25">
      <c r="A92" s="226" t="s">
        <v>518</v>
      </c>
      <c r="B92" s="223">
        <f>SUM(B85,B76,B58,B28)</f>
        <v>587239663</v>
      </c>
      <c r="C92" s="223">
        <f>SUM(C85,C76,C58,C28)</f>
        <v>184897274</v>
      </c>
      <c r="D92" s="223">
        <f t="shared" si="7"/>
        <v>402342389</v>
      </c>
      <c r="E92" s="222"/>
    </row>
    <row r="93" spans="1:5" x14ac:dyDescent="0.25">
      <c r="A93" s="226" t="s">
        <v>666</v>
      </c>
      <c r="B93" s="223"/>
      <c r="C93" s="223"/>
      <c r="D93" s="218">
        <f t="shared" si="7"/>
        <v>0</v>
      </c>
      <c r="E93" s="222"/>
    </row>
    <row r="94" spans="1:5" x14ac:dyDescent="0.25">
      <c r="A94" s="228" t="s">
        <v>665</v>
      </c>
      <c r="B94" s="223"/>
      <c r="C94" s="223"/>
      <c r="D94" s="218">
        <f t="shared" si="7"/>
        <v>0</v>
      </c>
      <c r="E94" s="222"/>
    </row>
    <row r="95" spans="1:5" x14ac:dyDescent="0.25">
      <c r="A95" s="226" t="s">
        <v>519</v>
      </c>
      <c r="B95" s="223"/>
      <c r="C95" s="223"/>
      <c r="D95" s="218">
        <f t="shared" si="7"/>
        <v>0</v>
      </c>
      <c r="E95" s="222"/>
    </row>
    <row r="96" spans="1:5" x14ac:dyDescent="0.25">
      <c r="A96" s="226" t="s">
        <v>664</v>
      </c>
      <c r="B96" s="223"/>
      <c r="C96" s="223"/>
      <c r="D96" s="218">
        <f t="shared" si="7"/>
        <v>0</v>
      </c>
      <c r="E96" s="222"/>
    </row>
    <row r="97" spans="1:5" x14ac:dyDescent="0.25">
      <c r="A97" s="227" t="s">
        <v>520</v>
      </c>
      <c r="B97" s="218"/>
      <c r="C97" s="218"/>
      <c r="D97" s="218">
        <f t="shared" si="7"/>
        <v>0</v>
      </c>
      <c r="E97" s="222"/>
    </row>
    <row r="98" spans="1:5" x14ac:dyDescent="0.25">
      <c r="A98" s="227" t="s">
        <v>521</v>
      </c>
      <c r="B98" s="218">
        <v>62260</v>
      </c>
      <c r="C98" s="218"/>
      <c r="D98" s="218">
        <f>SUM(B98)</f>
        <v>62260</v>
      </c>
      <c r="E98" s="222"/>
    </row>
    <row r="99" spans="1:5" x14ac:dyDescent="0.25">
      <c r="A99" s="227" t="s">
        <v>522</v>
      </c>
      <c r="B99" s="218">
        <v>106230973</v>
      </c>
      <c r="C99" s="218"/>
      <c r="D99" s="218">
        <f>SUM(B99)</f>
        <v>106230973</v>
      </c>
      <c r="E99" s="222"/>
    </row>
    <row r="100" spans="1:5" x14ac:dyDescent="0.25">
      <c r="A100" s="227" t="s">
        <v>523</v>
      </c>
      <c r="B100" s="218"/>
      <c r="C100" s="218"/>
      <c r="D100" s="218">
        <f t="shared" si="7"/>
        <v>0</v>
      </c>
      <c r="E100" s="222"/>
    </row>
    <row r="101" spans="1:5" x14ac:dyDescent="0.25">
      <c r="A101" s="227" t="s">
        <v>524</v>
      </c>
      <c r="B101" s="218"/>
      <c r="C101" s="218"/>
      <c r="D101" s="218">
        <f t="shared" si="7"/>
        <v>0</v>
      </c>
      <c r="E101" s="222"/>
    </row>
    <row r="102" spans="1:5" x14ac:dyDescent="0.25">
      <c r="A102" s="226" t="s">
        <v>525</v>
      </c>
      <c r="B102" s="223">
        <f>SUM(B97:B101)</f>
        <v>106293233</v>
      </c>
      <c r="C102" s="223"/>
      <c r="D102" s="223">
        <f>SUM(B102:C102)</f>
        <v>106293233</v>
      </c>
      <c r="E102" s="222"/>
    </row>
    <row r="103" spans="1:5" x14ac:dyDescent="0.25">
      <c r="A103" s="226" t="s">
        <v>663</v>
      </c>
      <c r="B103" s="223">
        <v>1666012</v>
      </c>
      <c r="C103" s="223"/>
      <c r="D103" s="223">
        <f t="shared" ref="D103:D165" si="8">SUM(B103:C103)</f>
        <v>1666012</v>
      </c>
      <c r="E103" s="222"/>
    </row>
    <row r="104" spans="1:5" x14ac:dyDescent="0.25">
      <c r="A104" s="226" t="s">
        <v>526</v>
      </c>
      <c r="B104" s="223"/>
      <c r="C104" s="223"/>
      <c r="D104" s="223">
        <f t="shared" si="8"/>
        <v>0</v>
      </c>
      <c r="E104" s="222"/>
    </row>
    <row r="105" spans="1:5" x14ac:dyDescent="0.25">
      <c r="A105" s="227" t="s">
        <v>527</v>
      </c>
      <c r="B105" s="218">
        <v>0</v>
      </c>
      <c r="C105" s="218"/>
      <c r="D105" s="223">
        <f t="shared" si="8"/>
        <v>0</v>
      </c>
      <c r="E105" s="222"/>
    </row>
    <row r="106" spans="1:5" x14ac:dyDescent="0.25">
      <c r="A106" s="227" t="s">
        <v>528</v>
      </c>
      <c r="B106" s="218"/>
      <c r="C106" s="218"/>
      <c r="D106" s="223">
        <f t="shared" si="8"/>
        <v>0</v>
      </c>
      <c r="E106" s="222"/>
    </row>
    <row r="107" spans="1:5" x14ac:dyDescent="0.25">
      <c r="A107" s="227" t="s">
        <v>529</v>
      </c>
      <c r="B107" s="218"/>
      <c r="C107" s="218"/>
      <c r="D107" s="223">
        <f t="shared" si="8"/>
        <v>0</v>
      </c>
      <c r="E107" s="222"/>
    </row>
    <row r="108" spans="1:5" x14ac:dyDescent="0.25">
      <c r="A108" s="227" t="s">
        <v>530</v>
      </c>
      <c r="B108" s="218">
        <v>5000</v>
      </c>
      <c r="C108" s="218"/>
      <c r="D108" s="223">
        <f t="shared" si="8"/>
        <v>5000</v>
      </c>
      <c r="E108" s="222"/>
    </row>
    <row r="109" spans="1:5" ht="30" x14ac:dyDescent="0.25">
      <c r="A109" s="227" t="s">
        <v>531</v>
      </c>
      <c r="B109" s="218"/>
      <c r="C109" s="218"/>
      <c r="D109" s="223">
        <f t="shared" si="8"/>
        <v>0</v>
      </c>
      <c r="E109" s="222"/>
    </row>
    <row r="110" spans="1:5" ht="30" x14ac:dyDescent="0.25">
      <c r="A110" s="227" t="s">
        <v>532</v>
      </c>
      <c r="B110" s="218"/>
      <c r="C110" s="218"/>
      <c r="D110" s="223">
        <f t="shared" si="8"/>
        <v>0</v>
      </c>
      <c r="E110" s="222"/>
    </row>
    <row r="111" spans="1:5" ht="30" x14ac:dyDescent="0.25">
      <c r="A111" s="227" t="s">
        <v>533</v>
      </c>
      <c r="B111" s="218"/>
      <c r="C111" s="218"/>
      <c r="D111" s="223">
        <f t="shared" si="8"/>
        <v>0</v>
      </c>
      <c r="E111" s="222"/>
    </row>
    <row r="112" spans="1:5" x14ac:dyDescent="0.25">
      <c r="A112" s="226" t="s">
        <v>534</v>
      </c>
      <c r="B112" s="223">
        <f>SUM(B105:B111)</f>
        <v>5000</v>
      </c>
      <c r="C112" s="223"/>
      <c r="D112" s="223">
        <f t="shared" si="8"/>
        <v>5000</v>
      </c>
      <c r="E112" s="222"/>
    </row>
    <row r="113" spans="1:5" x14ac:dyDescent="0.25">
      <c r="A113" s="226" t="s">
        <v>662</v>
      </c>
      <c r="B113" s="223">
        <f>SUM(B112,B104,B103)</f>
        <v>1671012</v>
      </c>
      <c r="C113" s="223"/>
      <c r="D113" s="223">
        <f t="shared" si="8"/>
        <v>1671012</v>
      </c>
      <c r="E113" s="222"/>
    </row>
    <row r="114" spans="1:5" x14ac:dyDescent="0.25">
      <c r="A114" s="226" t="s">
        <v>535</v>
      </c>
      <c r="B114" s="223">
        <v>0</v>
      </c>
      <c r="C114" s="223"/>
      <c r="D114" s="223">
        <f t="shared" si="8"/>
        <v>0</v>
      </c>
      <c r="E114" s="222"/>
    </row>
    <row r="115" spans="1:5" x14ac:dyDescent="0.25">
      <c r="A115" s="227" t="s">
        <v>536</v>
      </c>
      <c r="B115" s="218"/>
      <c r="C115" s="218"/>
      <c r="D115" s="223">
        <f t="shared" si="8"/>
        <v>0</v>
      </c>
      <c r="E115" s="222"/>
    </row>
    <row r="116" spans="1:5" x14ac:dyDescent="0.25">
      <c r="A116" s="227" t="s">
        <v>537</v>
      </c>
      <c r="B116" s="218"/>
      <c r="C116" s="218"/>
      <c r="D116" s="223">
        <f t="shared" si="8"/>
        <v>0</v>
      </c>
      <c r="E116" s="222"/>
    </row>
    <row r="117" spans="1:5" x14ac:dyDescent="0.25">
      <c r="A117" s="227" t="s">
        <v>538</v>
      </c>
      <c r="B117" s="218"/>
      <c r="C117" s="218"/>
      <c r="D117" s="223">
        <f t="shared" si="8"/>
        <v>0</v>
      </c>
      <c r="E117" s="222"/>
    </row>
    <row r="118" spans="1:5" x14ac:dyDescent="0.25">
      <c r="A118" s="226" t="s">
        <v>661</v>
      </c>
      <c r="B118" s="223"/>
      <c r="C118" s="223"/>
      <c r="D118" s="223">
        <f t="shared" si="8"/>
        <v>0</v>
      </c>
      <c r="E118" s="222"/>
    </row>
    <row r="119" spans="1:5" ht="15.75" x14ac:dyDescent="0.25">
      <c r="A119" s="337" t="s">
        <v>539</v>
      </c>
      <c r="B119" s="224">
        <f>SUM(B118,B114,B113,B92,B96,B102)</f>
        <v>695203908</v>
      </c>
      <c r="C119" s="224">
        <f t="shared" ref="C119:D119" si="9">SUM(C118,C114,C113,C92,C96,C102)</f>
        <v>184897274</v>
      </c>
      <c r="D119" s="224">
        <f t="shared" si="9"/>
        <v>510306634</v>
      </c>
      <c r="E119" s="222"/>
    </row>
    <row r="120" spans="1:5" x14ac:dyDescent="0.25">
      <c r="A120" s="336" t="s">
        <v>540</v>
      </c>
      <c r="B120" s="338"/>
      <c r="C120" s="338"/>
      <c r="D120" s="339">
        <f t="shared" si="8"/>
        <v>0</v>
      </c>
      <c r="E120" s="222"/>
    </row>
    <row r="121" spans="1:5" x14ac:dyDescent="0.25">
      <c r="A121" s="227" t="s">
        <v>541</v>
      </c>
      <c r="B121" s="218">
        <v>582367000</v>
      </c>
      <c r="C121" s="218"/>
      <c r="D121" s="223">
        <f t="shared" si="8"/>
        <v>582367000</v>
      </c>
      <c r="E121" s="222"/>
    </row>
    <row r="122" spans="1:5" x14ac:dyDescent="0.25">
      <c r="A122" s="227" t="s">
        <v>542</v>
      </c>
      <c r="B122" s="218"/>
      <c r="C122" s="218"/>
      <c r="D122" s="223">
        <f t="shared" si="8"/>
        <v>0</v>
      </c>
      <c r="E122" s="222"/>
    </row>
    <row r="123" spans="1:5" x14ac:dyDescent="0.25">
      <c r="A123" s="227" t="s">
        <v>543</v>
      </c>
      <c r="B123" s="218">
        <v>2360278</v>
      </c>
      <c r="C123" s="218"/>
      <c r="D123" s="223">
        <f t="shared" si="8"/>
        <v>2360278</v>
      </c>
      <c r="E123" s="222"/>
    </row>
    <row r="124" spans="1:5" x14ac:dyDescent="0.25">
      <c r="A124" s="227" t="s">
        <v>544</v>
      </c>
      <c r="B124" s="218">
        <v>-164770622</v>
      </c>
      <c r="C124" s="218"/>
      <c r="D124" s="223">
        <f t="shared" si="8"/>
        <v>-164770622</v>
      </c>
      <c r="E124" s="222"/>
    </row>
    <row r="125" spans="1:5" x14ac:dyDescent="0.25">
      <c r="A125" s="227" t="s">
        <v>545</v>
      </c>
      <c r="B125" s="218"/>
      <c r="C125" s="218"/>
      <c r="D125" s="223">
        <f t="shared" si="8"/>
        <v>0</v>
      </c>
      <c r="E125" s="222"/>
    </row>
    <row r="126" spans="1:5" x14ac:dyDescent="0.25">
      <c r="A126" s="227" t="s">
        <v>546</v>
      </c>
      <c r="B126" s="218">
        <v>-9428334</v>
      </c>
      <c r="C126" s="218"/>
      <c r="D126" s="223">
        <f t="shared" si="8"/>
        <v>-9428334</v>
      </c>
      <c r="E126" s="222"/>
    </row>
    <row r="127" spans="1:5" x14ac:dyDescent="0.25">
      <c r="A127" s="226" t="s">
        <v>660</v>
      </c>
      <c r="B127" s="223">
        <f>SUM(B121:B126)</f>
        <v>410528322</v>
      </c>
      <c r="C127" s="223"/>
      <c r="D127" s="223">
        <f t="shared" si="8"/>
        <v>410528322</v>
      </c>
      <c r="E127" s="222"/>
    </row>
    <row r="128" spans="1:5" x14ac:dyDescent="0.25">
      <c r="A128" s="226" t="s">
        <v>547</v>
      </c>
      <c r="B128" s="223">
        <v>1781580</v>
      </c>
      <c r="C128" s="223"/>
      <c r="D128" s="223">
        <f t="shared" si="8"/>
        <v>1781580</v>
      </c>
      <c r="E128" s="222"/>
    </row>
    <row r="129" spans="1:5" x14ac:dyDescent="0.25">
      <c r="A129" s="226" t="s">
        <v>548</v>
      </c>
      <c r="B129" s="223">
        <v>639759</v>
      </c>
      <c r="C129" s="223"/>
      <c r="D129" s="223">
        <f t="shared" si="8"/>
        <v>639759</v>
      </c>
      <c r="E129" s="222"/>
    </row>
    <row r="130" spans="1:5" x14ac:dyDescent="0.25">
      <c r="A130" s="227" t="s">
        <v>549</v>
      </c>
      <c r="B130" s="218">
        <v>705462</v>
      </c>
      <c r="C130" s="218"/>
      <c r="D130" s="223">
        <f t="shared" si="8"/>
        <v>705462</v>
      </c>
      <c r="E130" s="222"/>
    </row>
    <row r="131" spans="1:5" x14ac:dyDescent="0.25">
      <c r="A131" s="227" t="s">
        <v>550</v>
      </c>
      <c r="B131" s="218"/>
      <c r="C131" s="218"/>
      <c r="D131" s="223">
        <f t="shared" si="8"/>
        <v>0</v>
      </c>
      <c r="E131" s="222"/>
    </row>
    <row r="132" spans="1:5" x14ac:dyDescent="0.25">
      <c r="A132" s="227" t="s">
        <v>551</v>
      </c>
      <c r="B132" s="218">
        <v>47914</v>
      </c>
      <c r="C132" s="218"/>
      <c r="D132" s="223">
        <f t="shared" si="8"/>
        <v>47914</v>
      </c>
      <c r="E132" s="222"/>
    </row>
    <row r="133" spans="1:5" x14ac:dyDescent="0.25">
      <c r="A133" s="227" t="s">
        <v>552</v>
      </c>
      <c r="B133" s="218"/>
      <c r="C133" s="218"/>
      <c r="D133" s="223">
        <f t="shared" si="8"/>
        <v>0</v>
      </c>
      <c r="E133" s="222"/>
    </row>
    <row r="134" spans="1:5" ht="30" x14ac:dyDescent="0.25">
      <c r="A134" s="227" t="s">
        <v>553</v>
      </c>
      <c r="B134" s="218"/>
      <c r="C134" s="218"/>
      <c r="D134" s="223">
        <f t="shared" si="8"/>
        <v>0</v>
      </c>
      <c r="E134" s="222"/>
    </row>
    <row r="135" spans="1:5" ht="30" x14ac:dyDescent="0.25">
      <c r="A135" s="227" t="s">
        <v>554</v>
      </c>
      <c r="B135" s="218"/>
      <c r="C135" s="218"/>
      <c r="D135" s="223">
        <f t="shared" si="8"/>
        <v>0</v>
      </c>
      <c r="E135" s="222"/>
    </row>
    <row r="136" spans="1:5" ht="30" x14ac:dyDescent="0.25">
      <c r="A136" s="227" t="s">
        <v>555</v>
      </c>
      <c r="B136" s="218"/>
      <c r="C136" s="218"/>
      <c r="D136" s="223">
        <f t="shared" si="8"/>
        <v>0</v>
      </c>
      <c r="E136" s="222"/>
    </row>
    <row r="137" spans="1:5" ht="30" x14ac:dyDescent="0.25">
      <c r="A137" s="227" t="s">
        <v>659</v>
      </c>
      <c r="B137" s="218">
        <f>SUM(B130:B136)</f>
        <v>753376</v>
      </c>
      <c r="C137" s="218"/>
      <c r="D137" s="223">
        <f t="shared" si="8"/>
        <v>753376</v>
      </c>
      <c r="E137" s="222"/>
    </row>
    <row r="138" spans="1:5" x14ac:dyDescent="0.25">
      <c r="A138" s="226" t="s">
        <v>556</v>
      </c>
      <c r="B138" s="223">
        <f>SUM(B128,B129,B137)</f>
        <v>3174715</v>
      </c>
      <c r="C138" s="223"/>
      <c r="D138" s="223">
        <f t="shared" si="8"/>
        <v>3174715</v>
      </c>
      <c r="E138" s="222"/>
    </row>
    <row r="139" spans="1:5" x14ac:dyDescent="0.25">
      <c r="A139" s="226" t="s">
        <v>557</v>
      </c>
      <c r="B139" s="223"/>
      <c r="C139" s="223"/>
      <c r="D139" s="223">
        <f t="shared" si="8"/>
        <v>0</v>
      </c>
      <c r="E139" s="222"/>
    </row>
    <row r="140" spans="1:5" x14ac:dyDescent="0.25">
      <c r="A140" s="227" t="s">
        <v>772</v>
      </c>
      <c r="B140" s="218"/>
      <c r="C140" s="218"/>
      <c r="D140" s="223">
        <f t="shared" si="8"/>
        <v>0</v>
      </c>
      <c r="E140" s="222"/>
    </row>
    <row r="141" spans="1:5" x14ac:dyDescent="0.25">
      <c r="A141" s="227" t="s">
        <v>773</v>
      </c>
      <c r="B141" s="218"/>
      <c r="C141" s="218"/>
      <c r="D141" s="223">
        <f t="shared" si="8"/>
        <v>0</v>
      </c>
      <c r="E141" s="222"/>
    </row>
    <row r="142" spans="1:5" x14ac:dyDescent="0.25">
      <c r="A142" s="227" t="s">
        <v>774</v>
      </c>
      <c r="B142" s="218">
        <v>96603597</v>
      </c>
      <c r="C142" s="218"/>
      <c r="D142" s="223">
        <f t="shared" si="8"/>
        <v>96603597</v>
      </c>
      <c r="E142" s="222"/>
    </row>
    <row r="143" spans="1:5" x14ac:dyDescent="0.25">
      <c r="A143" s="226" t="s">
        <v>775</v>
      </c>
      <c r="B143" s="223">
        <f>SUM(B140:B142)</f>
        <v>96603597</v>
      </c>
      <c r="C143" s="223"/>
      <c r="D143" s="223">
        <f t="shared" si="8"/>
        <v>96603597</v>
      </c>
      <c r="E143" s="222"/>
    </row>
    <row r="144" spans="1:5" ht="15.75" x14ac:dyDescent="0.25">
      <c r="A144" s="225" t="s">
        <v>658</v>
      </c>
      <c r="B144" s="224">
        <f>SUM(B143,B139,B138,B127)</f>
        <v>510306634</v>
      </c>
      <c r="C144" s="224">
        <f t="shared" ref="C144:D144" si="10">SUM(C143,C139,C138,C127)</f>
        <v>0</v>
      </c>
      <c r="D144" s="224">
        <f t="shared" si="10"/>
        <v>510306634</v>
      </c>
      <c r="E144" s="222"/>
    </row>
    <row r="145" spans="1:5" x14ac:dyDescent="0.25">
      <c r="A145" s="221" t="s">
        <v>657</v>
      </c>
      <c r="B145" s="221"/>
      <c r="C145" s="221"/>
      <c r="D145" s="223">
        <f t="shared" si="8"/>
        <v>0</v>
      </c>
      <c r="E145" s="222"/>
    </row>
    <row r="146" spans="1:5" x14ac:dyDescent="0.25">
      <c r="A146" s="221"/>
      <c r="B146" s="221"/>
      <c r="C146" s="221"/>
      <c r="D146" s="223">
        <f t="shared" si="8"/>
        <v>0</v>
      </c>
      <c r="E146" s="222"/>
    </row>
    <row r="147" spans="1:5" x14ac:dyDescent="0.25">
      <c r="A147" s="221"/>
      <c r="B147" s="221"/>
      <c r="C147" s="221"/>
      <c r="D147" s="223">
        <f t="shared" si="8"/>
        <v>0</v>
      </c>
      <c r="E147" s="222"/>
    </row>
    <row r="148" spans="1:5" x14ac:dyDescent="0.25">
      <c r="A148" s="221"/>
      <c r="B148" s="221"/>
      <c r="C148" s="221"/>
      <c r="D148" s="223">
        <f t="shared" si="8"/>
        <v>0</v>
      </c>
      <c r="E148" s="222"/>
    </row>
    <row r="149" spans="1:5" x14ac:dyDescent="0.25">
      <c r="A149" s="221" t="s">
        <v>656</v>
      </c>
      <c r="B149" s="221"/>
      <c r="C149" s="221"/>
      <c r="D149" s="223">
        <f t="shared" si="8"/>
        <v>0</v>
      </c>
      <c r="E149" s="222"/>
    </row>
    <row r="150" spans="1:5" x14ac:dyDescent="0.25">
      <c r="A150" s="221"/>
      <c r="B150" s="221"/>
      <c r="C150" s="221"/>
      <c r="D150" s="223">
        <f t="shared" si="8"/>
        <v>0</v>
      </c>
      <c r="E150" s="222"/>
    </row>
    <row r="151" spans="1:5" x14ac:dyDescent="0.25">
      <c r="A151" s="221"/>
      <c r="B151" s="221"/>
      <c r="C151" s="221"/>
      <c r="D151" s="223">
        <f t="shared" si="8"/>
        <v>0</v>
      </c>
      <c r="E151" s="222"/>
    </row>
    <row r="152" spans="1:5" x14ac:dyDescent="0.25">
      <c r="A152" s="221"/>
      <c r="B152" s="221"/>
      <c r="C152" s="221"/>
      <c r="D152" s="223">
        <f t="shared" si="8"/>
        <v>0</v>
      </c>
      <c r="E152" s="222"/>
    </row>
    <row r="153" spans="1:5" x14ac:dyDescent="0.25">
      <c r="A153" s="221" t="s">
        <v>655</v>
      </c>
      <c r="B153" s="221"/>
      <c r="C153" s="221"/>
      <c r="D153" s="223">
        <f t="shared" si="8"/>
        <v>0</v>
      </c>
      <c r="E153" s="222"/>
    </row>
    <row r="154" spans="1:5" x14ac:dyDescent="0.25">
      <c r="A154" s="221"/>
      <c r="B154" s="221"/>
      <c r="C154" s="221"/>
      <c r="D154" s="223">
        <f t="shared" si="8"/>
        <v>0</v>
      </c>
      <c r="E154" s="222"/>
    </row>
    <row r="155" spans="1:5" x14ac:dyDescent="0.25">
      <c r="A155" s="221"/>
      <c r="B155" s="221"/>
      <c r="C155" s="221"/>
      <c r="D155" s="223">
        <f t="shared" si="8"/>
        <v>0</v>
      </c>
      <c r="E155" s="222"/>
    </row>
    <row r="156" spans="1:5" x14ac:dyDescent="0.25">
      <c r="A156" s="221"/>
      <c r="B156" s="221"/>
      <c r="C156" s="221"/>
      <c r="D156" s="223">
        <f t="shared" si="8"/>
        <v>0</v>
      </c>
      <c r="E156" s="222"/>
    </row>
    <row r="157" spans="1:5" x14ac:dyDescent="0.25">
      <c r="A157" s="221" t="s">
        <v>654</v>
      </c>
      <c r="B157" s="221"/>
      <c r="C157" s="221"/>
      <c r="D157" s="223">
        <f t="shared" si="8"/>
        <v>0</v>
      </c>
      <c r="E157" s="222"/>
    </row>
    <row r="158" spans="1:5" x14ac:dyDescent="0.25">
      <c r="A158" s="221"/>
      <c r="B158" s="221"/>
      <c r="C158" s="221"/>
      <c r="D158" s="223">
        <f t="shared" si="8"/>
        <v>0</v>
      </c>
      <c r="E158" s="222"/>
    </row>
    <row r="159" spans="1:5" x14ac:dyDescent="0.25">
      <c r="A159" s="221"/>
      <c r="B159" s="221"/>
      <c r="C159" s="221"/>
      <c r="D159" s="223">
        <f t="shared" si="8"/>
        <v>0</v>
      </c>
      <c r="E159" s="222"/>
    </row>
    <row r="160" spans="1:5" x14ac:dyDescent="0.25">
      <c r="A160" s="221"/>
      <c r="B160" s="221"/>
      <c r="C160" s="221"/>
      <c r="D160" s="223">
        <f t="shared" si="8"/>
        <v>0</v>
      </c>
      <c r="E160" s="222"/>
    </row>
    <row r="161" spans="1:5" x14ac:dyDescent="0.25">
      <c r="A161" s="221" t="s">
        <v>653</v>
      </c>
      <c r="B161" s="221"/>
      <c r="C161" s="221"/>
      <c r="D161" s="223">
        <f t="shared" si="8"/>
        <v>0</v>
      </c>
      <c r="E161" s="222"/>
    </row>
    <row r="162" spans="1:5" x14ac:dyDescent="0.25">
      <c r="A162" s="221"/>
      <c r="B162" s="221"/>
      <c r="C162" s="221"/>
      <c r="D162" s="223">
        <f t="shared" si="8"/>
        <v>0</v>
      </c>
      <c r="E162" s="222"/>
    </row>
    <row r="163" spans="1:5" x14ac:dyDescent="0.25">
      <c r="A163" s="221"/>
      <c r="B163" s="221"/>
      <c r="C163" s="221"/>
      <c r="D163" s="223">
        <f t="shared" si="8"/>
        <v>0</v>
      </c>
      <c r="E163" s="222"/>
    </row>
    <row r="164" spans="1:5" x14ac:dyDescent="0.25">
      <c r="A164" s="221"/>
      <c r="B164" s="221"/>
      <c r="C164" s="221"/>
      <c r="D164" s="223">
        <f t="shared" si="8"/>
        <v>0</v>
      </c>
      <c r="E164" s="222"/>
    </row>
    <row r="165" spans="1:5" x14ac:dyDescent="0.25">
      <c r="A165" s="221" t="s">
        <v>652</v>
      </c>
      <c r="B165" s="221"/>
      <c r="C165" s="221"/>
      <c r="D165" s="223">
        <f t="shared" si="8"/>
        <v>0</v>
      </c>
      <c r="E165" s="222"/>
    </row>
    <row r="166" spans="1:5" x14ac:dyDescent="0.25">
      <c r="A166" s="221"/>
      <c r="B166" s="219"/>
      <c r="C166" s="219"/>
      <c r="D166" s="223">
        <f t="shared" ref="D166:D174" si="11">SUM(B166:C166)</f>
        <v>0</v>
      </c>
    </row>
    <row r="167" spans="1:5" x14ac:dyDescent="0.25">
      <c r="A167" s="221"/>
      <c r="B167" s="219"/>
      <c r="C167" s="219"/>
      <c r="D167" s="223">
        <f t="shared" si="11"/>
        <v>0</v>
      </c>
    </row>
    <row r="168" spans="1:5" x14ac:dyDescent="0.25">
      <c r="A168" s="221"/>
      <c r="B168" s="219"/>
      <c r="C168" s="219"/>
      <c r="D168" s="223">
        <f t="shared" si="11"/>
        <v>0</v>
      </c>
    </row>
    <row r="169" spans="1:5" ht="30" x14ac:dyDescent="0.25">
      <c r="A169" s="220" t="s">
        <v>651</v>
      </c>
      <c r="B169" s="219"/>
      <c r="C169" s="219"/>
      <c r="D169" s="223">
        <f t="shared" si="11"/>
        <v>0</v>
      </c>
    </row>
    <row r="170" spans="1:5" x14ac:dyDescent="0.25">
      <c r="A170" s="219"/>
      <c r="B170" s="219"/>
      <c r="C170" s="219"/>
      <c r="D170" s="223">
        <f t="shared" si="11"/>
        <v>0</v>
      </c>
    </row>
    <row r="171" spans="1:5" x14ac:dyDescent="0.25">
      <c r="A171" s="219"/>
      <c r="B171" s="219"/>
      <c r="C171" s="219"/>
      <c r="D171" s="223">
        <f t="shared" si="11"/>
        <v>0</v>
      </c>
    </row>
    <row r="172" spans="1:5" x14ac:dyDescent="0.25">
      <c r="A172" s="219"/>
      <c r="B172" s="219"/>
      <c r="C172" s="219"/>
      <c r="D172" s="223">
        <f t="shared" si="11"/>
        <v>0</v>
      </c>
    </row>
    <row r="173" spans="1:5" x14ac:dyDescent="0.25">
      <c r="A173" s="219"/>
      <c r="B173" s="219"/>
      <c r="C173" s="219"/>
      <c r="D173" s="223">
        <f t="shared" si="11"/>
        <v>0</v>
      </c>
    </row>
    <row r="174" spans="1:5" x14ac:dyDescent="0.25">
      <c r="A174" s="219"/>
      <c r="B174" s="219"/>
      <c r="C174" s="219"/>
      <c r="D174" s="223">
        <f t="shared" si="11"/>
        <v>0</v>
      </c>
    </row>
  </sheetData>
  <mergeCells count="3">
    <mergeCell ref="A3:D3"/>
    <mergeCell ref="A4:D4"/>
    <mergeCell ref="A1:D1"/>
  </mergeCells>
  <pageMargins left="0.70866141732283472" right="0.70866141732283472" top="0.74803149606299213" bottom="0.74803149606299213" header="0.31496062992125984" footer="0.31496062992125984"/>
  <pageSetup paperSize="9" scale="64" fitToHeight="4" orientation="portrait" horizontalDpi="300" verticalDpi="300" r:id="rId1"/>
  <headerFooter>
    <oddFooter>&amp;C&amp;P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K18"/>
  <sheetViews>
    <sheetView workbookViewId="0">
      <selection activeCell="A4" sqref="A4:K4"/>
    </sheetView>
  </sheetViews>
  <sheetFormatPr defaultRowHeight="12.75" x14ac:dyDescent="0.2"/>
  <cols>
    <col min="1" max="1" width="46" customWidth="1"/>
    <col min="2" max="2" width="9.42578125" customWidth="1"/>
    <col min="6" max="6" width="9.85546875" customWidth="1"/>
    <col min="10" max="10" width="11.5703125" customWidth="1"/>
    <col min="11" max="11" width="12.28515625" customWidth="1"/>
  </cols>
  <sheetData>
    <row r="1" spans="1:11" x14ac:dyDescent="0.2">
      <c r="A1" s="385" t="s">
        <v>830</v>
      </c>
      <c r="B1" s="385"/>
      <c r="C1" s="385"/>
      <c r="D1" s="385"/>
      <c r="E1" s="385"/>
      <c r="F1" s="385"/>
      <c r="G1" s="385"/>
      <c r="H1" s="385"/>
      <c r="I1" s="385"/>
      <c r="J1" s="385"/>
      <c r="K1" s="385"/>
    </row>
    <row r="2" spans="1:11" x14ac:dyDescent="0.2">
      <c r="K2" s="56"/>
    </row>
    <row r="4" spans="1:11" ht="18" customHeight="1" x14ac:dyDescent="0.25">
      <c r="A4" s="417" t="s">
        <v>818</v>
      </c>
      <c r="B4" s="418"/>
      <c r="C4" s="418"/>
      <c r="D4" s="418"/>
      <c r="E4" s="418"/>
      <c r="F4" s="418"/>
      <c r="G4" s="418"/>
      <c r="H4" s="418"/>
      <c r="I4" s="418"/>
      <c r="J4" s="418"/>
      <c r="K4" s="418"/>
    </row>
    <row r="5" spans="1:11" ht="25.5" customHeight="1" x14ac:dyDescent="0.25">
      <c r="A5" s="419" t="s">
        <v>51</v>
      </c>
      <c r="B5" s="420"/>
      <c r="C5" s="420"/>
      <c r="D5" s="420"/>
      <c r="E5" s="420"/>
      <c r="F5" s="420"/>
      <c r="G5" s="420"/>
      <c r="H5" s="420"/>
      <c r="I5" s="420"/>
      <c r="J5" s="420"/>
      <c r="K5" s="420"/>
    </row>
    <row r="7" spans="1:11" ht="15" x14ac:dyDescent="0.25">
      <c r="A7" s="57" t="s">
        <v>52</v>
      </c>
    </row>
    <row r="8" spans="1:11" ht="72" x14ac:dyDescent="0.2">
      <c r="A8" s="58" t="s">
        <v>53</v>
      </c>
      <c r="B8" s="59" t="s">
        <v>54</v>
      </c>
      <c r="C8" s="59" t="s">
        <v>55</v>
      </c>
      <c r="D8" s="59" t="s">
        <v>746</v>
      </c>
      <c r="E8" s="59" t="s">
        <v>747</v>
      </c>
      <c r="F8" s="59" t="s">
        <v>756</v>
      </c>
      <c r="G8" s="59" t="s">
        <v>56</v>
      </c>
      <c r="H8" s="59" t="s">
        <v>748</v>
      </c>
      <c r="I8" s="59" t="s">
        <v>757</v>
      </c>
      <c r="J8" s="59" t="s">
        <v>758</v>
      </c>
      <c r="K8" s="60" t="s">
        <v>57</v>
      </c>
    </row>
    <row r="9" spans="1:11" ht="15" x14ac:dyDescent="0.3">
      <c r="A9" s="61"/>
      <c r="B9" s="61"/>
      <c r="C9" s="62"/>
      <c r="D9" s="62"/>
      <c r="E9" s="62"/>
      <c r="F9" s="62"/>
      <c r="G9" s="62"/>
      <c r="H9" s="62"/>
      <c r="I9" s="62"/>
      <c r="J9" s="62"/>
      <c r="K9" s="62"/>
    </row>
    <row r="10" spans="1:11" x14ac:dyDescent="0.2">
      <c r="A10" s="63" t="s">
        <v>58</v>
      </c>
      <c r="B10" s="63"/>
      <c r="C10" s="64"/>
      <c r="D10" s="64"/>
      <c r="E10" s="64"/>
      <c r="F10" s="64"/>
      <c r="G10" s="64"/>
      <c r="H10" s="64"/>
      <c r="I10" s="64"/>
      <c r="J10" s="64"/>
      <c r="K10" s="64">
        <v>0</v>
      </c>
    </row>
    <row r="11" spans="1:11" ht="15" x14ac:dyDescent="0.3">
      <c r="A11" s="61"/>
      <c r="B11" s="61"/>
      <c r="C11" s="62"/>
      <c r="D11" s="62"/>
      <c r="E11" s="62"/>
      <c r="F11" s="62"/>
      <c r="G11" s="62"/>
      <c r="H11" s="62"/>
      <c r="I11" s="62"/>
      <c r="J11" s="62"/>
      <c r="K11" s="62"/>
    </row>
    <row r="12" spans="1:11" x14ac:dyDescent="0.2">
      <c r="A12" s="63" t="s">
        <v>62</v>
      </c>
      <c r="B12" s="63"/>
      <c r="C12" s="64"/>
      <c r="D12" s="64"/>
      <c r="E12" s="64"/>
      <c r="F12" s="64"/>
      <c r="G12" s="64"/>
      <c r="H12" s="64"/>
      <c r="I12" s="64"/>
      <c r="J12" s="64"/>
      <c r="K12" s="64">
        <v>0</v>
      </c>
    </row>
    <row r="13" spans="1:11" ht="15" x14ac:dyDescent="0.3">
      <c r="A13" s="61"/>
      <c r="B13" s="61"/>
      <c r="C13" s="62"/>
      <c r="D13" s="62"/>
      <c r="E13" s="62"/>
      <c r="F13" s="62"/>
      <c r="G13" s="62"/>
      <c r="H13" s="62"/>
      <c r="I13" s="62"/>
      <c r="J13" s="62"/>
      <c r="K13" s="62"/>
    </row>
    <row r="14" spans="1:11" x14ac:dyDescent="0.2">
      <c r="A14" s="63" t="s">
        <v>59</v>
      </c>
      <c r="B14" s="63"/>
      <c r="C14" s="64"/>
      <c r="D14" s="64"/>
      <c r="E14" s="64"/>
      <c r="F14" s="64"/>
      <c r="G14" s="64"/>
      <c r="H14" s="64"/>
      <c r="I14" s="64"/>
      <c r="J14" s="64"/>
      <c r="K14" s="64">
        <v>0</v>
      </c>
    </row>
    <row r="15" spans="1:11" ht="15" x14ac:dyDescent="0.3">
      <c r="A15" s="61"/>
      <c r="B15" s="61"/>
      <c r="C15" s="62"/>
      <c r="D15" s="62"/>
      <c r="E15" s="62"/>
      <c r="F15" s="62"/>
      <c r="G15" s="62"/>
      <c r="H15" s="62"/>
      <c r="I15" s="62"/>
      <c r="J15" s="62"/>
      <c r="K15" s="62"/>
    </row>
    <row r="16" spans="1:11" x14ac:dyDescent="0.2">
      <c r="A16" s="63" t="s">
        <v>60</v>
      </c>
      <c r="B16" s="63"/>
      <c r="C16" s="64"/>
      <c r="D16" s="64"/>
      <c r="E16" s="64"/>
      <c r="F16" s="64"/>
      <c r="G16" s="64"/>
      <c r="H16" s="64"/>
      <c r="I16" s="64"/>
      <c r="J16" s="64"/>
      <c r="K16" s="64">
        <v>0</v>
      </c>
    </row>
    <row r="17" spans="1:11" x14ac:dyDescent="0.2">
      <c r="A17" s="63"/>
      <c r="B17" s="63"/>
      <c r="C17" s="64"/>
      <c r="D17" s="64"/>
      <c r="E17" s="64"/>
      <c r="F17" s="64"/>
      <c r="G17" s="64"/>
      <c r="H17" s="64"/>
      <c r="I17" s="64"/>
      <c r="J17" s="64"/>
      <c r="K17" s="64"/>
    </row>
    <row r="18" spans="1:11" ht="16.5" x14ac:dyDescent="0.3">
      <c r="A18" s="65" t="s">
        <v>61</v>
      </c>
      <c r="B18" s="61"/>
      <c r="C18" s="66"/>
      <c r="D18" s="66"/>
      <c r="E18" s="66"/>
      <c r="F18" s="66"/>
      <c r="G18" s="66"/>
      <c r="H18" s="66"/>
      <c r="I18" s="66"/>
      <c r="J18" s="66"/>
      <c r="K18" s="66">
        <v>0</v>
      </c>
    </row>
  </sheetData>
  <mergeCells count="3">
    <mergeCell ref="A4:K4"/>
    <mergeCell ref="A5:K5"/>
    <mergeCell ref="A1:K1"/>
  </mergeCells>
  <phoneticPr fontId="7" type="noConversion"/>
  <pageMargins left="0.74803149606299213" right="0.74803149606299213" top="0.98425196850393704" bottom="0.98425196850393704" header="0.51181102362204722" footer="0.51181102362204722"/>
  <pageSetup paperSize="9" scale="90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H19"/>
  <sheetViews>
    <sheetView workbookViewId="0">
      <selection activeCell="I7" sqref="I7"/>
    </sheetView>
  </sheetViews>
  <sheetFormatPr defaultRowHeight="12.75" x14ac:dyDescent="0.2"/>
  <cols>
    <col min="7" max="7" width="10.28515625" customWidth="1"/>
  </cols>
  <sheetData>
    <row r="1" spans="1:8" x14ac:dyDescent="0.2">
      <c r="A1" s="385" t="s">
        <v>831</v>
      </c>
      <c r="B1" s="385"/>
      <c r="C1" s="385"/>
      <c r="D1" s="385"/>
      <c r="E1" s="385"/>
      <c r="F1" s="385"/>
      <c r="G1" s="385"/>
      <c r="H1" s="385"/>
    </row>
    <row r="2" spans="1:8" x14ac:dyDescent="0.2">
      <c r="A2" s="44"/>
    </row>
    <row r="3" spans="1:8" ht="15" x14ac:dyDescent="0.25">
      <c r="A3" s="421" t="s">
        <v>832</v>
      </c>
      <c r="B3" s="421"/>
      <c r="C3" s="421"/>
      <c r="D3" s="421"/>
      <c r="E3" s="421"/>
      <c r="F3" s="421"/>
      <c r="G3" s="421"/>
      <c r="H3" s="421"/>
    </row>
    <row r="4" spans="1:8" x14ac:dyDescent="0.2">
      <c r="C4" s="43"/>
      <c r="D4" s="43"/>
    </row>
    <row r="5" spans="1:8" ht="15" x14ac:dyDescent="0.25">
      <c r="A5" s="421" t="s">
        <v>496</v>
      </c>
      <c r="B5" s="421"/>
      <c r="C5" s="421"/>
      <c r="D5" s="421"/>
      <c r="E5" s="421"/>
      <c r="F5" s="421"/>
      <c r="G5" s="421"/>
      <c r="H5" s="421"/>
    </row>
    <row r="8" spans="1:8" ht="13.5" thickBot="1" x14ac:dyDescent="0.25">
      <c r="H8" s="56" t="s">
        <v>42</v>
      </c>
    </row>
    <row r="9" spans="1:8" x14ac:dyDescent="0.2">
      <c r="A9" s="45"/>
      <c r="B9" s="46"/>
      <c r="C9" s="46"/>
      <c r="D9" s="46"/>
      <c r="E9" s="47"/>
      <c r="F9" s="48"/>
      <c r="G9" s="48" t="s">
        <v>43</v>
      </c>
      <c r="H9" s="47" t="s">
        <v>647</v>
      </c>
    </row>
    <row r="10" spans="1:8" x14ac:dyDescent="0.2">
      <c r="A10" s="49" t="s">
        <v>44</v>
      </c>
      <c r="B10" s="50"/>
      <c r="C10" s="4"/>
      <c r="D10" s="4"/>
      <c r="E10" s="51"/>
      <c r="F10" s="10" t="s">
        <v>45</v>
      </c>
      <c r="G10" s="10" t="s">
        <v>46</v>
      </c>
      <c r="H10" s="52" t="s">
        <v>47</v>
      </c>
    </row>
    <row r="11" spans="1:8" ht="13.5" thickBot="1" x14ac:dyDescent="0.25">
      <c r="A11" s="53"/>
      <c r="B11" s="54"/>
      <c r="C11" s="54"/>
      <c r="D11" s="54"/>
      <c r="E11" s="55"/>
      <c r="F11" s="27"/>
      <c r="G11" s="27" t="s">
        <v>48</v>
      </c>
      <c r="H11" s="55"/>
    </row>
    <row r="12" spans="1:8" x14ac:dyDescent="0.2">
      <c r="A12" s="45"/>
      <c r="B12" s="46"/>
      <c r="C12" s="46"/>
      <c r="D12" s="46"/>
      <c r="E12" s="47"/>
      <c r="F12" s="10"/>
      <c r="G12" s="10"/>
      <c r="H12" s="51"/>
    </row>
    <row r="13" spans="1:8" ht="13.5" thickBot="1" x14ac:dyDescent="0.25">
      <c r="A13" s="53" t="s">
        <v>49</v>
      </c>
      <c r="B13" s="54"/>
      <c r="C13" s="54"/>
      <c r="D13" s="54"/>
      <c r="E13" s="55"/>
      <c r="F13" s="351"/>
      <c r="G13" s="351"/>
      <c r="H13" s="352"/>
    </row>
    <row r="14" spans="1:8" x14ac:dyDescent="0.2">
      <c r="A14" s="49"/>
      <c r="B14" s="4"/>
      <c r="C14" s="4"/>
      <c r="D14" s="4"/>
      <c r="E14" s="51"/>
      <c r="F14" s="4"/>
      <c r="G14" s="10"/>
      <c r="H14" s="51"/>
    </row>
    <row r="15" spans="1:8" ht="13.5" thickBot="1" x14ac:dyDescent="0.25">
      <c r="A15" s="49" t="s">
        <v>50</v>
      </c>
      <c r="B15" s="4"/>
      <c r="C15" s="4"/>
      <c r="D15" s="4"/>
      <c r="E15" s="51"/>
      <c r="F15" s="4"/>
      <c r="G15" s="10"/>
      <c r="H15" s="51">
        <v>6007907</v>
      </c>
    </row>
    <row r="16" spans="1:8" x14ac:dyDescent="0.2">
      <c r="A16" s="45"/>
      <c r="B16" s="46"/>
      <c r="C16" s="46"/>
      <c r="D16" s="46"/>
      <c r="E16" s="47"/>
      <c r="F16" s="46"/>
      <c r="G16" s="48"/>
      <c r="H16" s="47"/>
    </row>
    <row r="17" spans="1:8" ht="13.5" thickBot="1" x14ac:dyDescent="0.25">
      <c r="A17" s="53" t="s">
        <v>648</v>
      </c>
      <c r="B17" s="54"/>
      <c r="C17" s="54"/>
      <c r="D17" s="54"/>
      <c r="E17" s="55"/>
      <c r="F17" s="54">
        <v>840576</v>
      </c>
      <c r="G17" s="27"/>
      <c r="H17" s="55">
        <v>840576</v>
      </c>
    </row>
    <row r="18" spans="1:8" x14ac:dyDescent="0.2">
      <c r="A18" s="45"/>
      <c r="B18" s="46"/>
      <c r="C18" s="46"/>
      <c r="D18" s="46"/>
      <c r="E18" s="47"/>
      <c r="F18" s="46"/>
      <c r="G18" s="48"/>
      <c r="H18" s="47"/>
    </row>
    <row r="19" spans="1:8" ht="13.5" thickBot="1" x14ac:dyDescent="0.25">
      <c r="A19" s="53" t="s">
        <v>649</v>
      </c>
      <c r="B19" s="54"/>
      <c r="C19" s="54"/>
      <c r="D19" s="54"/>
      <c r="E19" s="55"/>
      <c r="F19" s="54">
        <v>0</v>
      </c>
      <c r="G19" s="27"/>
      <c r="H19" s="55">
        <v>0</v>
      </c>
    </row>
  </sheetData>
  <mergeCells count="3">
    <mergeCell ref="A1:H1"/>
    <mergeCell ref="A3:H3"/>
    <mergeCell ref="A5:H5"/>
  </mergeCells>
  <phoneticPr fontId="7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17</vt:i4>
      </vt:variant>
      <vt:variant>
        <vt:lpstr>Névvel ellátott tartományok</vt:lpstr>
      </vt:variant>
      <vt:variant>
        <vt:i4>4</vt:i4>
      </vt:variant>
    </vt:vector>
  </HeadingPairs>
  <TitlesOfParts>
    <vt:vector size="21" baseType="lpstr">
      <vt:lpstr>1.melléklet</vt:lpstr>
      <vt:lpstr>2. melléklet</vt:lpstr>
      <vt:lpstr>3.melléklet</vt:lpstr>
      <vt:lpstr>4.melléklet</vt:lpstr>
      <vt:lpstr>5. melléklet</vt:lpstr>
      <vt:lpstr>6. melléklet</vt:lpstr>
      <vt:lpstr>7. melléklet</vt:lpstr>
      <vt:lpstr>8. melléklet</vt:lpstr>
      <vt:lpstr>9. melléklet</vt:lpstr>
      <vt:lpstr>10. melléklet</vt:lpstr>
      <vt:lpstr>8.melléklet</vt:lpstr>
      <vt:lpstr>11. melléklet</vt:lpstr>
      <vt:lpstr>12. melléklet</vt:lpstr>
      <vt:lpstr>13. melléklet</vt:lpstr>
      <vt:lpstr>14. melléklet</vt:lpstr>
      <vt:lpstr>15. melléklet</vt:lpstr>
      <vt:lpstr>16. melléklet</vt:lpstr>
      <vt:lpstr>'15. melléklet'!Nyomtatási_cím</vt:lpstr>
      <vt:lpstr>'2. melléklet'!Nyomtatási_cím</vt:lpstr>
      <vt:lpstr>'3.melléklet'!Nyomtatási_cím</vt:lpstr>
      <vt:lpstr>'7. melléklet'!Nyomtatási_cím</vt:lpstr>
    </vt:vector>
  </TitlesOfParts>
  <Company>Saldo Rt.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Saldo</dc:creator>
  <cp:lastModifiedBy>Csabi</cp:lastModifiedBy>
  <cp:lastPrinted>2018-06-03T12:36:22Z</cp:lastPrinted>
  <dcterms:created xsi:type="dcterms:W3CDTF">2004-08-25T07:05:16Z</dcterms:created>
  <dcterms:modified xsi:type="dcterms:W3CDTF">2018-06-03T12:37:16Z</dcterms:modified>
</cp:coreProperties>
</file>