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45" windowWidth="9465" windowHeight="11640" tabRatio="637"/>
  </bookViews>
  <sheets>
    <sheet name="Címrend" sheetId="1" r:id="rId1"/>
    <sheet name="2. melléklet" sheetId="2" r:id="rId2"/>
    <sheet name="3. melléklet" sheetId="3" r:id="rId3"/>
    <sheet name="4. melléklet" sheetId="4" r:id="rId4"/>
    <sheet name="5. melléklet " sheetId="9" r:id="rId5"/>
    <sheet name="6. melléklet" sheetId="5" r:id="rId6"/>
    <sheet name="7. melléklet" sheetId="6" r:id="rId7"/>
    <sheet name="12.melléklet" sheetId="21" r:id="rId8"/>
    <sheet name="15. melléklet" sheetId="20" r:id="rId9"/>
    <sheet name="Munka1" sheetId="22" r:id="rId10"/>
  </sheets>
  <definedNames>
    <definedName name="_xlnm._FilterDatabase" localSheetId="8" hidden="1">'15. melléklet'!$A$7:$O$72</definedName>
    <definedName name="_xlnm.Print_Titles" localSheetId="8">'15. melléklet'!$7:$8</definedName>
    <definedName name="_xlnm.Print_Titles" localSheetId="3">'4. melléklet'!$A:$A,'4. melléklet'!$1:$1</definedName>
    <definedName name="_xlnm.Print_Titles" localSheetId="4">'5. melléklet '!$A:$A,'5. melléklet '!$1:$1</definedName>
    <definedName name="_xlnm.Print_Area" localSheetId="8">'15. melléklet'!$A$1:$N$70</definedName>
    <definedName name="_xlnm.Print_Area" localSheetId="1">'2. melléklet'!$A$1:$F$157</definedName>
    <definedName name="_xlnm.Print_Area" localSheetId="2">'3. melléklet'!$A$1:$E$42</definedName>
    <definedName name="_xlnm.Print_Area" localSheetId="3">'4. melléklet'!$A$1:$CA$18</definedName>
    <definedName name="_xlnm.Print_Area" localSheetId="5">'6. melléklet'!$A$1:$E$28</definedName>
    <definedName name="_xlnm.Print_Area" localSheetId="6">'7. melléklet'!$A$2:$E$39</definedName>
    <definedName name="_xlnm.Print_Area" localSheetId="0">Címrend!$A$1:$G$12</definedName>
  </definedNames>
  <calcPr calcId="124519"/>
</workbook>
</file>

<file path=xl/calcChain.xml><?xml version="1.0" encoding="utf-8"?>
<calcChain xmlns="http://schemas.openxmlformats.org/spreadsheetml/2006/main">
  <c r="E16" i="21"/>
  <c r="E24"/>
  <c r="B71"/>
  <c r="C71"/>
  <c r="E71"/>
  <c r="D67"/>
  <c r="D68"/>
  <c r="D69"/>
  <c r="D70"/>
  <c r="E42"/>
  <c r="D40"/>
  <c r="D41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43"/>
  <c r="D28"/>
  <c r="D29"/>
  <c r="D30"/>
  <c r="D31"/>
  <c r="D32"/>
  <c r="D33"/>
  <c r="D34"/>
  <c r="D35"/>
  <c r="D36"/>
  <c r="D37"/>
  <c r="D38"/>
  <c r="D39"/>
  <c r="D27"/>
  <c r="D18"/>
  <c r="D19"/>
  <c r="D20"/>
  <c r="D21"/>
  <c r="D22"/>
  <c r="D23"/>
  <c r="D17"/>
  <c r="D10"/>
  <c r="D11"/>
  <c r="D12"/>
  <c r="D13"/>
  <c r="D14"/>
  <c r="D15"/>
  <c r="D9"/>
  <c r="C42"/>
  <c r="B42"/>
  <c r="C24"/>
  <c r="B24"/>
  <c r="C16"/>
  <c r="B16"/>
  <c r="B73" s="1"/>
  <c r="B75" l="1"/>
  <c r="D24"/>
  <c r="D16"/>
  <c r="E73"/>
  <c r="D42"/>
  <c r="D71"/>
  <c r="C75"/>
  <c r="C73"/>
  <c r="E75"/>
  <c r="D75" l="1"/>
  <c r="D73"/>
  <c r="E147" i="2" l="1"/>
  <c r="E69"/>
  <c r="C9" i="4" l="1"/>
  <c r="E21" i="3"/>
  <c r="C21"/>
  <c r="N63" i="20" l="1"/>
  <c r="D21" i="6" l="1"/>
  <c r="D22"/>
  <c r="D23"/>
  <c r="D24"/>
  <c r="D25"/>
  <c r="D26"/>
  <c r="D27"/>
  <c r="D28"/>
  <c r="D29"/>
  <c r="D30"/>
  <c r="D31"/>
  <c r="D32"/>
  <c r="D33"/>
  <c r="D34"/>
  <c r="D35"/>
  <c r="D36"/>
  <c r="D37"/>
  <c r="D38"/>
  <c r="D20"/>
  <c r="E39"/>
  <c r="C39"/>
  <c r="B39"/>
  <c r="D27" i="5"/>
  <c r="E28" i="2" l="1"/>
  <c r="E86"/>
  <c r="E84"/>
  <c r="E83"/>
  <c r="E65"/>
  <c r="E64"/>
  <c r="F67" l="1"/>
  <c r="D26" i="5" l="1"/>
  <c r="D25"/>
  <c r="D24"/>
  <c r="D23" l="1"/>
  <c r="D22"/>
  <c r="D39" i="6"/>
  <c r="D19"/>
  <c r="D18"/>
  <c r="D17"/>
  <c r="D16"/>
  <c r="D15"/>
  <c r="D14"/>
  <c r="D13"/>
  <c r="D12"/>
  <c r="E28" i="5"/>
  <c r="C28"/>
  <c r="B28"/>
  <c r="D21"/>
  <c r="D20"/>
  <c r="D19"/>
  <c r="D18"/>
  <c r="D17"/>
  <c r="D16"/>
  <c r="D15"/>
  <c r="D14"/>
  <c r="D13"/>
  <c r="D12"/>
  <c r="D28" l="1"/>
  <c r="AC15" i="4"/>
  <c r="C40" i="3" l="1"/>
  <c r="D35"/>
  <c r="D34"/>
  <c r="E33"/>
  <c r="C33"/>
  <c r="D32"/>
  <c r="D31"/>
  <c r="D30"/>
  <c r="D29"/>
  <c r="D28"/>
  <c r="D27"/>
  <c r="D26"/>
  <c r="E25"/>
  <c r="C25"/>
  <c r="D24"/>
  <c r="D23"/>
  <c r="D22"/>
  <c r="C36"/>
  <c r="D20"/>
  <c r="D19"/>
  <c r="D18"/>
  <c r="D17"/>
  <c r="D16"/>
  <c r="D15"/>
  <c r="D14"/>
  <c r="D13"/>
  <c r="D12"/>
  <c r="D11"/>
  <c r="D10"/>
  <c r="D9"/>
  <c r="E8"/>
  <c r="C8"/>
  <c r="D21" l="1"/>
  <c r="D8"/>
  <c r="D33"/>
  <c r="D25"/>
  <c r="E36"/>
  <c r="E42" s="1"/>
  <c r="C42"/>
  <c r="D36" l="1"/>
  <c r="F42"/>
  <c r="E45"/>
  <c r="D42"/>
  <c r="F63" i="20" l="1"/>
  <c r="G63"/>
  <c r="H63"/>
  <c r="I63"/>
  <c r="J63"/>
  <c r="K63"/>
  <c r="L63"/>
  <c r="M63"/>
  <c r="E63"/>
  <c r="F132" i="2" l="1"/>
  <c r="F22"/>
  <c r="D22"/>
  <c r="C22"/>
  <c r="C29"/>
  <c r="D29"/>
  <c r="F29"/>
  <c r="F85"/>
  <c r="D63" i="20" l="1"/>
  <c r="C63"/>
  <c r="E54" l="1"/>
  <c r="M47"/>
  <c r="F47"/>
  <c r="G47"/>
  <c r="H47"/>
  <c r="I47"/>
  <c r="J47"/>
  <c r="K47"/>
  <c r="L47"/>
  <c r="E47"/>
  <c r="BW17" i="4" l="1"/>
  <c r="BW16"/>
  <c r="BW15"/>
  <c r="BW7"/>
  <c r="BW6"/>
  <c r="BW5"/>
  <c r="BQ17"/>
  <c r="BQ16"/>
  <c r="BQ15"/>
  <c r="BQ9"/>
  <c r="BQ7"/>
  <c r="BQ6"/>
  <c r="BQ5"/>
  <c r="BN17"/>
  <c r="BN16"/>
  <c r="BN9"/>
  <c r="BN7"/>
  <c r="BN6"/>
  <c r="BN5"/>
  <c r="BK17"/>
  <c r="BK16"/>
  <c r="BK9"/>
  <c r="BK7"/>
  <c r="BK6"/>
  <c r="BK5"/>
  <c r="BH17"/>
  <c r="BH16"/>
  <c r="BH9"/>
  <c r="BH7"/>
  <c r="BH6"/>
  <c r="BH5"/>
  <c r="BE16"/>
  <c r="BB17"/>
  <c r="BB16"/>
  <c r="BB9"/>
  <c r="BB7"/>
  <c r="BB6"/>
  <c r="BB5"/>
  <c r="AY17"/>
  <c r="AY16"/>
  <c r="AY9"/>
  <c r="AY7"/>
  <c r="AY6"/>
  <c r="AY5"/>
  <c r="AV17"/>
  <c r="AV16"/>
  <c r="AV9"/>
  <c r="AV7"/>
  <c r="AV6"/>
  <c r="AV5"/>
  <c r="AS17"/>
  <c r="AS16"/>
  <c r="AS9"/>
  <c r="AS7"/>
  <c r="AS6"/>
  <c r="AS5"/>
  <c r="AP17"/>
  <c r="AP16"/>
  <c r="AP9"/>
  <c r="AP7"/>
  <c r="AP6"/>
  <c r="AP5"/>
  <c r="AM17"/>
  <c r="AM16"/>
  <c r="AM9"/>
  <c r="AM7"/>
  <c r="AM6"/>
  <c r="AM5"/>
  <c r="AD17"/>
  <c r="AD16"/>
  <c r="AD15"/>
  <c r="AD9"/>
  <c r="AD7"/>
  <c r="AD6"/>
  <c r="AD5"/>
  <c r="AA17"/>
  <c r="AA16"/>
  <c r="AA9"/>
  <c r="AA7"/>
  <c r="AA6"/>
  <c r="AA5"/>
  <c r="U17"/>
  <c r="U16"/>
  <c r="U9"/>
  <c r="U7"/>
  <c r="U6"/>
  <c r="U5"/>
  <c r="R17"/>
  <c r="R16"/>
  <c r="R9"/>
  <c r="R7"/>
  <c r="R6"/>
  <c r="R5"/>
  <c r="O17"/>
  <c r="O16"/>
  <c r="O9"/>
  <c r="O7"/>
  <c r="O6"/>
  <c r="O5"/>
  <c r="L17"/>
  <c r="L16"/>
  <c r="L9"/>
  <c r="L7"/>
  <c r="L6"/>
  <c r="L5"/>
  <c r="I17"/>
  <c r="I16"/>
  <c r="I9"/>
  <c r="I7"/>
  <c r="I6"/>
  <c r="I5"/>
  <c r="F17"/>
  <c r="F16"/>
  <c r="F9"/>
  <c r="F7"/>
  <c r="F6"/>
  <c r="F5"/>
  <c r="C16"/>
  <c r="C17"/>
  <c r="C6"/>
  <c r="C7"/>
  <c r="C5"/>
  <c r="E133" i="2"/>
  <c r="E122"/>
  <c r="E123"/>
  <c r="E124"/>
  <c r="E125"/>
  <c r="E126"/>
  <c r="E127"/>
  <c r="E128"/>
  <c r="E129"/>
  <c r="E130"/>
  <c r="E131"/>
  <c r="E121"/>
  <c r="E119"/>
  <c r="E105"/>
  <c r="E106"/>
  <c r="E108"/>
  <c r="E109"/>
  <c r="E110"/>
  <c r="E111"/>
  <c r="E112"/>
  <c r="E113"/>
  <c r="E114"/>
  <c r="E115"/>
  <c r="E116"/>
  <c r="E117"/>
  <c r="E104"/>
  <c r="E103"/>
  <c r="E21"/>
  <c r="E46"/>
  <c r="E47"/>
  <c r="E48"/>
  <c r="E49"/>
  <c r="E50"/>
  <c r="E51"/>
  <c r="E52"/>
  <c r="E45"/>
  <c r="E40"/>
  <c r="E41"/>
  <c r="E42"/>
  <c r="E43"/>
  <c r="E38"/>
  <c r="E37"/>
  <c r="E34"/>
  <c r="E27"/>
  <c r="E22" s="1"/>
  <c r="E17"/>
  <c r="E18"/>
  <c r="E19"/>
  <c r="E20"/>
  <c r="E16"/>
  <c r="D102" l="1"/>
  <c r="D118"/>
  <c r="E118"/>
  <c r="F118"/>
  <c r="F145"/>
  <c r="F156" s="1"/>
  <c r="E107"/>
  <c r="E102" s="1"/>
  <c r="D82"/>
  <c r="E82"/>
  <c r="F82"/>
  <c r="F95" s="1"/>
  <c r="D62"/>
  <c r="E62"/>
  <c r="F62"/>
  <c r="D56"/>
  <c r="E56"/>
  <c r="F56"/>
  <c r="D44"/>
  <c r="E44"/>
  <c r="F44"/>
  <c r="D36"/>
  <c r="E29"/>
  <c r="D15"/>
  <c r="E15"/>
  <c r="F15"/>
  <c r="E39"/>
  <c r="E36" s="1"/>
  <c r="F36" l="1"/>
  <c r="F72" s="1"/>
  <c r="F96" s="1"/>
  <c r="F102"/>
  <c r="F135" s="1"/>
  <c r="F157" s="1"/>
  <c r="BU16" i="4"/>
  <c r="BT16" s="1"/>
  <c r="BU17"/>
  <c r="BS16"/>
  <c r="BS17"/>
  <c r="BS9"/>
  <c r="H71" i="20"/>
  <c r="I71"/>
  <c r="G71"/>
  <c r="E71"/>
  <c r="K71"/>
  <c r="F72"/>
  <c r="G72"/>
  <c r="E72"/>
  <c r="BT17" i="4" l="1"/>
  <c r="D69" i="20"/>
  <c r="E69"/>
  <c r="F69"/>
  <c r="G69"/>
  <c r="H69"/>
  <c r="I69"/>
  <c r="J69"/>
  <c r="K69"/>
  <c r="L69"/>
  <c r="M69"/>
  <c r="N69"/>
  <c r="C69"/>
  <c r="F54"/>
  <c r="G54"/>
  <c r="H54"/>
  <c r="I54"/>
  <c r="J54"/>
  <c r="K54"/>
  <c r="L54"/>
  <c r="M54"/>
  <c r="N54"/>
  <c r="D54"/>
  <c r="C54"/>
  <c r="N47"/>
  <c r="D47"/>
  <c r="C47"/>
  <c r="AH9" i="4"/>
  <c r="E10"/>
  <c r="C102" i="2"/>
  <c r="E145"/>
  <c r="E156" s="1"/>
  <c r="D145"/>
  <c r="D156" s="1"/>
  <c r="C156"/>
  <c r="E132"/>
  <c r="E135" s="1"/>
  <c r="D132"/>
  <c r="D135" s="1"/>
  <c r="C118"/>
  <c r="E85"/>
  <c r="E95" s="1"/>
  <c r="D85"/>
  <c r="D95" s="1"/>
  <c r="C85"/>
  <c r="C82"/>
  <c r="E67"/>
  <c r="E72" s="1"/>
  <c r="D67"/>
  <c r="D72" s="1"/>
  <c r="C67"/>
  <c r="C62"/>
  <c r="C56"/>
  <c r="C44"/>
  <c r="C36"/>
  <c r="C15"/>
  <c r="D157" l="1"/>
  <c r="E96"/>
  <c r="D96"/>
  <c r="C70" i="20"/>
  <c r="E157" i="2"/>
  <c r="N70" i="20"/>
  <c r="D70"/>
  <c r="M70"/>
  <c r="G70"/>
  <c r="L70"/>
  <c r="K70"/>
  <c r="E70"/>
  <c r="J70"/>
  <c r="F70"/>
  <c r="H70"/>
  <c r="I70"/>
  <c r="C135" i="2"/>
  <c r="C157" s="1"/>
  <c r="C95"/>
  <c r="C72"/>
  <c r="BF9" i="4"/>
  <c r="BU9"/>
  <c r="BT9" s="1"/>
  <c r="BE9" l="1"/>
  <c r="C96" i="2"/>
  <c r="I157" s="1"/>
  <c r="BA10" i="4"/>
  <c r="G10"/>
  <c r="F10" s="1"/>
  <c r="K10"/>
  <c r="M10"/>
  <c r="P10"/>
  <c r="T10"/>
  <c r="V10"/>
  <c r="AZ10"/>
  <c r="BC10"/>
  <c r="BB10" s="1"/>
  <c r="BJ10"/>
  <c r="BL10"/>
  <c r="BO10"/>
  <c r="BP10"/>
  <c r="BR10"/>
  <c r="BX18"/>
  <c r="BV18"/>
  <c r="BR18"/>
  <c r="BP18"/>
  <c r="AE18"/>
  <c r="AC18"/>
  <c r="Z18"/>
  <c r="N18"/>
  <c r="BF17"/>
  <c r="BD17"/>
  <c r="AF17"/>
  <c r="AG17" s="1"/>
  <c r="Y17"/>
  <c r="W17"/>
  <c r="BY16"/>
  <c r="AH16"/>
  <c r="AF16"/>
  <c r="Y16"/>
  <c r="W16"/>
  <c r="AF15"/>
  <c r="BU10"/>
  <c r="BS10"/>
  <c r="BF10"/>
  <c r="BD10"/>
  <c r="AF9"/>
  <c r="AG9" s="1"/>
  <c r="Y9"/>
  <c r="N10"/>
  <c r="BX8"/>
  <c r="BV8"/>
  <c r="BR8"/>
  <c r="BP8"/>
  <c r="BO8"/>
  <c r="BM8"/>
  <c r="BL8"/>
  <c r="BJ8"/>
  <c r="BI8"/>
  <c r="BG8"/>
  <c r="BG10" s="1"/>
  <c r="BC8"/>
  <c r="BA8"/>
  <c r="AZ8"/>
  <c r="AX8"/>
  <c r="AW8"/>
  <c r="AU8"/>
  <c r="AU10" s="1"/>
  <c r="AT8"/>
  <c r="AQ8"/>
  <c r="AO8"/>
  <c r="AO10" s="1"/>
  <c r="AN8"/>
  <c r="AL8"/>
  <c r="AL10" s="1"/>
  <c r="AE8"/>
  <c r="AB8"/>
  <c r="Z8"/>
  <c r="Z10" s="1"/>
  <c r="V8"/>
  <c r="T8"/>
  <c r="S8"/>
  <c r="Q8"/>
  <c r="P8"/>
  <c r="N8"/>
  <c r="M8"/>
  <c r="K8"/>
  <c r="J8"/>
  <c r="H8"/>
  <c r="G8"/>
  <c r="E8"/>
  <c r="E11" s="1"/>
  <c r="E15" s="1"/>
  <c r="E18" s="1"/>
  <c r="D8"/>
  <c r="B8"/>
  <c r="B10" s="1"/>
  <c r="B11" s="1"/>
  <c r="BU7"/>
  <c r="BS7"/>
  <c r="BF7"/>
  <c r="BD7"/>
  <c r="AH7"/>
  <c r="Y7"/>
  <c r="W7"/>
  <c r="BU6"/>
  <c r="CA6" s="1"/>
  <c r="BS6"/>
  <c r="BD6"/>
  <c r="BE6" s="1"/>
  <c r="AH6"/>
  <c r="Y6"/>
  <c r="W6"/>
  <c r="BU5"/>
  <c r="BS5"/>
  <c r="BF5"/>
  <c r="BE5" s="1"/>
  <c r="BD5"/>
  <c r="AR8"/>
  <c r="AR10" s="1"/>
  <c r="AH5"/>
  <c r="Y5"/>
  <c r="W5"/>
  <c r="E12" i="9"/>
  <c r="D11"/>
  <c r="D13" s="1"/>
  <c r="C11"/>
  <c r="C13" s="1"/>
  <c r="B11"/>
  <c r="B13" s="1"/>
  <c r="E10"/>
  <c r="E9"/>
  <c r="E8"/>
  <c r="BT7" i="4" l="1"/>
  <c r="F8"/>
  <c r="L8"/>
  <c r="R8"/>
  <c r="AV8"/>
  <c r="BB8"/>
  <c r="BK8"/>
  <c r="BQ8"/>
  <c r="BE17"/>
  <c r="BW18"/>
  <c r="BT5"/>
  <c r="B15"/>
  <c r="B18" s="1"/>
  <c r="T11"/>
  <c r="T15" s="1"/>
  <c r="T18" s="1"/>
  <c r="BQ18"/>
  <c r="BE7"/>
  <c r="O8"/>
  <c r="U8"/>
  <c r="AY8"/>
  <c r="BN8"/>
  <c r="BW8"/>
  <c r="AG16"/>
  <c r="BK10"/>
  <c r="U10"/>
  <c r="AD18"/>
  <c r="X16"/>
  <c r="X6"/>
  <c r="I8"/>
  <c r="X5"/>
  <c r="C8"/>
  <c r="BT6"/>
  <c r="X7"/>
  <c r="AE10"/>
  <c r="AE11" s="1"/>
  <c r="AD11" s="1"/>
  <c r="AN10"/>
  <c r="AM10" s="1"/>
  <c r="AM8"/>
  <c r="AQ10"/>
  <c r="AP10" s="1"/>
  <c r="AP8"/>
  <c r="BE10"/>
  <c r="BT10"/>
  <c r="X17"/>
  <c r="BQ10"/>
  <c r="AB10"/>
  <c r="AA8"/>
  <c r="AT10"/>
  <c r="AS10" s="1"/>
  <c r="AS8"/>
  <c r="BI10"/>
  <c r="BH10" s="1"/>
  <c r="BH8"/>
  <c r="O10"/>
  <c r="L10"/>
  <c r="BP11"/>
  <c r="BY7"/>
  <c r="BO11"/>
  <c r="BO15" s="1"/>
  <c r="BY6"/>
  <c r="BZ6" s="1"/>
  <c r="CA7"/>
  <c r="G11"/>
  <c r="M11"/>
  <c r="AH8"/>
  <c r="AH10" s="1"/>
  <c r="P11"/>
  <c r="P15" s="1"/>
  <c r="BA11"/>
  <c r="BA15" s="1"/>
  <c r="BA18" s="1"/>
  <c r="BJ11"/>
  <c r="BJ15" s="1"/>
  <c r="BJ18" s="1"/>
  <c r="K11"/>
  <c r="V11"/>
  <c r="BC11"/>
  <c r="BL11"/>
  <c r="CA17"/>
  <c r="AI17"/>
  <c r="BX10"/>
  <c r="H10"/>
  <c r="H11" s="1"/>
  <c r="S10"/>
  <c r="D10"/>
  <c r="J10"/>
  <c r="Q10"/>
  <c r="Q11" s="1"/>
  <c r="Q15" s="1"/>
  <c r="Q18" s="1"/>
  <c r="AW10"/>
  <c r="AV10" s="1"/>
  <c r="AK9"/>
  <c r="BR11"/>
  <c r="AU11"/>
  <c r="AU15" s="1"/>
  <c r="AZ11"/>
  <c r="BI11"/>
  <c r="AR11"/>
  <c r="AR15" s="1"/>
  <c r="AR18" s="1"/>
  <c r="N11"/>
  <c r="BM10"/>
  <c r="BM11" s="1"/>
  <c r="BM15" s="1"/>
  <c r="AX10"/>
  <c r="AX11" s="1"/>
  <c r="AX15" s="1"/>
  <c r="AX18" s="1"/>
  <c r="BF8"/>
  <c r="AK7"/>
  <c r="BG11"/>
  <c r="BG15" s="1"/>
  <c r="BG18" s="1"/>
  <c r="W8"/>
  <c r="AF6"/>
  <c r="AI6" s="1"/>
  <c r="Z11"/>
  <c r="AO11"/>
  <c r="AO15" s="1"/>
  <c r="AO18" s="1"/>
  <c r="AK16"/>
  <c r="Y8"/>
  <c r="BD8"/>
  <c r="BS8"/>
  <c r="BU8"/>
  <c r="W9"/>
  <c r="X9" s="1"/>
  <c r="AF18"/>
  <c r="AI16"/>
  <c r="CA16"/>
  <c r="BZ16" s="1"/>
  <c r="AK17"/>
  <c r="BY17"/>
  <c r="CA5"/>
  <c r="BF11"/>
  <c r="BU11"/>
  <c r="BD11"/>
  <c r="BS11"/>
  <c r="AK5"/>
  <c r="BY5"/>
  <c r="AK6"/>
  <c r="AJ6" s="1"/>
  <c r="CA9"/>
  <c r="AF7"/>
  <c r="AI7" s="1"/>
  <c r="E11" i="9"/>
  <c r="E13" s="1"/>
  <c r="R10" i="4" l="1"/>
  <c r="BE8"/>
  <c r="O15"/>
  <c r="P18"/>
  <c r="O18" s="1"/>
  <c r="BS15"/>
  <c r="BS18" s="1"/>
  <c r="BM18"/>
  <c r="K15"/>
  <c r="U11"/>
  <c r="V15"/>
  <c r="BD15"/>
  <c r="BD18" s="1"/>
  <c r="AJ17"/>
  <c r="H15"/>
  <c r="H18" s="1"/>
  <c r="BK11"/>
  <c r="BL15"/>
  <c r="BN15"/>
  <c r="BU15"/>
  <c r="BO18"/>
  <c r="BQ11"/>
  <c r="BB11"/>
  <c r="BC15"/>
  <c r="AQ11"/>
  <c r="AP11" s="1"/>
  <c r="AT11"/>
  <c r="AT15" s="1"/>
  <c r="X8"/>
  <c r="BE11"/>
  <c r="AZ15"/>
  <c r="AY11"/>
  <c r="BZ17"/>
  <c r="AB11"/>
  <c r="AA10"/>
  <c r="AY10"/>
  <c r="AG6"/>
  <c r="BT11"/>
  <c r="BZ5"/>
  <c r="BT8"/>
  <c r="AJ16"/>
  <c r="AJ7"/>
  <c r="BI15"/>
  <c r="BH11"/>
  <c r="D11"/>
  <c r="C10"/>
  <c r="BX11"/>
  <c r="O11"/>
  <c r="BZ7"/>
  <c r="BN11"/>
  <c r="AG7"/>
  <c r="BN10"/>
  <c r="J11"/>
  <c r="I10"/>
  <c r="S11"/>
  <c r="G15"/>
  <c r="F11"/>
  <c r="M15"/>
  <c r="L11"/>
  <c r="CA8"/>
  <c r="AK8"/>
  <c r="BY8"/>
  <c r="W10"/>
  <c r="AU18"/>
  <c r="Y10"/>
  <c r="X10" s="1"/>
  <c r="AW11"/>
  <c r="AI9"/>
  <c r="AJ9" s="1"/>
  <c r="AF5"/>
  <c r="AG5" s="1"/>
  <c r="AC8"/>
  <c r="AL11"/>
  <c r="AL15" s="1"/>
  <c r="AL18" s="1"/>
  <c r="W15" l="1"/>
  <c r="BF15"/>
  <c r="AQ15"/>
  <c r="K18"/>
  <c r="R11"/>
  <c r="S15"/>
  <c r="BK15"/>
  <c r="BL18"/>
  <c r="BK18" s="1"/>
  <c r="U15"/>
  <c r="V18"/>
  <c r="U18" s="1"/>
  <c r="BN18"/>
  <c r="BB15"/>
  <c r="BC18"/>
  <c r="BB18" s="1"/>
  <c r="BT15"/>
  <c r="BU18"/>
  <c r="BT18" s="1"/>
  <c r="AS11"/>
  <c r="AC10"/>
  <c r="AD10" s="1"/>
  <c r="AD8"/>
  <c r="AK10"/>
  <c r="BI18"/>
  <c r="BH18" s="1"/>
  <c r="BH15"/>
  <c r="AA11"/>
  <c r="AB15"/>
  <c r="AH11"/>
  <c r="AW15"/>
  <c r="AV11"/>
  <c r="CA10"/>
  <c r="BZ8"/>
  <c r="D15"/>
  <c r="C11"/>
  <c r="AQ18"/>
  <c r="AP18" s="1"/>
  <c r="AP15"/>
  <c r="AT18"/>
  <c r="AS18" s="1"/>
  <c r="AS15"/>
  <c r="AZ18"/>
  <c r="AY18" s="1"/>
  <c r="AY15"/>
  <c r="BF18"/>
  <c r="BE18" s="1"/>
  <c r="BE15"/>
  <c r="M18"/>
  <c r="L15"/>
  <c r="G18"/>
  <c r="F18" s="1"/>
  <c r="F15"/>
  <c r="J15"/>
  <c r="I11"/>
  <c r="BY15"/>
  <c r="BY18" s="1"/>
  <c r="W18"/>
  <c r="AI15"/>
  <c r="AI18" s="1"/>
  <c r="AF11"/>
  <c r="AI5"/>
  <c r="AJ5" s="1"/>
  <c r="AF8"/>
  <c r="AG8" s="1"/>
  <c r="Y11"/>
  <c r="W11"/>
  <c r="AN11"/>
  <c r="AM11" s="1"/>
  <c r="L18" l="1"/>
  <c r="R15"/>
  <c r="S18"/>
  <c r="R18" s="1"/>
  <c r="AK11"/>
  <c r="X11"/>
  <c r="AW18"/>
  <c r="AV18" s="1"/>
  <c r="AV15"/>
  <c r="AA15"/>
  <c r="AB18"/>
  <c r="AA18" s="1"/>
  <c r="AH15"/>
  <c r="C15"/>
  <c r="D18"/>
  <c r="C18" s="1"/>
  <c r="AG11"/>
  <c r="J18"/>
  <c r="I18" s="1"/>
  <c r="I15"/>
  <c r="Y15"/>
  <c r="X15" s="1"/>
  <c r="CA11"/>
  <c r="AN15"/>
  <c r="AI11"/>
  <c r="BV9"/>
  <c r="BW9" s="1"/>
  <c r="AF10"/>
  <c r="AG10" s="1"/>
  <c r="AI8"/>
  <c r="AM15" l="1"/>
  <c r="CA15"/>
  <c r="AI10"/>
  <c r="AJ10" s="1"/>
  <c r="AJ8"/>
  <c r="AG15"/>
  <c r="AH18"/>
  <c r="AG18" s="1"/>
  <c r="AJ11"/>
  <c r="AK15"/>
  <c r="Y18"/>
  <c r="X18" s="1"/>
  <c r="AN18"/>
  <c r="AM18" s="1"/>
  <c r="BV10"/>
  <c r="BY9"/>
  <c r="BY10" l="1"/>
  <c r="BZ10" s="1"/>
  <c r="BZ9"/>
  <c r="CA18"/>
  <c r="BZ18" s="1"/>
  <c r="BZ15"/>
  <c r="BV11"/>
  <c r="BW10"/>
  <c r="AK18"/>
  <c r="AJ18" s="1"/>
  <c r="AJ15"/>
  <c r="BY11" l="1"/>
  <c r="BZ11" s="1"/>
  <c r="BW11"/>
</calcChain>
</file>

<file path=xl/sharedStrings.xml><?xml version="1.0" encoding="utf-8"?>
<sst xmlns="http://schemas.openxmlformats.org/spreadsheetml/2006/main" count="741" uniqueCount="562">
  <si>
    <t>Jogcím</t>
  </si>
  <si>
    <t>I.) Települési önkromáynzatok működésének támogatása</t>
  </si>
  <si>
    <t>1. a) Önkormányzati hivatal működésének támogatása</t>
  </si>
  <si>
    <t>1. b) Település-üzemeltetéshez kapcsolódó feladatellátás támogatása</t>
  </si>
  <si>
    <t xml:space="preserve">         ba) Zöldterület gazdálkodással kapcsolatos feladatok</t>
  </si>
  <si>
    <t xml:space="preserve">         bb) Közvilágítás fenntartásának támogatása</t>
  </si>
  <si>
    <t xml:space="preserve">         bc) Köztemető fenntartásának támogatása</t>
  </si>
  <si>
    <t xml:space="preserve">         bd) Közutak fenntartásának támogatása</t>
  </si>
  <si>
    <t xml:space="preserve">1. c) Egyéb kötelező önkormányzati feladatok támogatása </t>
  </si>
  <si>
    <t>1. d)  Lakott külterülettel kapcsolatos feladatok támogatása</t>
  </si>
  <si>
    <t xml:space="preserve">1. e)  Üdülőhelyi feladatok  támgoatása </t>
  </si>
  <si>
    <t>II.) Települési önkormányzatok egyes köznevelési feladatainak támogatása</t>
  </si>
  <si>
    <t>2. Óvodaműködtetési támogatás</t>
  </si>
  <si>
    <t>III.) Települési önkormányzatok szociális és gyermekjóléti feladatainak támogatása</t>
  </si>
  <si>
    <t>1. Pénzbeli szociális ellátások kiegészítése</t>
  </si>
  <si>
    <t>2. Települési önkormányzatok szociális feladatainak egyéb támogatása</t>
  </si>
  <si>
    <t>3. Egyes szociális és gyermekjóléti feladatok támogatása</t>
  </si>
  <si>
    <t>4.  Telpülési önkormányzatok által biztosított egyes szociális szakosított ellátások támogatása: (Idősek otthona)</t>
  </si>
  <si>
    <t>5. a) Gyermekétkeztetés támogatása: elismerhető dolgozók bértámogatása</t>
  </si>
  <si>
    <t>5. b) Gyermekétkeztetés támogatása: üzemeltetési támogatás</t>
  </si>
  <si>
    <t>IV.) Települési önkormányzatok kulturális feledatainak támogatása</t>
  </si>
  <si>
    <t>1. d) Nyilvános könyvtári ellátási és közművelődési feladatok támogatása</t>
  </si>
  <si>
    <t>1. e) Települési önkormányzatok muzeális intézményi feladatainak támogatása</t>
  </si>
  <si>
    <t>A helyi önkormányzatok általános müködésének és ágazati feladatainak támogatása összesen:</t>
  </si>
  <si>
    <t xml:space="preserve">Helyi önkormányzatok által felhasználható központosított előirányzatok (2014. évi C. törvény 3. melléklete szerint) </t>
  </si>
  <si>
    <t xml:space="preserve">Helyi önkormányzatok által felhasználható központosított előirányzatok összesen: </t>
  </si>
  <si>
    <t>Cím</t>
  </si>
  <si>
    <t>Alcím</t>
  </si>
  <si>
    <t>1.</t>
  </si>
  <si>
    <t>2.</t>
  </si>
  <si>
    <t>3.</t>
  </si>
  <si>
    <t>4.</t>
  </si>
  <si>
    <t>I.</t>
  </si>
  <si>
    <t>Önkormányzat és intézményei összesen</t>
  </si>
  <si>
    <t>Ebes Községi Önkormányzat</t>
  </si>
  <si>
    <t>Ebesi Polgármesteri Hivatal</t>
  </si>
  <si>
    <t>Alapszolgáltatási Központ</t>
  </si>
  <si>
    <t>Intézmény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</si>
  <si>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</si>
  <si>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</si>
  <si>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</si>
  <si>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</si>
  <si>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c. támogatások áht-n belülről</t>
  </si>
  <si>
    <t>Felhalmozási bevételek</t>
  </si>
  <si>
    <t>Költségvetési bevételek összesen:</t>
  </si>
  <si>
    <t>Előző évi maradvány</t>
  </si>
  <si>
    <t>Finanszírozási bevételek összesen: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</si>
  <si>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</si>
  <si>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</si>
  <si>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</si>
  <si>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</si>
  <si>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</si>
  <si>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 c támogatások, elvonások, befizetések</t>
  </si>
  <si>
    <t xml:space="preserve">Működési c. tartalékok </t>
  </si>
  <si>
    <t>Egyéb működési c. kiadások összesen:</t>
  </si>
  <si>
    <t>Beruházások</t>
  </si>
  <si>
    <t>Felújítások</t>
  </si>
  <si>
    <t>Egyéb felhalm c támogatások, kölcsönök áht-n belülre és kívülre</t>
  </si>
  <si>
    <t xml:space="preserve">Felhalmozási c. tartalékok </t>
  </si>
  <si>
    <t>Egyéb felhalmozási c. kiadások</t>
  </si>
  <si>
    <t xml:space="preserve">Finanszírozási kiadások </t>
  </si>
  <si>
    <t>KIADÁSOK ÖSSZESEN</t>
  </si>
  <si>
    <t>Költségvetési létszámkeret (fő)</t>
  </si>
  <si>
    <t xml:space="preserve">Eredeti ei. </t>
  </si>
  <si>
    <t xml:space="preserve">Eredeti  ei. </t>
  </si>
  <si>
    <t xml:space="preserve">szakmai </t>
  </si>
  <si>
    <t>technikai</t>
  </si>
  <si>
    <t>összesen</t>
  </si>
  <si>
    <t>Intézmények összesen:</t>
  </si>
  <si>
    <t>I. Önkormányzat és intézményei összesen</t>
  </si>
  <si>
    <t>Irányító szervi (adott-kapott) támogatással nettósítva:</t>
  </si>
  <si>
    <t>Az előirányzatok megoszlása feladatjelleg alapján</t>
  </si>
  <si>
    <t>Kötelező feladatok</t>
  </si>
  <si>
    <t>Önként vállalt feladatok</t>
  </si>
  <si>
    <t>Államigazgatási feladatok</t>
  </si>
  <si>
    <t>Összesen:</t>
  </si>
  <si>
    <t>1. Ebesi Polgármesteri Hivatal</t>
  </si>
  <si>
    <t>2. Alapszolgáltatási Központ</t>
  </si>
  <si>
    <t>4.Ebes Községi Önkormányzat</t>
  </si>
  <si>
    <t>6. A rászoruló gyermekek szünidei étkeztetésének támogatása</t>
  </si>
  <si>
    <t>Ebes Községi Önkormányzat bevételei és kiadásai</t>
  </si>
  <si>
    <t>Megnevezés</t>
  </si>
  <si>
    <t>Településszintű</t>
  </si>
  <si>
    <t>Feladat
megnevezése</t>
  </si>
  <si>
    <t>Összes bevétel, kiadás</t>
  </si>
  <si>
    <t>Ezer forintban !</t>
  </si>
  <si>
    <t>Száma</t>
  </si>
  <si>
    <t>Előirányzat-csoport, kiemelt előirányzat megnevezése</t>
  </si>
  <si>
    <t>A</t>
  </si>
  <si>
    <t>B</t>
  </si>
  <si>
    <t>C</t>
  </si>
  <si>
    <t>D</t>
  </si>
  <si>
    <t>E</t>
  </si>
  <si>
    <t>Bevételek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</si>
  <si>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</si>
  <si>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</si>
  <si>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</si>
  <si>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</si>
  <si>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</si>
  <si>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</si>
  <si>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</si>
  <si>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</si>
  <si>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</si>
  <si>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</si>
  <si>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</si>
  <si>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</si>
  <si>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</si>
  <si>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</si>
  <si>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</si>
  <si>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</si>
  <si>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</si>
  <si>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</si>
  <si>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</si>
  <si>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</si>
  <si>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</si>
  <si>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</si>
  <si>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</si>
  <si>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</si>
  <si>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</si>
  <si>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</si>
  <si>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</si>
  <si>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</si>
  <si>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</si>
  <si>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</si>
  <si>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</si>
  <si>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</si>
  <si>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</si>
  <si>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</si>
  <si>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</si>
  <si>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</si>
  <si>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</si>
  <si>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</si>
  <si>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</si>
  <si>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</si>
  <si>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</si>
  <si>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Jövedelemadók</t>
  </si>
  <si>
    <t>4.2.</t>
  </si>
  <si>
    <t>Vagyoni típusú adók</t>
  </si>
  <si>
    <t>4.3.</t>
  </si>
  <si>
    <t>4.3.1.</t>
  </si>
  <si>
    <t>Értékesítési és forgalmi adók</t>
  </si>
  <si>
    <t>4.3.2.</t>
  </si>
  <si>
    <t>Gépjárműadó</t>
  </si>
  <si>
    <t>4.3.3.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</si>
  <si>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</si>
  <si>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</si>
  <si>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</si>
  <si>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</si>
  <si>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</si>
  <si>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</si>
  <si>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</si>
  <si>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</si>
  <si>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</si>
  <si>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</si>
  <si>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</si>
  <si>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</si>
  <si>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</si>
  <si>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</si>
  <si>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</si>
  <si>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</si>
  <si>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</si>
  <si>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</si>
  <si>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</si>
  <si>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</si>
  <si>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</si>
  <si>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</si>
  <si>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</si>
  <si>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</si>
  <si>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</si>
  <si>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</si>
  <si>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</si>
  <si>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</si>
  <si>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</si>
  <si>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</si>
  <si>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</si>
  <si>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</si>
  <si>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</si>
  <si>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</si>
  <si>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</si>
  <si>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</si>
  <si>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</si>
  <si>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</si>
  <si>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</si>
  <si>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</si>
  <si>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</si>
  <si>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</si>
  <si>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</si>
  <si>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</si>
  <si>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</si>
  <si>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</si>
  <si>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</si>
  <si>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</si>
  <si>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</si>
  <si>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</si>
  <si>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</si>
  <si>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</si>
  <si>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</si>
  <si>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</si>
  <si>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</si>
  <si>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</si>
  <si>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</si>
  <si>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</si>
  <si>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</si>
  <si>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</si>
  <si>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</si>
  <si>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</si>
  <si>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</si>
  <si>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</si>
  <si>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</si>
  <si>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</si>
  <si>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</si>
  <si>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</si>
  <si>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</si>
  <si>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</si>
  <si>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</si>
  <si>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</si>
  <si>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</si>
  <si>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</si>
  <si>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</si>
  <si>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</si>
  <si>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</si>
  <si>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</si>
  <si>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</si>
  <si>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</si>
  <si>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</si>
  <si>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</si>
  <si>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</si>
  <si>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</si>
  <si>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</si>
  <si>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</si>
  <si>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</si>
  <si>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</si>
  <si>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</si>
  <si>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</si>
  <si>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</si>
  <si>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</si>
  <si>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</si>
  <si>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</si>
  <si>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</si>
  <si>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</si>
  <si>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</si>
  <si>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</si>
  <si>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</si>
  <si>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</si>
  <si>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</si>
  <si>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</si>
  <si>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</si>
  <si>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</si>
  <si>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</si>
  <si>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</si>
  <si>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</si>
  <si>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</si>
  <si>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</si>
  <si>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</si>
  <si>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</si>
  <si>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</si>
  <si>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</si>
  <si>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</si>
  <si>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</si>
  <si>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</si>
  <si>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</si>
  <si>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</si>
  <si>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</si>
  <si>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</si>
  <si>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</si>
  <si>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</si>
  <si>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</si>
  <si>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</si>
  <si>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</si>
  <si>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</si>
  <si>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</si>
  <si>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</si>
  <si>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</si>
  <si>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</si>
  <si>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</si>
  <si>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</si>
  <si>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</si>
  <si>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</si>
  <si>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</si>
  <si>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</si>
  <si>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</si>
  <si>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</si>
  <si>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</si>
  <si>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</si>
  <si>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</si>
  <si>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</si>
  <si>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</si>
  <si>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</si>
  <si>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</si>
  <si>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</si>
  <si>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</si>
  <si>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</si>
  <si>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</si>
  <si>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</si>
  <si>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</si>
  <si>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</si>
  <si>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</si>
  <si>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</si>
  <si>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</si>
  <si>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</si>
  <si>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</si>
  <si>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</si>
  <si>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</si>
  <si>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</si>
  <si>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</si>
  <si>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</si>
  <si>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</si>
  <si>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</si>
  <si>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</si>
  <si>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</si>
  <si>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</si>
  <si>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</si>
  <si>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7.5.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</si>
  <si>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</si>
  <si>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</si>
  <si>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</si>
  <si>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</si>
  <si>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</si>
  <si>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Ebes Községi Önkormányzat és intézményei</t>
  </si>
  <si>
    <t>Ingatlan hasznosítás bérleti díj</t>
  </si>
  <si>
    <t>Debreceni Vízmű Zrt. által fiz.díj</t>
  </si>
  <si>
    <t>Polgármesteri Hivatal egyéb tárgyi eszköz beszerzés</t>
  </si>
  <si>
    <t>Összesen</t>
  </si>
  <si>
    <t>10.</t>
  </si>
  <si>
    <t>Intézményen kívüli gyermekétkeztetés</t>
  </si>
  <si>
    <t>Ebes Községi  Önkormányzat címrendje</t>
  </si>
  <si>
    <t>közfogl.</t>
  </si>
  <si>
    <t>Iparűzési adó</t>
  </si>
  <si>
    <t xml:space="preserve">Pénzmaradvány </t>
  </si>
  <si>
    <t>Közfoglalkoztatás gép, berendezés beszerzés</t>
  </si>
  <si>
    <t>Első lakáshoz jutók támogatása</t>
  </si>
  <si>
    <t>Egyéb eszköz beszerzés Önkormányzat</t>
  </si>
  <si>
    <t>Új településrendezési eszköz beszerzése PM</t>
  </si>
  <si>
    <t>Matusek István ép. ért.  Sportcsarnok építése PM</t>
  </si>
  <si>
    <t>Bérműhely megvalósítás pályázathoz szükséges tervek és eljárási  költségek</t>
  </si>
  <si>
    <t>Kerékpárút építése</t>
  </si>
  <si>
    <t>G</t>
  </si>
  <si>
    <t>Felhalmozási célú átvett pénzeszközök, kölcsönök visszatérülése</t>
  </si>
  <si>
    <t>Irányító szervi támogatás bevétele / államháztartáson belüli megelőlegezések</t>
  </si>
  <si>
    <t>Módosított ei. 12.31.</t>
  </si>
  <si>
    <t>4. Ebes Községi Önkormányzat</t>
  </si>
  <si>
    <t>Futókör pályázat</t>
  </si>
  <si>
    <t>01</t>
  </si>
  <si>
    <t>Működési célú költségvetési támogatások és kiegészítő tám.</t>
  </si>
  <si>
    <t>5.10.</t>
  </si>
  <si>
    <t>Irányító szervi támogatás folyósítása (intézményfinanszírozás)</t>
  </si>
  <si>
    <t>FINANSZÍROZÁSI KIADÁSOK ÖSSZESEN: (5.+…+8.)</t>
  </si>
  <si>
    <t>KIADÁSOK ÖSSZESEN: (4+9)</t>
  </si>
  <si>
    <t>Cofog</t>
  </si>
  <si>
    <t>Eredeti előirányzat</t>
  </si>
  <si>
    <t>Módosított előirányzat</t>
  </si>
  <si>
    <t>Ellátottak jutt.</t>
  </si>
  <si>
    <t>Felhalmozási kiad.</t>
  </si>
  <si>
    <t>Elvonások és befizetések</t>
  </si>
  <si>
    <t>Pénzeszköz átadás</t>
  </si>
  <si>
    <t>Létszám</t>
  </si>
  <si>
    <t>Önkormányzat és önk.hivatali jogalkotása és ált.igazgatási tevékenysége</t>
  </si>
  <si>
    <t>Veszélyes hulladék kezelés</t>
  </si>
  <si>
    <t>Szennyvízcsatorna építése, fenntartása, üzemeltetése</t>
  </si>
  <si>
    <t>Vízellátással kapcsolatos közmű építése, fenntartása, üzemeltetése</t>
  </si>
  <si>
    <t>Közutak,hidak,alagutak üzemeltetése</t>
  </si>
  <si>
    <t>Kerékpárutak üzemeltetése, fenntartása</t>
  </si>
  <si>
    <t>Iskolai intézményi étkezés</t>
  </si>
  <si>
    <t>Önkormányzati vagyonnal való gazdálkodással kapcsolatos feladatok</t>
  </si>
  <si>
    <t>Lakossági hulladék vegyes begyűjtése, szállítása átrakása</t>
  </si>
  <si>
    <t>Zöldterület kezelés</t>
  </si>
  <si>
    <t>Kiemelt állami és Önkormányzati rendezvények</t>
  </si>
  <si>
    <t>Közvilágítás</t>
  </si>
  <si>
    <t>Közterület rendjének fenntartása</t>
  </si>
  <si>
    <t>Polgári honvédelem ágazati feladatai, a lakosság felkészítése</t>
  </si>
  <si>
    <t>Háziorvosi alapellátás</t>
  </si>
  <si>
    <t>Háziorvosi ügyeleti ellátás</t>
  </si>
  <si>
    <t>Család-és nővédelmi eü-i gondozás</t>
  </si>
  <si>
    <t>Ifjúsági-és eü-i gondozás</t>
  </si>
  <si>
    <t>Idősek nappali ellátása</t>
  </si>
  <si>
    <t>Egyéb szociális pénzbeli ellátások, támogatások</t>
  </si>
  <si>
    <t>Lakáshoz jutást segítő támogatások</t>
  </si>
  <si>
    <t xml:space="preserve">Civil szervezetek műk.támog. </t>
  </si>
  <si>
    <t>Általános gazdasági és kereskedelmi ügyek igazgatása</t>
  </si>
  <si>
    <t>Közfoglalkoztatás</t>
  </si>
  <si>
    <t>Településfejlesztési projektek és támogatásuk</t>
  </si>
  <si>
    <t>Közművelődési int.működtetése</t>
  </si>
  <si>
    <t>Könyvtári állomány gyarapítása, nyilvántartása</t>
  </si>
  <si>
    <t>Sportlétesítmények, edzőtáborok működtetése, fejlesztése</t>
  </si>
  <si>
    <t>Óvodai nevelés, ellátás működtetési feladatai</t>
  </si>
  <si>
    <t>Oktatási igazgatás</t>
  </si>
  <si>
    <t>Város.- községgazdálkodási egyéb szolgáltatások</t>
  </si>
  <si>
    <t>Önkormányzatok elszámolásai a központi ktg.vetéssel</t>
  </si>
  <si>
    <t>Vállalkozási tev.</t>
  </si>
  <si>
    <t>Ebes Községi Önkormányzat I. Összesen</t>
  </si>
  <si>
    <t>Út, autópálya épÍtés</t>
  </si>
  <si>
    <t>Önkormányzat igazgatási tevékenys.</t>
  </si>
  <si>
    <t>Adó,illeték kiszabása,beszedése</t>
  </si>
  <si>
    <t>Építésügy igazgatása</t>
  </si>
  <si>
    <t>Szociális szolgáltatások igazgatása</t>
  </si>
  <si>
    <t>Állampolgársági ügyek</t>
  </si>
  <si>
    <t>Gyermekvédelmi pénzbeli és természetbeni ell.</t>
  </si>
  <si>
    <t>Ebesi Polgármesteri Hivatal II. Összesen</t>
  </si>
  <si>
    <t>096015</t>
  </si>
  <si>
    <t>Óvodai intézményi étkeztetés</t>
  </si>
  <si>
    <t>096025</t>
  </si>
  <si>
    <t>Munkahelyi étkeztetés</t>
  </si>
  <si>
    <t>091110</t>
  </si>
  <si>
    <t>Óvodai nevelés</t>
  </si>
  <si>
    <t>091120</t>
  </si>
  <si>
    <t>Sajátos nevelési igényű gyermekek óvodai nevelésének, ellátásnak szakmai feladatai</t>
  </si>
  <si>
    <t>041233</t>
  </si>
  <si>
    <t>091140</t>
  </si>
  <si>
    <t>Óvoda működtetés</t>
  </si>
  <si>
    <t>Család és gyerm.jól.szolg.</t>
  </si>
  <si>
    <t>Házi segítségnyújtás</t>
  </si>
  <si>
    <t>Szociális étkeztetés</t>
  </si>
  <si>
    <t>Tanyagondnoki szolgálat</t>
  </si>
  <si>
    <t>Mindösszesen:</t>
  </si>
  <si>
    <t>Alapszolgáltatási Központ  IV. Összesen</t>
  </si>
  <si>
    <t>Önkormányzati feladatok</t>
  </si>
  <si>
    <t xml:space="preserve">         1. Óvodapedagógusok, és az óvodapedagógusok nevelő munkáját közvetlenül segítők bértámogatása</t>
  </si>
  <si>
    <t>önként vállalt feladat</t>
  </si>
  <si>
    <t>Előirányzat módosítás</t>
  </si>
  <si>
    <t>Módosítás</t>
  </si>
  <si>
    <t>Benedek Elek Óvoda és Mini Bölcsőde</t>
  </si>
  <si>
    <t>2017.évben</t>
  </si>
  <si>
    <t>Eredeti előirányzat        2017.</t>
  </si>
  <si>
    <t>Módosított előirányzat 2017.06.30</t>
  </si>
  <si>
    <t>Módosított előirányzat 2017.12.31</t>
  </si>
  <si>
    <t>Ebes Községi  Önkormányzatának központilag szabályozott bevételei 2017. évben</t>
  </si>
  <si>
    <t>Támogatás összege 2017. 01. 01.    ( Ft)</t>
  </si>
  <si>
    <t>Ebes Községi Önkormányzat bevételei 2017. évben</t>
  </si>
  <si>
    <t>Ebes Községi Önkormányzat kiadásai 2017. évben</t>
  </si>
  <si>
    <t>2017. évi tervezett felhalmozási bevételek ( E Ft)</t>
  </si>
  <si>
    <t>2017.06.30 mód. ei.</t>
  </si>
  <si>
    <t>2017.12.31 mód. ei.</t>
  </si>
  <si>
    <t>2017. évi tervezett felhalmozási és tőkejellegű kiadásai ( E Ft)</t>
  </si>
  <si>
    <t>2017.06.30. mód. ei.</t>
  </si>
  <si>
    <t>2017.12.31. mód. ei.</t>
  </si>
  <si>
    <t>Gyermekek bölcsődei ellátása</t>
  </si>
  <si>
    <t>104031</t>
  </si>
  <si>
    <t>Gyermekétkeztetés bölcsődében</t>
  </si>
  <si>
    <t>Benedek Elek Óvoda és Mini Bölcsőde III. Összesen</t>
  </si>
  <si>
    <t>104035</t>
  </si>
  <si>
    <t xml:space="preserve">A helyi önkormányzatok általános müködésének és ágazati feladatainak támogatása (2016. évi XC. törvény 2. melléklete szerint)  </t>
  </si>
  <si>
    <t>2. Szolidaritási hozzájárulás</t>
  </si>
  <si>
    <t>3. Nem közművel gyűjtött háztartási szennyvíz ártalmatlanítása</t>
  </si>
  <si>
    <t>Központi támogatások összesen (2016. évi XC. törvény 2. és 3. melléklete szerint):</t>
  </si>
  <si>
    <t>Támogatás összege 2017. 12.31    ( Ft)</t>
  </si>
  <si>
    <t>3. Benedek Elek Óvoda és Mini Bölcsőde</t>
  </si>
  <si>
    <t>cofog: 900090+013350</t>
  </si>
  <si>
    <t>cofog:900090</t>
  </si>
  <si>
    <t>2017.Eredeti ei.</t>
  </si>
  <si>
    <t>Iparterület értékesítés</t>
  </si>
  <si>
    <t xml:space="preserve">Telek eladás </t>
  </si>
  <si>
    <t>Külterületi helyi közútfejlesztés</t>
  </si>
  <si>
    <t>Áfa visszaigénylés</t>
  </si>
  <si>
    <t>Óvoda beruházás</t>
  </si>
  <si>
    <t>Normatíva többlet</t>
  </si>
  <si>
    <t>2017     Eredeti Ei.</t>
  </si>
  <si>
    <t>Ebesi Arany Oroszlán Zrt tőkeemelés</t>
  </si>
  <si>
    <t>Erő és munkagép beszerzés</t>
  </si>
  <si>
    <t>Idősek Otthona építése I/B. ütem</t>
  </si>
  <si>
    <t>Víziközmű pótlás PM (25219)</t>
  </si>
  <si>
    <t>Gyermekek bölcsődei ellátása( Óvoda int fin. 220 e Ft)</t>
  </si>
  <si>
    <t>Tavasz utca építés</t>
  </si>
  <si>
    <t>Bölcsőde egyéb eszköz beszerzés intézményfinansz.</t>
  </si>
  <si>
    <t>Pénzmaradány felhasználás Református Egyházközség  tám.</t>
  </si>
  <si>
    <t>Pénzmaradány felhasználás ( vízmű)</t>
  </si>
  <si>
    <t>Telek vásárlás 19/2 hrsz.</t>
  </si>
  <si>
    <t>Arculati kézikönyv</t>
  </si>
  <si>
    <t>Futókör</t>
  </si>
  <si>
    <t>Kerékpárút</t>
  </si>
  <si>
    <t>ASP pályázat</t>
  </si>
  <si>
    <t>Sajtgyári útépítés</t>
  </si>
  <si>
    <t>Szoboszlói utca útépítés</t>
  </si>
  <si>
    <t>Ifjúság utca útépítés</t>
  </si>
  <si>
    <t>Szepes utca felújítás</t>
  </si>
  <si>
    <t>Központi költségvetési befizetések</t>
  </si>
  <si>
    <t>Termékek és szolgáltatások adói (4.3.1.+4.3.2.+4.3.3)</t>
  </si>
  <si>
    <t>Falugondnoki, tanyagondnoki szolgáltatás</t>
  </si>
  <si>
    <t>5. A 2016. évről áthúzódó bérkompenzáció támogatása</t>
  </si>
  <si>
    <t>4.  Pedagógus II. kategóriába sorolt óvodapedagógusok kiegészítő támogatása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</si>
  <si>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</si>
  <si>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</si>
  <si>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2017. évi eredeti Ei.</t>
  </si>
  <si>
    <t>I. Működési bevételek és kiadások</t>
  </si>
  <si>
    <t>1. Önkormányzat működési célú támogatásai</t>
  </si>
  <si>
    <t>2. Önkorm. közhatalmi bev.</t>
  </si>
  <si>
    <t>3. Költségvetési támogatás</t>
  </si>
  <si>
    <t>4. Műk. célú kölcsönök visszatér.</t>
  </si>
  <si>
    <t xml:space="preserve">5. Működési bevételek </t>
  </si>
  <si>
    <t>6. Működési célú pénzmaradvány igénybevétele</t>
  </si>
  <si>
    <t>7.  Államháztartáson belüli megelőlegezések</t>
  </si>
  <si>
    <t>8. Működési célú bevételek összesen:</t>
  </si>
  <si>
    <t>9. Személyi juttatások</t>
  </si>
  <si>
    <t>10. Munkaadót terhelő járulékok</t>
  </si>
  <si>
    <t>11. Dologi kiadások</t>
  </si>
  <si>
    <t>12. Működési célú pénzeszközátadás</t>
  </si>
  <si>
    <t>13. Ellátottak pénzbeli juttatása</t>
  </si>
  <si>
    <t>14. Államháztartáson belüli megelőlegezés</t>
  </si>
  <si>
    <t>15. Általános tartalék</t>
  </si>
  <si>
    <t>16. Működési célú kiadások összesen:</t>
  </si>
  <si>
    <t>II. Felhalmozási célú bevételek és kiadások</t>
  </si>
  <si>
    <t>17. Normatíva többlet</t>
  </si>
  <si>
    <t>18. Közfoglalkoztatás gép, berendezés beszerzés</t>
  </si>
  <si>
    <t>19. Üzemeltetőtől átvett felhalm.pénzeszk</t>
  </si>
  <si>
    <t>20. Iparterület értékesítés</t>
  </si>
  <si>
    <t>21. Ingatlan hasznosítás bérleti díj</t>
  </si>
  <si>
    <t>22. Sajátos fejlesztési célú bevételek</t>
  </si>
  <si>
    <t>23. Felhalmozási pénzmaradvány igénybev.</t>
  </si>
  <si>
    <t>24. Áfa visszaigénylés</t>
  </si>
  <si>
    <t>25. Külterületi helyi közútfejlesztés</t>
  </si>
  <si>
    <t>27. Kerékpárút fejlesztése Ebesen</t>
  </si>
  <si>
    <t>28. Benedek Elek Óvoda épületbővítéssel egybekötött felújítása</t>
  </si>
  <si>
    <t>26. Futókör kialakítás</t>
  </si>
  <si>
    <t>29. ASP pályázat</t>
  </si>
  <si>
    <t>30. Sajtgyári út építés</t>
  </si>
  <si>
    <t>31. Szoboszlói utca útépítés</t>
  </si>
  <si>
    <t>32. Felhalmozási célú bevételek összesen:</t>
  </si>
  <si>
    <t>33. Ipari Park fejlesztése Ebesen</t>
  </si>
  <si>
    <t>34. Benedek Elek Óvoda épületbővítéssel egybekötött felújítása</t>
  </si>
  <si>
    <t>35. Vízközmű pótlás</t>
  </si>
  <si>
    <t>36. Gyermekek bölcsődei ellátása</t>
  </si>
  <si>
    <t>37. Arany Oroszlán Étterem tőkeemelés</t>
  </si>
  <si>
    <t>38. Erő és munkagép beszerzés</t>
  </si>
  <si>
    <t>39. Intézményi kisebb értékű beruházások</t>
  </si>
  <si>
    <t xml:space="preserve">40. Bentlakásos idősek otthona </t>
  </si>
  <si>
    <t>41. Tavasz utca útépítés</t>
  </si>
  <si>
    <t>42. Első lakáshoz jutás támog.</t>
  </si>
  <si>
    <t>43. Külterületi helyi közútfejlesztés</t>
  </si>
  <si>
    <t>44. Kerékpárút fejlesztése Ebesen</t>
  </si>
  <si>
    <t>45. Új településrendezési eszköz besz.</t>
  </si>
  <si>
    <t>46. Telek vásárlás  19/2 hrsz.</t>
  </si>
  <si>
    <t>47. Arculati kézikönyv</t>
  </si>
  <si>
    <t>48. Bérműhely megvalósítás pályázathoz szükséges tervek és eljárási  költségek</t>
  </si>
  <si>
    <t>49. Futókör pályázat</t>
  </si>
  <si>
    <t>50. Közfoglalkoztatás gép, berendezés beszerzés</t>
  </si>
  <si>
    <t>51. Bölcsőde egyéb eszköz beszerzés intézményfinansz.</t>
  </si>
  <si>
    <t>52. Matusek István ép. ért.  Sportcsarnok építése PM</t>
  </si>
  <si>
    <t>53. Pénzmaradány felhasználás Református Egyházközség  tám.</t>
  </si>
  <si>
    <t>54. Pénzmaradány felhasználás ( vízmű)</t>
  </si>
  <si>
    <t>55. Egyéb eszköz beszerzés Önkormányzat</t>
  </si>
  <si>
    <t>56. ASP pályázat</t>
  </si>
  <si>
    <t>57. Ifjúság utca útépítés</t>
  </si>
  <si>
    <t>58. Sajtgyári út építés</t>
  </si>
  <si>
    <t>59. Szepes utca felújítás</t>
  </si>
  <si>
    <t>60. Szoboszlói utca útépítés</t>
  </si>
  <si>
    <t>61. Felhalmozási célú kiadások összesen:</t>
  </si>
  <si>
    <t>62. Önkorm. bevétel összesen:</t>
  </si>
  <si>
    <t>63. Önkorm. kiadások összesen:</t>
  </si>
  <si>
    <t>Működési és fejlesztési célú bevételek és kiadások 2017.évi alakulása</t>
  </si>
  <si>
    <t>Személyi jellegű</t>
  </si>
  <si>
    <t>Munkaadót terhelő befiz.kiadás</t>
  </si>
  <si>
    <t>Dologi kiadás</t>
  </si>
  <si>
    <t>Hiteltörlesztés,kölcsönnyújtás</t>
  </si>
  <si>
    <t>Támogatások, veszteség rendezés,     részvény, ép. vás.</t>
  </si>
  <si>
    <t xml:space="preserve"> 15. melléklet a7/2018. (V.14.) Ör.  rendelethez</t>
  </si>
  <si>
    <t>12. melléklet a7/2018. (V.14.) Ör.  Rendelethez</t>
  </si>
  <si>
    <t xml:space="preserve"> 7. melléklet a7/2018. (V.14.) Ör.  rendelethez</t>
  </si>
  <si>
    <t xml:space="preserve"> 6. melléklet a7/2018. (V.14.) Ör.  Rendelethez</t>
  </si>
  <si>
    <t>5.melléklet a7/2018. (V.14.) Ör.  Rendelethez</t>
  </si>
  <si>
    <t xml:space="preserve"> 4. melléklet a7/2018. (V.14.) Ör.  Rendelethez</t>
  </si>
  <si>
    <t xml:space="preserve"> 3. melléklet a7/2018. (V.14.) Ör.  Rendelethez</t>
  </si>
  <si>
    <t xml:space="preserve"> 2. melléklet a7/2018. (V.14.) Ör.  Rendelethez</t>
  </si>
  <si>
    <t xml:space="preserve"> 1. melléklet a7/2018. (V.14.) Ör.  Rendelethez</t>
  </si>
</sst>
</file>

<file path=xl/styles.xml><?xml version="1.0" encoding="utf-8"?>
<styleSheet xmlns="http://schemas.openxmlformats.org/spreadsheetml/2006/main">
  <numFmts count="3">
    <numFmt numFmtId="41" formatCode="_-* #,##0\ _F_t_-;\-* #,##0\ _F_t_-;_-* &quot;-&quot;\ _F_t_-;_-@_-"/>
    <numFmt numFmtId="164" formatCode="#,###"/>
    <numFmt numFmtId="165" formatCode="0.0"/>
  </numFmts>
  <fonts count="2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b/>
      <i/>
      <sz val="9"/>
      <name val="Times New Roman CE"/>
      <charset val="238"/>
    </font>
    <font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u/>
      <sz val="1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2" fillId="0" borderId="0"/>
    <xf numFmtId="0" fontId="17" fillId="0" borderId="0"/>
  </cellStyleXfs>
  <cellXfs count="35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3" fillId="0" borderId="2" xfId="0" applyFont="1" applyBorder="1"/>
    <xf numFmtId="0" fontId="2" fillId="0" borderId="0" xfId="0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164" fontId="4" fillId="6" borderId="0" xfId="3" applyNumberFormat="1" applyFont="1" applyFill="1" applyBorder="1" applyAlignment="1" applyProtection="1">
      <alignment horizontal="right" vertical="center" wrapText="1"/>
    </xf>
    <xf numFmtId="164" fontId="4" fillId="0" borderId="1" xfId="3" applyNumberFormat="1" applyFont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16" fillId="0" borderId="2" xfId="0" applyFont="1" applyBorder="1" applyAlignment="1">
      <alignment wrapText="1"/>
    </xf>
    <xf numFmtId="164" fontId="7" fillId="0" borderId="2" xfId="6" applyNumberFormat="1" applyFont="1" applyBorder="1" applyAlignment="1">
      <alignment horizontal="left" vertical="center" wrapText="1"/>
    </xf>
    <xf numFmtId="164" fontId="7" fillId="0" borderId="2" xfId="6" applyNumberFormat="1" applyFont="1" applyBorder="1" applyAlignment="1">
      <alignment horizontal="center" vertical="center" wrapText="1"/>
    </xf>
    <xf numFmtId="164" fontId="12" fillId="7" borderId="6" xfId="6" applyNumberFormat="1" applyFont="1" applyFill="1" applyBorder="1" applyAlignment="1" applyProtection="1">
      <alignment vertical="center" wrapText="1"/>
      <protection locked="0"/>
    </xf>
    <xf numFmtId="164" fontId="12" fillId="7" borderId="2" xfId="6" applyNumberFormat="1" applyFont="1" applyFill="1" applyBorder="1" applyAlignment="1" applyProtection="1">
      <alignment vertical="center" wrapText="1"/>
    </xf>
    <xf numFmtId="164" fontId="9" fillId="0" borderId="5" xfId="6" applyNumberFormat="1" applyFont="1" applyBorder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/>
    <xf numFmtId="4" fontId="4" fillId="0" borderId="2" xfId="0" applyNumberFormat="1" applyFont="1" applyFill="1" applyBorder="1"/>
    <xf numFmtId="0" fontId="11" fillId="0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left"/>
    </xf>
    <xf numFmtId="0" fontId="18" fillId="0" borderId="38" xfId="0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4" fillId="6" borderId="0" xfId="3" applyFont="1" applyFill="1" applyBorder="1" applyAlignment="1" applyProtection="1">
      <alignment horizontal="left" vertical="center" wrapText="1"/>
    </xf>
    <xf numFmtId="0" fontId="4" fillId="5" borderId="0" xfId="3" applyFont="1" applyFill="1" applyBorder="1" applyAlignment="1" applyProtection="1">
      <alignment horizontal="left" vertical="center" wrapText="1"/>
    </xf>
    <xf numFmtId="0" fontId="3" fillId="5" borderId="0" xfId="0" applyFont="1" applyFill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horizontal="right" vertical="center"/>
    </xf>
    <xf numFmtId="3" fontId="14" fillId="0" borderId="0" xfId="0" applyNumberFormat="1" applyFont="1" applyFill="1" applyAlignment="1" applyProtection="1">
      <alignment horizontal="right" vertical="center"/>
    </xf>
    <xf numFmtId="164" fontId="16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0" fontId="19" fillId="0" borderId="0" xfId="6" applyFont="1" applyBorder="1" applyAlignment="1">
      <alignment horizontal="center" vertical="center"/>
    </xf>
    <xf numFmtId="164" fontId="4" fillId="0" borderId="2" xfId="6" applyNumberFormat="1" applyFont="1" applyBorder="1" applyAlignment="1">
      <alignment horizontal="left" vertical="center" wrapText="1"/>
    </xf>
    <xf numFmtId="164" fontId="4" fillId="0" borderId="2" xfId="6" applyNumberFormat="1" applyFont="1" applyBorder="1" applyAlignment="1">
      <alignment horizontal="center" vertical="center" wrapText="1"/>
    </xf>
    <xf numFmtId="3" fontId="4" fillId="0" borderId="2" xfId="4" applyNumberFormat="1" applyFont="1" applyBorder="1" applyAlignment="1" applyProtection="1">
      <alignment vertical="center" wrapText="1"/>
      <protection locked="0"/>
    </xf>
    <xf numFmtId="3" fontId="4" fillId="0" borderId="2" xfId="4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>
      <alignment vertical="center"/>
    </xf>
    <xf numFmtId="0" fontId="2" fillId="0" borderId="0" xfId="1" applyFont="1" applyFill="1" applyBorder="1"/>
    <xf numFmtId="3" fontId="3" fillId="0" borderId="0" xfId="2" applyNumberFormat="1" applyFont="1" applyFill="1" applyAlignment="1">
      <alignment vertical="top"/>
    </xf>
    <xf numFmtId="0" fontId="4" fillId="0" borderId="0" xfId="2" applyFont="1" applyFill="1" applyAlignment="1">
      <alignment horizontal="center"/>
    </xf>
    <xf numFmtId="0" fontId="4" fillId="0" borderId="0" xfId="2" applyFont="1" applyFill="1" applyAlignment="1"/>
    <xf numFmtId="3" fontId="16" fillId="0" borderId="0" xfId="0" applyNumberFormat="1" applyFont="1"/>
    <xf numFmtId="0" fontId="5" fillId="0" borderId="0" xfId="2" applyFont="1" applyFill="1"/>
    <xf numFmtId="0" fontId="4" fillId="2" borderId="0" xfId="2" applyFont="1" applyFill="1" applyBorder="1" applyAlignment="1">
      <alignment horizontal="left"/>
    </xf>
    <xf numFmtId="3" fontId="3" fillId="2" borderId="0" xfId="2" applyNumberFormat="1" applyFont="1" applyFill="1" applyBorder="1"/>
    <xf numFmtId="0" fontId="3" fillId="0" borderId="0" xfId="2" applyFont="1" applyFill="1"/>
    <xf numFmtId="0" fontId="5" fillId="0" borderId="0" xfId="2" applyFont="1" applyFill="1" applyBorder="1" applyAlignment="1">
      <alignment horizontal="left" wrapText="1" indent="3"/>
    </xf>
    <xf numFmtId="3" fontId="3" fillId="0" borderId="0" xfId="2" applyNumberFormat="1" applyFont="1" applyFill="1"/>
    <xf numFmtId="0" fontId="5" fillId="0" borderId="0" xfId="2" applyFont="1" applyFill="1" applyBorder="1" applyAlignment="1">
      <alignment horizontal="left" indent="3"/>
    </xf>
    <xf numFmtId="0" fontId="3" fillId="0" borderId="0" xfId="2" applyFont="1" applyFill="1" applyBorder="1" applyAlignment="1">
      <alignment horizontal="left" wrapText="1" indent="3"/>
    </xf>
    <xf numFmtId="0" fontId="3" fillId="0" borderId="0" xfId="2" applyFont="1" applyFill="1" applyBorder="1" applyAlignment="1">
      <alignment horizontal="left" indent="3"/>
    </xf>
    <xf numFmtId="0" fontId="4" fillId="2" borderId="0" xfId="2" applyFont="1" applyFill="1" applyBorder="1" applyAlignment="1">
      <alignment wrapText="1"/>
    </xf>
    <xf numFmtId="3" fontId="3" fillId="2" borderId="0" xfId="2" applyNumberFormat="1" applyFont="1" applyFill="1"/>
    <xf numFmtId="0" fontId="5" fillId="0" borderId="0" xfId="2" applyFont="1" applyFill="1" applyBorder="1" applyAlignment="1">
      <alignment wrapText="1"/>
    </xf>
    <xf numFmtId="2" fontId="5" fillId="0" borderId="0" xfId="2" applyNumberFormat="1" applyFont="1" applyFill="1" applyBorder="1" applyAlignment="1">
      <alignment horizontal="left" wrapText="1" indent="3"/>
    </xf>
    <xf numFmtId="0" fontId="4" fillId="0" borderId="0" xfId="2" applyFont="1" applyFill="1"/>
    <xf numFmtId="0" fontId="4" fillId="3" borderId="0" xfId="2" applyFont="1" applyFill="1" applyBorder="1"/>
    <xf numFmtId="3" fontId="4" fillId="3" borderId="0" xfId="2" applyNumberFormat="1" applyFont="1" applyFill="1"/>
    <xf numFmtId="0" fontId="3" fillId="0" borderId="0" xfId="2" applyFont="1" applyFill="1" applyBorder="1"/>
    <xf numFmtId="0" fontId="4" fillId="0" borderId="0" xfId="2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wrapText="1"/>
    </xf>
    <xf numFmtId="0" fontId="4" fillId="3" borderId="0" xfId="2" applyFont="1" applyFill="1" applyBorder="1" applyAlignment="1">
      <alignment wrapText="1"/>
    </xf>
    <xf numFmtId="3" fontId="4" fillId="3" borderId="0" xfId="2" applyNumberFormat="1" applyFont="1" applyFill="1" applyBorder="1" applyAlignment="1">
      <alignment wrapText="1"/>
    </xf>
    <xf numFmtId="3" fontId="4" fillId="0" borderId="0" xfId="2" applyNumberFormat="1" applyFont="1" applyFill="1" applyBorder="1" applyAlignment="1">
      <alignment wrapText="1"/>
    </xf>
    <xf numFmtId="0" fontId="4" fillId="4" borderId="0" xfId="2" applyFont="1" applyFill="1"/>
    <xf numFmtId="3" fontId="4" fillId="4" borderId="0" xfId="2" applyNumberFormat="1" applyFont="1" applyFill="1"/>
    <xf numFmtId="3" fontId="3" fillId="0" borderId="2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3" fontId="3" fillId="7" borderId="2" xfId="0" applyNumberFormat="1" applyFont="1" applyFill="1" applyBorder="1" applyAlignment="1">
      <alignment wrapText="1"/>
    </xf>
    <xf numFmtId="3" fontId="3" fillId="0" borderId="2" xfId="0" applyNumberFormat="1" applyFont="1" applyBorder="1"/>
    <xf numFmtId="3" fontId="3" fillId="7" borderId="2" xfId="0" applyNumberFormat="1" applyFont="1" applyFill="1" applyBorder="1"/>
    <xf numFmtId="3" fontId="3" fillId="0" borderId="2" xfId="0" applyNumberFormat="1" applyFont="1" applyBorder="1" applyAlignment="1"/>
    <xf numFmtId="3" fontId="3" fillId="7" borderId="2" xfId="0" applyNumberFormat="1" applyFont="1" applyFill="1" applyBorder="1" applyAlignment="1"/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/>
    </xf>
    <xf numFmtId="3" fontId="3" fillId="7" borderId="2" xfId="0" applyNumberFormat="1" applyFont="1" applyFill="1" applyBorder="1" applyAlignment="1">
      <alignment horizontal="right"/>
    </xf>
    <xf numFmtId="0" fontId="4" fillId="0" borderId="2" xfId="4" applyFont="1" applyBorder="1" applyAlignment="1">
      <alignment wrapText="1"/>
    </xf>
    <xf numFmtId="3" fontId="3" fillId="0" borderId="2" xfId="0" applyNumberFormat="1" applyFont="1" applyFill="1" applyBorder="1"/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7" borderId="2" xfId="0" applyFont="1" applyFill="1" applyBorder="1" applyAlignment="1">
      <alignment vertical="center"/>
    </xf>
    <xf numFmtId="3" fontId="3" fillId="7" borderId="2" xfId="0" applyNumberFormat="1" applyFont="1" applyFill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7" borderId="5" xfId="0" applyFont="1" applyFill="1" applyBorder="1" applyAlignment="1">
      <alignment vertical="center"/>
    </xf>
    <xf numFmtId="3" fontId="3" fillId="7" borderId="5" xfId="0" applyNumberFormat="1" applyFont="1" applyFill="1" applyBorder="1" applyAlignment="1">
      <alignment vertical="center"/>
    </xf>
    <xf numFmtId="0" fontId="9" fillId="0" borderId="5" xfId="6" applyFont="1" applyBorder="1" applyAlignment="1">
      <alignment vertical="center" wrapText="1"/>
    </xf>
    <xf numFmtId="3" fontId="16" fillId="7" borderId="6" xfId="0" applyNumberFormat="1" applyFont="1" applyFill="1" applyBorder="1" applyAlignment="1">
      <alignment vertical="center"/>
    </xf>
    <xf numFmtId="3" fontId="16" fillId="7" borderId="55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7" fillId="0" borderId="28" xfId="0" applyFont="1" applyFill="1" applyBorder="1" applyAlignment="1" applyProtection="1">
      <alignment horizontal="center" vertical="center" wrapText="1"/>
    </xf>
    <xf numFmtId="3" fontId="7" fillId="0" borderId="12" xfId="0" quotePrefix="1" applyNumberFormat="1" applyFont="1" applyFill="1" applyBorder="1" applyAlignment="1" applyProtection="1">
      <alignment horizontal="right" vertical="center"/>
    </xf>
    <xf numFmtId="0" fontId="7" fillId="0" borderId="32" xfId="0" applyFont="1" applyFill="1" applyBorder="1" applyAlignment="1" applyProtection="1">
      <alignment horizontal="center" vertical="center" wrapText="1"/>
    </xf>
    <xf numFmtId="3" fontId="7" fillId="0" borderId="3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7" fillId="0" borderId="3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3" fontId="7" fillId="0" borderId="38" xfId="0" applyNumberFormat="1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3" fontId="7" fillId="0" borderId="40" xfId="0" applyNumberFormat="1" applyFont="1" applyFill="1" applyBorder="1" applyAlignment="1" applyProtection="1">
      <alignment horizontal="center" vertical="center" wrapText="1"/>
    </xf>
    <xf numFmtId="0" fontId="7" fillId="0" borderId="19" xfId="3" applyFont="1" applyFill="1" applyBorder="1" applyAlignment="1" applyProtection="1">
      <alignment horizontal="center" vertical="center" wrapText="1"/>
    </xf>
    <xf numFmtId="0" fontId="7" fillId="0" borderId="20" xfId="3" applyFont="1" applyFill="1" applyBorder="1" applyAlignment="1" applyProtection="1">
      <alignment horizontal="left" vertical="center" wrapText="1"/>
    </xf>
    <xf numFmtId="164" fontId="7" fillId="7" borderId="20" xfId="3" applyNumberFormat="1" applyFont="1" applyFill="1" applyBorder="1" applyAlignment="1" applyProtection="1">
      <alignment horizontal="right" vertical="center" wrapText="1"/>
    </xf>
    <xf numFmtId="49" fontId="8" fillId="0" borderId="22" xfId="3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164" fontId="8" fillId="0" borderId="5" xfId="3" applyNumberFormat="1" applyFont="1" applyFill="1" applyBorder="1" applyAlignment="1" applyProtection="1">
      <alignment horizontal="right" vertical="center" wrapText="1"/>
      <protection locked="0"/>
    </xf>
    <xf numFmtId="3" fontId="8" fillId="0" borderId="5" xfId="3" applyNumberFormat="1" applyFont="1" applyFill="1" applyBorder="1" applyAlignment="1" applyProtection="1">
      <alignment horizontal="right" vertical="center" wrapText="1"/>
      <protection locked="0"/>
    </xf>
    <xf numFmtId="49" fontId="8" fillId="0" borderId="13" xfId="3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164" fontId="8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8" fillId="0" borderId="2" xfId="3" applyNumberFormat="1" applyFont="1" applyFill="1" applyBorder="1" applyAlignment="1" applyProtection="1">
      <alignment horizontal="right" vertical="center" wrapText="1"/>
      <protection locked="0"/>
    </xf>
    <xf numFmtId="49" fontId="8" fillId="0" borderId="43" xfId="3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164" fontId="8" fillId="0" borderId="4" xfId="3" applyNumberFormat="1" applyFont="1" applyFill="1" applyBorder="1" applyAlignment="1" applyProtection="1">
      <alignment horizontal="right" vertical="center" wrapText="1"/>
      <protection locked="0"/>
    </xf>
    <xf numFmtId="3" fontId="8" fillId="0" borderId="4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</xf>
    <xf numFmtId="0" fontId="3" fillId="7" borderId="5" xfId="0" applyFont="1" applyFill="1" applyBorder="1" applyAlignment="1" applyProtection="1">
      <alignment horizontal="right" vertical="center" wrapText="1"/>
    </xf>
    <xf numFmtId="3" fontId="8" fillId="0" borderId="42" xfId="3" applyNumberFormat="1" applyFont="1" applyFill="1" applyBorder="1" applyAlignment="1" applyProtection="1">
      <alignment horizontal="right" vertical="center" wrapText="1"/>
      <protection locked="0"/>
    </xf>
    <xf numFmtId="0" fontId="3" fillId="7" borderId="2" xfId="0" applyFont="1" applyFill="1" applyBorder="1" applyAlignment="1" applyProtection="1">
      <alignment horizontal="right" vertical="center" wrapText="1"/>
    </xf>
    <xf numFmtId="3" fontId="8" fillId="0" borderId="24" xfId="3" applyNumberFormat="1" applyFont="1" applyFill="1" applyBorder="1" applyAlignment="1" applyProtection="1">
      <alignment horizontal="right" vertical="center" wrapText="1"/>
      <protection locked="0"/>
    </xf>
    <xf numFmtId="3" fontId="3" fillId="7" borderId="2" xfId="0" applyNumberFormat="1" applyFont="1" applyFill="1" applyBorder="1" applyAlignment="1" applyProtection="1">
      <alignment horizontal="right" vertical="center" wrapText="1"/>
    </xf>
    <xf numFmtId="0" fontId="3" fillId="7" borderId="4" xfId="0" applyFont="1" applyFill="1" applyBorder="1" applyAlignment="1" applyProtection="1">
      <alignment horizontal="right" vertical="center" wrapText="1"/>
    </xf>
    <xf numFmtId="3" fontId="8" fillId="0" borderId="44" xfId="3" applyNumberFormat="1" applyFont="1" applyFill="1" applyBorder="1" applyAlignment="1" applyProtection="1">
      <alignment horizontal="right" vertical="center" wrapText="1"/>
      <protection locked="0"/>
    </xf>
    <xf numFmtId="3" fontId="3" fillId="7" borderId="4" xfId="0" applyNumberFormat="1" applyFont="1" applyFill="1" applyBorder="1" applyAlignment="1" applyProtection="1">
      <alignment horizontal="right" vertical="center" wrapText="1"/>
    </xf>
    <xf numFmtId="3" fontId="9" fillId="7" borderId="20" xfId="3" applyNumberFormat="1" applyFont="1" applyFill="1" applyBorder="1" applyAlignment="1" applyProtection="1">
      <alignment horizontal="right" vertical="center" wrapText="1"/>
    </xf>
    <xf numFmtId="0" fontId="12" fillId="0" borderId="11" xfId="3" applyFont="1" applyFill="1" applyBorder="1" applyAlignment="1" applyProtection="1">
      <alignment horizontal="left" vertical="center" wrapText="1"/>
    </xf>
    <xf numFmtId="164" fontId="12" fillId="0" borderId="11" xfId="3" applyNumberFormat="1" applyFont="1" applyFill="1" applyBorder="1" applyAlignment="1" applyProtection="1">
      <alignment horizontal="right" vertical="center" wrapText="1"/>
    </xf>
    <xf numFmtId="164" fontId="8" fillId="0" borderId="5" xfId="3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3" fontId="7" fillId="7" borderId="20" xfId="3" applyNumberFormat="1" applyFont="1" applyFill="1" applyBorder="1" applyAlignment="1" applyProtection="1">
      <alignment horizontal="right" vertical="center" wrapText="1"/>
    </xf>
    <xf numFmtId="164" fontId="8" fillId="7" borderId="5" xfId="3" applyNumberFormat="1" applyFont="1" applyFill="1" applyBorder="1" applyAlignment="1" applyProtection="1">
      <alignment horizontal="right" vertical="center" wrapText="1"/>
      <protection locked="0"/>
    </xf>
    <xf numFmtId="164" fontId="8" fillId="7" borderId="2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2" xfId="3" applyNumberFormat="1" applyFont="1" applyFill="1" applyBorder="1" applyAlignment="1" applyProtection="1">
      <alignment horizontal="right" vertical="center" wrapText="1"/>
      <protection locked="0"/>
    </xf>
    <xf numFmtId="164" fontId="12" fillId="0" borderId="4" xfId="3" applyNumberFormat="1" applyFont="1" applyFill="1" applyBorder="1" applyAlignment="1" applyProtection="1">
      <alignment horizontal="right" vertical="center" wrapText="1"/>
      <protection locked="0"/>
    </xf>
    <xf numFmtId="3" fontId="3" fillId="7" borderId="5" xfId="0" applyNumberFormat="1" applyFont="1" applyFill="1" applyBorder="1" applyAlignment="1" applyProtection="1">
      <alignment horizontal="right" vertical="center" wrapText="1"/>
    </xf>
    <xf numFmtId="164" fontId="12" fillId="0" borderId="5" xfId="3" applyNumberFormat="1" applyFont="1" applyFill="1" applyBorder="1" applyAlignment="1" applyProtection="1">
      <alignment horizontal="right" vertical="center" wrapText="1"/>
      <protection locked="0"/>
    </xf>
    <xf numFmtId="3" fontId="12" fillId="0" borderId="42" xfId="3" applyNumberFormat="1" applyFont="1" applyFill="1" applyBorder="1" applyAlignment="1" applyProtection="1">
      <alignment horizontal="right" vertical="center" wrapText="1"/>
      <protection locked="0"/>
    </xf>
    <xf numFmtId="3" fontId="12" fillId="0" borderId="24" xfId="3" applyNumberFormat="1" applyFont="1" applyFill="1" applyBorder="1" applyAlignment="1" applyProtection="1">
      <alignment horizontal="right" vertical="center" wrapText="1"/>
      <protection locked="0"/>
    </xf>
    <xf numFmtId="49" fontId="8" fillId="0" borderId="51" xfId="3" applyNumberFormat="1" applyFont="1" applyFill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left" vertical="center" wrapText="1"/>
    </xf>
    <xf numFmtId="3" fontId="3" fillId="7" borderId="52" xfId="0" applyNumberFormat="1" applyFont="1" applyFill="1" applyBorder="1" applyAlignment="1" applyProtection="1">
      <alignment horizontal="right" vertical="center" wrapText="1"/>
    </xf>
    <xf numFmtId="164" fontId="12" fillId="0" borderId="52" xfId="3" applyNumberFormat="1" applyFont="1" applyFill="1" applyBorder="1" applyAlignment="1" applyProtection="1">
      <alignment horizontal="right" vertical="center" wrapText="1"/>
      <protection locked="0"/>
    </xf>
    <xf numFmtId="3" fontId="12" fillId="0" borderId="53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46" xfId="3" applyFont="1" applyFill="1" applyBorder="1" applyAlignment="1" applyProtection="1">
      <alignment horizontal="center" vertical="center" wrapText="1"/>
    </xf>
    <xf numFmtId="0" fontId="7" fillId="0" borderId="47" xfId="3" applyFont="1" applyFill="1" applyBorder="1" applyAlignment="1" applyProtection="1">
      <alignment horizontal="left" vertical="center" wrapText="1"/>
    </xf>
    <xf numFmtId="3" fontId="7" fillId="7" borderId="47" xfId="3" applyNumberFormat="1" applyFont="1" applyFill="1" applyBorder="1" applyAlignment="1" applyProtection="1">
      <alignment horizontal="right" vertical="center" wrapText="1"/>
    </xf>
    <xf numFmtId="164" fontId="7" fillId="0" borderId="20" xfId="3" applyNumberFormat="1" applyFont="1" applyFill="1" applyBorder="1" applyAlignment="1" applyProtection="1">
      <alignment horizontal="right" vertical="center" wrapText="1"/>
    </xf>
    <xf numFmtId="3" fontId="7" fillId="0" borderId="40" xfId="3" applyNumberFormat="1" applyFont="1" applyFill="1" applyBorder="1" applyAlignment="1" applyProtection="1">
      <alignment horizontal="right" vertical="center" wrapText="1"/>
    </xf>
    <xf numFmtId="0" fontId="4" fillId="0" borderId="19" xfId="0" applyFont="1" applyBorder="1" applyAlignment="1" applyProtection="1">
      <alignment horizontal="center" vertical="center" wrapText="1"/>
    </xf>
    <xf numFmtId="3" fontId="3" fillId="7" borderId="5" xfId="0" applyNumberFormat="1" applyFont="1" applyFill="1" applyBorder="1" applyAlignment="1" applyProtection="1">
      <alignment horizontal="left" vertical="center" wrapText="1"/>
    </xf>
    <xf numFmtId="3" fontId="3" fillId="7" borderId="2" xfId="0" applyNumberFormat="1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vertical="center" wrapText="1"/>
    </xf>
    <xf numFmtId="41" fontId="3" fillId="7" borderId="4" xfId="0" applyNumberFormat="1" applyFont="1" applyFill="1" applyBorder="1" applyAlignment="1" applyProtection="1">
      <alignment horizontal="center" vertical="center" wrapText="1"/>
    </xf>
    <xf numFmtId="3" fontId="12" fillId="0" borderId="44" xfId="3" applyNumberFormat="1" applyFont="1" applyFill="1" applyBorder="1" applyAlignment="1" applyProtection="1">
      <alignment horizontal="right" vertical="center" wrapText="1"/>
      <protection locked="0"/>
    </xf>
    <xf numFmtId="41" fontId="7" fillId="7" borderId="20" xfId="3" applyNumberFormat="1" applyFont="1" applyFill="1" applyBorder="1" applyAlignment="1" applyProtection="1">
      <alignment horizontal="center" vertical="center" wrapText="1"/>
    </xf>
    <xf numFmtId="3" fontId="9" fillId="0" borderId="45" xfId="3" applyNumberFormat="1" applyFont="1" applyFill="1" applyBorder="1" applyAlignment="1" applyProtection="1">
      <alignment horizontal="right" vertical="center" wrapText="1"/>
      <protection locked="0"/>
    </xf>
    <xf numFmtId="41" fontId="3" fillId="7" borderId="5" xfId="0" applyNumberFormat="1" applyFont="1" applyFill="1" applyBorder="1" applyAlignment="1" applyProtection="1">
      <alignment horizontal="center" vertical="center" wrapText="1"/>
    </xf>
    <xf numFmtId="3" fontId="3" fillId="7" borderId="4" xfId="0" applyNumberFormat="1" applyFont="1" applyFill="1" applyBorder="1" applyAlignment="1" applyProtection="1">
      <alignment horizontal="left" vertical="center" wrapText="1"/>
    </xf>
    <xf numFmtId="3" fontId="4" fillId="7" borderId="20" xfId="0" applyNumberFormat="1" applyFont="1" applyFill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164" fontId="7" fillId="0" borderId="20" xfId="3" applyNumberFormat="1" applyFont="1" applyFill="1" applyBorder="1" applyAlignment="1" applyProtection="1">
      <alignment horizontal="right" vertical="center" wrapText="1"/>
      <protection locked="0"/>
    </xf>
    <xf numFmtId="3" fontId="7" fillId="0" borderId="40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20" xfId="0" applyFont="1" applyBorder="1" applyAlignment="1" applyProtection="1">
      <alignment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vertical="center" wrapText="1"/>
    </xf>
    <xf numFmtId="164" fontId="9" fillId="7" borderId="20" xfId="3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7" borderId="0" xfId="0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/>
    </xf>
    <xf numFmtId="3" fontId="8" fillId="0" borderId="0" xfId="0" applyNumberFormat="1" applyFont="1" applyFill="1" applyAlignment="1" applyProtection="1">
      <alignment horizontal="right" vertical="center" wrapText="1"/>
    </xf>
    <xf numFmtId="0" fontId="7" fillId="0" borderId="7" xfId="3" applyFont="1" applyFill="1" applyBorder="1" applyAlignment="1" applyProtection="1">
      <alignment horizontal="center" vertical="center" wrapText="1"/>
    </xf>
    <xf numFmtId="0" fontId="7" fillId="0" borderId="8" xfId="3" applyFont="1" applyFill="1" applyBorder="1" applyAlignment="1" applyProtection="1">
      <alignment vertical="center" wrapText="1"/>
    </xf>
    <xf numFmtId="41" fontId="7" fillId="0" borderId="9" xfId="3" applyNumberFormat="1" applyFont="1" applyFill="1" applyBorder="1" applyAlignment="1" applyProtection="1">
      <alignment horizontal="center" vertical="center" wrapText="1"/>
    </xf>
    <xf numFmtId="49" fontId="8" fillId="0" borderId="10" xfId="3" applyNumberFormat="1" applyFont="1" applyFill="1" applyBorder="1" applyAlignment="1" applyProtection="1">
      <alignment horizontal="center" vertical="center" wrapText="1"/>
    </xf>
    <xf numFmtId="0" fontId="8" fillId="0" borderId="11" xfId="3" applyFont="1" applyFill="1" applyBorder="1" applyAlignment="1" applyProtection="1">
      <alignment horizontal="left" vertical="center" wrapText="1"/>
    </xf>
    <xf numFmtId="164" fontId="8" fillId="0" borderId="11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3" applyFont="1" applyFill="1" applyBorder="1" applyAlignment="1" applyProtection="1">
      <alignment horizontal="left" vertical="center" wrapText="1"/>
    </xf>
    <xf numFmtId="0" fontId="8" fillId="0" borderId="6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41" fontId="8" fillId="0" borderId="2" xfId="3" applyNumberFormat="1" applyFont="1" applyFill="1" applyBorder="1" applyAlignment="1" applyProtection="1">
      <alignment horizontal="right" vertical="center" wrapText="1"/>
      <protection locked="0"/>
    </xf>
    <xf numFmtId="41" fontId="8" fillId="7" borderId="2" xfId="3" applyNumberFormat="1" applyFont="1" applyFill="1" applyBorder="1" applyAlignment="1" applyProtection="1">
      <alignment horizontal="right" vertical="center" wrapText="1"/>
    </xf>
    <xf numFmtId="0" fontId="8" fillId="0" borderId="2" xfId="3" applyFont="1" applyFill="1" applyBorder="1" applyAlignment="1" applyProtection="1">
      <alignment horizontal="left" vertical="center"/>
    </xf>
    <xf numFmtId="3" fontId="8" fillId="7" borderId="2" xfId="3" applyNumberFormat="1" applyFont="1" applyFill="1" applyBorder="1" applyAlignment="1" applyProtection="1">
      <alignment horizontal="right" vertical="center" wrapText="1"/>
    </xf>
    <xf numFmtId="3" fontId="8" fillId="0" borderId="14" xfId="3" applyNumberFormat="1" applyFont="1" applyFill="1" applyBorder="1" applyAlignment="1" applyProtection="1">
      <alignment horizontal="right" vertical="center" wrapText="1"/>
      <protection locked="0"/>
    </xf>
    <xf numFmtId="49" fontId="8" fillId="0" borderId="48" xfId="3" applyNumberFormat="1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49" fontId="8" fillId="0" borderId="15" xfId="3" applyNumberFormat="1" applyFont="1" applyFill="1" applyBorder="1" applyAlignment="1" applyProtection="1">
      <alignment horizontal="center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164" fontId="8" fillId="0" borderId="16" xfId="3" applyNumberFormat="1" applyFont="1" applyFill="1" applyBorder="1" applyAlignment="1" applyProtection="1">
      <alignment horizontal="right" vertical="center" wrapText="1"/>
      <protection locked="0"/>
    </xf>
    <xf numFmtId="3" fontId="8" fillId="0" borderId="17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20" xfId="3" applyFont="1" applyFill="1" applyBorder="1" applyAlignment="1" applyProtection="1">
      <alignment vertical="center" wrapText="1"/>
    </xf>
    <xf numFmtId="41" fontId="7" fillId="7" borderId="21" xfId="3" applyNumberFormat="1" applyFont="1" applyFill="1" applyBorder="1" applyAlignment="1" applyProtection="1">
      <alignment horizontal="right" vertical="center" wrapText="1"/>
    </xf>
    <xf numFmtId="41" fontId="8" fillId="7" borderId="5" xfId="3" applyNumberFormat="1" applyFont="1" applyFill="1" applyBorder="1" applyAlignment="1" applyProtection="1">
      <alignment horizontal="right" vertical="center" wrapText="1"/>
    </xf>
    <xf numFmtId="3" fontId="8" fillId="0" borderId="12" xfId="3" applyNumberFormat="1" applyFont="1" applyFill="1" applyBorder="1" applyAlignment="1" applyProtection="1">
      <alignment horizontal="right" vertical="center" wrapText="1"/>
      <protection locked="0"/>
    </xf>
    <xf numFmtId="3" fontId="8" fillId="7" borderId="4" xfId="3" applyNumberFormat="1" applyFont="1" applyFill="1" applyBorder="1" applyAlignment="1" applyProtection="1">
      <alignment horizontal="left" vertical="center" wrapText="1"/>
    </xf>
    <xf numFmtId="3" fontId="8" fillId="7" borderId="2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5" xfId="3" applyFont="1" applyFill="1" applyBorder="1" applyAlignment="1" applyProtection="1">
      <alignment horizontal="left" vertical="center" wrapText="1"/>
    </xf>
    <xf numFmtId="41" fontId="3" fillId="7" borderId="4" xfId="0" applyNumberFormat="1" applyFont="1" applyFill="1" applyBorder="1" applyAlignment="1" applyProtection="1">
      <alignment horizontal="right" vertical="center" wrapText="1"/>
    </xf>
    <xf numFmtId="0" fontId="9" fillId="0" borderId="20" xfId="3" applyFont="1" applyFill="1" applyBorder="1" applyAlignment="1" applyProtection="1">
      <alignment horizontal="left" vertical="center" wrapText="1"/>
    </xf>
    <xf numFmtId="41" fontId="9" fillId="7" borderId="23" xfId="3" applyNumberFormat="1" applyFont="1" applyFill="1" applyBorder="1" applyAlignment="1" applyProtection="1">
      <alignment horizontal="right" vertical="center" wrapText="1"/>
    </xf>
    <xf numFmtId="164" fontId="7" fillId="0" borderId="21" xfId="3" applyNumberFormat="1" applyFont="1" applyFill="1" applyBorder="1" applyAlignment="1" applyProtection="1">
      <alignment horizontal="right" vertical="center" wrapText="1"/>
    </xf>
    <xf numFmtId="3" fontId="7" fillId="0" borderId="21" xfId="3" applyNumberFormat="1" applyFont="1" applyFill="1" applyBorder="1" applyAlignment="1" applyProtection="1">
      <alignment horizontal="right" vertical="center" wrapText="1"/>
    </xf>
    <xf numFmtId="41" fontId="8" fillId="7" borderId="26" xfId="3" applyNumberFormat="1" applyFont="1" applyFill="1" applyBorder="1" applyAlignment="1" applyProtection="1">
      <alignment horizontal="right" vertical="center" wrapText="1"/>
    </xf>
    <xf numFmtId="164" fontId="8" fillId="0" borderId="49" xfId="3" applyNumberFormat="1" applyFont="1" applyFill="1" applyBorder="1" applyAlignment="1" applyProtection="1">
      <alignment horizontal="right" vertical="center" wrapText="1"/>
      <protection locked="0"/>
    </xf>
    <xf numFmtId="3" fontId="8" fillId="0" borderId="49" xfId="3" applyNumberFormat="1" applyFont="1" applyFill="1" applyBorder="1" applyAlignment="1" applyProtection="1">
      <alignment horizontal="right" vertical="center" wrapText="1"/>
      <protection locked="0"/>
    </xf>
    <xf numFmtId="41" fontId="8" fillId="7" borderId="25" xfId="3" applyNumberFormat="1" applyFont="1" applyFill="1" applyBorder="1" applyAlignment="1" applyProtection="1">
      <alignment horizontal="right" vertical="center" wrapText="1"/>
    </xf>
    <xf numFmtId="164" fontId="8" fillId="0" borderId="50" xfId="3" applyNumberFormat="1" applyFont="1" applyFill="1" applyBorder="1" applyAlignment="1" applyProtection="1">
      <alignment horizontal="right" vertical="center" wrapText="1"/>
      <protection locked="0"/>
    </xf>
    <xf numFmtId="3" fontId="8" fillId="0" borderId="50" xfId="3" applyNumberFormat="1" applyFont="1" applyFill="1" applyBorder="1" applyAlignment="1" applyProtection="1">
      <alignment horizontal="right" vertical="center" wrapText="1"/>
      <protection locked="0"/>
    </xf>
    <xf numFmtId="164" fontId="7" fillId="0" borderId="45" xfId="3" applyNumberFormat="1" applyFont="1" applyFill="1" applyBorder="1" applyAlignment="1" applyProtection="1">
      <alignment horizontal="right" vertical="center" wrapText="1"/>
    </xf>
    <xf numFmtId="41" fontId="8" fillId="7" borderId="27" xfId="3" applyNumberFormat="1" applyFont="1" applyFill="1" applyBorder="1" applyAlignment="1" applyProtection="1">
      <alignment horizontal="right" vertical="center" wrapText="1"/>
    </xf>
    <xf numFmtId="164" fontId="8" fillId="0" borderId="24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</xf>
    <xf numFmtId="41" fontId="8" fillId="7" borderId="0" xfId="3" applyNumberFormat="1" applyFont="1" applyFill="1" applyBorder="1" applyAlignment="1" applyProtection="1">
      <alignment horizontal="right" vertical="center" wrapText="1"/>
    </xf>
    <xf numFmtId="41" fontId="8" fillId="7" borderId="18" xfId="3" applyNumberFormat="1" applyFont="1" applyFill="1" applyBorder="1" applyAlignment="1" applyProtection="1">
      <alignment horizontal="right" vertical="center" wrapText="1"/>
    </xf>
    <xf numFmtId="41" fontId="9" fillId="7" borderId="21" xfId="3" applyNumberFormat="1" applyFont="1" applyFill="1" applyBorder="1" applyAlignment="1" applyProtection="1">
      <alignment horizontal="right" vertical="center" wrapText="1"/>
    </xf>
    <xf numFmtId="164" fontId="9" fillId="0" borderId="21" xfId="3" applyNumberFormat="1" applyFont="1" applyFill="1" applyBorder="1" applyAlignment="1" applyProtection="1">
      <alignment horizontal="right" vertical="center" wrapText="1"/>
    </xf>
    <xf numFmtId="164" fontId="4" fillId="0" borderId="21" xfId="0" applyNumberFormat="1" applyFont="1" applyBorder="1" applyAlignment="1" applyProtection="1">
      <alignment horizontal="right" vertical="center" wrapText="1"/>
    </xf>
    <xf numFmtId="3" fontId="4" fillId="0" borderId="21" xfId="0" applyNumberFormat="1" applyFont="1" applyBorder="1" applyAlignment="1" applyProtection="1">
      <alignment horizontal="right" vertical="center" wrapText="1"/>
    </xf>
    <xf numFmtId="3" fontId="8" fillId="7" borderId="18" xfId="3" applyNumberFormat="1" applyFont="1" applyFill="1" applyBorder="1" applyAlignment="1" applyProtection="1">
      <alignment horizontal="left" vertical="center" wrapText="1"/>
    </xf>
    <xf numFmtId="164" fontId="4" fillId="7" borderId="21" xfId="0" quotePrefix="1" applyNumberFormat="1" applyFont="1" applyFill="1" applyBorder="1" applyAlignment="1" applyProtection="1">
      <alignment horizontal="right" vertical="center" wrapText="1"/>
    </xf>
    <xf numFmtId="0" fontId="4" fillId="0" borderId="47" xfId="0" applyFont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3" fontId="4" fillId="8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right" vertical="center"/>
    </xf>
    <xf numFmtId="0" fontId="20" fillId="0" borderId="2" xfId="0" applyFont="1" applyFill="1" applyBorder="1" applyAlignment="1">
      <alignment vertical="center"/>
    </xf>
    <xf numFmtId="3" fontId="20" fillId="8" borderId="2" xfId="0" applyNumberFormat="1" applyFont="1" applyFill="1" applyBorder="1" applyAlignment="1">
      <alignment vertical="center"/>
    </xf>
    <xf numFmtId="0" fontId="2" fillId="9" borderId="2" xfId="0" applyFont="1" applyFill="1" applyBorder="1" applyAlignment="1">
      <alignment vertical="center"/>
    </xf>
    <xf numFmtId="3" fontId="21" fillId="9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 shrinkToFit="1"/>
    </xf>
    <xf numFmtId="3" fontId="4" fillId="7" borderId="2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54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165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 applyAlignment="1">
      <alignment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0" fontId="4" fillId="0" borderId="45" xfId="3" applyFont="1" applyBorder="1" applyAlignment="1">
      <alignment horizontal="center" vertical="center" wrapText="1"/>
    </xf>
    <xf numFmtId="164" fontId="4" fillId="0" borderId="20" xfId="6" applyNumberFormat="1" applyFont="1" applyBorder="1" applyAlignment="1">
      <alignment horizontal="center" vertical="center" wrapText="1"/>
    </xf>
    <xf numFmtId="164" fontId="4" fillId="0" borderId="21" xfId="6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shrinkToFit="1"/>
    </xf>
    <xf numFmtId="3" fontId="3" fillId="0" borderId="2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7" borderId="2" xfId="0" applyNumberFormat="1" applyFont="1" applyFill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3" fontId="4" fillId="7" borderId="2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1" applyFont="1" applyFill="1" applyBorder="1" applyAlignment="1">
      <alignment horizontal="left"/>
    </xf>
    <xf numFmtId="0" fontId="7" fillId="0" borderId="37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4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8">
    <cellStyle name="Normál" xfId="0" builtinId="0"/>
    <cellStyle name="Normál 2_mellékletek 2013. III. névi rendelethez Kőszeg" xfId="5"/>
    <cellStyle name="Normál 3" xfId="7"/>
    <cellStyle name="Normál_2013. költségvetés mell" xfId="2"/>
    <cellStyle name="Normál_KVRENMUNKA" xfId="3"/>
    <cellStyle name="Normál_Munka1" xfId="6"/>
    <cellStyle name="Normál_Munka2" xfId="4"/>
    <cellStyle name="Normál_R_2MEL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sqref="A1:G1"/>
    </sheetView>
  </sheetViews>
  <sheetFormatPr defaultRowHeight="15"/>
  <sheetData>
    <row r="1" spans="1:8">
      <c r="A1" s="328" t="s">
        <v>561</v>
      </c>
      <c r="B1" s="328"/>
      <c r="C1" s="328"/>
      <c r="D1" s="328"/>
      <c r="E1" s="328"/>
      <c r="F1" s="328"/>
      <c r="G1" s="328"/>
      <c r="H1" s="22"/>
    </row>
    <row r="2" spans="1:8">
      <c r="A2" s="21"/>
      <c r="B2" s="21"/>
      <c r="C2" s="21"/>
      <c r="D2" s="21"/>
      <c r="E2" s="21"/>
      <c r="F2" s="21"/>
      <c r="G2" s="21"/>
      <c r="H2" s="22"/>
    </row>
    <row r="3" spans="1:8">
      <c r="A3" s="327" t="s">
        <v>325</v>
      </c>
      <c r="B3" s="327"/>
      <c r="C3" s="327"/>
      <c r="D3" s="327"/>
      <c r="E3" s="327"/>
      <c r="F3" s="327"/>
      <c r="G3" s="327"/>
      <c r="H3" s="327"/>
    </row>
    <row r="4" spans="1:8">
      <c r="A4" s="1"/>
      <c r="B4" s="1"/>
      <c r="C4" s="2"/>
      <c r="D4" s="2"/>
      <c r="E4" s="2"/>
      <c r="F4" s="2"/>
      <c r="G4" s="22"/>
      <c r="H4" s="22"/>
    </row>
    <row r="5" spans="1:8">
      <c r="A5" s="1"/>
      <c r="B5" s="1"/>
      <c r="C5" s="2"/>
      <c r="D5" s="2"/>
      <c r="E5" s="2"/>
      <c r="F5" s="2"/>
      <c r="G5" s="22"/>
      <c r="H5" s="22"/>
    </row>
    <row r="6" spans="1:8">
      <c r="A6" s="3" t="s">
        <v>26</v>
      </c>
      <c r="B6" s="3"/>
      <c r="C6" s="2"/>
      <c r="D6" s="2"/>
      <c r="E6" s="2"/>
      <c r="F6" s="2"/>
      <c r="G6" s="22"/>
      <c r="H6" s="22"/>
    </row>
    <row r="7" spans="1:8">
      <c r="A7" s="3"/>
      <c r="B7" s="3" t="s">
        <v>27</v>
      </c>
      <c r="C7" s="2"/>
      <c r="D7" s="2"/>
      <c r="E7" s="2"/>
      <c r="F7" s="2"/>
      <c r="G7" s="22"/>
      <c r="H7" s="22"/>
    </row>
    <row r="8" spans="1:8">
      <c r="A8" s="3"/>
      <c r="B8" s="3" t="s">
        <v>28</v>
      </c>
      <c r="C8" s="4"/>
      <c r="D8" s="6" t="s">
        <v>35</v>
      </c>
      <c r="E8" s="2"/>
      <c r="F8" s="2"/>
      <c r="G8" s="22"/>
      <c r="H8" s="22"/>
    </row>
    <row r="9" spans="1:8">
      <c r="A9" s="3"/>
      <c r="B9" s="3" t="s">
        <v>29</v>
      </c>
      <c r="C9" s="4"/>
      <c r="D9" s="7" t="s">
        <v>36</v>
      </c>
      <c r="E9" s="2"/>
      <c r="F9" s="2"/>
      <c r="G9" s="22"/>
      <c r="H9" s="22"/>
    </row>
    <row r="10" spans="1:8">
      <c r="A10" s="3"/>
      <c r="B10" s="3" t="s">
        <v>30</v>
      </c>
      <c r="C10" s="4"/>
      <c r="D10" s="6" t="s">
        <v>420</v>
      </c>
      <c r="E10" s="2"/>
      <c r="F10" s="2"/>
      <c r="G10" s="22"/>
      <c r="H10" s="22"/>
    </row>
    <row r="11" spans="1:8">
      <c r="A11" s="3"/>
      <c r="B11" s="3" t="s">
        <v>31</v>
      </c>
      <c r="C11" s="4"/>
      <c r="D11" s="5" t="s">
        <v>34</v>
      </c>
      <c r="E11" s="2"/>
      <c r="F11" s="2"/>
      <c r="G11" s="22"/>
      <c r="H11" s="22"/>
    </row>
    <row r="12" spans="1:8">
      <c r="A12" s="3" t="s">
        <v>32</v>
      </c>
      <c r="B12" s="1"/>
      <c r="C12" s="2"/>
      <c r="D12" s="5" t="s">
        <v>33</v>
      </c>
      <c r="E12" s="2"/>
      <c r="F12" s="2"/>
      <c r="G12" s="22"/>
      <c r="H12" s="22"/>
    </row>
    <row r="13" spans="1:8">
      <c r="A13" s="22"/>
      <c r="B13" s="22"/>
      <c r="C13" s="22"/>
      <c r="D13" s="22"/>
      <c r="E13" s="22"/>
      <c r="F13" s="22"/>
      <c r="G13" s="22"/>
      <c r="H13" s="22"/>
    </row>
    <row r="14" spans="1:8">
      <c r="A14" s="22"/>
      <c r="B14" s="22"/>
      <c r="C14" s="22"/>
      <c r="D14" s="22"/>
      <c r="E14" s="22"/>
      <c r="F14" s="22"/>
      <c r="G14" s="22"/>
      <c r="H14" s="22"/>
    </row>
    <row r="15" spans="1:8">
      <c r="A15" s="22"/>
      <c r="B15" s="22"/>
      <c r="C15" s="22"/>
      <c r="D15" s="22"/>
      <c r="E15" s="22"/>
      <c r="F15" s="22"/>
      <c r="G15" s="22"/>
      <c r="H15" s="22"/>
    </row>
  </sheetData>
  <mergeCells count="2">
    <mergeCell ref="A3:H3"/>
    <mergeCell ref="A1:G1"/>
  </mergeCells>
  <pageMargins left="0.70866141732283472" right="0.70866141732283472" top="0.74803149606299213" bottom="0.74803149606299213" header="0.31496062992125984" footer="0.31496062992125984"/>
  <pageSetup paperSize="9" scale="120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57"/>
  <sheetViews>
    <sheetView zoomScale="90" zoomScaleNormal="90" zoomScaleSheetLayoutView="85" workbookViewId="0">
      <selection activeCell="A2" sqref="A2:F2"/>
    </sheetView>
  </sheetViews>
  <sheetFormatPr defaultRowHeight="12.75"/>
  <cols>
    <col min="1" max="1" width="14.5703125" style="60" customWidth="1"/>
    <col min="2" max="2" width="53.5703125" style="60" customWidth="1"/>
    <col min="3" max="3" width="10.42578125" style="60" customWidth="1"/>
    <col min="4" max="4" width="12.140625" style="60" customWidth="1"/>
    <col min="5" max="5" width="11.28515625" style="60" customWidth="1"/>
    <col min="6" max="6" width="11.42578125" style="61" customWidth="1"/>
    <col min="7" max="16384" width="9.140625" style="60"/>
  </cols>
  <sheetData>
    <row r="2" spans="1:6" ht="13.5">
      <c r="A2" s="333" t="s">
        <v>560</v>
      </c>
      <c r="B2" s="333"/>
      <c r="C2" s="333"/>
      <c r="D2" s="333"/>
      <c r="E2" s="333"/>
      <c r="F2" s="333"/>
    </row>
    <row r="4" spans="1:6">
      <c r="A4" s="332" t="s">
        <v>80</v>
      </c>
      <c r="B4" s="332"/>
      <c r="C4" s="332"/>
      <c r="D4" s="332"/>
      <c r="E4" s="332"/>
    </row>
    <row r="5" spans="1:6">
      <c r="A5" s="332" t="s">
        <v>421</v>
      </c>
      <c r="B5" s="332"/>
      <c r="C5" s="332"/>
      <c r="D5" s="332"/>
      <c r="E5" s="332"/>
    </row>
    <row r="7" spans="1:6">
      <c r="A7" s="62"/>
      <c r="B7" s="62"/>
      <c r="C7" s="63"/>
      <c r="D7" s="62"/>
      <c r="E7" s="24"/>
    </row>
    <row r="8" spans="1:6" ht="13.5" thickBot="1">
      <c r="A8" s="25"/>
      <c r="B8" s="26"/>
      <c r="C8" s="64"/>
      <c r="D8" s="65"/>
      <c r="E8" s="65"/>
    </row>
    <row r="9" spans="1:6">
      <c r="A9" s="144" t="s">
        <v>81</v>
      </c>
      <c r="B9" s="334" t="s">
        <v>82</v>
      </c>
      <c r="C9" s="335"/>
      <c r="D9" s="335"/>
      <c r="E9" s="336"/>
      <c r="F9" s="145" t="s">
        <v>342</v>
      </c>
    </row>
    <row r="10" spans="1:6" ht="26.25" thickBot="1">
      <c r="A10" s="146" t="s">
        <v>83</v>
      </c>
      <c r="B10" s="337" t="s">
        <v>84</v>
      </c>
      <c r="C10" s="338"/>
      <c r="D10" s="338"/>
      <c r="E10" s="339"/>
      <c r="F10" s="147" t="s">
        <v>342</v>
      </c>
    </row>
    <row r="11" spans="1:6" ht="14.25" thickBot="1">
      <c r="A11" s="148"/>
      <c r="B11" s="148"/>
      <c r="C11" s="148"/>
      <c r="D11" s="66"/>
      <c r="E11" s="66"/>
      <c r="F11" s="67" t="s">
        <v>85</v>
      </c>
    </row>
    <row r="12" spans="1:6" ht="39" thickBot="1">
      <c r="A12" s="149" t="s">
        <v>86</v>
      </c>
      <c r="B12" s="150" t="s">
        <v>87</v>
      </c>
      <c r="C12" s="151" t="s">
        <v>422</v>
      </c>
      <c r="D12" s="151" t="s">
        <v>423</v>
      </c>
      <c r="E12" s="151" t="s">
        <v>418</v>
      </c>
      <c r="F12" s="152" t="s">
        <v>424</v>
      </c>
    </row>
    <row r="13" spans="1:6" ht="13.5" thickBot="1">
      <c r="A13" s="153" t="s">
        <v>88</v>
      </c>
      <c r="B13" s="154" t="s">
        <v>89</v>
      </c>
      <c r="C13" s="154" t="s">
        <v>90</v>
      </c>
      <c r="D13" s="155" t="s">
        <v>91</v>
      </c>
      <c r="E13" s="154" t="s">
        <v>92</v>
      </c>
      <c r="F13" s="156" t="s">
        <v>336</v>
      </c>
    </row>
    <row r="14" spans="1:6" ht="13.5" thickBot="1">
      <c r="A14" s="329" t="s">
        <v>93</v>
      </c>
      <c r="B14" s="330"/>
      <c r="C14" s="330"/>
      <c r="D14" s="330"/>
      <c r="E14" s="330"/>
      <c r="F14" s="331"/>
    </row>
    <row r="15" spans="1:6" ht="15.95" customHeight="1" thickBot="1">
      <c r="A15" s="157" t="s">
        <v>28</v>
      </c>
      <c r="B15" s="158" t="s">
        <v>94</v>
      </c>
      <c r="C15" s="159">
        <f>SUM(C16:C21)</f>
        <v>137920</v>
      </c>
      <c r="D15" s="159">
        <f t="shared" ref="D15:F15" si="0">SUM(D16:D21)</f>
        <v>141676</v>
      </c>
      <c r="E15" s="159">
        <f t="shared" si="0"/>
        <v>17432</v>
      </c>
      <c r="F15" s="159">
        <f t="shared" si="0"/>
        <v>159108</v>
      </c>
    </row>
    <row r="16" spans="1:6" ht="15.95" customHeight="1">
      <c r="A16" s="160" t="s">
        <v>95</v>
      </c>
      <c r="B16" s="161" t="s">
        <v>96</v>
      </c>
      <c r="C16" s="162">
        <v>188</v>
      </c>
      <c r="D16" s="162">
        <v>376</v>
      </c>
      <c r="E16" s="162">
        <f>F16-D16</f>
        <v>-188</v>
      </c>
      <c r="F16" s="163">
        <v>188</v>
      </c>
    </row>
    <row r="17" spans="1:6" ht="15.95" customHeight="1">
      <c r="A17" s="164" t="s">
        <v>97</v>
      </c>
      <c r="B17" s="165" t="s">
        <v>98</v>
      </c>
      <c r="C17" s="166">
        <v>88605</v>
      </c>
      <c r="D17" s="166">
        <v>88989</v>
      </c>
      <c r="E17" s="162">
        <f t="shared" ref="E17:E21" si="1">F17-D17</f>
        <v>8179</v>
      </c>
      <c r="F17" s="167">
        <v>97168</v>
      </c>
    </row>
    <row r="18" spans="1:6" ht="15.95" customHeight="1">
      <c r="A18" s="164" t="s">
        <v>99</v>
      </c>
      <c r="B18" s="165" t="s">
        <v>100</v>
      </c>
      <c r="C18" s="166">
        <v>43819</v>
      </c>
      <c r="D18" s="166">
        <v>45996</v>
      </c>
      <c r="E18" s="162">
        <f t="shared" si="1"/>
        <v>5308</v>
      </c>
      <c r="F18" s="167">
        <v>51304</v>
      </c>
    </row>
    <row r="19" spans="1:6" ht="15.95" customHeight="1">
      <c r="A19" s="164" t="s">
        <v>101</v>
      </c>
      <c r="B19" s="165" t="s">
        <v>102</v>
      </c>
      <c r="C19" s="166">
        <v>5308</v>
      </c>
      <c r="D19" s="166">
        <v>5363</v>
      </c>
      <c r="E19" s="162">
        <f t="shared" si="1"/>
        <v>0</v>
      </c>
      <c r="F19" s="167">
        <v>5363</v>
      </c>
    </row>
    <row r="20" spans="1:6" ht="15.95" customHeight="1">
      <c r="A20" s="164" t="s">
        <v>103</v>
      </c>
      <c r="B20" s="165" t="s">
        <v>343</v>
      </c>
      <c r="C20" s="166">
        <v>0</v>
      </c>
      <c r="D20" s="166">
        <v>952</v>
      </c>
      <c r="E20" s="162">
        <f t="shared" si="1"/>
        <v>4133</v>
      </c>
      <c r="F20" s="167">
        <v>5085</v>
      </c>
    </row>
    <row r="21" spans="1:6" ht="15.95" customHeight="1" thickBot="1">
      <c r="A21" s="168" t="s">
        <v>104</v>
      </c>
      <c r="B21" s="169" t="s">
        <v>105</v>
      </c>
      <c r="C21" s="170">
        <v>0</v>
      </c>
      <c r="D21" s="170">
        <v>0</v>
      </c>
      <c r="E21" s="162">
        <f t="shared" si="1"/>
        <v>0</v>
      </c>
      <c r="F21" s="171">
        <v>0</v>
      </c>
    </row>
    <row r="22" spans="1:6" ht="26.25" thickBot="1">
      <c r="A22" s="157" t="s">
        <v>29</v>
      </c>
      <c r="B22" s="172" t="s">
        <v>106</v>
      </c>
      <c r="C22" s="159">
        <f>SUM(C23:C27)</f>
        <v>13735</v>
      </c>
      <c r="D22" s="159">
        <f>SUM(D23:D27)</f>
        <v>59226</v>
      </c>
      <c r="E22" s="159">
        <f>SUM(E23:E27)</f>
        <v>17994</v>
      </c>
      <c r="F22" s="159">
        <f>SUM(F23:F27)</f>
        <v>77220</v>
      </c>
    </row>
    <row r="23" spans="1:6" ht="15.95" customHeight="1">
      <c r="A23" s="160" t="s">
        <v>107</v>
      </c>
      <c r="B23" s="161" t="s">
        <v>108</v>
      </c>
      <c r="C23" s="173">
        <v>0</v>
      </c>
      <c r="D23" s="162">
        <v>0</v>
      </c>
      <c r="E23" s="162"/>
      <c r="F23" s="174">
        <v>0</v>
      </c>
    </row>
    <row r="24" spans="1:6" ht="15.95" customHeight="1">
      <c r="A24" s="164" t="s">
        <v>109</v>
      </c>
      <c r="B24" s="165" t="s">
        <v>110</v>
      </c>
      <c r="C24" s="175">
        <v>0</v>
      </c>
      <c r="D24" s="166">
        <v>0</v>
      </c>
      <c r="E24" s="166"/>
      <c r="F24" s="176">
        <v>0</v>
      </c>
    </row>
    <row r="25" spans="1:6" ht="15.95" customHeight="1">
      <c r="A25" s="164" t="s">
        <v>111</v>
      </c>
      <c r="B25" s="165" t="s">
        <v>112</v>
      </c>
      <c r="C25" s="175">
        <v>0</v>
      </c>
      <c r="D25" s="166">
        <v>0</v>
      </c>
      <c r="E25" s="166"/>
      <c r="F25" s="176">
        <v>0</v>
      </c>
    </row>
    <row r="26" spans="1:6" ht="15.95" customHeight="1">
      <c r="A26" s="164" t="s">
        <v>113</v>
      </c>
      <c r="B26" s="165" t="s">
        <v>114</v>
      </c>
      <c r="C26" s="175">
        <v>0</v>
      </c>
      <c r="D26" s="166">
        <v>0</v>
      </c>
      <c r="E26" s="166"/>
      <c r="F26" s="176">
        <v>0</v>
      </c>
    </row>
    <row r="27" spans="1:6" ht="15.95" customHeight="1">
      <c r="A27" s="164" t="s">
        <v>115</v>
      </c>
      <c r="B27" s="165" t="s">
        <v>116</v>
      </c>
      <c r="C27" s="177">
        <v>13735</v>
      </c>
      <c r="D27" s="166">
        <v>59226</v>
      </c>
      <c r="E27" s="166">
        <f>F27-D27</f>
        <v>17994</v>
      </c>
      <c r="F27" s="176">
        <v>77220</v>
      </c>
    </row>
    <row r="28" spans="1:6" ht="15.95" customHeight="1" thickBot="1">
      <c r="A28" s="168" t="s">
        <v>117</v>
      </c>
      <c r="B28" s="169" t="s">
        <v>118</v>
      </c>
      <c r="C28" s="178">
        <v>0</v>
      </c>
      <c r="D28" s="170">
        <v>11505</v>
      </c>
      <c r="E28" s="166">
        <f>F28-D28</f>
        <v>-11505</v>
      </c>
      <c r="F28" s="179">
        <v>0</v>
      </c>
    </row>
    <row r="29" spans="1:6" ht="26.25" thickBot="1">
      <c r="A29" s="157" t="s">
        <v>30</v>
      </c>
      <c r="B29" s="158" t="s">
        <v>119</v>
      </c>
      <c r="C29" s="159">
        <f>SUM(C30:C34)</f>
        <v>0</v>
      </c>
      <c r="D29" s="159">
        <f>SUM(D30:D34)</f>
        <v>291602</v>
      </c>
      <c r="E29" s="159">
        <f t="shared" ref="E29" si="2">SUM(E30:E35)</f>
        <v>434615</v>
      </c>
      <c r="F29" s="159">
        <f>SUM(F30:F34)</f>
        <v>726217</v>
      </c>
    </row>
    <row r="30" spans="1:6" ht="15.95" customHeight="1">
      <c r="A30" s="160" t="s">
        <v>120</v>
      </c>
      <c r="B30" s="161" t="s">
        <v>121</v>
      </c>
      <c r="C30" s="173">
        <v>0</v>
      </c>
      <c r="D30" s="162">
        <v>0</v>
      </c>
      <c r="E30" s="162"/>
      <c r="F30" s="174">
        <v>0</v>
      </c>
    </row>
    <row r="31" spans="1:6" ht="15.95" customHeight="1">
      <c r="A31" s="164" t="s">
        <v>122</v>
      </c>
      <c r="B31" s="165" t="s">
        <v>123</v>
      </c>
      <c r="C31" s="175">
        <v>0</v>
      </c>
      <c r="D31" s="166">
        <v>0</v>
      </c>
      <c r="E31" s="166"/>
      <c r="F31" s="176">
        <v>0</v>
      </c>
    </row>
    <row r="32" spans="1:6" ht="15.95" customHeight="1">
      <c r="A32" s="164" t="s">
        <v>124</v>
      </c>
      <c r="B32" s="165" t="s">
        <v>125</v>
      </c>
      <c r="C32" s="175">
        <v>0</v>
      </c>
      <c r="D32" s="166">
        <v>0</v>
      </c>
      <c r="E32" s="166"/>
      <c r="F32" s="176">
        <v>0</v>
      </c>
    </row>
    <row r="33" spans="1:6" ht="15.95" customHeight="1">
      <c r="A33" s="164" t="s">
        <v>126</v>
      </c>
      <c r="B33" s="165" t="s">
        <v>127</v>
      </c>
      <c r="C33" s="175">
        <v>0</v>
      </c>
      <c r="D33" s="166">
        <v>0</v>
      </c>
      <c r="E33" s="166"/>
      <c r="F33" s="176">
        <v>0</v>
      </c>
    </row>
    <row r="34" spans="1:6" ht="15.95" customHeight="1">
      <c r="A34" s="164" t="s">
        <v>128</v>
      </c>
      <c r="B34" s="165" t="s">
        <v>129</v>
      </c>
      <c r="C34" s="177">
        <v>0</v>
      </c>
      <c r="D34" s="166">
        <v>291602</v>
      </c>
      <c r="E34" s="166">
        <f>F34-D34</f>
        <v>434615</v>
      </c>
      <c r="F34" s="176">
        <v>726217</v>
      </c>
    </row>
    <row r="35" spans="1:6" ht="15.95" customHeight="1" thickBot="1">
      <c r="A35" s="168" t="s">
        <v>130</v>
      </c>
      <c r="B35" s="169" t="s">
        <v>131</v>
      </c>
      <c r="C35" s="180">
        <v>0</v>
      </c>
      <c r="D35" s="170">
        <v>288081</v>
      </c>
      <c r="E35" s="170"/>
      <c r="F35" s="179">
        <v>719598</v>
      </c>
    </row>
    <row r="36" spans="1:6" ht="15.95" customHeight="1" thickBot="1">
      <c r="A36" s="157" t="s">
        <v>132</v>
      </c>
      <c r="B36" s="158" t="s">
        <v>133</v>
      </c>
      <c r="C36" s="181">
        <f>C37+C38+C39+C43</f>
        <v>352600</v>
      </c>
      <c r="D36" s="181">
        <f t="shared" ref="D36:F36" si="3">D37+D38+D39+D43</f>
        <v>369706</v>
      </c>
      <c r="E36" s="181">
        <f t="shared" si="3"/>
        <v>20963</v>
      </c>
      <c r="F36" s="181">
        <f t="shared" si="3"/>
        <v>390669</v>
      </c>
    </row>
    <row r="37" spans="1:6" ht="15.95" customHeight="1">
      <c r="A37" s="160" t="s">
        <v>134</v>
      </c>
      <c r="B37" s="182" t="s">
        <v>135</v>
      </c>
      <c r="C37" s="183">
        <v>100</v>
      </c>
      <c r="D37" s="183">
        <v>100</v>
      </c>
      <c r="E37" s="183">
        <f>F37-D37</f>
        <v>0</v>
      </c>
      <c r="F37" s="183">
        <v>100</v>
      </c>
    </row>
    <row r="38" spans="1:6" ht="15.95" customHeight="1">
      <c r="A38" s="164" t="s">
        <v>136</v>
      </c>
      <c r="B38" s="165" t="s">
        <v>137</v>
      </c>
      <c r="C38" s="166">
        <v>42000</v>
      </c>
      <c r="D38" s="166">
        <v>42000</v>
      </c>
      <c r="E38" s="166">
        <f>F38-D38</f>
        <v>0</v>
      </c>
      <c r="F38" s="166">
        <v>42000</v>
      </c>
    </row>
    <row r="39" spans="1:6" ht="15.95" customHeight="1">
      <c r="A39" s="160" t="s">
        <v>138</v>
      </c>
      <c r="B39" s="161" t="s">
        <v>475</v>
      </c>
      <c r="C39" s="184">
        <v>309500</v>
      </c>
      <c r="D39" s="184">
        <v>326606</v>
      </c>
      <c r="E39" s="166">
        <f t="shared" ref="E39:E43" si="4">F39-D39</f>
        <v>20963</v>
      </c>
      <c r="F39" s="184">
        <v>347569</v>
      </c>
    </row>
    <row r="40" spans="1:6" ht="15.95" customHeight="1">
      <c r="A40" s="164" t="s">
        <v>139</v>
      </c>
      <c r="B40" s="185" t="s">
        <v>140</v>
      </c>
      <c r="C40" s="166">
        <v>290000</v>
      </c>
      <c r="D40" s="166">
        <v>307106</v>
      </c>
      <c r="E40" s="166">
        <f t="shared" si="4"/>
        <v>20963</v>
      </c>
      <c r="F40" s="166">
        <v>328069</v>
      </c>
    </row>
    <row r="41" spans="1:6" ht="15.95" customHeight="1">
      <c r="A41" s="164" t="s">
        <v>141</v>
      </c>
      <c r="B41" s="165" t="s">
        <v>142</v>
      </c>
      <c r="C41" s="166">
        <v>19000</v>
      </c>
      <c r="D41" s="166">
        <v>19000</v>
      </c>
      <c r="E41" s="166">
        <f t="shared" si="4"/>
        <v>0</v>
      </c>
      <c r="F41" s="166">
        <v>19000</v>
      </c>
    </row>
    <row r="42" spans="1:6" ht="15.95" customHeight="1">
      <c r="A42" s="164" t="s">
        <v>143</v>
      </c>
      <c r="B42" s="165" t="s">
        <v>144</v>
      </c>
      <c r="C42" s="166">
        <v>500</v>
      </c>
      <c r="D42" s="166">
        <v>500</v>
      </c>
      <c r="E42" s="166">
        <f t="shared" si="4"/>
        <v>0</v>
      </c>
      <c r="F42" s="166">
        <v>500</v>
      </c>
    </row>
    <row r="43" spans="1:6" ht="15.95" customHeight="1" thickBot="1">
      <c r="A43" s="168" t="s">
        <v>145</v>
      </c>
      <c r="B43" s="169" t="s">
        <v>146</v>
      </c>
      <c r="C43" s="170">
        <v>1000</v>
      </c>
      <c r="D43" s="170">
        <v>1000</v>
      </c>
      <c r="E43" s="166">
        <f t="shared" si="4"/>
        <v>0</v>
      </c>
      <c r="F43" s="170">
        <v>1000</v>
      </c>
    </row>
    <row r="44" spans="1:6" ht="15.95" customHeight="1" thickBot="1">
      <c r="A44" s="157" t="s">
        <v>147</v>
      </c>
      <c r="B44" s="158" t="s">
        <v>148</v>
      </c>
      <c r="C44" s="186">
        <f>SUM(C45:C55)</f>
        <v>115057</v>
      </c>
      <c r="D44" s="186">
        <f t="shared" ref="D44:F44" si="5">SUM(D45:D55)</f>
        <v>115795</v>
      </c>
      <c r="E44" s="186">
        <f t="shared" si="5"/>
        <v>2869</v>
      </c>
      <c r="F44" s="186">
        <f t="shared" si="5"/>
        <v>118664</v>
      </c>
    </row>
    <row r="45" spans="1:6" ht="15.95" customHeight="1">
      <c r="A45" s="160" t="s">
        <v>149</v>
      </c>
      <c r="B45" s="161" t="s">
        <v>150</v>
      </c>
      <c r="C45" s="162">
        <v>22530</v>
      </c>
      <c r="D45" s="162">
        <v>22530</v>
      </c>
      <c r="E45" s="187">
        <f>F45-D45</f>
        <v>0</v>
      </c>
      <c r="F45" s="187">
        <v>22530</v>
      </c>
    </row>
    <row r="46" spans="1:6" ht="15.95" customHeight="1">
      <c r="A46" s="164" t="s">
        <v>151</v>
      </c>
      <c r="B46" s="165" t="s">
        <v>152</v>
      </c>
      <c r="C46" s="166">
        <v>7073</v>
      </c>
      <c r="D46" s="166">
        <v>7073</v>
      </c>
      <c r="E46" s="187">
        <f t="shared" ref="E46:E52" si="6">F46-D46</f>
        <v>2540</v>
      </c>
      <c r="F46" s="188">
        <v>9613</v>
      </c>
    </row>
    <row r="47" spans="1:6" ht="15.95" customHeight="1">
      <c r="A47" s="164" t="s">
        <v>153</v>
      </c>
      <c r="B47" s="165" t="s">
        <v>154</v>
      </c>
      <c r="C47" s="166">
        <v>1852</v>
      </c>
      <c r="D47" s="166">
        <v>2155</v>
      </c>
      <c r="E47" s="187">
        <f t="shared" si="6"/>
        <v>258</v>
      </c>
      <c r="F47" s="188">
        <v>2413</v>
      </c>
    </row>
    <row r="48" spans="1:6" ht="15.95" customHeight="1">
      <c r="A48" s="164" t="s">
        <v>155</v>
      </c>
      <c r="B48" s="165" t="s">
        <v>156</v>
      </c>
      <c r="C48" s="166">
        <v>15191</v>
      </c>
      <c r="D48" s="166">
        <v>15191</v>
      </c>
      <c r="E48" s="187">
        <f t="shared" si="6"/>
        <v>0</v>
      </c>
      <c r="F48" s="166">
        <v>15191</v>
      </c>
    </row>
    <row r="49" spans="1:6" ht="15.95" customHeight="1">
      <c r="A49" s="164" t="s">
        <v>157</v>
      </c>
      <c r="B49" s="165" t="s">
        <v>158</v>
      </c>
      <c r="C49" s="166">
        <v>19165</v>
      </c>
      <c r="D49" s="166">
        <v>19762</v>
      </c>
      <c r="E49" s="187">
        <f t="shared" si="6"/>
        <v>1</v>
      </c>
      <c r="F49" s="166">
        <v>19763</v>
      </c>
    </row>
    <row r="50" spans="1:6" ht="15.95" customHeight="1">
      <c r="A50" s="164" t="s">
        <v>159</v>
      </c>
      <c r="B50" s="165" t="s">
        <v>160</v>
      </c>
      <c r="C50" s="166">
        <v>11744</v>
      </c>
      <c r="D50" s="166">
        <v>11582</v>
      </c>
      <c r="E50" s="187">
        <f t="shared" si="6"/>
        <v>70</v>
      </c>
      <c r="F50" s="166">
        <v>11652</v>
      </c>
    </row>
    <row r="51" spans="1:6" ht="15.95" customHeight="1">
      <c r="A51" s="164" t="s">
        <v>161</v>
      </c>
      <c r="B51" s="165" t="s">
        <v>162</v>
      </c>
      <c r="C51" s="166">
        <v>37501</v>
      </c>
      <c r="D51" s="166">
        <v>37501</v>
      </c>
      <c r="E51" s="187">
        <f t="shared" si="6"/>
        <v>0</v>
      </c>
      <c r="F51" s="166">
        <v>37501</v>
      </c>
    </row>
    <row r="52" spans="1:6" ht="15.95" customHeight="1">
      <c r="A52" s="164" t="s">
        <v>163</v>
      </c>
      <c r="B52" s="165" t="s">
        <v>164</v>
      </c>
      <c r="C52" s="166">
        <v>1</v>
      </c>
      <c r="D52" s="166">
        <v>1</v>
      </c>
      <c r="E52" s="187">
        <f t="shared" si="6"/>
        <v>0</v>
      </c>
      <c r="F52" s="166">
        <v>1</v>
      </c>
    </row>
    <row r="53" spans="1:6" ht="15.95" customHeight="1">
      <c r="A53" s="164" t="s">
        <v>165</v>
      </c>
      <c r="B53" s="165" t="s">
        <v>166</v>
      </c>
      <c r="C53" s="177">
        <v>0</v>
      </c>
      <c r="D53" s="189">
        <v>0</v>
      </c>
      <c r="E53" s="189"/>
      <c r="F53" s="174">
        <v>0</v>
      </c>
    </row>
    <row r="54" spans="1:6" ht="15.95" customHeight="1">
      <c r="A54" s="168" t="s">
        <v>344</v>
      </c>
      <c r="B54" s="169" t="s">
        <v>167</v>
      </c>
      <c r="C54" s="180">
        <v>0</v>
      </c>
      <c r="D54" s="190">
        <v>0</v>
      </c>
      <c r="E54" s="190"/>
      <c r="F54" s="174">
        <v>0</v>
      </c>
    </row>
    <row r="55" spans="1:6" ht="15.95" customHeight="1" thickBot="1">
      <c r="A55" s="168" t="s">
        <v>168</v>
      </c>
      <c r="B55" s="169" t="s">
        <v>169</v>
      </c>
      <c r="C55" s="180">
        <v>0</v>
      </c>
      <c r="D55" s="190">
        <v>0</v>
      </c>
      <c r="E55" s="190"/>
      <c r="F55" s="174">
        <v>0</v>
      </c>
    </row>
    <row r="56" spans="1:6" ht="15.95" customHeight="1" thickBot="1">
      <c r="A56" s="157" t="s">
        <v>170</v>
      </c>
      <c r="B56" s="158" t="s">
        <v>171</v>
      </c>
      <c r="C56" s="186">
        <f>SUM(C57:C61)</f>
        <v>17872</v>
      </c>
      <c r="D56" s="186">
        <f t="shared" ref="D56:F56" si="7">SUM(D57:D61)</f>
        <v>17872</v>
      </c>
      <c r="E56" s="186">
        <f t="shared" si="7"/>
        <v>0</v>
      </c>
      <c r="F56" s="186">
        <f t="shared" si="7"/>
        <v>17872</v>
      </c>
    </row>
    <row r="57" spans="1:6" ht="15.95" customHeight="1">
      <c r="A57" s="160" t="s">
        <v>172</v>
      </c>
      <c r="B57" s="161" t="s">
        <v>173</v>
      </c>
      <c r="C57" s="191">
        <v>0</v>
      </c>
      <c r="D57" s="192">
        <v>0</v>
      </c>
      <c r="E57" s="192"/>
      <c r="F57" s="193">
        <v>0</v>
      </c>
    </row>
    <row r="58" spans="1:6" ht="15.95" customHeight="1">
      <c r="A58" s="164" t="s">
        <v>174</v>
      </c>
      <c r="B58" s="165" t="s">
        <v>175</v>
      </c>
      <c r="C58" s="177">
        <v>17872</v>
      </c>
      <c r="D58" s="189">
        <v>17872</v>
      </c>
      <c r="E58" s="189"/>
      <c r="F58" s="194">
        <v>17872</v>
      </c>
    </row>
    <row r="59" spans="1:6" ht="15.95" customHeight="1">
      <c r="A59" s="164" t="s">
        <v>176</v>
      </c>
      <c r="B59" s="165" t="s">
        <v>177</v>
      </c>
      <c r="C59" s="177">
        <v>0</v>
      </c>
      <c r="D59" s="189">
        <v>0</v>
      </c>
      <c r="E59" s="189"/>
      <c r="F59" s="194">
        <v>0</v>
      </c>
    </row>
    <row r="60" spans="1:6" ht="15.95" customHeight="1">
      <c r="A60" s="164" t="s">
        <v>178</v>
      </c>
      <c r="B60" s="165" t="s">
        <v>179</v>
      </c>
      <c r="C60" s="177">
        <v>0</v>
      </c>
      <c r="D60" s="189">
        <v>0</v>
      </c>
      <c r="E60" s="189"/>
      <c r="F60" s="194">
        <v>0</v>
      </c>
    </row>
    <row r="61" spans="1:6" ht="15.95" customHeight="1" thickBot="1">
      <c r="A61" s="195" t="s">
        <v>180</v>
      </c>
      <c r="B61" s="196" t="s">
        <v>181</v>
      </c>
      <c r="C61" s="197">
        <v>0</v>
      </c>
      <c r="D61" s="198">
        <v>0</v>
      </c>
      <c r="E61" s="198"/>
      <c r="F61" s="199">
        <v>0</v>
      </c>
    </row>
    <row r="62" spans="1:6" ht="15.95" customHeight="1" thickTop="1" thickBot="1">
      <c r="A62" s="200" t="s">
        <v>182</v>
      </c>
      <c r="B62" s="201" t="s">
        <v>183</v>
      </c>
      <c r="C62" s="202">
        <f>SUM(C63:C66)</f>
        <v>6136</v>
      </c>
      <c r="D62" s="202">
        <f t="shared" ref="D62:F62" si="8">SUM(D63:D66)</f>
        <v>7076</v>
      </c>
      <c r="E62" s="202">
        <f t="shared" si="8"/>
        <v>0</v>
      </c>
      <c r="F62" s="202">
        <f t="shared" si="8"/>
        <v>7076</v>
      </c>
    </row>
    <row r="63" spans="1:6" ht="25.5">
      <c r="A63" s="160" t="s">
        <v>184</v>
      </c>
      <c r="B63" s="161" t="s">
        <v>185</v>
      </c>
      <c r="C63" s="191">
        <v>0</v>
      </c>
      <c r="D63" s="162">
        <v>0</v>
      </c>
      <c r="E63" s="162"/>
      <c r="F63" s="174">
        <v>0</v>
      </c>
    </row>
    <row r="64" spans="1:6" ht="25.5">
      <c r="A64" s="164" t="s">
        <v>186</v>
      </c>
      <c r="B64" s="165" t="s">
        <v>187</v>
      </c>
      <c r="C64" s="177">
        <v>2232</v>
      </c>
      <c r="D64" s="166">
        <v>2232</v>
      </c>
      <c r="E64" s="187">
        <f t="shared" ref="E64:E65" si="9">F64-D64</f>
        <v>0</v>
      </c>
      <c r="F64" s="176">
        <v>2232</v>
      </c>
    </row>
    <row r="65" spans="1:6" ht="15.95" customHeight="1">
      <c r="A65" s="164" t="s">
        <v>188</v>
      </c>
      <c r="B65" s="165" t="s">
        <v>189</v>
      </c>
      <c r="C65" s="177">
        <v>3904</v>
      </c>
      <c r="D65" s="166">
        <v>4844</v>
      </c>
      <c r="E65" s="187">
        <f t="shared" si="9"/>
        <v>0</v>
      </c>
      <c r="F65" s="176">
        <v>4844</v>
      </c>
    </row>
    <row r="66" spans="1:6" ht="15.95" customHeight="1" thickBot="1">
      <c r="A66" s="168" t="s">
        <v>190</v>
      </c>
      <c r="B66" s="169" t="s">
        <v>191</v>
      </c>
      <c r="C66" s="180">
        <v>0</v>
      </c>
      <c r="D66" s="170">
        <v>0</v>
      </c>
      <c r="E66" s="170"/>
      <c r="F66" s="179">
        <v>0</v>
      </c>
    </row>
    <row r="67" spans="1:6" ht="13.5" thickBot="1">
      <c r="A67" s="157" t="s">
        <v>192</v>
      </c>
      <c r="B67" s="172" t="s">
        <v>193</v>
      </c>
      <c r="C67" s="186">
        <f>SUM(C68:C70)</f>
        <v>0</v>
      </c>
      <c r="D67" s="203">
        <f>SUM(D68:D70)</f>
        <v>0</v>
      </c>
      <c r="E67" s="203">
        <f>SUM(E68:E70)</f>
        <v>20000</v>
      </c>
      <c r="F67" s="204">
        <f>SUM(F68:F70)</f>
        <v>20000</v>
      </c>
    </row>
    <row r="68" spans="1:6" ht="25.5">
      <c r="A68" s="160" t="s">
        <v>194</v>
      </c>
      <c r="B68" s="161" t="s">
        <v>195</v>
      </c>
      <c r="C68" s="191">
        <v>0</v>
      </c>
      <c r="D68" s="189"/>
      <c r="E68" s="189"/>
      <c r="F68" s="194">
        <v>0</v>
      </c>
    </row>
    <row r="69" spans="1:6" ht="25.5">
      <c r="A69" s="164" t="s">
        <v>196</v>
      </c>
      <c r="B69" s="165" t="s">
        <v>197</v>
      </c>
      <c r="C69" s="177">
        <v>0</v>
      </c>
      <c r="D69" s="189"/>
      <c r="E69" s="187">
        <f t="shared" ref="E69" si="10">F69-D69</f>
        <v>20000</v>
      </c>
      <c r="F69" s="194">
        <v>20000</v>
      </c>
    </row>
    <row r="70" spans="1:6" ht="15.95" customHeight="1">
      <c r="A70" s="164" t="s">
        <v>198</v>
      </c>
      <c r="B70" s="165" t="s">
        <v>199</v>
      </c>
      <c r="C70" s="177">
        <v>0</v>
      </c>
      <c r="D70" s="189"/>
      <c r="E70" s="189"/>
      <c r="F70" s="194">
        <v>0</v>
      </c>
    </row>
    <row r="71" spans="1:6" ht="15.95" customHeight="1" thickBot="1">
      <c r="A71" s="168" t="s">
        <v>200</v>
      </c>
      <c r="B71" s="169" t="s">
        <v>201</v>
      </c>
      <c r="C71" s="180">
        <v>0</v>
      </c>
      <c r="D71" s="189"/>
      <c r="E71" s="189"/>
      <c r="F71" s="194">
        <v>0</v>
      </c>
    </row>
    <row r="72" spans="1:6" ht="13.5" thickBot="1">
      <c r="A72" s="157" t="s">
        <v>202</v>
      </c>
      <c r="B72" s="158" t="s">
        <v>203</v>
      </c>
      <c r="C72" s="181">
        <f>C67+C62+C56+C44+C36+C29+C22+C15</f>
        <v>643320</v>
      </c>
      <c r="D72" s="181">
        <f t="shared" ref="D72:F72" si="11">D67+D62+D56+D44+D36+D29+D22+D15</f>
        <v>1002953</v>
      </c>
      <c r="E72" s="181">
        <f t="shared" si="11"/>
        <v>513873</v>
      </c>
      <c r="F72" s="181">
        <f t="shared" si="11"/>
        <v>1516826</v>
      </c>
    </row>
    <row r="73" spans="1:6" ht="13.5" thickBot="1">
      <c r="A73" s="205" t="s">
        <v>204</v>
      </c>
      <c r="B73" s="172" t="s">
        <v>205</v>
      </c>
      <c r="C73" s="186"/>
      <c r="D73" s="203"/>
      <c r="E73" s="203"/>
      <c r="F73" s="204"/>
    </row>
    <row r="74" spans="1:6" ht="15.95" customHeight="1">
      <c r="A74" s="160" t="s">
        <v>206</v>
      </c>
      <c r="B74" s="161" t="s">
        <v>207</v>
      </c>
      <c r="C74" s="206"/>
      <c r="D74" s="189"/>
      <c r="E74" s="189"/>
      <c r="F74" s="194"/>
    </row>
    <row r="75" spans="1:6">
      <c r="A75" s="164" t="s">
        <v>208</v>
      </c>
      <c r="B75" s="165" t="s">
        <v>209</v>
      </c>
      <c r="C75" s="207"/>
      <c r="D75" s="189"/>
      <c r="E75" s="189"/>
      <c r="F75" s="194"/>
    </row>
    <row r="76" spans="1:6" ht="15.95" customHeight="1" thickBot="1">
      <c r="A76" s="168" t="s">
        <v>210</v>
      </c>
      <c r="B76" s="208" t="s">
        <v>211</v>
      </c>
      <c r="C76" s="209"/>
      <c r="D76" s="189"/>
      <c r="E76" s="189"/>
      <c r="F76" s="210"/>
    </row>
    <row r="77" spans="1:6" ht="15.95" customHeight="1" thickBot="1">
      <c r="A77" s="205" t="s">
        <v>212</v>
      </c>
      <c r="B77" s="172" t="s">
        <v>213</v>
      </c>
      <c r="C77" s="211"/>
      <c r="D77" s="203"/>
      <c r="E77" s="203"/>
      <c r="F77" s="212"/>
    </row>
    <row r="78" spans="1:6" ht="15.95" customHeight="1">
      <c r="A78" s="160" t="s">
        <v>214</v>
      </c>
      <c r="B78" s="161" t="s">
        <v>215</v>
      </c>
      <c r="C78" s="213"/>
      <c r="D78" s="189"/>
      <c r="E78" s="189"/>
      <c r="F78" s="193"/>
    </row>
    <row r="79" spans="1:6" ht="15.95" customHeight="1">
      <c r="A79" s="164" t="s">
        <v>216</v>
      </c>
      <c r="B79" s="165" t="s">
        <v>217</v>
      </c>
      <c r="C79" s="207"/>
      <c r="D79" s="189"/>
      <c r="E79" s="189"/>
      <c r="F79" s="194"/>
    </row>
    <row r="80" spans="1:6" ht="15.95" customHeight="1">
      <c r="A80" s="164" t="s">
        <v>218</v>
      </c>
      <c r="B80" s="165" t="s">
        <v>219</v>
      </c>
      <c r="C80" s="207"/>
      <c r="D80" s="189"/>
      <c r="E80" s="189"/>
      <c r="F80" s="194"/>
    </row>
    <row r="81" spans="1:6" ht="15.95" customHeight="1" thickBot="1">
      <c r="A81" s="168" t="s">
        <v>220</v>
      </c>
      <c r="B81" s="169" t="s">
        <v>221</v>
      </c>
      <c r="C81" s="214"/>
      <c r="D81" s="189"/>
      <c r="E81" s="189"/>
      <c r="F81" s="194"/>
    </row>
    <row r="82" spans="1:6" ht="15.95" customHeight="1" thickBot="1">
      <c r="A82" s="205" t="s">
        <v>222</v>
      </c>
      <c r="B82" s="172" t="s">
        <v>223</v>
      </c>
      <c r="C82" s="186">
        <f>SUM(C83:C84)</f>
        <v>81755</v>
      </c>
      <c r="D82" s="186">
        <f t="shared" ref="D82:F82" si="12">SUM(D83:D84)</f>
        <v>375305</v>
      </c>
      <c r="E82" s="186">
        <f t="shared" si="12"/>
        <v>-1</v>
      </c>
      <c r="F82" s="186">
        <f t="shared" si="12"/>
        <v>375304</v>
      </c>
    </row>
    <row r="83" spans="1:6" ht="15.95" customHeight="1">
      <c r="A83" s="160" t="s">
        <v>224</v>
      </c>
      <c r="B83" s="161" t="s">
        <v>225</v>
      </c>
      <c r="C83" s="191">
        <v>81755</v>
      </c>
      <c r="D83" s="189">
        <v>374220</v>
      </c>
      <c r="E83" s="187">
        <f t="shared" ref="E83:E84" si="13">F83-D83</f>
        <v>-1</v>
      </c>
      <c r="F83" s="194">
        <v>374219</v>
      </c>
    </row>
    <row r="84" spans="1:6" ht="15.95" customHeight="1" thickBot="1">
      <c r="A84" s="168" t="s">
        <v>226</v>
      </c>
      <c r="B84" s="169" t="s">
        <v>227</v>
      </c>
      <c r="C84" s="180">
        <v>0</v>
      </c>
      <c r="D84" s="189">
        <v>1085</v>
      </c>
      <c r="E84" s="187">
        <f t="shared" si="13"/>
        <v>0</v>
      </c>
      <c r="F84" s="194">
        <v>1085</v>
      </c>
    </row>
    <row r="85" spans="1:6" ht="15.95" customHeight="1" thickBot="1">
      <c r="A85" s="205" t="s">
        <v>228</v>
      </c>
      <c r="B85" s="172" t="s">
        <v>229</v>
      </c>
      <c r="C85" s="186">
        <f>C86</f>
        <v>0</v>
      </c>
      <c r="D85" s="203">
        <f>D86</f>
        <v>4194</v>
      </c>
      <c r="E85" s="203">
        <f>E86</f>
        <v>-827</v>
      </c>
      <c r="F85" s="203">
        <f>F86</f>
        <v>3367</v>
      </c>
    </row>
    <row r="86" spans="1:6" ht="15.95" customHeight="1">
      <c r="A86" s="160" t="s">
        <v>230</v>
      </c>
      <c r="B86" s="161" t="s">
        <v>231</v>
      </c>
      <c r="C86" s="191">
        <v>0</v>
      </c>
      <c r="D86" s="189">
        <v>4194</v>
      </c>
      <c r="E86" s="187">
        <f t="shared" ref="E86" si="14">F86-D86</f>
        <v>-827</v>
      </c>
      <c r="F86" s="194">
        <v>3367</v>
      </c>
    </row>
    <row r="87" spans="1:6" ht="15.95" customHeight="1">
      <c r="A87" s="164" t="s">
        <v>232</v>
      </c>
      <c r="B87" s="165" t="s">
        <v>233</v>
      </c>
      <c r="C87" s="177">
        <v>0</v>
      </c>
      <c r="D87" s="189">
        <v>0</v>
      </c>
      <c r="E87" s="189"/>
      <c r="F87" s="194">
        <v>0</v>
      </c>
    </row>
    <row r="88" spans="1:6" ht="15.95" customHeight="1" thickBot="1">
      <c r="A88" s="168" t="s">
        <v>234</v>
      </c>
      <c r="B88" s="169" t="s">
        <v>235</v>
      </c>
      <c r="C88" s="180">
        <v>0</v>
      </c>
      <c r="D88" s="189">
        <v>0</v>
      </c>
      <c r="E88" s="189"/>
      <c r="F88" s="194">
        <v>0</v>
      </c>
    </row>
    <row r="89" spans="1:6" ht="15.95" customHeight="1" thickBot="1">
      <c r="A89" s="205" t="s">
        <v>236</v>
      </c>
      <c r="B89" s="172" t="s">
        <v>237</v>
      </c>
      <c r="C89" s="215"/>
      <c r="D89" s="203"/>
      <c r="E89" s="203"/>
      <c r="F89" s="204"/>
    </row>
    <row r="90" spans="1:6" ht="15.95" customHeight="1">
      <c r="A90" s="216" t="s">
        <v>238</v>
      </c>
      <c r="B90" s="161" t="s">
        <v>239</v>
      </c>
      <c r="C90" s="206"/>
      <c r="D90" s="189"/>
      <c r="E90" s="189"/>
      <c r="F90" s="194"/>
    </row>
    <row r="91" spans="1:6" ht="15.95" customHeight="1">
      <c r="A91" s="217" t="s">
        <v>240</v>
      </c>
      <c r="B91" s="165" t="s">
        <v>241</v>
      </c>
      <c r="C91" s="207"/>
      <c r="D91" s="189"/>
      <c r="E91" s="189"/>
      <c r="F91" s="194"/>
    </row>
    <row r="92" spans="1:6" ht="15.95" customHeight="1">
      <c r="A92" s="217" t="s">
        <v>242</v>
      </c>
      <c r="B92" s="165" t="s">
        <v>243</v>
      </c>
      <c r="C92" s="207"/>
      <c r="D92" s="189"/>
      <c r="E92" s="189"/>
      <c r="F92" s="194"/>
    </row>
    <row r="93" spans="1:6" ht="15.95" customHeight="1" thickBot="1">
      <c r="A93" s="218" t="s">
        <v>244</v>
      </c>
      <c r="B93" s="169" t="s">
        <v>245</v>
      </c>
      <c r="C93" s="214"/>
      <c r="D93" s="189"/>
      <c r="E93" s="189"/>
      <c r="F93" s="194"/>
    </row>
    <row r="94" spans="1:6" ht="15.95" customHeight="1" thickBot="1">
      <c r="A94" s="205" t="s">
        <v>246</v>
      </c>
      <c r="B94" s="172" t="s">
        <v>247</v>
      </c>
      <c r="C94" s="215"/>
      <c r="D94" s="219"/>
      <c r="E94" s="219"/>
      <c r="F94" s="220"/>
    </row>
    <row r="95" spans="1:6" ht="13.5" thickBot="1">
      <c r="A95" s="205" t="s">
        <v>248</v>
      </c>
      <c r="B95" s="221" t="s">
        <v>249</v>
      </c>
      <c r="C95" s="181">
        <f>C73+C77+C82+C85+C89+C94</f>
        <v>81755</v>
      </c>
      <c r="D95" s="181">
        <f t="shared" ref="D95:F95" si="15">D73+D77+D82+D85+D89+D94</f>
        <v>379499</v>
      </c>
      <c r="E95" s="181">
        <f t="shared" si="15"/>
        <v>-828</v>
      </c>
      <c r="F95" s="181">
        <f t="shared" si="15"/>
        <v>378671</v>
      </c>
    </row>
    <row r="96" spans="1:6" ht="15.95" customHeight="1" thickBot="1">
      <c r="A96" s="222" t="s">
        <v>250</v>
      </c>
      <c r="B96" s="223" t="s">
        <v>251</v>
      </c>
      <c r="C96" s="224">
        <f>C95+C72</f>
        <v>725075</v>
      </c>
      <c r="D96" s="224">
        <f t="shared" ref="D96:F96" si="16">D95+D72</f>
        <v>1382452</v>
      </c>
      <c r="E96" s="224">
        <f t="shared" si="16"/>
        <v>513045</v>
      </c>
      <c r="F96" s="224">
        <f t="shared" si="16"/>
        <v>1895497</v>
      </c>
    </row>
    <row r="97" spans="1:6" ht="13.5" thickBot="1">
      <c r="A97" s="225"/>
      <c r="B97" s="226"/>
      <c r="C97" s="227"/>
      <c r="D97" s="228"/>
      <c r="E97" s="228"/>
      <c r="F97" s="229"/>
    </row>
    <row r="98" spans="1:6" ht="39" thickBot="1">
      <c r="A98" s="149" t="s">
        <v>86</v>
      </c>
      <c r="B98" s="150" t="s">
        <v>87</v>
      </c>
      <c r="C98" s="151" t="s">
        <v>422</v>
      </c>
      <c r="D98" s="151" t="s">
        <v>423</v>
      </c>
      <c r="E98" s="151" t="s">
        <v>418</v>
      </c>
      <c r="F98" s="152" t="s">
        <v>424</v>
      </c>
    </row>
    <row r="99" spans="1:6" ht="13.5" thickBot="1">
      <c r="A99" s="153" t="s">
        <v>88</v>
      </c>
      <c r="B99" s="154" t="s">
        <v>89</v>
      </c>
      <c r="C99" s="154" t="s">
        <v>90</v>
      </c>
      <c r="D99" s="155" t="s">
        <v>91</v>
      </c>
      <c r="E99" s="154" t="s">
        <v>92</v>
      </c>
      <c r="F99" s="156" t="s">
        <v>336</v>
      </c>
    </row>
    <row r="100" spans="1:6" ht="13.5" thickBot="1">
      <c r="A100" s="230"/>
      <c r="B100" s="231"/>
      <c r="C100" s="231"/>
      <c r="D100" s="232"/>
      <c r="E100" s="232"/>
      <c r="F100" s="233"/>
    </row>
    <row r="101" spans="1:6" ht="13.5" thickBot="1">
      <c r="A101" s="329" t="s">
        <v>252</v>
      </c>
      <c r="B101" s="330"/>
      <c r="C101" s="330"/>
      <c r="D101" s="330"/>
      <c r="E101" s="330"/>
      <c r="F101" s="331"/>
    </row>
    <row r="102" spans="1:6" ht="15.95" customHeight="1" thickBot="1">
      <c r="A102" s="234" t="s">
        <v>28</v>
      </c>
      <c r="B102" s="235" t="s">
        <v>479</v>
      </c>
      <c r="C102" s="236">
        <f>SUM(C103:C107)</f>
        <v>485746</v>
      </c>
      <c r="D102" s="236">
        <f t="shared" ref="D102:F102" si="17">SUM(D103:D107)</f>
        <v>587768</v>
      </c>
      <c r="E102" s="236">
        <f t="shared" si="17"/>
        <v>171100</v>
      </c>
      <c r="F102" s="236">
        <f t="shared" si="17"/>
        <v>758868</v>
      </c>
    </row>
    <row r="103" spans="1:6" ht="15.95" customHeight="1">
      <c r="A103" s="237" t="s">
        <v>95</v>
      </c>
      <c r="B103" s="238" t="s">
        <v>253</v>
      </c>
      <c r="C103" s="239">
        <v>190392</v>
      </c>
      <c r="D103" s="239">
        <v>231896</v>
      </c>
      <c r="E103" s="239">
        <f>F103-D103</f>
        <v>26958</v>
      </c>
      <c r="F103" s="239">
        <v>258854</v>
      </c>
    </row>
    <row r="104" spans="1:6" ht="15.95" customHeight="1">
      <c r="A104" s="164" t="s">
        <v>97</v>
      </c>
      <c r="B104" s="240" t="s">
        <v>254</v>
      </c>
      <c r="C104" s="166">
        <v>42926</v>
      </c>
      <c r="D104" s="166">
        <v>50217</v>
      </c>
      <c r="E104" s="166">
        <f>F104-D104</f>
        <v>3818</v>
      </c>
      <c r="F104" s="166">
        <v>54035</v>
      </c>
    </row>
    <row r="105" spans="1:6" ht="15.95" customHeight="1">
      <c r="A105" s="164" t="s">
        <v>99</v>
      </c>
      <c r="B105" s="240" t="s">
        <v>255</v>
      </c>
      <c r="C105" s="166">
        <v>192875</v>
      </c>
      <c r="D105" s="166">
        <v>244519</v>
      </c>
      <c r="E105" s="166">
        <f t="shared" ref="E105:E117" si="18">F105-D105</f>
        <v>138696</v>
      </c>
      <c r="F105" s="166">
        <v>383215</v>
      </c>
    </row>
    <row r="106" spans="1:6" ht="15.95" customHeight="1">
      <c r="A106" s="164" t="s">
        <v>101</v>
      </c>
      <c r="B106" s="241" t="s">
        <v>51</v>
      </c>
      <c r="C106" s="166">
        <v>9331</v>
      </c>
      <c r="D106" s="166">
        <v>9369</v>
      </c>
      <c r="E106" s="166">
        <f t="shared" si="18"/>
        <v>1308</v>
      </c>
      <c r="F106" s="166">
        <v>10677</v>
      </c>
    </row>
    <row r="107" spans="1:6" ht="15.95" customHeight="1">
      <c r="A107" s="164" t="s">
        <v>256</v>
      </c>
      <c r="B107" s="242" t="s">
        <v>257</v>
      </c>
      <c r="C107" s="243">
        <v>50222</v>
      </c>
      <c r="D107" s="243">
        <v>51767</v>
      </c>
      <c r="E107" s="166">
        <f t="shared" si="18"/>
        <v>320</v>
      </c>
      <c r="F107" s="166">
        <v>52087</v>
      </c>
    </row>
    <row r="108" spans="1:6" ht="15.95" customHeight="1">
      <c r="A108" s="164" t="s">
        <v>104</v>
      </c>
      <c r="B108" s="240" t="s">
        <v>258</v>
      </c>
      <c r="C108" s="244">
        <v>15084</v>
      </c>
      <c r="D108" s="166">
        <v>15102</v>
      </c>
      <c r="E108" s="166">
        <f t="shared" si="18"/>
        <v>0</v>
      </c>
      <c r="F108" s="166">
        <v>15102</v>
      </c>
    </row>
    <row r="109" spans="1:6" ht="15.95" customHeight="1">
      <c r="A109" s="164" t="s">
        <v>259</v>
      </c>
      <c r="B109" s="245" t="s">
        <v>260</v>
      </c>
      <c r="C109" s="246">
        <v>0</v>
      </c>
      <c r="D109" s="166">
        <v>0</v>
      </c>
      <c r="E109" s="166">
        <f t="shared" si="18"/>
        <v>0</v>
      </c>
      <c r="F109" s="247">
        <v>0</v>
      </c>
    </row>
    <row r="110" spans="1:6" ht="15.95" customHeight="1">
      <c r="A110" s="164" t="s">
        <v>261</v>
      </c>
      <c r="B110" s="240" t="s">
        <v>262</v>
      </c>
      <c r="C110" s="246">
        <v>0</v>
      </c>
      <c r="D110" s="166">
        <v>0</v>
      </c>
      <c r="E110" s="166">
        <f t="shared" si="18"/>
        <v>0</v>
      </c>
      <c r="F110" s="247">
        <v>0</v>
      </c>
    </row>
    <row r="111" spans="1:6" ht="15.95" customHeight="1">
      <c r="A111" s="164" t="s">
        <v>263</v>
      </c>
      <c r="B111" s="240" t="s">
        <v>264</v>
      </c>
      <c r="C111" s="246">
        <v>0</v>
      </c>
      <c r="D111" s="166">
        <v>0</v>
      </c>
      <c r="E111" s="166">
        <f t="shared" si="18"/>
        <v>0</v>
      </c>
      <c r="F111" s="247">
        <v>0</v>
      </c>
    </row>
    <row r="112" spans="1:6" ht="15.95" customHeight="1">
      <c r="A112" s="164" t="s">
        <v>265</v>
      </c>
      <c r="B112" s="245" t="s">
        <v>266</v>
      </c>
      <c r="C112" s="246">
        <v>420</v>
      </c>
      <c r="D112" s="166">
        <v>430</v>
      </c>
      <c r="E112" s="166">
        <f t="shared" si="18"/>
        <v>0</v>
      </c>
      <c r="F112" s="247">
        <v>430</v>
      </c>
    </row>
    <row r="113" spans="1:6" ht="15.95" customHeight="1">
      <c r="A113" s="164" t="s">
        <v>267</v>
      </c>
      <c r="B113" s="245" t="s">
        <v>268</v>
      </c>
      <c r="C113" s="246">
        <v>0</v>
      </c>
      <c r="D113" s="166">
        <v>0</v>
      </c>
      <c r="E113" s="166">
        <f t="shared" si="18"/>
        <v>0</v>
      </c>
      <c r="F113" s="247">
        <v>0</v>
      </c>
    </row>
    <row r="114" spans="1:6" ht="15.95" customHeight="1">
      <c r="A114" s="164" t="s">
        <v>269</v>
      </c>
      <c r="B114" s="240" t="s">
        <v>270</v>
      </c>
      <c r="C114" s="246">
        <v>0</v>
      </c>
      <c r="D114" s="166">
        <v>0</v>
      </c>
      <c r="E114" s="166">
        <f t="shared" si="18"/>
        <v>0</v>
      </c>
      <c r="F114" s="247">
        <v>0</v>
      </c>
    </row>
    <row r="115" spans="1:6" ht="15.95" customHeight="1">
      <c r="A115" s="248" t="s">
        <v>271</v>
      </c>
      <c r="B115" s="249" t="s">
        <v>272</v>
      </c>
      <c r="C115" s="246">
        <v>0</v>
      </c>
      <c r="D115" s="166">
        <v>0</v>
      </c>
      <c r="E115" s="166">
        <f t="shared" si="18"/>
        <v>0</v>
      </c>
      <c r="F115" s="247">
        <v>0</v>
      </c>
    </row>
    <row r="116" spans="1:6" ht="15.95" customHeight="1">
      <c r="A116" s="164" t="s">
        <v>273</v>
      </c>
      <c r="B116" s="249" t="s">
        <v>274</v>
      </c>
      <c r="C116" s="246">
        <v>0</v>
      </c>
      <c r="D116" s="166">
        <v>0</v>
      </c>
      <c r="E116" s="166">
        <f t="shared" si="18"/>
        <v>0</v>
      </c>
      <c r="F116" s="247">
        <v>0</v>
      </c>
    </row>
    <row r="117" spans="1:6" ht="15.95" customHeight="1" thickBot="1">
      <c r="A117" s="250" t="s">
        <v>275</v>
      </c>
      <c r="B117" s="251" t="s">
        <v>276</v>
      </c>
      <c r="C117" s="244">
        <v>34718</v>
      </c>
      <c r="D117" s="252">
        <v>36235</v>
      </c>
      <c r="E117" s="166">
        <f t="shared" si="18"/>
        <v>320</v>
      </c>
      <c r="F117" s="253">
        <v>36555</v>
      </c>
    </row>
    <row r="118" spans="1:6" ht="15.95" customHeight="1" thickBot="1">
      <c r="A118" s="157" t="s">
        <v>29</v>
      </c>
      <c r="B118" s="254" t="s">
        <v>480</v>
      </c>
      <c r="C118" s="255">
        <f>C119+C121+C123</f>
        <v>238329</v>
      </c>
      <c r="D118" s="255">
        <f t="shared" ref="D118:F118" si="19">D119+D121+D123</f>
        <v>789490</v>
      </c>
      <c r="E118" s="255">
        <f t="shared" si="19"/>
        <v>338578</v>
      </c>
      <c r="F118" s="255">
        <f t="shared" si="19"/>
        <v>1128068</v>
      </c>
    </row>
    <row r="119" spans="1:6" ht="15.95" customHeight="1">
      <c r="A119" s="160" t="s">
        <v>107</v>
      </c>
      <c r="B119" s="240" t="s">
        <v>55</v>
      </c>
      <c r="C119" s="256">
        <v>236079</v>
      </c>
      <c r="D119" s="239">
        <v>761053</v>
      </c>
      <c r="E119" s="239">
        <f>F119-D119</f>
        <v>321839</v>
      </c>
      <c r="F119" s="257">
        <v>1082892</v>
      </c>
    </row>
    <row r="120" spans="1:6" ht="15.95" customHeight="1">
      <c r="A120" s="160" t="s">
        <v>109</v>
      </c>
      <c r="B120" s="249" t="s">
        <v>277</v>
      </c>
      <c r="C120" s="258"/>
      <c r="D120" s="166"/>
      <c r="E120" s="166"/>
      <c r="F120" s="247"/>
    </row>
    <row r="121" spans="1:6" ht="15.95" customHeight="1">
      <c r="A121" s="160" t="s">
        <v>111</v>
      </c>
      <c r="B121" s="249" t="s">
        <v>56</v>
      </c>
      <c r="C121" s="258">
        <v>0</v>
      </c>
      <c r="D121" s="166">
        <v>6187</v>
      </c>
      <c r="E121" s="166">
        <f>F121-D121</f>
        <v>16739</v>
      </c>
      <c r="F121" s="247">
        <v>22926</v>
      </c>
    </row>
    <row r="122" spans="1:6" ht="15.95" customHeight="1">
      <c r="A122" s="160" t="s">
        <v>113</v>
      </c>
      <c r="B122" s="249" t="s">
        <v>278</v>
      </c>
      <c r="C122" s="258"/>
      <c r="D122" s="166"/>
      <c r="E122" s="166">
        <f t="shared" ref="E122:E131" si="20">F122-D122</f>
        <v>0</v>
      </c>
      <c r="F122" s="247"/>
    </row>
    <row r="123" spans="1:6" ht="15.95" customHeight="1">
      <c r="A123" s="160" t="s">
        <v>115</v>
      </c>
      <c r="B123" s="169" t="s">
        <v>279</v>
      </c>
      <c r="C123" s="259">
        <v>2250</v>
      </c>
      <c r="D123" s="166">
        <v>22250</v>
      </c>
      <c r="E123" s="166">
        <f t="shared" si="20"/>
        <v>0</v>
      </c>
      <c r="F123" s="247">
        <v>22250</v>
      </c>
    </row>
    <row r="124" spans="1:6" ht="15.95" customHeight="1">
      <c r="A124" s="160" t="s">
        <v>117</v>
      </c>
      <c r="B124" s="165" t="s">
        <v>280</v>
      </c>
      <c r="C124" s="214">
        <v>0</v>
      </c>
      <c r="D124" s="166">
        <v>0</v>
      </c>
      <c r="E124" s="166">
        <f t="shared" si="20"/>
        <v>0</v>
      </c>
      <c r="F124" s="247">
        <v>0</v>
      </c>
    </row>
    <row r="125" spans="1:6" ht="15.95" customHeight="1">
      <c r="A125" s="160" t="s">
        <v>281</v>
      </c>
      <c r="B125" s="260" t="s">
        <v>282</v>
      </c>
      <c r="C125" s="214">
        <v>0</v>
      </c>
      <c r="D125" s="166">
        <v>0</v>
      </c>
      <c r="E125" s="166">
        <f t="shared" si="20"/>
        <v>0</v>
      </c>
      <c r="F125" s="247">
        <v>0</v>
      </c>
    </row>
    <row r="126" spans="1:6" ht="15.95" customHeight="1">
      <c r="A126" s="160" t="s">
        <v>283</v>
      </c>
      <c r="B126" s="240" t="s">
        <v>264</v>
      </c>
      <c r="C126" s="214">
        <v>0</v>
      </c>
      <c r="D126" s="166">
        <v>0</v>
      </c>
      <c r="E126" s="166">
        <f t="shared" si="20"/>
        <v>0</v>
      </c>
      <c r="F126" s="247">
        <v>0</v>
      </c>
    </row>
    <row r="127" spans="1:6" ht="15.95" customHeight="1">
      <c r="A127" s="160" t="s">
        <v>284</v>
      </c>
      <c r="B127" s="240" t="s">
        <v>285</v>
      </c>
      <c r="C127" s="214">
        <v>0</v>
      </c>
      <c r="D127" s="166">
        <v>0</v>
      </c>
      <c r="E127" s="166">
        <f t="shared" si="20"/>
        <v>0</v>
      </c>
      <c r="F127" s="247">
        <v>0</v>
      </c>
    </row>
    <row r="128" spans="1:6" ht="15.95" customHeight="1">
      <c r="A128" s="160" t="s">
        <v>286</v>
      </c>
      <c r="B128" s="240" t="s">
        <v>287</v>
      </c>
      <c r="C128" s="214">
        <v>0</v>
      </c>
      <c r="D128" s="166">
        <v>0</v>
      </c>
      <c r="E128" s="166">
        <f t="shared" si="20"/>
        <v>0</v>
      </c>
      <c r="F128" s="247">
        <v>0</v>
      </c>
    </row>
    <row r="129" spans="1:6" ht="15.95" customHeight="1">
      <c r="A129" s="160" t="s">
        <v>288</v>
      </c>
      <c r="B129" s="240" t="s">
        <v>270</v>
      </c>
      <c r="C129" s="214">
        <v>0</v>
      </c>
      <c r="D129" s="166">
        <v>20000</v>
      </c>
      <c r="E129" s="166">
        <f t="shared" si="20"/>
        <v>0</v>
      </c>
      <c r="F129" s="247">
        <v>20000</v>
      </c>
    </row>
    <row r="130" spans="1:6" ht="15.95" customHeight="1">
      <c r="A130" s="160" t="s">
        <v>289</v>
      </c>
      <c r="B130" s="240" t="s">
        <v>290</v>
      </c>
      <c r="C130" s="261">
        <v>2000</v>
      </c>
      <c r="D130" s="166">
        <v>2000</v>
      </c>
      <c r="E130" s="166">
        <f t="shared" si="20"/>
        <v>0</v>
      </c>
      <c r="F130" s="247">
        <v>2000</v>
      </c>
    </row>
    <row r="131" spans="1:6" ht="15.95" customHeight="1" thickBot="1">
      <c r="A131" s="248" t="s">
        <v>291</v>
      </c>
      <c r="B131" s="240" t="s">
        <v>292</v>
      </c>
      <c r="C131" s="261">
        <v>250</v>
      </c>
      <c r="D131" s="252">
        <v>250</v>
      </c>
      <c r="E131" s="166">
        <f t="shared" si="20"/>
        <v>0</v>
      </c>
      <c r="F131" s="253">
        <v>250</v>
      </c>
    </row>
    <row r="132" spans="1:6" ht="15.95" customHeight="1" thickBot="1">
      <c r="A132" s="157" t="s">
        <v>30</v>
      </c>
      <c r="B132" s="262" t="s">
        <v>293</v>
      </c>
      <c r="C132" s="263">
        <v>1000</v>
      </c>
      <c r="D132" s="264">
        <f>D133</f>
        <v>1000</v>
      </c>
      <c r="E132" s="264">
        <f>E133</f>
        <v>0</v>
      </c>
      <c r="F132" s="265">
        <f>F133</f>
        <v>1000</v>
      </c>
    </row>
    <row r="133" spans="1:6" ht="15.95" customHeight="1">
      <c r="A133" s="160" t="s">
        <v>120</v>
      </c>
      <c r="B133" s="260" t="s">
        <v>294</v>
      </c>
      <c r="C133" s="266">
        <v>1000</v>
      </c>
      <c r="D133" s="267">
        <v>1000</v>
      </c>
      <c r="E133" s="267">
        <f>F133-D133</f>
        <v>0</v>
      </c>
      <c r="F133" s="268">
        <v>1000</v>
      </c>
    </row>
    <row r="134" spans="1:6" ht="15.95" customHeight="1" thickBot="1">
      <c r="A134" s="168" t="s">
        <v>122</v>
      </c>
      <c r="B134" s="249" t="s">
        <v>295</v>
      </c>
      <c r="C134" s="269"/>
      <c r="D134" s="270"/>
      <c r="E134" s="270"/>
      <c r="F134" s="271"/>
    </row>
    <row r="135" spans="1:6" ht="15.95" customHeight="1" thickBot="1">
      <c r="A135" s="157" t="s">
        <v>31</v>
      </c>
      <c r="B135" s="262" t="s">
        <v>296</v>
      </c>
      <c r="C135" s="255">
        <f>C102+C118+C132</f>
        <v>725075</v>
      </c>
      <c r="D135" s="255">
        <f t="shared" ref="D135:F135" si="21">D102+D118+D132</f>
        <v>1378258</v>
      </c>
      <c r="E135" s="255">
        <f t="shared" si="21"/>
        <v>509678</v>
      </c>
      <c r="F135" s="255">
        <f t="shared" si="21"/>
        <v>1887936</v>
      </c>
    </row>
    <row r="136" spans="1:6" ht="28.5" customHeight="1" thickBot="1">
      <c r="A136" s="157" t="s">
        <v>147</v>
      </c>
      <c r="B136" s="262" t="s">
        <v>297</v>
      </c>
      <c r="C136" s="263"/>
      <c r="D136" s="272"/>
      <c r="E136" s="264"/>
      <c r="F136" s="265"/>
    </row>
    <row r="137" spans="1:6" ht="15.95" customHeight="1">
      <c r="A137" s="160" t="s">
        <v>149</v>
      </c>
      <c r="B137" s="260" t="s">
        <v>298</v>
      </c>
      <c r="C137" s="273"/>
      <c r="D137" s="162"/>
      <c r="E137" s="274"/>
      <c r="F137" s="176"/>
    </row>
    <row r="138" spans="1:6" ht="25.5">
      <c r="A138" s="160" t="s">
        <v>151</v>
      </c>
      <c r="B138" s="260" t="s">
        <v>299</v>
      </c>
      <c r="C138" s="273"/>
      <c r="D138" s="166"/>
      <c r="E138" s="274"/>
      <c r="F138" s="176"/>
    </row>
    <row r="139" spans="1:6" ht="15.95" customHeight="1" thickBot="1">
      <c r="A139" s="248" t="s">
        <v>153</v>
      </c>
      <c r="B139" s="275" t="s">
        <v>300</v>
      </c>
      <c r="C139" s="276"/>
      <c r="D139" s="170"/>
      <c r="E139" s="274"/>
      <c r="F139" s="176"/>
    </row>
    <row r="140" spans="1:6" ht="15.95" customHeight="1" thickBot="1">
      <c r="A140" s="157" t="s">
        <v>170</v>
      </c>
      <c r="B140" s="262" t="s">
        <v>301</v>
      </c>
      <c r="C140" s="263"/>
      <c r="D140" s="272"/>
      <c r="E140" s="264"/>
      <c r="F140" s="265"/>
    </row>
    <row r="141" spans="1:6" ht="15.95" customHeight="1">
      <c r="A141" s="160" t="s">
        <v>172</v>
      </c>
      <c r="B141" s="260" t="s">
        <v>302</v>
      </c>
      <c r="C141" s="256"/>
      <c r="D141" s="239"/>
      <c r="E141" s="239"/>
      <c r="F141" s="257"/>
    </row>
    <row r="142" spans="1:6" ht="15.95" customHeight="1">
      <c r="A142" s="160" t="s">
        <v>174</v>
      </c>
      <c r="B142" s="260" t="s">
        <v>303</v>
      </c>
      <c r="C142" s="256"/>
      <c r="D142" s="166"/>
      <c r="E142" s="166"/>
      <c r="F142" s="247"/>
    </row>
    <row r="143" spans="1:6" ht="15.95" customHeight="1">
      <c r="A143" s="160" t="s">
        <v>176</v>
      </c>
      <c r="B143" s="260" t="s">
        <v>304</v>
      </c>
      <c r="C143" s="256"/>
      <c r="D143" s="166"/>
      <c r="E143" s="166"/>
      <c r="F143" s="247"/>
    </row>
    <row r="144" spans="1:6" ht="15.95" customHeight="1" thickBot="1">
      <c r="A144" s="248" t="s">
        <v>178</v>
      </c>
      <c r="B144" s="275" t="s">
        <v>305</v>
      </c>
      <c r="C144" s="277"/>
      <c r="D144" s="252"/>
      <c r="E144" s="252"/>
      <c r="F144" s="253"/>
    </row>
    <row r="145" spans="1:9" ht="15.95" customHeight="1" thickBot="1">
      <c r="A145" s="157" t="s">
        <v>306</v>
      </c>
      <c r="B145" s="262" t="s">
        <v>307</v>
      </c>
      <c r="C145" s="278"/>
      <c r="D145" s="279">
        <f>D148+D147</f>
        <v>4194</v>
      </c>
      <c r="E145" s="279">
        <f>E148+E147</f>
        <v>3367</v>
      </c>
      <c r="F145" s="279">
        <f>F148+F147</f>
        <v>7561</v>
      </c>
    </row>
    <row r="146" spans="1:9" ht="15.95" customHeight="1">
      <c r="A146" s="160" t="s">
        <v>184</v>
      </c>
      <c r="B146" s="260" t="s">
        <v>308</v>
      </c>
      <c r="C146" s="256">
        <v>0</v>
      </c>
      <c r="D146" s="239">
        <v>0</v>
      </c>
      <c r="E146" s="239"/>
      <c r="F146" s="257">
        <v>0</v>
      </c>
    </row>
    <row r="147" spans="1:9" ht="15.95" customHeight="1">
      <c r="A147" s="160" t="s">
        <v>186</v>
      </c>
      <c r="B147" s="260" t="s">
        <v>309</v>
      </c>
      <c r="C147" s="256">
        <v>0</v>
      </c>
      <c r="D147" s="166">
        <v>4194</v>
      </c>
      <c r="E147" s="166">
        <f>F147-D147</f>
        <v>3367</v>
      </c>
      <c r="F147" s="247">
        <v>7561</v>
      </c>
    </row>
    <row r="148" spans="1:9" ht="15.95" customHeight="1">
      <c r="A148" s="160" t="s">
        <v>188</v>
      </c>
      <c r="B148" s="260" t="s">
        <v>345</v>
      </c>
      <c r="C148" s="256">
        <v>0</v>
      </c>
      <c r="D148" s="166">
        <v>0</v>
      </c>
      <c r="E148" s="166"/>
      <c r="F148" s="247">
        <v>0</v>
      </c>
    </row>
    <row r="149" spans="1:9" ht="15.95" customHeight="1">
      <c r="A149" s="160" t="s">
        <v>190</v>
      </c>
      <c r="B149" s="260" t="s">
        <v>310</v>
      </c>
      <c r="C149" s="256">
        <v>0</v>
      </c>
      <c r="D149" s="166">
        <v>0</v>
      </c>
      <c r="E149" s="166"/>
      <c r="F149" s="247">
        <v>0</v>
      </c>
    </row>
    <row r="150" spans="1:9" ht="15.95" customHeight="1" thickBot="1">
      <c r="A150" s="248" t="s">
        <v>312</v>
      </c>
      <c r="B150" s="275" t="s">
        <v>311</v>
      </c>
      <c r="C150" s="277">
        <v>0</v>
      </c>
      <c r="D150" s="252">
        <v>0</v>
      </c>
      <c r="E150" s="252"/>
      <c r="F150" s="253">
        <v>0</v>
      </c>
    </row>
    <row r="151" spans="1:9" ht="15.95" customHeight="1" thickBot="1">
      <c r="A151" s="157" t="s">
        <v>192</v>
      </c>
      <c r="B151" s="262" t="s">
        <v>313</v>
      </c>
      <c r="C151" s="263"/>
      <c r="D151" s="280"/>
      <c r="E151" s="280"/>
      <c r="F151" s="281"/>
    </row>
    <row r="152" spans="1:9" ht="15.95" customHeight="1">
      <c r="A152" s="160" t="s">
        <v>194</v>
      </c>
      <c r="B152" s="260" t="s">
        <v>314</v>
      </c>
      <c r="C152" s="256"/>
      <c r="D152" s="239"/>
      <c r="E152" s="239"/>
      <c r="F152" s="257"/>
    </row>
    <row r="153" spans="1:9" ht="15.95" customHeight="1">
      <c r="A153" s="160" t="s">
        <v>196</v>
      </c>
      <c r="B153" s="260" t="s">
        <v>315</v>
      </c>
      <c r="C153" s="256"/>
      <c r="D153" s="166"/>
      <c r="E153" s="166"/>
      <c r="F153" s="247"/>
    </row>
    <row r="154" spans="1:9" ht="15.95" customHeight="1">
      <c r="A154" s="160" t="s">
        <v>198</v>
      </c>
      <c r="B154" s="260" t="s">
        <v>316</v>
      </c>
      <c r="C154" s="256"/>
      <c r="D154" s="166"/>
      <c r="E154" s="166"/>
      <c r="F154" s="247"/>
    </row>
    <row r="155" spans="1:9" ht="15.95" customHeight="1" thickBot="1">
      <c r="A155" s="160" t="s">
        <v>200</v>
      </c>
      <c r="B155" s="260" t="s">
        <v>317</v>
      </c>
      <c r="C155" s="282"/>
      <c r="D155" s="252"/>
      <c r="E155" s="252"/>
      <c r="F155" s="253"/>
    </row>
    <row r="156" spans="1:9" ht="13.5" thickBot="1">
      <c r="A156" s="157" t="s">
        <v>202</v>
      </c>
      <c r="B156" s="262" t="s">
        <v>346</v>
      </c>
      <c r="C156" s="283">
        <f>C136+C140+C145+C151</f>
        <v>0</v>
      </c>
      <c r="D156" s="283">
        <f t="shared" ref="D156:F156" si="22">D136+D140+D145+D151</f>
        <v>4194</v>
      </c>
      <c r="E156" s="283">
        <f t="shared" si="22"/>
        <v>3367</v>
      </c>
      <c r="F156" s="283">
        <f t="shared" si="22"/>
        <v>7561</v>
      </c>
    </row>
    <row r="157" spans="1:9" ht="15.95" customHeight="1" thickBot="1">
      <c r="A157" s="222" t="s">
        <v>323</v>
      </c>
      <c r="B157" s="284" t="s">
        <v>347</v>
      </c>
      <c r="C157" s="283">
        <f>C156+C135</f>
        <v>725075</v>
      </c>
      <c r="D157" s="283">
        <f t="shared" ref="D157:F157" si="23">D156+D135</f>
        <v>1382452</v>
      </c>
      <c r="E157" s="283">
        <f t="shared" si="23"/>
        <v>513045</v>
      </c>
      <c r="F157" s="283">
        <f t="shared" si="23"/>
        <v>1895497</v>
      </c>
      <c r="H157" s="68"/>
      <c r="I157" s="68">
        <f>C96-C157</f>
        <v>0</v>
      </c>
    </row>
  </sheetData>
  <mergeCells count="7">
    <mergeCell ref="A14:F14"/>
    <mergeCell ref="A101:F101"/>
    <mergeCell ref="A4:E4"/>
    <mergeCell ref="A5:E5"/>
    <mergeCell ref="A2:F2"/>
    <mergeCell ref="B9:E9"/>
    <mergeCell ref="B10:E10"/>
  </mergeCells>
  <pageMargins left="0.70866141732283472" right="0.70866141732283472" top="0.6" bottom="0.63" header="0.31496062992125984" footer="0.31496062992125984"/>
  <pageSetup paperSize="9" scale="76" orientation="portrait" verticalDpi="200" r:id="rId1"/>
  <rowBreaks count="2" manualBreakCount="2">
    <brk id="61" max="6" man="1"/>
    <brk id="9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3:M45"/>
  <sheetViews>
    <sheetView workbookViewId="0">
      <selection activeCell="A3" sqref="A3:E3"/>
    </sheetView>
  </sheetViews>
  <sheetFormatPr defaultRowHeight="12.75"/>
  <cols>
    <col min="1" max="1" width="0.28515625" style="23" customWidth="1"/>
    <col min="2" max="2" width="85.28515625" style="23" customWidth="1"/>
    <col min="3" max="3" width="16.85546875" style="23" customWidth="1"/>
    <col min="4" max="4" width="12.5703125" style="23" customWidth="1"/>
    <col min="5" max="5" width="17" style="23" customWidth="1"/>
    <col min="6" max="6" width="10.85546875" style="23" customWidth="1"/>
    <col min="7" max="16384" width="9.140625" style="23"/>
  </cols>
  <sheetData>
    <row r="3" spans="1:13" ht="13.5">
      <c r="A3" s="328" t="s">
        <v>559</v>
      </c>
      <c r="B3" s="328"/>
      <c r="C3" s="328"/>
      <c r="D3" s="328"/>
      <c r="E3" s="328"/>
    </row>
    <row r="4" spans="1:13" ht="13.5">
      <c r="A4" s="82"/>
      <c r="B4" s="82"/>
      <c r="C4" s="83"/>
      <c r="D4" s="83"/>
    </row>
    <row r="5" spans="1:13" ht="13.5" thickBot="1">
      <c r="A5" s="340" t="s">
        <v>425</v>
      </c>
      <c r="B5" s="340"/>
      <c r="C5" s="340"/>
      <c r="D5" s="84"/>
      <c r="E5" s="85"/>
      <c r="F5" s="85"/>
      <c r="G5" s="85"/>
      <c r="H5" s="85"/>
      <c r="I5" s="85"/>
      <c r="J5" s="85"/>
      <c r="K5" s="85"/>
      <c r="L5" s="85"/>
      <c r="M5" s="85"/>
    </row>
    <row r="6" spans="1:13" s="138" customFormat="1" ht="57" customHeight="1">
      <c r="A6" s="139"/>
      <c r="B6" s="139" t="s">
        <v>0</v>
      </c>
      <c r="C6" s="140" t="s">
        <v>426</v>
      </c>
      <c r="D6" s="41" t="s">
        <v>418</v>
      </c>
      <c r="E6" s="140" t="s">
        <v>444</v>
      </c>
      <c r="F6" s="141"/>
    </row>
    <row r="7" spans="1:13">
      <c r="A7" s="85" t="s">
        <v>440</v>
      </c>
      <c r="B7" s="85"/>
      <c r="C7" s="85"/>
      <c r="D7" s="85"/>
      <c r="E7" s="86"/>
    </row>
    <row r="8" spans="1:13">
      <c r="A8" s="87"/>
      <c r="B8" s="88" t="s">
        <v>1</v>
      </c>
      <c r="C8" s="89">
        <f>C9+C10+C15+C19+C16+C17+C20-C18</f>
        <v>-14895887</v>
      </c>
      <c r="D8" s="89">
        <f>E8-C8</f>
        <v>0</v>
      </c>
      <c r="E8" s="89">
        <f>E9+E10+E15+E19+E16+E17+E20-E18</f>
        <v>-14895887</v>
      </c>
    </row>
    <row r="9" spans="1:13">
      <c r="A9" s="90"/>
      <c r="B9" s="91" t="s">
        <v>2</v>
      </c>
      <c r="C9" s="92">
        <v>0</v>
      </c>
      <c r="D9" s="92">
        <f>E9-C9</f>
        <v>0</v>
      </c>
      <c r="E9" s="86">
        <v>0</v>
      </c>
    </row>
    <row r="10" spans="1:13">
      <c r="A10" s="90"/>
      <c r="B10" s="93" t="s">
        <v>3</v>
      </c>
      <c r="C10" s="92">
        <v>0</v>
      </c>
      <c r="D10" s="92">
        <f t="shared" ref="D10:D20" si="0">E10-C10</f>
        <v>0</v>
      </c>
      <c r="E10" s="86">
        <v>0</v>
      </c>
    </row>
    <row r="11" spans="1:13">
      <c r="A11" s="90"/>
      <c r="B11" s="94" t="s">
        <v>4</v>
      </c>
      <c r="C11" s="92">
        <v>0</v>
      </c>
      <c r="D11" s="92">
        <f t="shared" si="0"/>
        <v>0</v>
      </c>
      <c r="E11" s="86">
        <v>0</v>
      </c>
    </row>
    <row r="12" spans="1:13">
      <c r="A12" s="90"/>
      <c r="B12" s="95" t="s">
        <v>5</v>
      </c>
      <c r="C12" s="92">
        <v>0</v>
      </c>
      <c r="D12" s="92">
        <f t="shared" si="0"/>
        <v>0</v>
      </c>
      <c r="E12" s="86">
        <v>0</v>
      </c>
    </row>
    <row r="13" spans="1:13">
      <c r="A13" s="90"/>
      <c r="B13" s="95" t="s">
        <v>6</v>
      </c>
      <c r="C13" s="92">
        <v>0</v>
      </c>
      <c r="D13" s="92">
        <f t="shared" si="0"/>
        <v>0</v>
      </c>
      <c r="E13" s="86">
        <v>0</v>
      </c>
    </row>
    <row r="14" spans="1:13">
      <c r="A14" s="90"/>
      <c r="B14" s="95" t="s">
        <v>7</v>
      </c>
      <c r="C14" s="92">
        <v>0</v>
      </c>
      <c r="D14" s="92">
        <f t="shared" si="0"/>
        <v>0</v>
      </c>
      <c r="E14" s="86">
        <v>0</v>
      </c>
    </row>
    <row r="15" spans="1:13">
      <c r="A15" s="90"/>
      <c r="B15" s="91" t="s">
        <v>8</v>
      </c>
      <c r="C15" s="92">
        <v>0</v>
      </c>
      <c r="D15" s="92">
        <f t="shared" si="0"/>
        <v>0</v>
      </c>
      <c r="E15" s="86">
        <v>0</v>
      </c>
    </row>
    <row r="16" spans="1:13">
      <c r="A16" s="90"/>
      <c r="B16" s="91" t="s">
        <v>9</v>
      </c>
      <c r="C16" s="92">
        <v>0</v>
      </c>
      <c r="D16" s="92">
        <f t="shared" si="0"/>
        <v>0</v>
      </c>
      <c r="E16" s="86">
        <v>0</v>
      </c>
    </row>
    <row r="17" spans="1:5">
      <c r="A17" s="90"/>
      <c r="B17" s="91" t="s">
        <v>10</v>
      </c>
      <c r="C17" s="92">
        <v>0</v>
      </c>
      <c r="D17" s="92">
        <f t="shared" si="0"/>
        <v>0</v>
      </c>
      <c r="E17" s="86">
        <v>0</v>
      </c>
    </row>
    <row r="18" spans="1:5">
      <c r="A18" s="90"/>
      <c r="B18" s="91" t="s">
        <v>441</v>
      </c>
      <c r="C18" s="92">
        <v>15083974</v>
      </c>
      <c r="D18" s="92">
        <f t="shared" si="0"/>
        <v>0</v>
      </c>
      <c r="E18" s="86">
        <v>15083974</v>
      </c>
    </row>
    <row r="19" spans="1:5">
      <c r="A19" s="90"/>
      <c r="B19" s="91" t="s">
        <v>442</v>
      </c>
      <c r="C19" s="92">
        <v>0</v>
      </c>
      <c r="D19" s="92">
        <f t="shared" si="0"/>
        <v>0</v>
      </c>
      <c r="E19" s="86">
        <v>0</v>
      </c>
    </row>
    <row r="20" spans="1:5">
      <c r="A20" s="90"/>
      <c r="B20" s="91" t="s">
        <v>477</v>
      </c>
      <c r="C20" s="92">
        <v>188087</v>
      </c>
      <c r="D20" s="92">
        <f t="shared" si="0"/>
        <v>0</v>
      </c>
      <c r="E20" s="86">
        <v>188087</v>
      </c>
    </row>
    <row r="21" spans="1:5">
      <c r="A21" s="90"/>
      <c r="B21" s="96" t="s">
        <v>11</v>
      </c>
      <c r="C21" s="97">
        <f>C22+C23+C24</f>
        <v>88605010</v>
      </c>
      <c r="D21" s="97">
        <f t="shared" ref="D21:E21" si="1">D22+D23+D24</f>
        <v>6575333</v>
      </c>
      <c r="E21" s="97">
        <f t="shared" si="1"/>
        <v>95180343</v>
      </c>
    </row>
    <row r="22" spans="1:5" ht="12.75" customHeight="1">
      <c r="A22" s="90"/>
      <c r="B22" s="98" t="s">
        <v>416</v>
      </c>
      <c r="C22" s="92">
        <v>73620967</v>
      </c>
      <c r="D22" s="92">
        <f>E22-C22</f>
        <v>3904473</v>
      </c>
      <c r="E22" s="86">
        <v>77525440</v>
      </c>
    </row>
    <row r="23" spans="1:5">
      <c r="A23" s="90"/>
      <c r="B23" s="99" t="s">
        <v>12</v>
      </c>
      <c r="C23" s="92">
        <v>11737567</v>
      </c>
      <c r="D23" s="92">
        <f t="shared" ref="D23:D24" si="2">E23-C23</f>
        <v>871466</v>
      </c>
      <c r="E23" s="86">
        <v>12609033</v>
      </c>
    </row>
    <row r="24" spans="1:5">
      <c r="A24" s="90"/>
      <c r="B24" s="91" t="s">
        <v>478</v>
      </c>
      <c r="C24" s="92">
        <v>3246476</v>
      </c>
      <c r="D24" s="92">
        <f t="shared" si="2"/>
        <v>1799394</v>
      </c>
      <c r="E24" s="86">
        <v>5045870</v>
      </c>
    </row>
    <row r="25" spans="1:5">
      <c r="A25" s="90"/>
      <c r="B25" s="96" t="s">
        <v>13</v>
      </c>
      <c r="C25" s="97">
        <f>C26+C27+C28+C29+C30+C31+C32</f>
        <v>43819444</v>
      </c>
      <c r="D25" s="97">
        <f>E25-C25</f>
        <v>3308031</v>
      </c>
      <c r="E25" s="97">
        <f t="shared" ref="E25" si="3">E26+E27+E28+E29+E30+E31+E32</f>
        <v>47127475</v>
      </c>
    </row>
    <row r="26" spans="1:5">
      <c r="A26" s="90"/>
      <c r="B26" s="91" t="s">
        <v>14</v>
      </c>
      <c r="C26" s="92">
        <v>0</v>
      </c>
      <c r="D26" s="92">
        <f>E26-C26</f>
        <v>0</v>
      </c>
      <c r="E26" s="86">
        <v>0</v>
      </c>
    </row>
    <row r="27" spans="1:5">
      <c r="A27" s="90"/>
      <c r="B27" s="91" t="s">
        <v>15</v>
      </c>
      <c r="C27" s="92">
        <v>0</v>
      </c>
      <c r="D27" s="92">
        <f t="shared" ref="D27:D32" si="4">E27-C27</f>
        <v>0</v>
      </c>
      <c r="E27" s="86">
        <v>0</v>
      </c>
    </row>
    <row r="28" spans="1:5">
      <c r="A28" s="90"/>
      <c r="B28" s="91" t="s">
        <v>16</v>
      </c>
      <c r="C28" s="92">
        <v>13739200</v>
      </c>
      <c r="D28" s="92">
        <f t="shared" si="4"/>
        <v>3707240</v>
      </c>
      <c r="E28" s="86">
        <v>17446440</v>
      </c>
    </row>
    <row r="29" spans="1:5" ht="25.5">
      <c r="A29" s="90"/>
      <c r="B29" s="91" t="s">
        <v>17</v>
      </c>
      <c r="C29" s="92">
        <v>0</v>
      </c>
      <c r="D29" s="92">
        <f t="shared" si="4"/>
        <v>0</v>
      </c>
      <c r="E29" s="86">
        <v>0</v>
      </c>
    </row>
    <row r="30" spans="1:5">
      <c r="A30" s="90"/>
      <c r="B30" s="91" t="s">
        <v>18</v>
      </c>
      <c r="C30" s="92">
        <v>15797760</v>
      </c>
      <c r="D30" s="92">
        <f t="shared" si="4"/>
        <v>0</v>
      </c>
      <c r="E30" s="86">
        <v>15797760</v>
      </c>
    </row>
    <row r="31" spans="1:5">
      <c r="A31" s="90"/>
      <c r="B31" s="91" t="s">
        <v>19</v>
      </c>
      <c r="C31" s="92">
        <v>13786584</v>
      </c>
      <c r="D31" s="92">
        <f t="shared" si="4"/>
        <v>-153824</v>
      </c>
      <c r="E31" s="86">
        <v>13632760</v>
      </c>
    </row>
    <row r="32" spans="1:5">
      <c r="A32" s="90"/>
      <c r="B32" s="91" t="s">
        <v>79</v>
      </c>
      <c r="C32" s="92">
        <v>495900</v>
      </c>
      <c r="D32" s="92">
        <f t="shared" si="4"/>
        <v>-245385</v>
      </c>
      <c r="E32" s="86">
        <v>250515</v>
      </c>
    </row>
    <row r="33" spans="1:6">
      <c r="A33" s="90"/>
      <c r="B33" s="96" t="s">
        <v>20</v>
      </c>
      <c r="C33" s="97">
        <f>SUM(C34:C35)</f>
        <v>5307840</v>
      </c>
      <c r="D33" s="97">
        <f>E33-C33</f>
        <v>55001</v>
      </c>
      <c r="E33" s="97">
        <f t="shared" ref="E33" si="5">SUM(E34:E35)</f>
        <v>5362841</v>
      </c>
    </row>
    <row r="34" spans="1:6">
      <c r="A34" s="90"/>
      <c r="B34" s="91" t="s">
        <v>21</v>
      </c>
      <c r="C34" s="92">
        <v>5307840</v>
      </c>
      <c r="D34" s="92">
        <f>E34-C34</f>
        <v>55001</v>
      </c>
      <c r="E34" s="86">
        <v>5362841</v>
      </c>
    </row>
    <row r="35" spans="1:6">
      <c r="A35" s="90"/>
      <c r="B35" s="91" t="s">
        <v>22</v>
      </c>
      <c r="C35" s="92">
        <v>0</v>
      </c>
      <c r="D35" s="92">
        <f>E35-C35</f>
        <v>0</v>
      </c>
      <c r="E35" s="86">
        <v>0</v>
      </c>
    </row>
    <row r="36" spans="1:6">
      <c r="A36" s="100"/>
      <c r="B36" s="101" t="s">
        <v>23</v>
      </c>
      <c r="C36" s="102">
        <f>C20+C21+C25+C33</f>
        <v>137920381</v>
      </c>
      <c r="D36" s="102">
        <f>E36-C36</f>
        <v>9938365</v>
      </c>
      <c r="E36" s="102">
        <f>E20+E21+E25+E33</f>
        <v>147858746</v>
      </c>
    </row>
    <row r="37" spans="1:6" ht="11.25" hidden="1" customHeight="1">
      <c r="A37" s="90"/>
      <c r="B37" s="103"/>
      <c r="C37" s="92"/>
      <c r="D37" s="92"/>
      <c r="E37" s="86"/>
    </row>
    <row r="38" spans="1:6" hidden="1">
      <c r="A38" s="341" t="s">
        <v>24</v>
      </c>
      <c r="B38" s="341"/>
      <c r="C38" s="341"/>
      <c r="D38" s="104"/>
      <c r="E38" s="86"/>
    </row>
    <row r="39" spans="1:6" hidden="1">
      <c r="A39" s="105"/>
      <c r="B39" s="105"/>
      <c r="C39" s="105"/>
      <c r="D39" s="105"/>
      <c r="E39" s="86"/>
    </row>
    <row r="40" spans="1:6" hidden="1">
      <c r="A40" s="106"/>
      <c r="B40" s="107" t="s">
        <v>25</v>
      </c>
      <c r="C40" s="108">
        <f>C39</f>
        <v>0</v>
      </c>
      <c r="D40" s="108"/>
      <c r="E40" s="86"/>
    </row>
    <row r="41" spans="1:6">
      <c r="A41" s="106"/>
      <c r="B41" s="106"/>
      <c r="C41" s="106"/>
      <c r="D41" s="109"/>
      <c r="E41" s="86"/>
    </row>
    <row r="42" spans="1:6">
      <c r="A42" s="110"/>
      <c r="B42" s="110" t="s">
        <v>443</v>
      </c>
      <c r="C42" s="111">
        <f>C40+C36-C18</f>
        <v>122836407</v>
      </c>
      <c r="D42" s="111">
        <f>E42-C42</f>
        <v>9938365</v>
      </c>
      <c r="E42" s="111">
        <f>E40+E36-E18</f>
        <v>132774772</v>
      </c>
      <c r="F42" s="86">
        <f>C42-E42</f>
        <v>-9938365</v>
      </c>
    </row>
    <row r="44" spans="1:6">
      <c r="E44" s="23">
        <v>140371454</v>
      </c>
    </row>
    <row r="45" spans="1:6">
      <c r="E45" s="86">
        <f>E42-E44</f>
        <v>-7596682</v>
      </c>
    </row>
  </sheetData>
  <mergeCells count="3">
    <mergeCell ref="A5:C5"/>
    <mergeCell ref="A3:E3"/>
    <mergeCell ref="A38:C38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A20"/>
  <sheetViews>
    <sheetView zoomScaleSheetLayoutView="130" workbookViewId="0">
      <pane xSplit="1" ySplit="4" topLeftCell="B5" activePane="bottomRight" state="frozen"/>
      <selection activeCell="C35" sqref="C35"/>
      <selection pane="topRight" activeCell="C35" sqref="C35"/>
      <selection pane="bottomLeft" activeCell="C35" sqref="C35"/>
      <selection pane="bottomRight"/>
    </sheetView>
  </sheetViews>
  <sheetFormatPr defaultRowHeight="12.75"/>
  <cols>
    <col min="1" max="1" width="32.85546875" style="44" bestFit="1" customWidth="1"/>
    <col min="2" max="2" width="9" style="44" bestFit="1" customWidth="1"/>
    <col min="3" max="4" width="9.7109375" style="44" customWidth="1"/>
    <col min="5" max="5" width="9" style="44" bestFit="1" customWidth="1"/>
    <col min="6" max="6" width="9.7109375" style="44" customWidth="1"/>
    <col min="7" max="7" width="9.85546875" style="44" customWidth="1"/>
    <col min="8" max="8" width="9" style="44" bestFit="1" customWidth="1"/>
    <col min="9" max="9" width="9.7109375" style="44" customWidth="1"/>
    <col min="10" max="10" width="9.85546875" style="44" customWidth="1"/>
    <col min="11" max="11" width="8.7109375" style="44" bestFit="1" customWidth="1"/>
    <col min="12" max="12" width="9.7109375" style="44" customWidth="1"/>
    <col min="13" max="13" width="9.42578125" style="44" customWidth="1"/>
    <col min="14" max="14" width="9" style="44" bestFit="1" customWidth="1"/>
    <col min="15" max="15" width="9.7109375" style="44" customWidth="1"/>
    <col min="16" max="16" width="9.5703125" style="44" customWidth="1"/>
    <col min="17" max="17" width="9" style="44" bestFit="1" customWidth="1"/>
    <col min="18" max="18" width="9.7109375" style="44" customWidth="1"/>
    <col min="19" max="19" width="10.5703125" style="44" customWidth="1"/>
    <col min="20" max="22" width="12" style="44" customWidth="1"/>
    <col min="23" max="23" width="9.140625" style="44"/>
    <col min="24" max="24" width="9.7109375" style="44" customWidth="1"/>
    <col min="25" max="25" width="9.140625" style="44"/>
    <col min="26" max="26" width="9.140625" style="44" customWidth="1"/>
    <col min="27" max="27" width="9.7109375" style="44" customWidth="1"/>
    <col min="28" max="29" width="9.140625" style="44"/>
    <col min="30" max="30" width="9.7109375" style="44" customWidth="1"/>
    <col min="31" max="32" width="9.140625" style="44"/>
    <col min="33" max="33" width="9.7109375" style="44" customWidth="1"/>
    <col min="34" max="35" width="9.140625" style="44"/>
    <col min="36" max="36" width="9.7109375" style="44" customWidth="1"/>
    <col min="37" max="38" width="9.140625" style="44"/>
    <col min="39" max="39" width="9.7109375" style="44" customWidth="1"/>
    <col min="40" max="41" width="9.140625" style="44"/>
    <col min="42" max="42" width="9.7109375" style="44" customWidth="1"/>
    <col min="43" max="44" width="9.140625" style="44"/>
    <col min="45" max="45" width="9.7109375" style="44" customWidth="1"/>
    <col min="46" max="47" width="9.140625" style="44"/>
    <col min="48" max="48" width="9.7109375" style="44" customWidth="1"/>
    <col min="49" max="50" width="9.140625" style="44"/>
    <col min="51" max="51" width="9.7109375" style="44" customWidth="1"/>
    <col min="52" max="53" width="9.140625" style="44"/>
    <col min="54" max="54" width="9.7109375" style="44" customWidth="1"/>
    <col min="55" max="56" width="9.140625" style="44"/>
    <col min="57" max="57" width="9.7109375" style="44" customWidth="1"/>
    <col min="58" max="59" width="9.140625" style="44"/>
    <col min="60" max="60" width="9.7109375" style="44" customWidth="1"/>
    <col min="61" max="62" width="9.140625" style="44"/>
    <col min="63" max="63" width="9.7109375" style="44" customWidth="1"/>
    <col min="64" max="65" width="9.140625" style="44"/>
    <col min="66" max="66" width="9.7109375" style="44" customWidth="1"/>
    <col min="67" max="68" width="9.140625" style="44"/>
    <col min="69" max="69" width="9.7109375" style="44" customWidth="1"/>
    <col min="70" max="71" width="9.140625" style="44"/>
    <col min="72" max="72" width="9.7109375" style="44" customWidth="1"/>
    <col min="73" max="74" width="9.140625" style="44"/>
    <col min="75" max="75" width="9.7109375" style="44" customWidth="1"/>
    <col min="76" max="77" width="9.140625" style="44"/>
    <col min="78" max="78" width="9.7109375" style="44" customWidth="1"/>
    <col min="79" max="16384" width="9.140625" style="44"/>
  </cols>
  <sheetData>
    <row r="1" spans="1:79" ht="27">
      <c r="A1" s="42" t="s">
        <v>558</v>
      </c>
      <c r="B1" s="43"/>
      <c r="C1" s="43"/>
      <c r="D1" s="43"/>
      <c r="E1" s="43"/>
      <c r="F1" s="43"/>
      <c r="G1" s="43"/>
      <c r="I1" s="43"/>
      <c r="L1" s="43"/>
      <c r="O1" s="43"/>
      <c r="R1" s="43"/>
      <c r="U1" s="43"/>
      <c r="X1" s="43"/>
      <c r="AA1" s="43"/>
      <c r="AD1" s="43"/>
      <c r="AG1" s="43"/>
      <c r="AJ1" s="43"/>
      <c r="AM1" s="43"/>
      <c r="AP1" s="43"/>
      <c r="AS1" s="43"/>
      <c r="AV1" s="43"/>
      <c r="AY1" s="43"/>
      <c r="BB1" s="43"/>
      <c r="BE1" s="43"/>
      <c r="BH1" s="43"/>
      <c r="BK1" s="43"/>
      <c r="BN1" s="43"/>
      <c r="BQ1" s="43"/>
      <c r="BT1" s="43"/>
      <c r="BW1" s="43"/>
      <c r="BZ1" s="43"/>
    </row>
    <row r="2" spans="1:79" ht="15.75">
      <c r="A2" s="45"/>
      <c r="B2" s="342" t="s">
        <v>427</v>
      </c>
      <c r="C2" s="342"/>
      <c r="D2" s="342"/>
      <c r="E2" s="342"/>
      <c r="F2" s="342"/>
      <c r="G2" s="342"/>
      <c r="H2" s="342"/>
      <c r="I2" s="342"/>
      <c r="J2" s="342"/>
      <c r="K2" s="342" t="s">
        <v>427</v>
      </c>
      <c r="L2" s="342"/>
      <c r="M2" s="342"/>
      <c r="N2" s="342"/>
      <c r="O2" s="342"/>
      <c r="P2" s="342"/>
      <c r="Q2" s="342"/>
      <c r="R2" s="342"/>
      <c r="S2" s="342"/>
      <c r="T2" s="342" t="s">
        <v>427</v>
      </c>
      <c r="U2" s="342"/>
      <c r="V2" s="342"/>
      <c r="W2" s="342"/>
      <c r="X2" s="342"/>
      <c r="Y2" s="342"/>
      <c r="Z2" s="342"/>
      <c r="AA2" s="342"/>
      <c r="AB2" s="342"/>
      <c r="AC2" s="342" t="s">
        <v>427</v>
      </c>
      <c r="AD2" s="342"/>
      <c r="AE2" s="342"/>
      <c r="AF2" s="342"/>
      <c r="AG2" s="342"/>
      <c r="AH2" s="342"/>
      <c r="AI2" s="342"/>
      <c r="AJ2" s="342"/>
      <c r="AK2" s="342"/>
      <c r="AL2" s="342" t="s">
        <v>428</v>
      </c>
      <c r="AM2" s="342"/>
      <c r="AN2" s="342"/>
      <c r="AO2" s="342"/>
      <c r="AP2" s="342"/>
      <c r="AQ2" s="342"/>
      <c r="AR2" s="342"/>
      <c r="AS2" s="342"/>
      <c r="AT2" s="342"/>
      <c r="AU2" s="342" t="s">
        <v>428</v>
      </c>
      <c r="AV2" s="342"/>
      <c r="AW2" s="342"/>
      <c r="AX2" s="342"/>
      <c r="AY2" s="342"/>
      <c r="AZ2" s="342"/>
      <c r="BA2" s="342"/>
      <c r="BB2" s="342"/>
      <c r="BC2" s="342"/>
      <c r="BD2" s="342" t="s">
        <v>428</v>
      </c>
      <c r="BE2" s="342"/>
      <c r="BF2" s="342"/>
      <c r="BG2" s="342"/>
      <c r="BH2" s="342"/>
      <c r="BI2" s="342"/>
      <c r="BJ2" s="342"/>
      <c r="BK2" s="342"/>
      <c r="BL2" s="342"/>
      <c r="BM2" s="342" t="s">
        <v>428</v>
      </c>
      <c r="BN2" s="342"/>
      <c r="BO2" s="342"/>
      <c r="BP2" s="342"/>
      <c r="BQ2" s="342"/>
      <c r="BR2" s="342"/>
      <c r="BS2" s="342"/>
      <c r="BT2" s="342"/>
      <c r="BU2" s="342"/>
      <c r="BV2" s="342" t="s">
        <v>428</v>
      </c>
      <c r="BW2" s="342"/>
      <c r="BX2" s="342"/>
      <c r="BY2" s="342"/>
      <c r="BZ2" s="342"/>
      <c r="CA2" s="342"/>
    </row>
    <row r="3" spans="1:79" ht="24.75" customHeight="1" thickBot="1">
      <c r="A3" s="46" t="s">
        <v>37</v>
      </c>
      <c r="B3" s="343" t="s">
        <v>38</v>
      </c>
      <c r="C3" s="343"/>
      <c r="D3" s="343"/>
      <c r="E3" s="343" t="s">
        <v>39</v>
      </c>
      <c r="F3" s="343"/>
      <c r="G3" s="343"/>
      <c r="H3" s="343" t="s">
        <v>40</v>
      </c>
      <c r="I3" s="343"/>
      <c r="J3" s="343"/>
      <c r="K3" s="343" t="s">
        <v>41</v>
      </c>
      <c r="L3" s="343"/>
      <c r="M3" s="343"/>
      <c r="N3" s="343" t="s">
        <v>42</v>
      </c>
      <c r="O3" s="343"/>
      <c r="P3" s="343"/>
      <c r="Q3" s="343" t="s">
        <v>43</v>
      </c>
      <c r="R3" s="343"/>
      <c r="S3" s="343"/>
      <c r="T3" s="343" t="s">
        <v>337</v>
      </c>
      <c r="U3" s="343"/>
      <c r="V3" s="343"/>
      <c r="W3" s="343" t="s">
        <v>44</v>
      </c>
      <c r="X3" s="343"/>
      <c r="Y3" s="343"/>
      <c r="Z3" s="343" t="s">
        <v>45</v>
      </c>
      <c r="AA3" s="343"/>
      <c r="AB3" s="343"/>
      <c r="AC3" s="343" t="s">
        <v>338</v>
      </c>
      <c r="AD3" s="343"/>
      <c r="AE3" s="343"/>
      <c r="AF3" s="343" t="s">
        <v>46</v>
      </c>
      <c r="AG3" s="343"/>
      <c r="AH3" s="343"/>
      <c r="AI3" s="343" t="s">
        <v>47</v>
      </c>
      <c r="AJ3" s="343"/>
      <c r="AK3" s="343"/>
      <c r="AL3" s="343" t="s">
        <v>48</v>
      </c>
      <c r="AM3" s="343"/>
      <c r="AN3" s="343"/>
      <c r="AO3" s="343" t="s">
        <v>49</v>
      </c>
      <c r="AP3" s="343"/>
      <c r="AQ3" s="343"/>
      <c r="AR3" s="343" t="s">
        <v>50</v>
      </c>
      <c r="AS3" s="343"/>
      <c r="AT3" s="343"/>
      <c r="AU3" s="343" t="s">
        <v>51</v>
      </c>
      <c r="AV3" s="343"/>
      <c r="AW3" s="343"/>
      <c r="AX3" s="344" t="s">
        <v>52</v>
      </c>
      <c r="AY3" s="344"/>
      <c r="AZ3" s="344"/>
      <c r="BA3" s="344" t="s">
        <v>53</v>
      </c>
      <c r="BB3" s="344"/>
      <c r="BC3" s="344"/>
      <c r="BD3" s="343" t="s">
        <v>54</v>
      </c>
      <c r="BE3" s="343"/>
      <c r="BF3" s="343"/>
      <c r="BG3" s="343" t="s">
        <v>55</v>
      </c>
      <c r="BH3" s="343"/>
      <c r="BI3" s="343"/>
      <c r="BJ3" s="343" t="s">
        <v>56</v>
      </c>
      <c r="BK3" s="343"/>
      <c r="BL3" s="343"/>
      <c r="BM3" s="344" t="s">
        <v>57</v>
      </c>
      <c r="BN3" s="344"/>
      <c r="BO3" s="344"/>
      <c r="BP3" s="344" t="s">
        <v>58</v>
      </c>
      <c r="BQ3" s="344"/>
      <c r="BR3" s="344"/>
      <c r="BS3" s="343" t="s">
        <v>59</v>
      </c>
      <c r="BT3" s="343"/>
      <c r="BU3" s="343"/>
      <c r="BV3" s="343" t="s">
        <v>60</v>
      </c>
      <c r="BW3" s="343"/>
      <c r="BX3" s="343"/>
      <c r="BY3" s="343" t="s">
        <v>61</v>
      </c>
      <c r="BZ3" s="343"/>
      <c r="CA3" s="343"/>
    </row>
    <row r="4" spans="1:79" ht="24">
      <c r="A4" s="47"/>
      <c r="B4" s="48" t="s">
        <v>63</v>
      </c>
      <c r="C4" s="41" t="s">
        <v>418</v>
      </c>
      <c r="D4" s="48" t="s">
        <v>339</v>
      </c>
      <c r="E4" s="48" t="s">
        <v>63</v>
      </c>
      <c r="F4" s="41" t="s">
        <v>418</v>
      </c>
      <c r="G4" s="48" t="s">
        <v>339</v>
      </c>
      <c r="H4" s="48" t="s">
        <v>63</v>
      </c>
      <c r="I4" s="41" t="s">
        <v>418</v>
      </c>
      <c r="J4" s="48" t="s">
        <v>339</v>
      </c>
      <c r="K4" s="48" t="s">
        <v>63</v>
      </c>
      <c r="L4" s="41" t="s">
        <v>418</v>
      </c>
      <c r="M4" s="48" t="s">
        <v>339</v>
      </c>
      <c r="N4" s="48" t="s">
        <v>63</v>
      </c>
      <c r="O4" s="41" t="s">
        <v>418</v>
      </c>
      <c r="P4" s="48" t="s">
        <v>339</v>
      </c>
      <c r="Q4" s="48" t="s">
        <v>63</v>
      </c>
      <c r="R4" s="41" t="s">
        <v>418</v>
      </c>
      <c r="S4" s="48" t="s">
        <v>339</v>
      </c>
      <c r="T4" s="48" t="s">
        <v>63</v>
      </c>
      <c r="U4" s="41" t="s">
        <v>418</v>
      </c>
      <c r="V4" s="48" t="s">
        <v>339</v>
      </c>
      <c r="W4" s="48" t="s">
        <v>63</v>
      </c>
      <c r="X4" s="41" t="s">
        <v>418</v>
      </c>
      <c r="Y4" s="48" t="s">
        <v>339</v>
      </c>
      <c r="Z4" s="48" t="s">
        <v>63</v>
      </c>
      <c r="AA4" s="41" t="s">
        <v>418</v>
      </c>
      <c r="AB4" s="48" t="s">
        <v>339</v>
      </c>
      <c r="AC4" s="48" t="s">
        <v>63</v>
      </c>
      <c r="AD4" s="41" t="s">
        <v>418</v>
      </c>
      <c r="AE4" s="48" t="s">
        <v>339</v>
      </c>
      <c r="AF4" s="48" t="s">
        <v>63</v>
      </c>
      <c r="AG4" s="41" t="s">
        <v>418</v>
      </c>
      <c r="AH4" s="48" t="s">
        <v>339</v>
      </c>
      <c r="AI4" s="48" t="s">
        <v>63</v>
      </c>
      <c r="AJ4" s="41" t="s">
        <v>418</v>
      </c>
      <c r="AK4" s="48" t="s">
        <v>339</v>
      </c>
      <c r="AL4" s="48" t="s">
        <v>64</v>
      </c>
      <c r="AM4" s="41" t="s">
        <v>418</v>
      </c>
      <c r="AN4" s="48" t="s">
        <v>339</v>
      </c>
      <c r="AO4" s="48" t="s">
        <v>64</v>
      </c>
      <c r="AP4" s="41" t="s">
        <v>418</v>
      </c>
      <c r="AQ4" s="48" t="s">
        <v>339</v>
      </c>
      <c r="AR4" s="48" t="s">
        <v>64</v>
      </c>
      <c r="AS4" s="41" t="s">
        <v>418</v>
      </c>
      <c r="AT4" s="48" t="s">
        <v>339</v>
      </c>
      <c r="AU4" s="48" t="s">
        <v>64</v>
      </c>
      <c r="AV4" s="41" t="s">
        <v>418</v>
      </c>
      <c r="AW4" s="48" t="s">
        <v>339</v>
      </c>
      <c r="AX4" s="48" t="s">
        <v>64</v>
      </c>
      <c r="AY4" s="41" t="s">
        <v>418</v>
      </c>
      <c r="AZ4" s="48" t="s">
        <v>339</v>
      </c>
      <c r="BA4" s="48" t="s">
        <v>64</v>
      </c>
      <c r="BB4" s="41" t="s">
        <v>418</v>
      </c>
      <c r="BC4" s="48" t="s">
        <v>339</v>
      </c>
      <c r="BD4" s="48" t="s">
        <v>64</v>
      </c>
      <c r="BE4" s="41" t="s">
        <v>418</v>
      </c>
      <c r="BF4" s="48" t="s">
        <v>339</v>
      </c>
      <c r="BG4" s="48" t="s">
        <v>64</v>
      </c>
      <c r="BH4" s="41" t="s">
        <v>418</v>
      </c>
      <c r="BI4" s="48" t="s">
        <v>339</v>
      </c>
      <c r="BJ4" s="48" t="s">
        <v>64</v>
      </c>
      <c r="BK4" s="41" t="s">
        <v>418</v>
      </c>
      <c r="BL4" s="48" t="s">
        <v>339</v>
      </c>
      <c r="BM4" s="48" t="s">
        <v>64</v>
      </c>
      <c r="BN4" s="41" t="s">
        <v>418</v>
      </c>
      <c r="BO4" s="48" t="s">
        <v>339</v>
      </c>
      <c r="BP4" s="48" t="s">
        <v>64</v>
      </c>
      <c r="BQ4" s="41" t="s">
        <v>418</v>
      </c>
      <c r="BR4" s="48" t="s">
        <v>339</v>
      </c>
      <c r="BS4" s="48" t="s">
        <v>64</v>
      </c>
      <c r="BT4" s="41" t="s">
        <v>418</v>
      </c>
      <c r="BU4" s="48" t="s">
        <v>339</v>
      </c>
      <c r="BV4" s="48" t="s">
        <v>64</v>
      </c>
      <c r="BW4" s="41" t="s">
        <v>418</v>
      </c>
      <c r="BX4" s="48" t="s">
        <v>339</v>
      </c>
      <c r="BY4" s="48" t="s">
        <v>64</v>
      </c>
      <c r="BZ4" s="41" t="s">
        <v>418</v>
      </c>
      <c r="CA4" s="48" t="s">
        <v>339</v>
      </c>
    </row>
    <row r="5" spans="1:79">
      <c r="A5" s="49" t="s">
        <v>76</v>
      </c>
      <c r="B5" s="50"/>
      <c r="C5" s="50">
        <f>D5-B5</f>
        <v>0</v>
      </c>
      <c r="D5" s="50"/>
      <c r="E5" s="50"/>
      <c r="F5" s="50">
        <f>G5-E5</f>
        <v>0</v>
      </c>
      <c r="G5" s="50"/>
      <c r="H5" s="50">
        <v>800</v>
      </c>
      <c r="I5" s="50">
        <f>J5-H5</f>
        <v>0</v>
      </c>
      <c r="J5" s="50">
        <v>800</v>
      </c>
      <c r="K5" s="50"/>
      <c r="L5" s="50">
        <f>M5-K5</f>
        <v>0</v>
      </c>
      <c r="M5" s="50"/>
      <c r="N5" s="50"/>
      <c r="O5" s="50">
        <f>P5-N5</f>
        <v>0</v>
      </c>
      <c r="P5" s="50"/>
      <c r="Q5" s="50"/>
      <c r="R5" s="50">
        <f>S5-Q5</f>
        <v>0</v>
      </c>
      <c r="S5" s="50"/>
      <c r="T5" s="50"/>
      <c r="U5" s="50">
        <f>V5-T5</f>
        <v>0</v>
      </c>
      <c r="V5" s="50"/>
      <c r="W5" s="51">
        <f>B5+E5+H5+K5+N5+Q5+T5</f>
        <v>800</v>
      </c>
      <c r="X5" s="50">
        <f>Y5-W5</f>
        <v>0</v>
      </c>
      <c r="Y5" s="51">
        <f>D5+G5+J5+M5+P5+S5+V5</f>
        <v>800</v>
      </c>
      <c r="Z5" s="50"/>
      <c r="AA5" s="50">
        <f>AB5-Z5</f>
        <v>858</v>
      </c>
      <c r="AB5" s="50">
        <v>858</v>
      </c>
      <c r="AC5" s="50">
        <v>67949</v>
      </c>
      <c r="AD5" s="50">
        <f>AE5-AC5</f>
        <v>1712</v>
      </c>
      <c r="AE5" s="50">
        <v>69661</v>
      </c>
      <c r="AF5" s="51">
        <f>Z5+AC5</f>
        <v>67949</v>
      </c>
      <c r="AG5" s="50">
        <f>AH5-AF5</f>
        <v>2570</v>
      </c>
      <c r="AH5" s="51">
        <f>AB5+AE5</f>
        <v>70519</v>
      </c>
      <c r="AI5" s="51">
        <f>W5+AF5</f>
        <v>68749</v>
      </c>
      <c r="AJ5" s="50">
        <f>AK5-AI5</f>
        <v>2570</v>
      </c>
      <c r="AK5" s="51">
        <f>Y5+AH5</f>
        <v>71319</v>
      </c>
      <c r="AL5" s="50">
        <v>45252</v>
      </c>
      <c r="AM5" s="50">
        <f>AN5-AL5</f>
        <v>1075</v>
      </c>
      <c r="AN5" s="50">
        <v>46327</v>
      </c>
      <c r="AO5" s="50">
        <v>10168</v>
      </c>
      <c r="AP5" s="50">
        <f>AQ5-AO5</f>
        <v>1100</v>
      </c>
      <c r="AQ5" s="50">
        <v>11268</v>
      </c>
      <c r="AR5" s="50">
        <v>13129</v>
      </c>
      <c r="AS5" s="50">
        <f>AT5-AR5</f>
        <v>238</v>
      </c>
      <c r="AT5" s="50">
        <v>13367</v>
      </c>
      <c r="AU5" s="50"/>
      <c r="AV5" s="50">
        <f>AW5-AU5</f>
        <v>0</v>
      </c>
      <c r="AW5" s="50"/>
      <c r="AX5" s="50"/>
      <c r="AY5" s="50">
        <f>AZ5-AX5</f>
        <v>0</v>
      </c>
      <c r="AZ5" s="50"/>
      <c r="BA5" s="50"/>
      <c r="BB5" s="50">
        <f>BC5-BA5</f>
        <v>0</v>
      </c>
      <c r="BC5" s="50"/>
      <c r="BD5" s="50">
        <f>AX5+BA5</f>
        <v>0</v>
      </c>
      <c r="BE5" s="50">
        <f>BF5-BD5</f>
        <v>0</v>
      </c>
      <c r="BF5" s="50">
        <f>AZ5+BC5</f>
        <v>0</v>
      </c>
      <c r="BG5" s="50">
        <v>200</v>
      </c>
      <c r="BH5" s="50">
        <f>BI5-BG5</f>
        <v>157</v>
      </c>
      <c r="BI5" s="50">
        <v>357</v>
      </c>
      <c r="BJ5" s="50"/>
      <c r="BK5" s="50">
        <f>BL5-BJ5</f>
        <v>0</v>
      </c>
      <c r="BL5" s="50"/>
      <c r="BM5" s="50"/>
      <c r="BN5" s="50">
        <f>BO5-BM5</f>
        <v>0</v>
      </c>
      <c r="BO5" s="50"/>
      <c r="BP5" s="50"/>
      <c r="BQ5" s="50">
        <f>BR5-BP5</f>
        <v>0</v>
      </c>
      <c r="BR5" s="50"/>
      <c r="BS5" s="50">
        <f>BM5+BP5</f>
        <v>0</v>
      </c>
      <c r="BT5" s="50">
        <f>BU5-BS5</f>
        <v>0</v>
      </c>
      <c r="BU5" s="50">
        <f>BO5+BR5</f>
        <v>0</v>
      </c>
      <c r="BV5" s="50"/>
      <c r="BW5" s="50">
        <f>BX5-BV5</f>
        <v>0</v>
      </c>
      <c r="BX5" s="50"/>
      <c r="BY5" s="51">
        <f>AL5+AO5+AR5+AU5+BD5+BG5+BJ5+BS5+BV5</f>
        <v>68749</v>
      </c>
      <c r="BZ5" s="50">
        <f>CA5-BY5</f>
        <v>2570</v>
      </c>
      <c r="CA5" s="51">
        <f>AN5+AQ5+AT5+AW5+BF5+BI5+BL5+BU5+BX5</f>
        <v>71319</v>
      </c>
    </row>
    <row r="6" spans="1:79">
      <c r="A6" s="49" t="s">
        <v>77</v>
      </c>
      <c r="B6" s="50">
        <v>0</v>
      </c>
      <c r="C6" s="50">
        <f t="shared" ref="C6:C11" si="0">D6-B6</f>
        <v>0</v>
      </c>
      <c r="D6" s="50">
        <v>0</v>
      </c>
      <c r="E6" s="50"/>
      <c r="F6" s="50">
        <f t="shared" ref="F6:F11" si="1">G6-E6</f>
        <v>0</v>
      </c>
      <c r="G6" s="50"/>
      <c r="H6" s="50">
        <v>11271</v>
      </c>
      <c r="I6" s="50">
        <f t="shared" ref="I6:I11" si="2">J6-H6</f>
        <v>1</v>
      </c>
      <c r="J6" s="50">
        <v>11272</v>
      </c>
      <c r="K6" s="50"/>
      <c r="L6" s="50">
        <f t="shared" ref="L6:L11" si="3">M6-K6</f>
        <v>0</v>
      </c>
      <c r="M6" s="50"/>
      <c r="N6" s="50"/>
      <c r="O6" s="50">
        <f t="shared" ref="O6:O11" si="4">P6-N6</f>
        <v>0</v>
      </c>
      <c r="P6" s="50"/>
      <c r="Q6" s="50"/>
      <c r="R6" s="50">
        <f t="shared" ref="R6:R11" si="5">S6-Q6</f>
        <v>0</v>
      </c>
      <c r="S6" s="50"/>
      <c r="T6" s="50"/>
      <c r="U6" s="50">
        <f t="shared" ref="U6:U11" si="6">V6-T6</f>
        <v>0</v>
      </c>
      <c r="V6" s="50"/>
      <c r="W6" s="51">
        <f>B6+E6+H6+K6+N6+Q6+T6</f>
        <v>11271</v>
      </c>
      <c r="X6" s="50">
        <f t="shared" ref="X6:X11" si="7">Y6-W6</f>
        <v>1</v>
      </c>
      <c r="Y6" s="51">
        <f>D6+G6+J6+M6+P6+S6+V6</f>
        <v>11272</v>
      </c>
      <c r="Z6" s="50"/>
      <c r="AA6" s="50">
        <f t="shared" ref="AA6:AA11" si="8">AB6-Z6</f>
        <v>140</v>
      </c>
      <c r="AB6" s="50">
        <v>140</v>
      </c>
      <c r="AC6" s="50">
        <v>37791</v>
      </c>
      <c r="AD6" s="50">
        <f t="shared" ref="AD6:AD11" si="9">AE6-AC6</f>
        <v>6695</v>
      </c>
      <c r="AE6" s="50">
        <v>44486</v>
      </c>
      <c r="AF6" s="51">
        <f>Z6+AC6</f>
        <v>37791</v>
      </c>
      <c r="AG6" s="50">
        <f t="shared" ref="AG6:AG11" si="10">AH6-AF6</f>
        <v>6835</v>
      </c>
      <c r="AH6" s="51">
        <f>AB6+AE6</f>
        <v>44626</v>
      </c>
      <c r="AI6" s="51">
        <f>W6+AF6</f>
        <v>49062</v>
      </c>
      <c r="AJ6" s="50">
        <f t="shared" ref="AJ6:AJ11" si="11">AK6-AI6</f>
        <v>6836</v>
      </c>
      <c r="AK6" s="51">
        <f>Y6+AH6</f>
        <v>55898</v>
      </c>
      <c r="AL6" s="50">
        <v>19584</v>
      </c>
      <c r="AM6" s="50">
        <f t="shared" ref="AM6:AM11" si="12">AN6-AL6</f>
        <v>4600</v>
      </c>
      <c r="AN6" s="50">
        <v>24184</v>
      </c>
      <c r="AO6" s="50">
        <v>4342</v>
      </c>
      <c r="AP6" s="50">
        <f t="shared" ref="AP6:AP11" si="13">AQ6-AO6</f>
        <v>1180</v>
      </c>
      <c r="AQ6" s="50">
        <v>5522</v>
      </c>
      <c r="AR6" s="50">
        <v>25137</v>
      </c>
      <c r="AS6" s="50">
        <f t="shared" ref="AS6:AS11" si="14">AT6-AR6</f>
        <v>694</v>
      </c>
      <c r="AT6" s="50">
        <v>25831</v>
      </c>
      <c r="AU6" s="50"/>
      <c r="AV6" s="50">
        <f t="shared" ref="AV6:AV11" si="15">AW6-AU6</f>
        <v>0</v>
      </c>
      <c r="AW6" s="50"/>
      <c r="AX6" s="50"/>
      <c r="AY6" s="50">
        <f t="shared" ref="AY6:AY11" si="16">AZ6-AX6</f>
        <v>0</v>
      </c>
      <c r="AZ6" s="50"/>
      <c r="BA6" s="50"/>
      <c r="BB6" s="50">
        <f t="shared" ref="BB6:BB11" si="17">BC6-BA6</f>
        <v>0</v>
      </c>
      <c r="BC6" s="50"/>
      <c r="BD6" s="50">
        <f>AX6+BA6</f>
        <v>0</v>
      </c>
      <c r="BE6" s="50">
        <f t="shared" ref="BE6:BE11" si="18">BF6-BD6</f>
        <v>0</v>
      </c>
      <c r="BF6" s="50"/>
      <c r="BG6" s="50">
        <v>0</v>
      </c>
      <c r="BH6" s="50">
        <f t="shared" ref="BH6:BH11" si="19">BI6-BG6</f>
        <v>361</v>
      </c>
      <c r="BI6" s="50">
        <v>361</v>
      </c>
      <c r="BJ6" s="50"/>
      <c r="BK6" s="50">
        <f t="shared" ref="BK6:BK11" si="20">BL6-BJ6</f>
        <v>0</v>
      </c>
      <c r="BL6" s="50"/>
      <c r="BM6" s="50"/>
      <c r="BN6" s="50">
        <f t="shared" ref="BN6:BN11" si="21">BO6-BM6</f>
        <v>0</v>
      </c>
      <c r="BO6" s="50"/>
      <c r="BP6" s="50"/>
      <c r="BQ6" s="50">
        <f t="shared" ref="BQ6:BQ11" si="22">BR6-BP6</f>
        <v>0</v>
      </c>
      <c r="BR6" s="50"/>
      <c r="BS6" s="50">
        <f>BM6+BP6</f>
        <v>0</v>
      </c>
      <c r="BT6" s="50">
        <f t="shared" ref="BT6:BT11" si="23">BU6-BS6</f>
        <v>0</v>
      </c>
      <c r="BU6" s="50">
        <f>BO6+BR6</f>
        <v>0</v>
      </c>
      <c r="BV6" s="50"/>
      <c r="BW6" s="50">
        <f t="shared" ref="BW6:BW11" si="24">BX6-BV6</f>
        <v>0</v>
      </c>
      <c r="BX6" s="50"/>
      <c r="BY6" s="51">
        <f>AL6+AO6+AR6+AU6+BD6+BG6+BJ6+BS6+BV6</f>
        <v>49063</v>
      </c>
      <c r="BZ6" s="50">
        <f t="shared" ref="BZ6:BZ11" si="25">CA6-BY6</f>
        <v>6835</v>
      </c>
      <c r="CA6" s="51">
        <f>AN6+AQ6+AT6+AW6+BF6+BI6+BL6+BU6+BX6</f>
        <v>55898</v>
      </c>
    </row>
    <row r="7" spans="1:79">
      <c r="A7" s="52" t="s">
        <v>445</v>
      </c>
      <c r="B7" s="50">
        <v>0</v>
      </c>
      <c r="C7" s="50">
        <f t="shared" si="0"/>
        <v>3984</v>
      </c>
      <c r="D7" s="50">
        <v>3984</v>
      </c>
      <c r="E7" s="50"/>
      <c r="F7" s="50">
        <f t="shared" si="1"/>
        <v>0</v>
      </c>
      <c r="G7" s="50"/>
      <c r="H7" s="50">
        <v>3420</v>
      </c>
      <c r="I7" s="50">
        <f t="shared" si="2"/>
        <v>435</v>
      </c>
      <c r="J7" s="50">
        <v>3855</v>
      </c>
      <c r="K7" s="50"/>
      <c r="L7" s="50">
        <f t="shared" si="3"/>
        <v>0</v>
      </c>
      <c r="M7" s="50"/>
      <c r="N7" s="50"/>
      <c r="O7" s="50">
        <f t="shared" si="4"/>
        <v>0</v>
      </c>
      <c r="P7" s="50"/>
      <c r="Q7" s="50"/>
      <c r="R7" s="50">
        <f t="shared" si="5"/>
        <v>0</v>
      </c>
      <c r="S7" s="50"/>
      <c r="T7" s="50"/>
      <c r="U7" s="50">
        <f t="shared" si="6"/>
        <v>0</v>
      </c>
      <c r="V7" s="50"/>
      <c r="W7" s="51">
        <f>B7+E7+H7+K7+N7+Q7+T7</f>
        <v>3420</v>
      </c>
      <c r="X7" s="50">
        <f t="shared" si="7"/>
        <v>4419</v>
      </c>
      <c r="Y7" s="51">
        <f>D7+G7+J7+M7+P7+S7+V7</f>
        <v>7839</v>
      </c>
      <c r="Z7" s="50"/>
      <c r="AA7" s="50">
        <f t="shared" si="8"/>
        <v>910</v>
      </c>
      <c r="AB7" s="50">
        <v>910</v>
      </c>
      <c r="AC7" s="50">
        <v>125537</v>
      </c>
      <c r="AD7" s="50">
        <f t="shared" si="9"/>
        <v>9077</v>
      </c>
      <c r="AE7" s="50">
        <v>134614</v>
      </c>
      <c r="AF7" s="51">
        <f>Z7+AC7</f>
        <v>125537</v>
      </c>
      <c r="AG7" s="50">
        <f t="shared" si="10"/>
        <v>9987</v>
      </c>
      <c r="AH7" s="51">
        <f>AB7+AE7</f>
        <v>135524</v>
      </c>
      <c r="AI7" s="51">
        <f>W7+AF7</f>
        <v>128957</v>
      </c>
      <c r="AJ7" s="50">
        <f t="shared" si="11"/>
        <v>14406</v>
      </c>
      <c r="AK7" s="51">
        <f>Y7+AH7</f>
        <v>143363</v>
      </c>
      <c r="AL7" s="50">
        <v>87814</v>
      </c>
      <c r="AM7" s="50">
        <f t="shared" si="12"/>
        <v>8407</v>
      </c>
      <c r="AN7" s="50">
        <v>96221</v>
      </c>
      <c r="AO7" s="50">
        <v>19269</v>
      </c>
      <c r="AP7" s="50">
        <f t="shared" si="13"/>
        <v>2105</v>
      </c>
      <c r="AQ7" s="50">
        <v>21374</v>
      </c>
      <c r="AR7" s="50">
        <v>21874</v>
      </c>
      <c r="AS7" s="50">
        <f t="shared" si="14"/>
        <v>3674</v>
      </c>
      <c r="AT7" s="50">
        <v>25548</v>
      </c>
      <c r="AU7" s="50"/>
      <c r="AV7" s="50">
        <f t="shared" si="15"/>
        <v>0</v>
      </c>
      <c r="AW7" s="50"/>
      <c r="AX7" s="50"/>
      <c r="AY7" s="50">
        <f t="shared" si="16"/>
        <v>0</v>
      </c>
      <c r="AZ7" s="50"/>
      <c r="BA7" s="50"/>
      <c r="BB7" s="50">
        <f t="shared" si="17"/>
        <v>0</v>
      </c>
      <c r="BC7" s="50"/>
      <c r="BD7" s="50">
        <f>AX7+BA7</f>
        <v>0</v>
      </c>
      <c r="BE7" s="50">
        <f t="shared" si="18"/>
        <v>0</v>
      </c>
      <c r="BF7" s="50">
        <f>AZ7+BC7</f>
        <v>0</v>
      </c>
      <c r="BG7" s="50">
        <v>0</v>
      </c>
      <c r="BH7" s="50">
        <f t="shared" si="19"/>
        <v>220</v>
      </c>
      <c r="BI7" s="50">
        <v>220</v>
      </c>
      <c r="BJ7" s="50"/>
      <c r="BK7" s="50">
        <f t="shared" si="20"/>
        <v>0</v>
      </c>
      <c r="BL7" s="50"/>
      <c r="BM7" s="50"/>
      <c r="BN7" s="50">
        <f t="shared" si="21"/>
        <v>0</v>
      </c>
      <c r="BO7" s="50"/>
      <c r="BP7" s="50"/>
      <c r="BQ7" s="50">
        <f t="shared" si="22"/>
        <v>0</v>
      </c>
      <c r="BR7" s="50"/>
      <c r="BS7" s="50">
        <f>BM7+BP7</f>
        <v>0</v>
      </c>
      <c r="BT7" s="50">
        <f t="shared" si="23"/>
        <v>0</v>
      </c>
      <c r="BU7" s="50">
        <f>BO7+BR7</f>
        <v>0</v>
      </c>
      <c r="BV7" s="50"/>
      <c r="BW7" s="50">
        <f t="shared" si="24"/>
        <v>0</v>
      </c>
      <c r="BX7" s="50"/>
      <c r="BY7" s="51">
        <f>AL7+AO7+AR7+AU7+BD7+BG7+BJ7+BS7+BV7</f>
        <v>128957</v>
      </c>
      <c r="BZ7" s="50">
        <f t="shared" si="25"/>
        <v>14406</v>
      </c>
      <c r="CA7" s="51">
        <f>AN7+AQ7+AT7+AW7+BF7+BI7+BL7+BU7+BX7</f>
        <v>143363</v>
      </c>
    </row>
    <row r="8" spans="1:79">
      <c r="A8" s="53" t="s">
        <v>68</v>
      </c>
      <c r="B8" s="51">
        <f>SUM(B5:B7)</f>
        <v>0</v>
      </c>
      <c r="C8" s="50">
        <f t="shared" si="0"/>
        <v>3984</v>
      </c>
      <c r="D8" s="51">
        <f>SUM(D5:D7)</f>
        <v>3984</v>
      </c>
      <c r="E8" s="51">
        <f>SUM(E5:E7)</f>
        <v>0</v>
      </c>
      <c r="F8" s="50">
        <f t="shared" si="1"/>
        <v>0</v>
      </c>
      <c r="G8" s="51">
        <f>SUM(G5:G7)</f>
        <v>0</v>
      </c>
      <c r="H8" s="51">
        <f>SUM(H5:H7)</f>
        <v>15491</v>
      </c>
      <c r="I8" s="50">
        <f t="shared" si="2"/>
        <v>436</v>
      </c>
      <c r="J8" s="51">
        <f>SUM(J5:J7)</f>
        <v>15927</v>
      </c>
      <c r="K8" s="51">
        <f>SUM(K5:K7)</f>
        <v>0</v>
      </c>
      <c r="L8" s="50">
        <f t="shared" si="3"/>
        <v>0</v>
      </c>
      <c r="M8" s="51">
        <f>SUM(M5:M7)</f>
        <v>0</v>
      </c>
      <c r="N8" s="51">
        <f>SUM(N5:N7)</f>
        <v>0</v>
      </c>
      <c r="O8" s="50">
        <f t="shared" si="4"/>
        <v>0</v>
      </c>
      <c r="P8" s="51">
        <f>SUM(P5:P7)</f>
        <v>0</v>
      </c>
      <c r="Q8" s="51">
        <f>SUM(Q5:Q7)</f>
        <v>0</v>
      </c>
      <c r="R8" s="50">
        <f t="shared" si="5"/>
        <v>0</v>
      </c>
      <c r="S8" s="51">
        <f>SUM(S5:S7)</f>
        <v>0</v>
      </c>
      <c r="T8" s="51">
        <f>SUM(T5:T7)</f>
        <v>0</v>
      </c>
      <c r="U8" s="50">
        <f t="shared" si="6"/>
        <v>0</v>
      </c>
      <c r="V8" s="51">
        <f>SUM(V5:V7)</f>
        <v>0</v>
      </c>
      <c r="W8" s="51">
        <f>SUM(W5:W7)</f>
        <v>15491</v>
      </c>
      <c r="X8" s="50">
        <f t="shared" si="7"/>
        <v>4420</v>
      </c>
      <c r="Y8" s="51">
        <f>SUM(Y5:Y7)</f>
        <v>19911</v>
      </c>
      <c r="Z8" s="51">
        <f>SUM(Z5:Z7)</f>
        <v>0</v>
      </c>
      <c r="AA8" s="50">
        <f t="shared" si="8"/>
        <v>1908</v>
      </c>
      <c r="AB8" s="51">
        <f>SUM(AB5:AB7)</f>
        <v>1908</v>
      </c>
      <c r="AC8" s="51">
        <f>SUM(AC5:AC7)</f>
        <v>231277</v>
      </c>
      <c r="AD8" s="50">
        <f t="shared" si="9"/>
        <v>17484</v>
      </c>
      <c r="AE8" s="51">
        <f>SUM(AE5:AE7)</f>
        <v>248761</v>
      </c>
      <c r="AF8" s="51">
        <f>SUM(AF5:AF7)</f>
        <v>231277</v>
      </c>
      <c r="AG8" s="50">
        <f t="shared" si="10"/>
        <v>19392</v>
      </c>
      <c r="AH8" s="51">
        <f>SUM(AH5:AH7)</f>
        <v>250669</v>
      </c>
      <c r="AI8" s="51">
        <f>W8+AF8</f>
        <v>246768</v>
      </c>
      <c r="AJ8" s="50">
        <f t="shared" si="11"/>
        <v>23812</v>
      </c>
      <c r="AK8" s="51">
        <f>Y8+AH8</f>
        <v>270580</v>
      </c>
      <c r="AL8" s="51">
        <f>SUM(AL5:AL7)</f>
        <v>152650</v>
      </c>
      <c r="AM8" s="50">
        <f t="shared" si="12"/>
        <v>14082</v>
      </c>
      <c r="AN8" s="51">
        <f>SUM(AN5:AN7)</f>
        <v>166732</v>
      </c>
      <c r="AO8" s="51">
        <f>SUM(AO5:AO7)</f>
        <v>33779</v>
      </c>
      <c r="AP8" s="50">
        <f t="shared" si="13"/>
        <v>4385</v>
      </c>
      <c r="AQ8" s="51">
        <f>SUM(AQ5:AQ7)</f>
        <v>38164</v>
      </c>
      <c r="AR8" s="51">
        <f>SUM(AR5:AR7)</f>
        <v>60140</v>
      </c>
      <c r="AS8" s="50">
        <f t="shared" si="14"/>
        <v>4606</v>
      </c>
      <c r="AT8" s="51">
        <f>SUM(AT5:AT7)</f>
        <v>64746</v>
      </c>
      <c r="AU8" s="51">
        <f>SUM(AU5:AU7)</f>
        <v>0</v>
      </c>
      <c r="AV8" s="50">
        <f t="shared" si="15"/>
        <v>0</v>
      </c>
      <c r="AW8" s="51">
        <f>SUM(AW5:AW7)</f>
        <v>0</v>
      </c>
      <c r="AX8" s="51">
        <f>SUM(AX5:AX7)</f>
        <v>0</v>
      </c>
      <c r="AY8" s="50">
        <f t="shared" si="16"/>
        <v>0</v>
      </c>
      <c r="AZ8" s="51">
        <f>SUM(AZ5:AZ7)</f>
        <v>0</v>
      </c>
      <c r="BA8" s="51">
        <f>SUM(BA5:BA7)</f>
        <v>0</v>
      </c>
      <c r="BB8" s="50">
        <f t="shared" si="17"/>
        <v>0</v>
      </c>
      <c r="BC8" s="51">
        <f>SUM(BC5:BC7)</f>
        <v>0</v>
      </c>
      <c r="BD8" s="51">
        <f>SUM(BD5:BD7)</f>
        <v>0</v>
      </c>
      <c r="BE8" s="50">
        <f t="shared" si="18"/>
        <v>0</v>
      </c>
      <c r="BF8" s="51">
        <f>SUM(BF5:BF7)</f>
        <v>0</v>
      </c>
      <c r="BG8" s="51">
        <f>SUM(BG5:BG7)</f>
        <v>200</v>
      </c>
      <c r="BH8" s="50">
        <f t="shared" si="19"/>
        <v>738</v>
      </c>
      <c r="BI8" s="51">
        <f>SUM(BI5:BI7)</f>
        <v>938</v>
      </c>
      <c r="BJ8" s="51">
        <f>SUM(BJ5:BJ7)</f>
        <v>0</v>
      </c>
      <c r="BK8" s="50">
        <f t="shared" si="20"/>
        <v>0</v>
      </c>
      <c r="BL8" s="51">
        <f>SUM(BL5:BL7)</f>
        <v>0</v>
      </c>
      <c r="BM8" s="51">
        <f>SUM(BM5:BM7)</f>
        <v>0</v>
      </c>
      <c r="BN8" s="50">
        <f t="shared" si="21"/>
        <v>0</v>
      </c>
      <c r="BO8" s="51">
        <f>SUM(BO5:BO7)</f>
        <v>0</v>
      </c>
      <c r="BP8" s="51">
        <f>SUM(BP5:BP7)</f>
        <v>0</v>
      </c>
      <c r="BQ8" s="50">
        <f t="shared" si="22"/>
        <v>0</v>
      </c>
      <c r="BR8" s="51">
        <f>SUM(BR5:BR7)</f>
        <v>0</v>
      </c>
      <c r="BS8" s="51">
        <f>SUM(BS5:BS7)</f>
        <v>0</v>
      </c>
      <c r="BT8" s="50">
        <f t="shared" si="23"/>
        <v>0</v>
      </c>
      <c r="BU8" s="51">
        <f>SUM(BU5:BU7)</f>
        <v>0</v>
      </c>
      <c r="BV8" s="51">
        <f>SUM(BV5:BV7)</f>
        <v>0</v>
      </c>
      <c r="BW8" s="50">
        <f t="shared" si="24"/>
        <v>0</v>
      </c>
      <c r="BX8" s="51">
        <f>SUM(BX5:BX7)</f>
        <v>0</v>
      </c>
      <c r="BY8" s="51">
        <f>AL8+AO8+AR8+AU8+BD8+BG8+BJ8+BS8+BV8</f>
        <v>246769</v>
      </c>
      <c r="BZ8" s="50">
        <f t="shared" si="25"/>
        <v>23811</v>
      </c>
      <c r="CA8" s="51">
        <f>AN8+AQ8+AT8+AW8+BF8+BI8+BL8+BU8+BX8</f>
        <v>270580</v>
      </c>
    </row>
    <row r="9" spans="1:79">
      <c r="A9" s="49" t="s">
        <v>340</v>
      </c>
      <c r="B9" s="50">
        <v>151655</v>
      </c>
      <c r="C9" s="50">
        <f t="shared" si="0"/>
        <v>80688</v>
      </c>
      <c r="D9" s="50">
        <v>232343</v>
      </c>
      <c r="E9" s="50">
        <v>352600</v>
      </c>
      <c r="F9" s="50">
        <f t="shared" si="1"/>
        <v>38069</v>
      </c>
      <c r="G9" s="50">
        <v>390669</v>
      </c>
      <c r="H9" s="50">
        <v>99565</v>
      </c>
      <c r="I9" s="50">
        <f t="shared" si="2"/>
        <v>3172</v>
      </c>
      <c r="J9" s="50">
        <v>102737</v>
      </c>
      <c r="K9" s="50">
        <v>6136</v>
      </c>
      <c r="L9" s="50">
        <f t="shared" si="3"/>
        <v>940</v>
      </c>
      <c r="M9" s="50">
        <v>7076</v>
      </c>
      <c r="N9" s="50"/>
      <c r="O9" s="50">
        <f t="shared" si="4"/>
        <v>726217</v>
      </c>
      <c r="P9" s="50">
        <v>726217</v>
      </c>
      <c r="Q9" s="50">
        <v>17872</v>
      </c>
      <c r="R9" s="50">
        <f t="shared" si="5"/>
        <v>0</v>
      </c>
      <c r="S9" s="50">
        <v>17872</v>
      </c>
      <c r="T9" s="50"/>
      <c r="U9" s="50">
        <f t="shared" si="6"/>
        <v>20000</v>
      </c>
      <c r="V9" s="50">
        <v>20000</v>
      </c>
      <c r="W9" s="51">
        <f>B9+E9+H9+K9+N9+Q9+T9</f>
        <v>627828</v>
      </c>
      <c r="X9" s="50">
        <f t="shared" si="7"/>
        <v>869086</v>
      </c>
      <c r="Y9" s="51">
        <f>D9+G9+J9+M9+P9+S9+V9</f>
        <v>1496914</v>
      </c>
      <c r="Z9" s="50">
        <v>81755</v>
      </c>
      <c r="AA9" s="50">
        <f t="shared" si="8"/>
        <v>291642</v>
      </c>
      <c r="AB9" s="50">
        <v>373397</v>
      </c>
      <c r="AC9" s="50"/>
      <c r="AD9" s="50">
        <f t="shared" si="9"/>
        <v>3367</v>
      </c>
      <c r="AE9" s="50">
        <v>3367</v>
      </c>
      <c r="AF9" s="51">
        <f>Z9+AC9</f>
        <v>81755</v>
      </c>
      <c r="AG9" s="50">
        <f t="shared" si="10"/>
        <v>295009</v>
      </c>
      <c r="AH9" s="51">
        <f>AB9+AE9</f>
        <v>376764</v>
      </c>
      <c r="AI9" s="51">
        <f>W9+AF9</f>
        <v>709583</v>
      </c>
      <c r="AJ9" s="50">
        <f t="shared" si="11"/>
        <v>1164095</v>
      </c>
      <c r="AK9" s="51">
        <f>Y9+AH9</f>
        <v>1873678</v>
      </c>
      <c r="AL9" s="50">
        <v>37742</v>
      </c>
      <c r="AM9" s="50">
        <f t="shared" si="12"/>
        <v>54380</v>
      </c>
      <c r="AN9" s="50">
        <v>92122</v>
      </c>
      <c r="AO9" s="50">
        <v>9147</v>
      </c>
      <c r="AP9" s="50">
        <f t="shared" si="13"/>
        <v>6724</v>
      </c>
      <c r="AQ9" s="50">
        <v>15871</v>
      </c>
      <c r="AR9" s="50">
        <v>132735</v>
      </c>
      <c r="AS9" s="50">
        <f t="shared" si="14"/>
        <v>185734</v>
      </c>
      <c r="AT9" s="50">
        <v>318469</v>
      </c>
      <c r="AU9" s="50">
        <v>9331</v>
      </c>
      <c r="AV9" s="50">
        <f t="shared" si="15"/>
        <v>1346</v>
      </c>
      <c r="AW9" s="50">
        <v>10677</v>
      </c>
      <c r="AX9" s="50">
        <v>50222</v>
      </c>
      <c r="AY9" s="50">
        <f t="shared" si="16"/>
        <v>1865</v>
      </c>
      <c r="AZ9" s="50">
        <v>52087</v>
      </c>
      <c r="BA9" s="50">
        <v>1000</v>
      </c>
      <c r="BB9" s="50">
        <f t="shared" si="17"/>
        <v>0</v>
      </c>
      <c r="BC9" s="50">
        <v>1000</v>
      </c>
      <c r="BD9" s="50">
        <v>51222</v>
      </c>
      <c r="BE9" s="50">
        <f t="shared" si="18"/>
        <v>1865</v>
      </c>
      <c r="BF9" s="50">
        <f>AZ9+BC9</f>
        <v>53087</v>
      </c>
      <c r="BG9" s="50">
        <v>235879</v>
      </c>
      <c r="BH9" s="50">
        <f t="shared" si="19"/>
        <v>846075</v>
      </c>
      <c r="BI9" s="50">
        <v>1081954</v>
      </c>
      <c r="BJ9" s="50"/>
      <c r="BK9" s="50">
        <f t="shared" si="20"/>
        <v>22926</v>
      </c>
      <c r="BL9" s="50">
        <v>22926</v>
      </c>
      <c r="BM9" s="50">
        <v>2250</v>
      </c>
      <c r="BN9" s="50">
        <f t="shared" si="21"/>
        <v>20000</v>
      </c>
      <c r="BO9" s="50">
        <v>22250</v>
      </c>
      <c r="BP9" s="50">
        <v>0</v>
      </c>
      <c r="BQ9" s="50">
        <f t="shared" si="22"/>
        <v>0</v>
      </c>
      <c r="BR9" s="50"/>
      <c r="BS9" s="50">
        <f>BM9+BP9</f>
        <v>2250</v>
      </c>
      <c r="BT9" s="50">
        <f t="shared" si="23"/>
        <v>20000</v>
      </c>
      <c r="BU9" s="50">
        <f>BO9+BR9</f>
        <v>22250</v>
      </c>
      <c r="BV9" s="50">
        <f>AF8</f>
        <v>231277</v>
      </c>
      <c r="BW9" s="50">
        <f t="shared" si="24"/>
        <v>25046</v>
      </c>
      <c r="BX9" s="50">
        <v>256323</v>
      </c>
      <c r="BY9" s="51">
        <f>AL9+AO9+AR9+AU9+BD9+BG9+BJ9+BS9+BV9</f>
        <v>709583</v>
      </c>
      <c r="BZ9" s="50">
        <f t="shared" si="25"/>
        <v>1164096</v>
      </c>
      <c r="CA9" s="51">
        <f>AN9+AQ9+AT9+AW9+BF9+BI9+BL9+BU9+BX9</f>
        <v>1873679</v>
      </c>
    </row>
    <row r="10" spans="1:79" ht="25.5">
      <c r="A10" s="53" t="s">
        <v>69</v>
      </c>
      <c r="B10" s="51">
        <f>B9+B8</f>
        <v>151655</v>
      </c>
      <c r="C10" s="51">
        <f t="shared" si="0"/>
        <v>84672</v>
      </c>
      <c r="D10" s="51">
        <f>D9+D8</f>
        <v>236327</v>
      </c>
      <c r="E10" s="51">
        <f>E9</f>
        <v>352600</v>
      </c>
      <c r="F10" s="51">
        <f t="shared" si="1"/>
        <v>38069</v>
      </c>
      <c r="G10" s="51">
        <f t="shared" ref="G10:AX10" si="26">G9</f>
        <v>390669</v>
      </c>
      <c r="H10" s="51">
        <f>H9+H8</f>
        <v>115056</v>
      </c>
      <c r="I10" s="51">
        <f t="shared" si="2"/>
        <v>3608</v>
      </c>
      <c r="J10" s="51">
        <f t="shared" ref="J10" si="27">J9+J8</f>
        <v>118664</v>
      </c>
      <c r="K10" s="51">
        <f t="shared" si="26"/>
        <v>6136</v>
      </c>
      <c r="L10" s="51">
        <f t="shared" si="3"/>
        <v>940</v>
      </c>
      <c r="M10" s="51">
        <f t="shared" si="26"/>
        <v>7076</v>
      </c>
      <c r="N10" s="51">
        <f t="shared" si="26"/>
        <v>0</v>
      </c>
      <c r="O10" s="51">
        <f t="shared" si="4"/>
        <v>726217</v>
      </c>
      <c r="P10" s="51">
        <f t="shared" si="26"/>
        <v>726217</v>
      </c>
      <c r="Q10" s="51">
        <f>Q9+Q8</f>
        <v>17872</v>
      </c>
      <c r="R10" s="51">
        <f t="shared" si="5"/>
        <v>0</v>
      </c>
      <c r="S10" s="51">
        <f t="shared" ref="S10" si="28">S9+S8</f>
        <v>17872</v>
      </c>
      <c r="T10" s="51">
        <f t="shared" si="26"/>
        <v>0</v>
      </c>
      <c r="U10" s="51">
        <f t="shared" si="6"/>
        <v>20000</v>
      </c>
      <c r="V10" s="51">
        <f t="shared" si="26"/>
        <v>20000</v>
      </c>
      <c r="W10" s="51">
        <f>W9+W8</f>
        <v>643319</v>
      </c>
      <c r="X10" s="51">
        <f t="shared" si="7"/>
        <v>873506</v>
      </c>
      <c r="Y10" s="51">
        <f t="shared" ref="Y10" si="29">Y9+Y8</f>
        <v>1516825</v>
      </c>
      <c r="Z10" s="51">
        <f>Z9+Z8</f>
        <v>81755</v>
      </c>
      <c r="AA10" s="51">
        <f t="shared" si="8"/>
        <v>293550</v>
      </c>
      <c r="AB10" s="51">
        <f>AB9+AB8</f>
        <v>375305</v>
      </c>
      <c r="AC10" s="51">
        <f>AC9+AC8</f>
        <v>231277</v>
      </c>
      <c r="AD10" s="51">
        <f t="shared" si="9"/>
        <v>20851</v>
      </c>
      <c r="AE10" s="51">
        <f t="shared" ref="AE10" si="30">AE9+AE8</f>
        <v>252128</v>
      </c>
      <c r="AF10" s="51">
        <f>AF9+AF8</f>
        <v>313032</v>
      </c>
      <c r="AG10" s="51">
        <f t="shared" si="10"/>
        <v>314401</v>
      </c>
      <c r="AH10" s="51">
        <f t="shared" ref="AH10" si="31">AH9+AH8</f>
        <v>627433</v>
      </c>
      <c r="AI10" s="51">
        <f>AI9+AI8</f>
        <v>956351</v>
      </c>
      <c r="AJ10" s="51">
        <f t="shared" si="11"/>
        <v>1187907</v>
      </c>
      <c r="AK10" s="51">
        <f t="shared" ref="AK10" si="32">AK9+AK8</f>
        <v>2144258</v>
      </c>
      <c r="AL10" s="51">
        <f>AL9+AL8</f>
        <v>190392</v>
      </c>
      <c r="AM10" s="51">
        <f t="shared" si="12"/>
        <v>68462</v>
      </c>
      <c r="AN10" s="51">
        <f t="shared" ref="AN10" si="33">AN9+AN8</f>
        <v>258854</v>
      </c>
      <c r="AO10" s="51">
        <f>AO9+AO8</f>
        <v>42926</v>
      </c>
      <c r="AP10" s="51">
        <f t="shared" si="13"/>
        <v>11109</v>
      </c>
      <c r="AQ10" s="51">
        <f t="shared" ref="AQ10" si="34">AQ9+AQ8</f>
        <v>54035</v>
      </c>
      <c r="AR10" s="51">
        <f>AR9+AR8</f>
        <v>192875</v>
      </c>
      <c r="AS10" s="51">
        <f t="shared" si="14"/>
        <v>190340</v>
      </c>
      <c r="AT10" s="51">
        <f t="shared" ref="AT10" si="35">AT9+AT8</f>
        <v>383215</v>
      </c>
      <c r="AU10" s="51">
        <f>AU9+AU8</f>
        <v>9331</v>
      </c>
      <c r="AV10" s="51">
        <f t="shared" si="15"/>
        <v>1346</v>
      </c>
      <c r="AW10" s="51">
        <f t="shared" ref="AW10" si="36">AW9+AW8</f>
        <v>10677</v>
      </c>
      <c r="AX10" s="51">
        <f t="shared" si="26"/>
        <v>50222</v>
      </c>
      <c r="AY10" s="51">
        <f t="shared" si="16"/>
        <v>1865</v>
      </c>
      <c r="AZ10" s="51">
        <f t="shared" ref="AZ10:BX10" si="37">AZ9</f>
        <v>52087</v>
      </c>
      <c r="BA10" s="51">
        <f t="shared" si="37"/>
        <v>1000</v>
      </c>
      <c r="BB10" s="51">
        <f t="shared" si="17"/>
        <v>0</v>
      </c>
      <c r="BC10" s="51">
        <f t="shared" si="37"/>
        <v>1000</v>
      </c>
      <c r="BD10" s="51">
        <f t="shared" si="37"/>
        <v>51222</v>
      </c>
      <c r="BE10" s="51">
        <f t="shared" si="18"/>
        <v>1865</v>
      </c>
      <c r="BF10" s="51">
        <f t="shared" si="37"/>
        <v>53087</v>
      </c>
      <c r="BG10" s="51">
        <f>BG9+BG8</f>
        <v>236079</v>
      </c>
      <c r="BH10" s="51">
        <f t="shared" si="19"/>
        <v>846813</v>
      </c>
      <c r="BI10" s="51">
        <f t="shared" ref="BI10" si="38">BI9+BI8</f>
        <v>1082892</v>
      </c>
      <c r="BJ10" s="51">
        <f t="shared" si="37"/>
        <v>0</v>
      </c>
      <c r="BK10" s="51">
        <f t="shared" si="20"/>
        <v>22926</v>
      </c>
      <c r="BL10" s="51">
        <f t="shared" si="37"/>
        <v>22926</v>
      </c>
      <c r="BM10" s="51">
        <f t="shared" si="37"/>
        <v>2250</v>
      </c>
      <c r="BN10" s="51">
        <f t="shared" si="21"/>
        <v>20000</v>
      </c>
      <c r="BO10" s="51">
        <f t="shared" si="37"/>
        <v>22250</v>
      </c>
      <c r="BP10" s="51">
        <f t="shared" si="37"/>
        <v>0</v>
      </c>
      <c r="BQ10" s="51">
        <f t="shared" si="22"/>
        <v>0</v>
      </c>
      <c r="BR10" s="51">
        <f t="shared" si="37"/>
        <v>0</v>
      </c>
      <c r="BS10" s="51">
        <f t="shared" si="37"/>
        <v>2250</v>
      </c>
      <c r="BT10" s="51">
        <f t="shared" si="23"/>
        <v>20000</v>
      </c>
      <c r="BU10" s="51">
        <f t="shared" si="37"/>
        <v>22250</v>
      </c>
      <c r="BV10" s="51">
        <f t="shared" si="37"/>
        <v>231277</v>
      </c>
      <c r="BW10" s="51">
        <f t="shared" si="24"/>
        <v>25046</v>
      </c>
      <c r="BX10" s="51">
        <f t="shared" si="37"/>
        <v>256323</v>
      </c>
      <c r="BY10" s="51">
        <f>BY9+BY8</f>
        <v>956352</v>
      </c>
      <c r="BZ10" s="51">
        <f t="shared" si="25"/>
        <v>1187907</v>
      </c>
      <c r="CA10" s="51">
        <f t="shared" ref="CA10" si="39">CA9+CA8</f>
        <v>2144259</v>
      </c>
    </row>
    <row r="11" spans="1:79" ht="25.5">
      <c r="A11" s="53" t="s">
        <v>70</v>
      </c>
      <c r="B11" s="51">
        <f>B10</f>
        <v>151655</v>
      </c>
      <c r="C11" s="51">
        <f t="shared" si="0"/>
        <v>84672</v>
      </c>
      <c r="D11" s="51">
        <f>D10</f>
        <v>236327</v>
      </c>
      <c r="E11" s="51">
        <f>E10</f>
        <v>352600</v>
      </c>
      <c r="F11" s="51">
        <f t="shared" si="1"/>
        <v>38069</v>
      </c>
      <c r="G11" s="51">
        <f>G10</f>
        <v>390669</v>
      </c>
      <c r="H11" s="51">
        <f>H10</f>
        <v>115056</v>
      </c>
      <c r="I11" s="51">
        <f t="shared" si="2"/>
        <v>3608</v>
      </c>
      <c r="J11" s="51">
        <f>J10</f>
        <v>118664</v>
      </c>
      <c r="K11" s="51">
        <f>K10</f>
        <v>6136</v>
      </c>
      <c r="L11" s="51">
        <f t="shared" si="3"/>
        <v>940</v>
      </c>
      <c r="M11" s="51">
        <f>M10</f>
        <v>7076</v>
      </c>
      <c r="N11" s="51">
        <f>N10</f>
        <v>0</v>
      </c>
      <c r="O11" s="51">
        <f t="shared" si="4"/>
        <v>726217</v>
      </c>
      <c r="P11" s="51">
        <f>P10</f>
        <v>726217</v>
      </c>
      <c r="Q11" s="51">
        <f>Q10</f>
        <v>17872</v>
      </c>
      <c r="R11" s="51">
        <f t="shared" si="5"/>
        <v>0</v>
      </c>
      <c r="S11" s="51">
        <f>S10</f>
        <v>17872</v>
      </c>
      <c r="T11" s="51">
        <f>T10</f>
        <v>0</v>
      </c>
      <c r="U11" s="51">
        <f t="shared" si="6"/>
        <v>20000</v>
      </c>
      <c r="V11" s="51">
        <f>V10</f>
        <v>20000</v>
      </c>
      <c r="W11" s="51">
        <f>W10</f>
        <v>643319</v>
      </c>
      <c r="X11" s="51">
        <f t="shared" si="7"/>
        <v>873506</v>
      </c>
      <c r="Y11" s="51">
        <f>Y10</f>
        <v>1516825</v>
      </c>
      <c r="Z11" s="51">
        <f>Z10</f>
        <v>81755</v>
      </c>
      <c r="AA11" s="51">
        <f t="shared" si="8"/>
        <v>293550</v>
      </c>
      <c r="AB11" s="51">
        <f>AB10</f>
        <v>375305</v>
      </c>
      <c r="AC11" s="51">
        <v>0</v>
      </c>
      <c r="AD11" s="51">
        <f t="shared" si="9"/>
        <v>3367</v>
      </c>
      <c r="AE11" s="51">
        <f>AE10-AE8</f>
        <v>3367</v>
      </c>
      <c r="AF11" s="51">
        <f>Z11+AC11</f>
        <v>81755</v>
      </c>
      <c r="AG11" s="51">
        <f t="shared" si="10"/>
        <v>296917</v>
      </c>
      <c r="AH11" s="51">
        <f>AB11+AE11</f>
        <v>378672</v>
      </c>
      <c r="AI11" s="51">
        <f>W11+AF11</f>
        <v>725074</v>
      </c>
      <c r="AJ11" s="51">
        <f t="shared" si="11"/>
        <v>1170423</v>
      </c>
      <c r="AK11" s="51">
        <f>Y11+AH11</f>
        <v>1895497</v>
      </c>
      <c r="AL11" s="51">
        <f>AL10</f>
        <v>190392</v>
      </c>
      <c r="AM11" s="51">
        <f t="shared" si="12"/>
        <v>68462</v>
      </c>
      <c r="AN11" s="51">
        <f>AN10</f>
        <v>258854</v>
      </c>
      <c r="AO11" s="51">
        <f>AO10</f>
        <v>42926</v>
      </c>
      <c r="AP11" s="51">
        <f t="shared" si="13"/>
        <v>11109</v>
      </c>
      <c r="AQ11" s="51">
        <f>AQ10</f>
        <v>54035</v>
      </c>
      <c r="AR11" s="51">
        <f>AR10</f>
        <v>192875</v>
      </c>
      <c r="AS11" s="51">
        <f t="shared" si="14"/>
        <v>190340</v>
      </c>
      <c r="AT11" s="51">
        <f>AT10</f>
        <v>383215</v>
      </c>
      <c r="AU11" s="51">
        <f>AU10</f>
        <v>9331</v>
      </c>
      <c r="AV11" s="51">
        <f t="shared" si="15"/>
        <v>1346</v>
      </c>
      <c r="AW11" s="51">
        <f>AW10</f>
        <v>10677</v>
      </c>
      <c r="AX11" s="51">
        <f>AX10</f>
        <v>50222</v>
      </c>
      <c r="AY11" s="51">
        <f t="shared" si="16"/>
        <v>1865</v>
      </c>
      <c r="AZ11" s="51">
        <f>AZ10</f>
        <v>52087</v>
      </c>
      <c r="BA11" s="51">
        <f>BA10</f>
        <v>1000</v>
      </c>
      <c r="BB11" s="51">
        <f t="shared" si="17"/>
        <v>0</v>
      </c>
      <c r="BC11" s="51">
        <f>BC10</f>
        <v>1000</v>
      </c>
      <c r="BD11" s="51">
        <f>BD10</f>
        <v>51222</v>
      </c>
      <c r="BE11" s="51">
        <f t="shared" si="18"/>
        <v>1865</v>
      </c>
      <c r="BF11" s="51">
        <f>BF10</f>
        <v>53087</v>
      </c>
      <c r="BG11" s="51">
        <f>BG10</f>
        <v>236079</v>
      </c>
      <c r="BH11" s="51">
        <f t="shared" si="19"/>
        <v>846813</v>
      </c>
      <c r="BI11" s="51">
        <f>BI10</f>
        <v>1082892</v>
      </c>
      <c r="BJ11" s="51">
        <f>BJ10</f>
        <v>0</v>
      </c>
      <c r="BK11" s="51">
        <f t="shared" si="20"/>
        <v>22926</v>
      </c>
      <c r="BL11" s="51">
        <f>BL10</f>
        <v>22926</v>
      </c>
      <c r="BM11" s="51">
        <f>BM10</f>
        <v>2250</v>
      </c>
      <c r="BN11" s="51">
        <f t="shared" si="21"/>
        <v>20000</v>
      </c>
      <c r="BO11" s="51">
        <f>BO10</f>
        <v>22250</v>
      </c>
      <c r="BP11" s="51">
        <f>BP10</f>
        <v>0</v>
      </c>
      <c r="BQ11" s="51">
        <f t="shared" si="22"/>
        <v>0</v>
      </c>
      <c r="BR11" s="51">
        <f>BR10</f>
        <v>0</v>
      </c>
      <c r="BS11" s="51">
        <f>BS10</f>
        <v>2250</v>
      </c>
      <c r="BT11" s="51">
        <f t="shared" si="23"/>
        <v>20000</v>
      </c>
      <c r="BU11" s="51">
        <f>BU10</f>
        <v>22250</v>
      </c>
      <c r="BV11" s="51">
        <f>BV10-AC8</f>
        <v>0</v>
      </c>
      <c r="BW11" s="51">
        <f t="shared" si="24"/>
        <v>7562</v>
      </c>
      <c r="BX11" s="51">
        <f>BX10-AE8</f>
        <v>7562</v>
      </c>
      <c r="BY11" s="51">
        <f>AL11+AO11+AR11+AU11+BD11+BG11+BJ11+BS11+BV11</f>
        <v>725075</v>
      </c>
      <c r="BZ11" s="51">
        <f t="shared" si="25"/>
        <v>1170423</v>
      </c>
      <c r="CA11" s="51">
        <f>AN11+AQ11+AT11+AW11+BF11+BI11+BL11+BU11+BX11</f>
        <v>1895498</v>
      </c>
    </row>
    <row r="12" spans="1:79">
      <c r="A12" s="54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</row>
    <row r="13" spans="1:79" ht="15" customHeight="1">
      <c r="A13" s="55"/>
      <c r="B13" s="56"/>
      <c r="C13" s="57"/>
      <c r="D13" s="57"/>
      <c r="E13" s="56"/>
      <c r="F13" s="57"/>
      <c r="G13" s="57"/>
      <c r="H13" s="56"/>
      <c r="I13" s="57"/>
      <c r="J13" s="57"/>
      <c r="K13" s="56"/>
      <c r="L13" s="57"/>
      <c r="M13" s="57"/>
      <c r="N13" s="56"/>
      <c r="O13" s="57"/>
      <c r="P13" s="57"/>
      <c r="Q13" s="56"/>
      <c r="R13" s="57"/>
      <c r="S13" s="57"/>
      <c r="T13" s="56"/>
      <c r="U13" s="57"/>
      <c r="V13" s="57"/>
      <c r="W13" s="56"/>
      <c r="X13" s="57"/>
      <c r="Y13" s="57"/>
      <c r="Z13" s="57"/>
      <c r="AA13" s="57"/>
      <c r="AB13" s="57"/>
      <c r="AC13" s="56"/>
      <c r="AD13" s="57"/>
      <c r="AE13" s="57"/>
      <c r="AF13" s="56"/>
      <c r="AG13" s="57"/>
      <c r="AH13" s="57"/>
      <c r="AI13" s="56"/>
      <c r="AJ13" s="57"/>
      <c r="AK13" s="57"/>
      <c r="AL13" s="56"/>
      <c r="AM13" s="57"/>
      <c r="AN13" s="57"/>
      <c r="AO13" s="56"/>
      <c r="AP13" s="57"/>
      <c r="AQ13" s="57"/>
      <c r="AR13" s="56"/>
      <c r="AS13" s="57"/>
      <c r="AT13" s="57"/>
      <c r="AU13" s="56"/>
      <c r="AV13" s="57"/>
      <c r="AW13" s="57"/>
      <c r="AX13" s="56"/>
      <c r="AY13" s="57"/>
      <c r="AZ13" s="57"/>
      <c r="BA13" s="56"/>
      <c r="BB13" s="57"/>
      <c r="BC13" s="57"/>
      <c r="BD13" s="56"/>
      <c r="BE13" s="57"/>
      <c r="BF13" s="57"/>
      <c r="BG13" s="56"/>
      <c r="BH13" s="57"/>
      <c r="BI13" s="57"/>
      <c r="BJ13" s="56"/>
      <c r="BK13" s="57"/>
      <c r="BL13" s="57"/>
      <c r="BM13" s="56"/>
      <c r="BN13" s="57"/>
      <c r="BO13" s="57"/>
      <c r="BP13" s="56"/>
      <c r="BQ13" s="57"/>
      <c r="BR13" s="57"/>
      <c r="BS13" s="56"/>
      <c r="BT13" s="57"/>
      <c r="BU13" s="57"/>
      <c r="BV13" s="56"/>
      <c r="BW13" s="57"/>
      <c r="BX13" s="57"/>
      <c r="BY13" s="58"/>
      <c r="BZ13" s="57"/>
      <c r="CA13" s="57"/>
    </row>
    <row r="14" spans="1:79" ht="25.5">
      <c r="A14" s="59" t="s">
        <v>71</v>
      </c>
      <c r="B14" s="56"/>
      <c r="C14" s="57"/>
      <c r="D14" s="57"/>
      <c r="E14" s="56"/>
      <c r="F14" s="57"/>
      <c r="G14" s="57"/>
      <c r="H14" s="56"/>
      <c r="I14" s="57"/>
      <c r="J14" s="57"/>
      <c r="K14" s="56"/>
      <c r="L14" s="57"/>
      <c r="M14" s="57"/>
      <c r="N14" s="56"/>
      <c r="O14" s="57"/>
      <c r="P14" s="57"/>
      <c r="Q14" s="56"/>
      <c r="R14" s="57"/>
      <c r="S14" s="57"/>
      <c r="T14" s="56"/>
      <c r="U14" s="57"/>
      <c r="V14" s="57"/>
      <c r="W14" s="56"/>
      <c r="X14" s="57"/>
      <c r="Y14" s="57"/>
      <c r="Z14" s="57"/>
      <c r="AA14" s="57"/>
      <c r="AB14" s="57"/>
      <c r="AC14" s="56"/>
      <c r="AD14" s="57"/>
      <c r="AE14" s="57"/>
      <c r="AF14" s="56"/>
      <c r="AG14" s="57"/>
      <c r="AH14" s="57"/>
      <c r="AI14" s="56"/>
      <c r="AJ14" s="57"/>
      <c r="AK14" s="57"/>
      <c r="AL14" s="56"/>
      <c r="AM14" s="57"/>
      <c r="AN14" s="57"/>
      <c r="AO14" s="56"/>
      <c r="AP14" s="57"/>
      <c r="AQ14" s="57"/>
      <c r="AR14" s="56"/>
      <c r="AS14" s="57"/>
      <c r="AT14" s="57"/>
      <c r="AU14" s="56"/>
      <c r="AV14" s="57"/>
      <c r="AW14" s="57"/>
      <c r="AX14" s="56"/>
      <c r="AY14" s="57"/>
      <c r="AZ14" s="57"/>
      <c r="BA14" s="56"/>
      <c r="BB14" s="57"/>
      <c r="BC14" s="57"/>
      <c r="BD14" s="56"/>
      <c r="BE14" s="57"/>
      <c r="BF14" s="57"/>
      <c r="BG14" s="56"/>
      <c r="BH14" s="57"/>
      <c r="BI14" s="57"/>
      <c r="BJ14" s="56"/>
      <c r="BK14" s="57"/>
      <c r="BL14" s="57"/>
      <c r="BM14" s="56"/>
      <c r="BN14" s="57"/>
      <c r="BO14" s="57"/>
      <c r="BP14" s="56"/>
      <c r="BQ14" s="57"/>
      <c r="BR14" s="57"/>
      <c r="BS14" s="56"/>
      <c r="BT14" s="57"/>
      <c r="BU14" s="57"/>
      <c r="BV14" s="56"/>
      <c r="BW14" s="57"/>
      <c r="BX14" s="57"/>
      <c r="BY14" s="58"/>
      <c r="BZ14" s="57"/>
      <c r="CA14" s="57"/>
    </row>
    <row r="15" spans="1:79">
      <c r="A15" s="50" t="s">
        <v>72</v>
      </c>
      <c r="B15" s="50">
        <f>B11-B16-B17</f>
        <v>147455</v>
      </c>
      <c r="C15" s="50">
        <f>D15-B15</f>
        <v>84672</v>
      </c>
      <c r="D15" s="50">
        <f t="shared" ref="D15" si="40">D11-D16-D17</f>
        <v>232127</v>
      </c>
      <c r="E15" s="50">
        <f>E11</f>
        <v>352600</v>
      </c>
      <c r="F15" s="50">
        <f>G15-E15</f>
        <v>38069</v>
      </c>
      <c r="G15" s="50">
        <f t="shared" ref="G15" si="41">G11</f>
        <v>390669</v>
      </c>
      <c r="H15" s="50">
        <f>H11-H16</f>
        <v>81147</v>
      </c>
      <c r="I15" s="50">
        <f>J15-H15</f>
        <v>3608</v>
      </c>
      <c r="J15" s="50">
        <f t="shared" ref="J15" si="42">J11-J16</f>
        <v>84755</v>
      </c>
      <c r="K15" s="50">
        <f>K11-K16-K17</f>
        <v>0</v>
      </c>
      <c r="L15" s="50">
        <f>M15-K15</f>
        <v>0</v>
      </c>
      <c r="M15" s="50">
        <f t="shared" ref="M15" si="43">M11-M16-M17</f>
        <v>0</v>
      </c>
      <c r="N15" s="50">
        <v>0</v>
      </c>
      <c r="O15" s="50">
        <f>P15-N15</f>
        <v>726217</v>
      </c>
      <c r="P15" s="50">
        <f t="shared" ref="P15:V15" si="44">P11-P16</f>
        <v>726217</v>
      </c>
      <c r="Q15" s="50">
        <f t="shared" si="44"/>
        <v>0</v>
      </c>
      <c r="R15" s="50">
        <f>S15-Q15</f>
        <v>0</v>
      </c>
      <c r="S15" s="50">
        <f t="shared" si="44"/>
        <v>0</v>
      </c>
      <c r="T15" s="50">
        <f t="shared" si="44"/>
        <v>0</v>
      </c>
      <c r="U15" s="50">
        <f>V15-T15</f>
        <v>20000</v>
      </c>
      <c r="V15" s="50">
        <f t="shared" si="44"/>
        <v>20000</v>
      </c>
      <c r="W15" s="51">
        <f>B15+E15+H15+K15+N15+Q15+T15</f>
        <v>581202</v>
      </c>
      <c r="X15" s="50">
        <f>Y15-W15</f>
        <v>872566</v>
      </c>
      <c r="Y15" s="51">
        <f>D15+G15+J15+M15+P15+S15+V15</f>
        <v>1453768</v>
      </c>
      <c r="Z15" s="50">
        <v>0</v>
      </c>
      <c r="AA15" s="50">
        <f>AB15-Z15</f>
        <v>13245</v>
      </c>
      <c r="AB15" s="50">
        <f>AB11-AB16</f>
        <v>13245</v>
      </c>
      <c r="AC15" s="50">
        <f>AC11-AC16</f>
        <v>0</v>
      </c>
      <c r="AD15" s="50">
        <f>AE15-AC15</f>
        <v>3367</v>
      </c>
      <c r="AE15" s="50">
        <v>3367</v>
      </c>
      <c r="AF15" s="51">
        <f>Z15+AC15</f>
        <v>0</v>
      </c>
      <c r="AG15" s="50">
        <f>AH15-AF15</f>
        <v>16612</v>
      </c>
      <c r="AH15" s="51">
        <f>AB15+AE15</f>
        <v>16612</v>
      </c>
      <c r="AI15" s="51">
        <f>W15+AF15</f>
        <v>581202</v>
      </c>
      <c r="AJ15" s="50">
        <f>AK15-AI15</f>
        <v>889178</v>
      </c>
      <c r="AK15" s="51">
        <f>Y15+AH15</f>
        <v>1470380</v>
      </c>
      <c r="AL15" s="50">
        <f>AL11-AL17-AL16</f>
        <v>181881</v>
      </c>
      <c r="AM15" s="50">
        <f>AN15-AL15</f>
        <v>68176</v>
      </c>
      <c r="AN15" s="50">
        <f t="shared" ref="AN15" si="45">AN11-AN17-AN16</f>
        <v>250057</v>
      </c>
      <c r="AO15" s="50">
        <f>AO11-AO17</f>
        <v>41058</v>
      </c>
      <c r="AP15" s="50">
        <f>AQ15-AO15</f>
        <v>10988</v>
      </c>
      <c r="AQ15" s="50">
        <f t="shared" ref="AQ15" si="46">AQ11-AQ17</f>
        <v>52046</v>
      </c>
      <c r="AR15" s="50">
        <f>AR11-AR17-AR16</f>
        <v>166493</v>
      </c>
      <c r="AS15" s="50">
        <f>AT15-AR15</f>
        <v>182900</v>
      </c>
      <c r="AT15" s="50">
        <f t="shared" ref="AT15" si="47">AT11-AT17-AT16</f>
        <v>349393</v>
      </c>
      <c r="AU15" s="50">
        <f>AU11-AU16</f>
        <v>0</v>
      </c>
      <c r="AV15" s="50">
        <f>AW15-AU15</f>
        <v>1308</v>
      </c>
      <c r="AW15" s="50">
        <f>AW11-AW16</f>
        <v>1308</v>
      </c>
      <c r="AX15" s="50">
        <f>AX11-AX16</f>
        <v>45222</v>
      </c>
      <c r="AY15" s="50">
        <f>AZ15-AX15</f>
        <v>1045</v>
      </c>
      <c r="AZ15" s="50">
        <f t="shared" ref="AZ15" si="48">AZ11-AZ16</f>
        <v>46267</v>
      </c>
      <c r="BA15" s="50">
        <f>BA11-BA16</f>
        <v>1000</v>
      </c>
      <c r="BB15" s="50">
        <f>BC15-BA15</f>
        <v>0</v>
      </c>
      <c r="BC15" s="50">
        <f>BC11-BC16</f>
        <v>1000</v>
      </c>
      <c r="BD15" s="50">
        <f>BD11-BD16</f>
        <v>46222</v>
      </c>
      <c r="BE15" s="50">
        <f>BF15-BD15</f>
        <v>1045</v>
      </c>
      <c r="BF15" s="50">
        <f>AZ15+BC15</f>
        <v>47267</v>
      </c>
      <c r="BG15" s="50">
        <f>BG11-BG16</f>
        <v>26243</v>
      </c>
      <c r="BH15" s="50">
        <f>BI15-BG15</f>
        <v>771905</v>
      </c>
      <c r="BI15" s="50">
        <f t="shared" ref="BI15:BL15" si="49">BI11-BI16</f>
        <v>798148</v>
      </c>
      <c r="BJ15" s="50">
        <f t="shared" si="49"/>
        <v>0</v>
      </c>
      <c r="BK15" s="50">
        <f>BL15-BJ15</f>
        <v>22926</v>
      </c>
      <c r="BL15" s="50">
        <f t="shared" si="49"/>
        <v>22926</v>
      </c>
      <c r="BM15" s="50">
        <f>BM11-BM16</f>
        <v>250</v>
      </c>
      <c r="BN15" s="50">
        <f>BO15-BM15</f>
        <v>0</v>
      </c>
      <c r="BO15" s="50">
        <f>BO11-BO16</f>
        <v>250</v>
      </c>
      <c r="BP15" s="50"/>
      <c r="BQ15" s="50">
        <f>BR15-BP15</f>
        <v>0</v>
      </c>
      <c r="BR15" s="50"/>
      <c r="BS15" s="50">
        <f>BM15+BP15</f>
        <v>250</v>
      </c>
      <c r="BT15" s="50">
        <f>BU15-BS15</f>
        <v>0</v>
      </c>
      <c r="BU15" s="50">
        <f>BO15+BR15</f>
        <v>250</v>
      </c>
      <c r="BV15" s="50">
        <v>0</v>
      </c>
      <c r="BW15" s="50">
        <f>BX15-BV15</f>
        <v>7562</v>
      </c>
      <c r="BX15" s="50">
        <v>7562</v>
      </c>
      <c r="BY15" s="51">
        <f>AL15+AO15+AR15+AU15+BD15+BG15+BJ15+BS15+BV15</f>
        <v>462147</v>
      </c>
      <c r="BZ15" s="50">
        <f>CA15-BY15</f>
        <v>1066810</v>
      </c>
      <c r="CA15" s="51">
        <f>AN15+AQ15+AT15+AW15+BF15+BI15+BL15+BU15+BX15</f>
        <v>1528957</v>
      </c>
    </row>
    <row r="16" spans="1:79">
      <c r="A16" s="50" t="s">
        <v>73</v>
      </c>
      <c r="B16" s="50">
        <v>4200</v>
      </c>
      <c r="C16" s="50">
        <f t="shared" ref="C16:C18" si="50">D16-B16</f>
        <v>0</v>
      </c>
      <c r="D16" s="50">
        <v>4200</v>
      </c>
      <c r="E16" s="50"/>
      <c r="F16" s="50">
        <f t="shared" ref="F16:F18" si="51">G16-E16</f>
        <v>0</v>
      </c>
      <c r="G16" s="50"/>
      <c r="H16" s="50">
        <v>33909</v>
      </c>
      <c r="I16" s="50">
        <f t="shared" ref="I16:I18" si="52">J16-H16</f>
        <v>0</v>
      </c>
      <c r="J16" s="50">
        <v>33909</v>
      </c>
      <c r="K16" s="50">
        <v>6136</v>
      </c>
      <c r="L16" s="50">
        <f t="shared" ref="L16:L18" si="53">M16-K16</f>
        <v>940</v>
      </c>
      <c r="M16" s="50">
        <v>7076</v>
      </c>
      <c r="N16" s="50">
        <v>0</v>
      </c>
      <c r="O16" s="50">
        <f t="shared" ref="O16:O18" si="54">P16-N16</f>
        <v>0</v>
      </c>
      <c r="P16" s="50">
        <v>0</v>
      </c>
      <c r="Q16" s="50">
        <v>17872</v>
      </c>
      <c r="R16" s="50">
        <f t="shared" ref="R16:R18" si="55">S16-Q16</f>
        <v>0</v>
      </c>
      <c r="S16" s="50">
        <v>17872</v>
      </c>
      <c r="T16" s="50">
        <v>0</v>
      </c>
      <c r="U16" s="50">
        <f t="shared" ref="U16:U18" si="56">V16-T16</f>
        <v>0</v>
      </c>
      <c r="V16" s="50">
        <v>0</v>
      </c>
      <c r="W16" s="51">
        <f>B16+E16+H16+K16+N16+Q16+T16</f>
        <v>62117</v>
      </c>
      <c r="X16" s="50">
        <f t="shared" ref="X16:X18" si="57">Y16-W16</f>
        <v>940</v>
      </c>
      <c r="Y16" s="51">
        <f>D16+G16+J16+M16+P16+S16+V16</f>
        <v>63057</v>
      </c>
      <c r="Z16" s="50">
        <v>81755</v>
      </c>
      <c r="AA16" s="50">
        <f t="shared" ref="AA16:AA18" si="58">AB16-Z16</f>
        <v>280305</v>
      </c>
      <c r="AB16" s="50">
        <v>362060</v>
      </c>
      <c r="AC16" s="50">
        <v>0</v>
      </c>
      <c r="AD16" s="50">
        <f t="shared" ref="AD16:AD18" si="59">AE16-AC16</f>
        <v>0</v>
      </c>
      <c r="AE16" s="50">
        <v>0</v>
      </c>
      <c r="AF16" s="51">
        <f>Z16+AC16</f>
        <v>81755</v>
      </c>
      <c r="AG16" s="50">
        <f t="shared" ref="AG16:AG18" si="60">AH16-AF16</f>
        <v>280305</v>
      </c>
      <c r="AH16" s="51">
        <f>AB16+AE16</f>
        <v>362060</v>
      </c>
      <c r="AI16" s="51">
        <f>W16+AF16</f>
        <v>143872</v>
      </c>
      <c r="AJ16" s="50">
        <f t="shared" ref="AJ16:AJ18" si="61">AK16-AI16</f>
        <v>281245</v>
      </c>
      <c r="AK16" s="51">
        <f>Y16+AH16</f>
        <v>425117</v>
      </c>
      <c r="AL16" s="50">
        <v>290</v>
      </c>
      <c r="AM16" s="50">
        <f t="shared" ref="AM16:AM18" si="62">AN16-AL16</f>
        <v>0</v>
      </c>
      <c r="AN16" s="50">
        <v>290</v>
      </c>
      <c r="AO16" s="50">
        <v>0</v>
      </c>
      <c r="AP16" s="50">
        <f t="shared" ref="AP16:AP18" si="63">AQ16-AO16</f>
        <v>0</v>
      </c>
      <c r="AQ16" s="50">
        <v>0</v>
      </c>
      <c r="AR16" s="50">
        <v>25538</v>
      </c>
      <c r="AS16" s="50">
        <f t="shared" ref="AS16:AS18" si="64">AT16-AR16</f>
        <v>7430</v>
      </c>
      <c r="AT16" s="50">
        <v>32968</v>
      </c>
      <c r="AU16" s="50">
        <v>9331</v>
      </c>
      <c r="AV16" s="50">
        <f t="shared" ref="AV16:AV18" si="65">AW16-AU16</f>
        <v>38</v>
      </c>
      <c r="AW16" s="50">
        <v>9369</v>
      </c>
      <c r="AX16" s="50">
        <v>5000</v>
      </c>
      <c r="AY16" s="50">
        <f t="shared" ref="AY16:AY18" si="66">AZ16-AX16</f>
        <v>820</v>
      </c>
      <c r="AZ16" s="50">
        <v>5820</v>
      </c>
      <c r="BA16" s="50">
        <v>0</v>
      </c>
      <c r="BB16" s="50">
        <f t="shared" ref="BB16:BB18" si="67">BC16-BA16</f>
        <v>0</v>
      </c>
      <c r="BC16" s="50">
        <v>0</v>
      </c>
      <c r="BD16" s="50">
        <v>5000</v>
      </c>
      <c r="BE16" s="50">
        <f t="shared" ref="BE16:BE18" si="68">BF16-BD16</f>
        <v>820</v>
      </c>
      <c r="BF16" s="50">
        <v>5820</v>
      </c>
      <c r="BG16" s="50">
        <v>209836</v>
      </c>
      <c r="BH16" s="50">
        <f t="shared" ref="BH16:BH18" si="69">BI16-BG16</f>
        <v>74908</v>
      </c>
      <c r="BI16" s="50">
        <v>284744</v>
      </c>
      <c r="BJ16" s="50">
        <v>0</v>
      </c>
      <c r="BK16" s="50">
        <f t="shared" ref="BK16:BK18" si="70">BL16-BJ16</f>
        <v>0</v>
      </c>
      <c r="BL16" s="50">
        <v>0</v>
      </c>
      <c r="BM16" s="50">
        <v>2000</v>
      </c>
      <c r="BN16" s="50">
        <f t="shared" ref="BN16:BN18" si="71">BO16-BM16</f>
        <v>20000</v>
      </c>
      <c r="BO16" s="50">
        <v>22000</v>
      </c>
      <c r="BP16" s="50"/>
      <c r="BQ16" s="50">
        <f t="shared" ref="BQ16:BQ18" si="72">BR16-BP16</f>
        <v>0</v>
      </c>
      <c r="BR16" s="50"/>
      <c r="BS16" s="50">
        <f>BM16+BP16</f>
        <v>2000</v>
      </c>
      <c r="BT16" s="50">
        <f t="shared" ref="BT16:BT18" si="73">BU16-BS16</f>
        <v>20000</v>
      </c>
      <c r="BU16" s="50">
        <f>BO16+BR16</f>
        <v>22000</v>
      </c>
      <c r="BV16" s="50">
        <v>0</v>
      </c>
      <c r="BW16" s="50">
        <f t="shared" ref="BW16:BW18" si="74">BX16-BV16</f>
        <v>0</v>
      </c>
      <c r="BX16" s="50">
        <v>0</v>
      </c>
      <c r="BY16" s="51">
        <f>AL16+AO16+AR16+AU16+BD16+BG16+BJ16+BS16+BV16</f>
        <v>251995</v>
      </c>
      <c r="BZ16" s="50">
        <f t="shared" ref="BZ16:BZ18" si="75">CA16-BY16</f>
        <v>103196</v>
      </c>
      <c r="CA16" s="51">
        <f>AN16+AQ16+AT16+AW16+BF16+BI16+BL16+BU16+BX16</f>
        <v>355191</v>
      </c>
    </row>
    <row r="17" spans="1:79">
      <c r="A17" s="50" t="s">
        <v>74</v>
      </c>
      <c r="B17" s="50">
        <v>0</v>
      </c>
      <c r="C17" s="50">
        <f t="shared" si="50"/>
        <v>0</v>
      </c>
      <c r="D17" s="50">
        <v>0</v>
      </c>
      <c r="E17" s="50"/>
      <c r="F17" s="50">
        <f t="shared" si="51"/>
        <v>0</v>
      </c>
      <c r="G17" s="50"/>
      <c r="H17" s="50"/>
      <c r="I17" s="50">
        <f t="shared" si="52"/>
        <v>0</v>
      </c>
      <c r="J17" s="50"/>
      <c r="K17" s="50">
        <v>0</v>
      </c>
      <c r="L17" s="50">
        <f t="shared" si="53"/>
        <v>0</v>
      </c>
      <c r="M17" s="50">
        <v>0</v>
      </c>
      <c r="N17" s="50">
        <v>0</v>
      </c>
      <c r="O17" s="50">
        <f t="shared" si="54"/>
        <v>0</v>
      </c>
      <c r="P17" s="50">
        <v>0</v>
      </c>
      <c r="Q17" s="50">
        <v>0</v>
      </c>
      <c r="R17" s="50">
        <f t="shared" si="55"/>
        <v>0</v>
      </c>
      <c r="S17" s="50">
        <v>0</v>
      </c>
      <c r="T17" s="50">
        <v>0</v>
      </c>
      <c r="U17" s="50">
        <f t="shared" si="56"/>
        <v>0</v>
      </c>
      <c r="V17" s="50">
        <v>0</v>
      </c>
      <c r="W17" s="51">
        <f>B17+E17+H17+K17+N17+Q17+T17</f>
        <v>0</v>
      </c>
      <c r="X17" s="50">
        <f t="shared" si="57"/>
        <v>0</v>
      </c>
      <c r="Y17" s="51">
        <f>D17+G17+J17+M17+P17+S17+V17</f>
        <v>0</v>
      </c>
      <c r="Z17" s="50">
        <v>0</v>
      </c>
      <c r="AA17" s="50">
        <f t="shared" si="58"/>
        <v>0</v>
      </c>
      <c r="AB17" s="50">
        <v>0</v>
      </c>
      <c r="AC17" s="50">
        <v>0</v>
      </c>
      <c r="AD17" s="50">
        <f t="shared" si="59"/>
        <v>0</v>
      </c>
      <c r="AE17" s="50">
        <v>0</v>
      </c>
      <c r="AF17" s="51">
        <f>Z17+AC17</f>
        <v>0</v>
      </c>
      <c r="AG17" s="50">
        <f t="shared" si="60"/>
        <v>0</v>
      </c>
      <c r="AH17" s="51">
        <v>0</v>
      </c>
      <c r="AI17" s="51">
        <f>W17+AF17</f>
        <v>0</v>
      </c>
      <c r="AJ17" s="50">
        <f t="shared" si="61"/>
        <v>0</v>
      </c>
      <c r="AK17" s="51">
        <f>Y17+AH17</f>
        <v>0</v>
      </c>
      <c r="AL17" s="50">
        <v>8221</v>
      </c>
      <c r="AM17" s="50">
        <f t="shared" si="62"/>
        <v>286</v>
      </c>
      <c r="AN17" s="50">
        <v>8507</v>
      </c>
      <c r="AO17" s="50">
        <v>1868</v>
      </c>
      <c r="AP17" s="50">
        <f t="shared" si="63"/>
        <v>121</v>
      </c>
      <c r="AQ17" s="50">
        <v>1989</v>
      </c>
      <c r="AR17" s="50">
        <v>844</v>
      </c>
      <c r="AS17" s="50">
        <f t="shared" si="64"/>
        <v>10</v>
      </c>
      <c r="AT17" s="50">
        <v>854</v>
      </c>
      <c r="AU17" s="50">
        <v>0</v>
      </c>
      <c r="AV17" s="50">
        <f t="shared" si="65"/>
        <v>0</v>
      </c>
      <c r="AW17" s="50">
        <v>0</v>
      </c>
      <c r="AX17" s="50">
        <v>0</v>
      </c>
      <c r="AY17" s="50">
        <f t="shared" si="66"/>
        <v>0</v>
      </c>
      <c r="AZ17" s="50">
        <v>0</v>
      </c>
      <c r="BA17" s="50">
        <v>0</v>
      </c>
      <c r="BB17" s="50">
        <f t="shared" si="67"/>
        <v>0</v>
      </c>
      <c r="BC17" s="50">
        <v>0</v>
      </c>
      <c r="BD17" s="50">
        <f>AX17+BA17</f>
        <v>0</v>
      </c>
      <c r="BE17" s="50">
        <f t="shared" si="68"/>
        <v>0</v>
      </c>
      <c r="BF17" s="50">
        <f>AZ17+BC17</f>
        <v>0</v>
      </c>
      <c r="BG17" s="50">
        <v>0</v>
      </c>
      <c r="BH17" s="50">
        <f t="shared" si="69"/>
        <v>0</v>
      </c>
      <c r="BI17" s="50">
        <v>0</v>
      </c>
      <c r="BJ17" s="50">
        <v>0</v>
      </c>
      <c r="BK17" s="50">
        <f t="shared" si="70"/>
        <v>0</v>
      </c>
      <c r="BL17" s="50">
        <v>0</v>
      </c>
      <c r="BM17" s="50">
        <v>0</v>
      </c>
      <c r="BN17" s="50">
        <f t="shared" si="71"/>
        <v>0</v>
      </c>
      <c r="BO17" s="50">
        <v>0</v>
      </c>
      <c r="BP17" s="50"/>
      <c r="BQ17" s="50">
        <f t="shared" si="72"/>
        <v>0</v>
      </c>
      <c r="BR17" s="50"/>
      <c r="BS17" s="50">
        <f>BM17+BP17</f>
        <v>0</v>
      </c>
      <c r="BT17" s="50">
        <f t="shared" si="73"/>
        <v>0</v>
      </c>
      <c r="BU17" s="50">
        <f>BO17+BR17</f>
        <v>0</v>
      </c>
      <c r="BV17" s="50">
        <v>0</v>
      </c>
      <c r="BW17" s="50">
        <f t="shared" si="74"/>
        <v>0</v>
      </c>
      <c r="BX17" s="50">
        <v>0</v>
      </c>
      <c r="BY17" s="51">
        <f>AL17+AO17+AR17+AU17+BD17+BG17+BJ17+BS17+BV17</f>
        <v>10933</v>
      </c>
      <c r="BZ17" s="50">
        <f t="shared" si="75"/>
        <v>417</v>
      </c>
      <c r="CA17" s="51">
        <f>AN17+AQ17+AT17+AW17+BF17+BI17+BL17+BU17+BX17</f>
        <v>11350</v>
      </c>
    </row>
    <row r="18" spans="1:79">
      <c r="A18" s="51" t="s">
        <v>75</v>
      </c>
      <c r="B18" s="51">
        <f>SUM(B15:B17)</f>
        <v>151655</v>
      </c>
      <c r="C18" s="51">
        <f t="shared" si="50"/>
        <v>84672</v>
      </c>
      <c r="D18" s="51">
        <f>SUM(D15:D17)</f>
        <v>236327</v>
      </c>
      <c r="E18" s="51">
        <f>SUM(E15:E17)</f>
        <v>352600</v>
      </c>
      <c r="F18" s="51">
        <f t="shared" si="51"/>
        <v>38069</v>
      </c>
      <c r="G18" s="51">
        <f>SUM(G15:G17)</f>
        <v>390669</v>
      </c>
      <c r="H18" s="51">
        <f>SUM(H15:H17)</f>
        <v>115056</v>
      </c>
      <c r="I18" s="51">
        <f t="shared" si="52"/>
        <v>3608</v>
      </c>
      <c r="J18" s="51">
        <f>SUM(J15:J17)</f>
        <v>118664</v>
      </c>
      <c r="K18" s="51">
        <f>SUM(K15:K17)</f>
        <v>6136</v>
      </c>
      <c r="L18" s="51">
        <f t="shared" si="53"/>
        <v>940</v>
      </c>
      <c r="M18" s="51">
        <f>SUM(M15:M17)</f>
        <v>7076</v>
      </c>
      <c r="N18" s="51">
        <f>SUM(N15:N17)</f>
        <v>0</v>
      </c>
      <c r="O18" s="51">
        <f t="shared" si="54"/>
        <v>726217</v>
      </c>
      <c r="P18" s="51">
        <f>SUM(P15:P17)</f>
        <v>726217</v>
      </c>
      <c r="Q18" s="51">
        <f>SUM(Q15:Q17)</f>
        <v>17872</v>
      </c>
      <c r="R18" s="51">
        <f t="shared" si="55"/>
        <v>0</v>
      </c>
      <c r="S18" s="51">
        <f>SUM(S15:S17)</f>
        <v>17872</v>
      </c>
      <c r="T18" s="51">
        <f>SUM(T15:T17)</f>
        <v>0</v>
      </c>
      <c r="U18" s="51">
        <f t="shared" si="56"/>
        <v>20000</v>
      </c>
      <c r="V18" s="51">
        <f>SUM(V15:V17)</f>
        <v>20000</v>
      </c>
      <c r="W18" s="51">
        <f>SUM(W15:W17)</f>
        <v>643319</v>
      </c>
      <c r="X18" s="51">
        <f t="shared" si="57"/>
        <v>873506</v>
      </c>
      <c r="Y18" s="51">
        <f>SUM(Y15:Y17)</f>
        <v>1516825</v>
      </c>
      <c r="Z18" s="51">
        <f>SUM(Z15:Z17)</f>
        <v>81755</v>
      </c>
      <c r="AA18" s="51">
        <f t="shared" si="58"/>
        <v>293550</v>
      </c>
      <c r="AB18" s="51">
        <f>SUM(AB15:AB17)</f>
        <v>375305</v>
      </c>
      <c r="AC18" s="51">
        <f>SUM(AC15:AC17)</f>
        <v>0</v>
      </c>
      <c r="AD18" s="51">
        <f t="shared" si="59"/>
        <v>3367</v>
      </c>
      <c r="AE18" s="51">
        <f>SUM(AE15:AE17)</f>
        <v>3367</v>
      </c>
      <c r="AF18" s="51">
        <f>SUM(AF15:AF17)</f>
        <v>81755</v>
      </c>
      <c r="AG18" s="51">
        <f t="shared" si="60"/>
        <v>296917</v>
      </c>
      <c r="AH18" s="51">
        <f>SUM(AH15:AH17)</f>
        <v>378672</v>
      </c>
      <c r="AI18" s="51">
        <f>SUM(AI15:AI17)</f>
        <v>725074</v>
      </c>
      <c r="AJ18" s="51">
        <f t="shared" si="61"/>
        <v>1170423</v>
      </c>
      <c r="AK18" s="51">
        <f>SUM(AK15:AK17)</f>
        <v>1895497</v>
      </c>
      <c r="AL18" s="51">
        <f>SUM(AL15:AL17)</f>
        <v>190392</v>
      </c>
      <c r="AM18" s="51">
        <f t="shared" si="62"/>
        <v>68462</v>
      </c>
      <c r="AN18" s="51">
        <f>SUM(AN15:AN17)</f>
        <v>258854</v>
      </c>
      <c r="AO18" s="51">
        <f>SUM(AO15:AO17)</f>
        <v>42926</v>
      </c>
      <c r="AP18" s="51">
        <f t="shared" si="63"/>
        <v>11109</v>
      </c>
      <c r="AQ18" s="51">
        <f>SUM(AQ15:AQ17)</f>
        <v>54035</v>
      </c>
      <c r="AR18" s="51">
        <f>SUM(AR15:AR17)</f>
        <v>192875</v>
      </c>
      <c r="AS18" s="51">
        <f t="shared" si="64"/>
        <v>190340</v>
      </c>
      <c r="AT18" s="51">
        <f>SUM(AT15:AT17)</f>
        <v>383215</v>
      </c>
      <c r="AU18" s="51">
        <f>SUM(AU15:AU17)</f>
        <v>9331</v>
      </c>
      <c r="AV18" s="51">
        <f t="shared" si="65"/>
        <v>1346</v>
      </c>
      <c r="AW18" s="51">
        <f>SUM(AW15:AW17)</f>
        <v>10677</v>
      </c>
      <c r="AX18" s="51">
        <f>SUM(AX15:AX17)</f>
        <v>50222</v>
      </c>
      <c r="AY18" s="51">
        <f t="shared" si="66"/>
        <v>1865</v>
      </c>
      <c r="AZ18" s="51">
        <f>SUM(AZ15:AZ17)</f>
        <v>52087</v>
      </c>
      <c r="BA18" s="51">
        <f>SUM(BA15:BA17)</f>
        <v>1000</v>
      </c>
      <c r="BB18" s="51">
        <f t="shared" si="67"/>
        <v>0</v>
      </c>
      <c r="BC18" s="51">
        <f>SUM(BC15:BC17)</f>
        <v>1000</v>
      </c>
      <c r="BD18" s="51">
        <f>SUM(BD15:BD17)</f>
        <v>51222</v>
      </c>
      <c r="BE18" s="51">
        <f t="shared" si="68"/>
        <v>1865</v>
      </c>
      <c r="BF18" s="51">
        <f>SUM(BF15:BF17)</f>
        <v>53087</v>
      </c>
      <c r="BG18" s="51">
        <f>SUM(BG15:BG17)</f>
        <v>236079</v>
      </c>
      <c r="BH18" s="51">
        <f t="shared" si="69"/>
        <v>846813</v>
      </c>
      <c r="BI18" s="51">
        <f>SUM(BI15:BI17)</f>
        <v>1082892</v>
      </c>
      <c r="BJ18" s="51">
        <f>SUM(BJ15:BJ17)</f>
        <v>0</v>
      </c>
      <c r="BK18" s="51">
        <f t="shared" si="70"/>
        <v>22926</v>
      </c>
      <c r="BL18" s="51">
        <f>SUM(BL15:BL17)</f>
        <v>22926</v>
      </c>
      <c r="BM18" s="51">
        <f>SUM(BM15:BM17)</f>
        <v>2250</v>
      </c>
      <c r="BN18" s="51">
        <f t="shared" si="71"/>
        <v>20000</v>
      </c>
      <c r="BO18" s="51">
        <f>SUM(BO15:BO17)</f>
        <v>22250</v>
      </c>
      <c r="BP18" s="51">
        <f>SUM(BP15:BP17)</f>
        <v>0</v>
      </c>
      <c r="BQ18" s="51">
        <f t="shared" si="72"/>
        <v>0</v>
      </c>
      <c r="BR18" s="51">
        <f>SUM(BR15:BR17)</f>
        <v>0</v>
      </c>
      <c r="BS18" s="51">
        <f>SUM(BS15:BS17)</f>
        <v>2250</v>
      </c>
      <c r="BT18" s="51">
        <f t="shared" si="73"/>
        <v>20000</v>
      </c>
      <c r="BU18" s="51">
        <f>SUM(BU15:BU17)</f>
        <v>22250</v>
      </c>
      <c r="BV18" s="51">
        <f>SUM(BV15:BV17)</f>
        <v>0</v>
      </c>
      <c r="BW18" s="51">
        <f t="shared" si="74"/>
        <v>7562</v>
      </c>
      <c r="BX18" s="51">
        <f>SUM(BX15:BX17)</f>
        <v>7562</v>
      </c>
      <c r="BY18" s="51">
        <f>SUM(BY15:BY17)</f>
        <v>725075</v>
      </c>
      <c r="BZ18" s="51">
        <f t="shared" si="75"/>
        <v>1170423</v>
      </c>
      <c r="CA18" s="51">
        <f>SUM(CA15:CA17)</f>
        <v>1895498</v>
      </c>
    </row>
    <row r="20" spans="1:79">
      <c r="D20" s="44" t="s">
        <v>447</v>
      </c>
      <c r="H20" s="44" t="s">
        <v>446</v>
      </c>
    </row>
  </sheetData>
  <mergeCells count="35">
    <mergeCell ref="BA3:BC3"/>
    <mergeCell ref="BS3:BU3"/>
    <mergeCell ref="BV3:BX3"/>
    <mergeCell ref="BY3:CA3"/>
    <mergeCell ref="BD3:BF3"/>
    <mergeCell ref="BG3:BI3"/>
    <mergeCell ref="BJ3:BL3"/>
    <mergeCell ref="BM3:BO3"/>
    <mergeCell ref="BP3:BR3"/>
    <mergeCell ref="AL3:AN3"/>
    <mergeCell ref="AO3:AQ3"/>
    <mergeCell ref="AR3:AT3"/>
    <mergeCell ref="AU3:AW3"/>
    <mergeCell ref="AX3:AZ3"/>
    <mergeCell ref="AL2:AT2"/>
    <mergeCell ref="AU2:BC2"/>
    <mergeCell ref="BD2:BL2"/>
    <mergeCell ref="BM2:BU2"/>
    <mergeCell ref="BV2:CA2"/>
    <mergeCell ref="B2:J2"/>
    <mergeCell ref="K2:S2"/>
    <mergeCell ref="T2:AB2"/>
    <mergeCell ref="AC2:AK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4" manualBreakCount="4">
    <brk id="19" max="17" man="1"/>
    <brk id="37" max="17" man="1"/>
    <brk id="55" max="17" man="1"/>
    <brk id="73" max="17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pane xSplit="1" ySplit="7" topLeftCell="B8" activePane="bottomRight" state="frozen"/>
      <selection activeCell="C35" sqref="C35"/>
      <selection pane="topRight" activeCell="C35" sqref="C35"/>
      <selection pane="bottomLeft" activeCell="C35" sqref="C35"/>
      <selection pane="bottomRight" sqref="A1:C1"/>
    </sheetView>
  </sheetViews>
  <sheetFormatPr defaultRowHeight="15"/>
  <cols>
    <col min="1" max="1" width="32.85546875" bestFit="1" customWidth="1"/>
    <col min="2" max="2" width="14.85546875" customWidth="1"/>
    <col min="6" max="8" width="9.140625" customWidth="1"/>
  </cols>
  <sheetData>
    <row r="1" spans="1:7">
      <c r="A1" s="346" t="s">
        <v>557</v>
      </c>
      <c r="B1" s="346"/>
      <c r="C1" s="346"/>
    </row>
    <row r="2" spans="1:7">
      <c r="A2" s="27"/>
      <c r="B2" s="27"/>
      <c r="C2" s="27"/>
    </row>
    <row r="3" spans="1:7">
      <c r="A3" s="27"/>
      <c r="B3" s="27"/>
      <c r="C3" s="27"/>
    </row>
    <row r="4" spans="1:7">
      <c r="A4" s="20"/>
      <c r="B4" s="20"/>
      <c r="C4" s="20"/>
    </row>
    <row r="5" spans="1:7" ht="15.75">
      <c r="A5" s="8"/>
      <c r="B5" s="9"/>
      <c r="C5" s="9"/>
      <c r="D5" s="9"/>
      <c r="E5" s="9"/>
      <c r="F5" s="10"/>
      <c r="G5" s="10"/>
    </row>
    <row r="6" spans="1:7">
      <c r="A6" s="11" t="s">
        <v>37</v>
      </c>
      <c r="B6" s="345" t="s">
        <v>62</v>
      </c>
      <c r="C6" s="345"/>
      <c r="D6" s="345"/>
      <c r="E6" s="345"/>
      <c r="F6" s="11"/>
      <c r="G6" s="11"/>
    </row>
    <row r="7" spans="1:7">
      <c r="A7" s="35"/>
      <c r="B7" s="39" t="s">
        <v>65</v>
      </c>
      <c r="C7" s="39" t="s">
        <v>66</v>
      </c>
      <c r="D7" s="39" t="s">
        <v>326</v>
      </c>
      <c r="E7" s="39" t="s">
        <v>67</v>
      </c>
      <c r="F7" s="12"/>
      <c r="G7" s="12"/>
    </row>
    <row r="8" spans="1:7">
      <c r="A8" s="40" t="s">
        <v>76</v>
      </c>
      <c r="B8" s="37">
        <v>6</v>
      </c>
      <c r="C8" s="37">
        <v>8</v>
      </c>
      <c r="D8" s="37">
        <v>0</v>
      </c>
      <c r="E8" s="38">
        <f>SUM(B8:D8)</f>
        <v>14</v>
      </c>
      <c r="F8" s="16"/>
      <c r="G8" s="16"/>
    </row>
    <row r="9" spans="1:7">
      <c r="A9" s="19" t="s">
        <v>77</v>
      </c>
      <c r="B9" s="37">
        <v>10</v>
      </c>
      <c r="C9" s="37">
        <v>1</v>
      </c>
      <c r="D9" s="37">
        <v>0</v>
      </c>
      <c r="E9" s="37">
        <f>SUM(B9:D9)</f>
        <v>11</v>
      </c>
      <c r="F9" s="10"/>
      <c r="G9" s="10"/>
    </row>
    <row r="10" spans="1:7">
      <c r="A10" s="40" t="s">
        <v>445</v>
      </c>
      <c r="B10" s="37">
        <v>28</v>
      </c>
      <c r="C10" s="37">
        <v>4</v>
      </c>
      <c r="D10" s="37">
        <v>4</v>
      </c>
      <c r="E10" s="37">
        <f>SUM(B10:D10)</f>
        <v>36</v>
      </c>
      <c r="F10" s="10"/>
      <c r="G10" s="10"/>
    </row>
    <row r="11" spans="1:7">
      <c r="A11" s="34" t="s">
        <v>68</v>
      </c>
      <c r="B11" s="38">
        <f t="shared" ref="B11:D11" si="0">SUM(B8:B10)</f>
        <v>44</v>
      </c>
      <c r="C11" s="38">
        <f t="shared" si="0"/>
        <v>13</v>
      </c>
      <c r="D11" s="38">
        <f t="shared" si="0"/>
        <v>4</v>
      </c>
      <c r="E11" s="38">
        <f>SUM(E8:E10)</f>
        <v>61</v>
      </c>
      <c r="F11" s="16"/>
      <c r="G11" s="16"/>
    </row>
    <row r="12" spans="1:7">
      <c r="A12" s="36" t="s">
        <v>78</v>
      </c>
      <c r="B12" s="37">
        <v>3</v>
      </c>
      <c r="C12" s="37">
        <v>16</v>
      </c>
      <c r="D12" s="37">
        <v>48</v>
      </c>
      <c r="E12" s="37">
        <f>SUM(B12:D12)</f>
        <v>67</v>
      </c>
      <c r="F12" s="10"/>
      <c r="G12" s="10"/>
    </row>
    <row r="13" spans="1:7" ht="26.25">
      <c r="A13" s="34" t="s">
        <v>69</v>
      </c>
      <c r="B13" s="38">
        <f t="shared" ref="B13:D13" si="1">B11+B12</f>
        <v>47</v>
      </c>
      <c r="C13" s="38">
        <f t="shared" si="1"/>
        <v>29</v>
      </c>
      <c r="D13" s="38">
        <f t="shared" si="1"/>
        <v>52</v>
      </c>
      <c r="E13" s="38">
        <f>E11+E12</f>
        <v>128</v>
      </c>
      <c r="F13" s="16"/>
      <c r="G13" s="16"/>
    </row>
    <row r="14" spans="1:7">
      <c r="A14" s="17"/>
      <c r="B14" s="15"/>
      <c r="C14" s="15"/>
      <c r="D14" s="15"/>
      <c r="E14" s="15"/>
      <c r="F14" s="16"/>
      <c r="G14" s="16"/>
    </row>
    <row r="15" spans="1:7">
      <c r="A15" s="18"/>
      <c r="B15" s="14"/>
      <c r="C15" s="16"/>
      <c r="D15" s="16"/>
      <c r="E15" s="16"/>
      <c r="F15" s="16"/>
      <c r="G15" s="16"/>
    </row>
    <row r="16" spans="1:7">
      <c r="A16" s="17"/>
      <c r="B16" s="14"/>
      <c r="C16" s="16"/>
      <c r="D16" s="16"/>
      <c r="E16" s="16"/>
      <c r="F16" s="16"/>
      <c r="G16" s="16"/>
    </row>
    <row r="17" spans="1:7">
      <c r="A17" s="13"/>
      <c r="B17" s="13"/>
      <c r="C17" s="13"/>
      <c r="D17" s="13"/>
      <c r="E17" s="13"/>
      <c r="F17" s="13"/>
      <c r="G17" s="13"/>
    </row>
    <row r="18" spans="1:7">
      <c r="A18" s="13"/>
      <c r="B18" s="13"/>
      <c r="C18" s="13"/>
      <c r="D18" s="13"/>
      <c r="E18" s="13"/>
      <c r="F18" s="13"/>
      <c r="G18" s="13"/>
    </row>
    <row r="19" spans="1:7">
      <c r="A19" s="13"/>
      <c r="B19" s="13"/>
      <c r="C19" s="13"/>
      <c r="D19" s="13"/>
      <c r="E19" s="13"/>
      <c r="F19" s="13"/>
      <c r="G19" s="13"/>
    </row>
    <row r="20" spans="1:7">
      <c r="A20" s="14"/>
      <c r="B20" s="14"/>
      <c r="C20" s="14"/>
      <c r="D20" s="14"/>
      <c r="E20" s="14"/>
      <c r="F20" s="14"/>
      <c r="G20" s="14"/>
    </row>
  </sheetData>
  <mergeCells count="2">
    <mergeCell ref="B6:E6"/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28"/>
  <sheetViews>
    <sheetView zoomScaleSheetLayoutView="100" workbookViewId="0">
      <selection activeCell="A2" sqref="A2:G2"/>
    </sheetView>
  </sheetViews>
  <sheetFormatPr defaultRowHeight="12.75"/>
  <cols>
    <col min="1" max="1" width="35.85546875" style="60" bestFit="1" customWidth="1"/>
    <col min="2" max="2" width="13.42578125" style="60" bestFit="1" customWidth="1"/>
    <col min="3" max="3" width="13.42578125" style="60" customWidth="1"/>
    <col min="4" max="4" width="10" style="60" customWidth="1"/>
    <col min="5" max="5" width="9.85546875" style="60" bestFit="1" customWidth="1"/>
    <col min="6" max="7" width="9.140625" style="60"/>
    <col min="8" max="8" width="12.5703125" style="60" bestFit="1" customWidth="1"/>
    <col min="9" max="16384" width="9.140625" style="60"/>
  </cols>
  <sheetData>
    <row r="2" spans="1:9" ht="13.5">
      <c r="A2" s="333" t="s">
        <v>556</v>
      </c>
      <c r="B2" s="333"/>
      <c r="C2" s="333"/>
      <c r="D2" s="333"/>
      <c r="E2" s="333"/>
      <c r="F2" s="333"/>
      <c r="G2" s="333"/>
    </row>
    <row r="5" spans="1:9">
      <c r="A5" s="348" t="s">
        <v>318</v>
      </c>
      <c r="B5" s="348"/>
      <c r="C5" s="348"/>
      <c r="D5" s="348"/>
      <c r="E5" s="348"/>
      <c r="F5" s="69"/>
      <c r="G5" s="69"/>
      <c r="H5" s="69"/>
      <c r="I5" s="69"/>
    </row>
    <row r="6" spans="1:9">
      <c r="A6" s="348" t="s">
        <v>429</v>
      </c>
      <c r="B6" s="348"/>
      <c r="C6" s="348"/>
      <c r="D6" s="348"/>
      <c r="E6" s="348"/>
      <c r="F6" s="69"/>
      <c r="G6" s="69"/>
      <c r="H6" s="69"/>
      <c r="I6" s="69"/>
    </row>
    <row r="7" spans="1:9">
      <c r="A7" s="70"/>
      <c r="B7" s="70"/>
      <c r="C7" s="70"/>
      <c r="D7" s="70"/>
      <c r="E7" s="70"/>
      <c r="F7" s="70"/>
      <c r="G7" s="70"/>
      <c r="H7" s="70"/>
      <c r="I7" s="70"/>
    </row>
    <row r="8" spans="1:9">
      <c r="A8" s="70"/>
      <c r="B8" s="70"/>
      <c r="C8" s="70"/>
      <c r="D8" s="70"/>
      <c r="E8" s="70"/>
      <c r="F8" s="70"/>
      <c r="G8" s="70"/>
      <c r="H8" s="70"/>
      <c r="I8" s="70"/>
    </row>
    <row r="9" spans="1:9">
      <c r="F9" s="347"/>
      <c r="G9" s="347"/>
      <c r="H9" s="347"/>
    </row>
    <row r="10" spans="1:9" ht="15.75">
      <c r="A10" s="74"/>
      <c r="B10" s="75"/>
      <c r="C10" s="75"/>
      <c r="D10" s="75"/>
      <c r="E10" s="76"/>
    </row>
    <row r="11" spans="1:9" ht="25.5">
      <c r="A11" s="77" t="s">
        <v>55</v>
      </c>
      <c r="B11" s="78" t="s">
        <v>448</v>
      </c>
      <c r="C11" s="78" t="s">
        <v>430</v>
      </c>
      <c r="D11" s="78" t="s">
        <v>419</v>
      </c>
      <c r="E11" s="78" t="s">
        <v>431</v>
      </c>
      <c r="H11" s="71"/>
    </row>
    <row r="12" spans="1:9">
      <c r="A12" s="114" t="s">
        <v>319</v>
      </c>
      <c r="B12" s="112">
        <v>7259</v>
      </c>
      <c r="C12" s="115">
        <v>7259</v>
      </c>
      <c r="D12" s="112">
        <f>E12-B12</f>
        <v>0</v>
      </c>
      <c r="E12" s="112">
        <v>7259</v>
      </c>
      <c r="H12" s="71"/>
    </row>
    <row r="13" spans="1:9">
      <c r="A13" s="114" t="s">
        <v>449</v>
      </c>
      <c r="B13" s="116">
        <v>12362</v>
      </c>
      <c r="C13" s="117">
        <v>12362</v>
      </c>
      <c r="D13" s="112">
        <f t="shared" ref="D13:D26" si="0">E13-B13</f>
        <v>0</v>
      </c>
      <c r="E13" s="124">
        <v>12362</v>
      </c>
      <c r="H13" s="71"/>
    </row>
    <row r="14" spans="1:9">
      <c r="A14" s="28" t="s">
        <v>450</v>
      </c>
      <c r="B14" s="116">
        <v>5510</v>
      </c>
      <c r="C14" s="117">
        <v>5510</v>
      </c>
      <c r="D14" s="112">
        <f t="shared" si="0"/>
        <v>0</v>
      </c>
      <c r="E14" s="124">
        <v>5510</v>
      </c>
      <c r="H14" s="71"/>
    </row>
    <row r="15" spans="1:9">
      <c r="A15" s="114" t="s">
        <v>320</v>
      </c>
      <c r="B15" s="118">
        <v>13577</v>
      </c>
      <c r="C15" s="119">
        <v>13577</v>
      </c>
      <c r="D15" s="112">
        <f t="shared" si="0"/>
        <v>0</v>
      </c>
      <c r="E15" s="125">
        <v>13577</v>
      </c>
      <c r="F15" s="72"/>
      <c r="G15" s="72"/>
      <c r="H15" s="73"/>
    </row>
    <row r="16" spans="1:9">
      <c r="A16" s="120" t="s">
        <v>327</v>
      </c>
      <c r="B16" s="121">
        <v>84705</v>
      </c>
      <c r="C16" s="122">
        <v>94938</v>
      </c>
      <c r="D16" s="112">
        <f t="shared" si="0"/>
        <v>-7291</v>
      </c>
      <c r="E16" s="126">
        <v>77414</v>
      </c>
    </row>
    <row r="17" spans="1:5">
      <c r="A17" s="120" t="s">
        <v>328</v>
      </c>
      <c r="B17" s="121">
        <v>81755</v>
      </c>
      <c r="C17" s="122">
        <v>362060</v>
      </c>
      <c r="D17" s="112">
        <f t="shared" si="0"/>
        <v>291642</v>
      </c>
      <c r="E17" s="126">
        <v>373397</v>
      </c>
    </row>
    <row r="18" spans="1:5">
      <c r="A18" s="120" t="s">
        <v>451</v>
      </c>
      <c r="B18" s="121">
        <v>3904</v>
      </c>
      <c r="C18" s="122">
        <v>3904</v>
      </c>
      <c r="D18" s="112">
        <f t="shared" si="0"/>
        <v>0</v>
      </c>
      <c r="E18" s="126">
        <v>3904</v>
      </c>
    </row>
    <row r="19" spans="1:5">
      <c r="A19" s="113" t="s">
        <v>329</v>
      </c>
      <c r="B19" s="121"/>
      <c r="C19" s="122">
        <v>3521</v>
      </c>
      <c r="D19" s="112">
        <f t="shared" si="0"/>
        <v>3521</v>
      </c>
      <c r="E19" s="126">
        <v>3521</v>
      </c>
    </row>
    <row r="20" spans="1:5">
      <c r="A20" s="113" t="s">
        <v>452</v>
      </c>
      <c r="B20" s="121">
        <v>29007</v>
      </c>
      <c r="C20" s="122">
        <v>29007</v>
      </c>
      <c r="D20" s="112">
        <f t="shared" si="0"/>
        <v>0</v>
      </c>
      <c r="E20" s="126">
        <v>29007</v>
      </c>
    </row>
    <row r="21" spans="1:5">
      <c r="A21" s="113" t="s">
        <v>453</v>
      </c>
      <c r="B21" s="121"/>
      <c r="C21" s="121">
        <v>299586</v>
      </c>
      <c r="D21" s="112">
        <f t="shared" si="0"/>
        <v>317170</v>
      </c>
      <c r="E21" s="126">
        <v>317170</v>
      </c>
    </row>
    <row r="22" spans="1:5">
      <c r="A22" s="113" t="s">
        <v>467</v>
      </c>
      <c r="B22" s="121"/>
      <c r="C22" s="121"/>
      <c r="D22" s="112">
        <f t="shared" si="0"/>
        <v>4960</v>
      </c>
      <c r="E22" s="126">
        <v>4960</v>
      </c>
    </row>
    <row r="23" spans="1:5">
      <c r="A23" s="113" t="s">
        <v>468</v>
      </c>
      <c r="B23" s="121"/>
      <c r="C23" s="121"/>
      <c r="D23" s="112">
        <f t="shared" si="0"/>
        <v>40220</v>
      </c>
      <c r="E23" s="126">
        <v>40220</v>
      </c>
    </row>
    <row r="24" spans="1:5">
      <c r="A24" s="113" t="s">
        <v>469</v>
      </c>
      <c r="B24" s="121"/>
      <c r="C24" s="121"/>
      <c r="D24" s="112">
        <f t="shared" si="0"/>
        <v>6992</v>
      </c>
      <c r="E24" s="126">
        <v>6992</v>
      </c>
    </row>
    <row r="25" spans="1:5">
      <c r="A25" s="113" t="s">
        <v>470</v>
      </c>
      <c r="B25" s="121"/>
      <c r="C25" s="121"/>
      <c r="D25" s="112">
        <f t="shared" si="0"/>
        <v>209600</v>
      </c>
      <c r="E25" s="126">
        <v>209600</v>
      </c>
    </row>
    <row r="26" spans="1:5">
      <c r="A26" s="113" t="s">
        <v>471</v>
      </c>
      <c r="B26" s="121"/>
      <c r="C26" s="121"/>
      <c r="D26" s="112">
        <f t="shared" si="0"/>
        <v>163201</v>
      </c>
      <c r="E26" s="126">
        <v>163201</v>
      </c>
    </row>
    <row r="27" spans="1:5">
      <c r="A27" s="113" t="s">
        <v>454</v>
      </c>
      <c r="B27" s="121"/>
      <c r="C27" s="121">
        <v>384</v>
      </c>
      <c r="D27" s="112">
        <f>E27-C27</f>
        <v>5623</v>
      </c>
      <c r="E27" s="126">
        <v>6007</v>
      </c>
    </row>
    <row r="28" spans="1:5">
      <c r="A28" s="123" t="s">
        <v>75</v>
      </c>
      <c r="B28" s="79">
        <f>SUM(B12:B21)</f>
        <v>238079</v>
      </c>
      <c r="C28" s="79">
        <f>SUM(C12:C27)</f>
        <v>832108</v>
      </c>
      <c r="D28" s="112">
        <f>E28-B28</f>
        <v>1036022</v>
      </c>
      <c r="E28" s="80">
        <f>SUM(E12:E27)</f>
        <v>1274101</v>
      </c>
    </row>
  </sheetData>
  <mergeCells count="4">
    <mergeCell ref="A2:G2"/>
    <mergeCell ref="F9:H9"/>
    <mergeCell ref="A5:E5"/>
    <mergeCell ref="A6:E6"/>
  </mergeCells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E39"/>
  <sheetViews>
    <sheetView workbookViewId="0">
      <selection activeCell="A2" sqref="A2:E2"/>
    </sheetView>
  </sheetViews>
  <sheetFormatPr defaultRowHeight="12.75"/>
  <cols>
    <col min="1" max="1" width="46.42578125" style="60" bestFit="1" customWidth="1"/>
    <col min="2" max="2" width="9.140625" style="60"/>
    <col min="3" max="3" width="10.7109375" style="60" customWidth="1"/>
    <col min="4" max="4" width="9.140625" style="60"/>
    <col min="5" max="5" width="10.7109375" style="60" customWidth="1"/>
    <col min="6" max="16384" width="9.140625" style="60"/>
  </cols>
  <sheetData>
    <row r="2" spans="1:5" ht="13.5">
      <c r="A2" s="333" t="s">
        <v>555</v>
      </c>
      <c r="B2" s="333"/>
      <c r="C2" s="333"/>
      <c r="D2" s="333"/>
      <c r="E2" s="333"/>
    </row>
    <row r="7" spans="1:5">
      <c r="A7" s="348" t="s">
        <v>318</v>
      </c>
      <c r="B7" s="348"/>
      <c r="C7" s="348"/>
      <c r="D7" s="348"/>
      <c r="E7" s="348"/>
    </row>
    <row r="8" spans="1:5">
      <c r="A8" s="348" t="s">
        <v>432</v>
      </c>
      <c r="B8" s="348"/>
      <c r="C8" s="348"/>
      <c r="D8" s="348"/>
      <c r="E8" s="348"/>
    </row>
    <row r="11" spans="1:5" ht="25.5">
      <c r="A11" s="29" t="s">
        <v>55</v>
      </c>
      <c r="B11" s="30" t="s">
        <v>455</v>
      </c>
      <c r="C11" s="30" t="s">
        <v>433</v>
      </c>
      <c r="D11" s="30" t="s">
        <v>419</v>
      </c>
      <c r="E11" s="30" t="s">
        <v>434</v>
      </c>
    </row>
    <row r="12" spans="1:5">
      <c r="A12" s="127" t="s">
        <v>330</v>
      </c>
      <c r="B12" s="31">
        <v>2000</v>
      </c>
      <c r="C12" s="31">
        <v>2000</v>
      </c>
      <c r="D12" s="31">
        <f>E12-B12</f>
        <v>0</v>
      </c>
      <c r="E12" s="32">
        <v>2000</v>
      </c>
    </row>
    <row r="13" spans="1:5">
      <c r="A13" s="127" t="s">
        <v>456</v>
      </c>
      <c r="B13" s="31">
        <v>20000</v>
      </c>
      <c r="C13" s="31">
        <v>20000</v>
      </c>
      <c r="D13" s="31">
        <f t="shared" ref="D13:D19" si="0">E13-B13</f>
        <v>0</v>
      </c>
      <c r="E13" s="32">
        <v>20000</v>
      </c>
    </row>
    <row r="14" spans="1:5">
      <c r="A14" s="127" t="s">
        <v>457</v>
      </c>
      <c r="B14" s="31">
        <v>1562</v>
      </c>
      <c r="C14" s="31">
        <v>1562</v>
      </c>
      <c r="D14" s="31">
        <f t="shared" si="0"/>
        <v>0</v>
      </c>
      <c r="E14" s="31">
        <v>1562</v>
      </c>
    </row>
    <row r="15" spans="1:5">
      <c r="A15" s="127" t="s">
        <v>451</v>
      </c>
      <c r="B15" s="31">
        <v>3904</v>
      </c>
      <c r="C15" s="31">
        <v>3904</v>
      </c>
      <c r="D15" s="31">
        <f t="shared" si="0"/>
        <v>0</v>
      </c>
      <c r="E15" s="31">
        <v>3904</v>
      </c>
    </row>
    <row r="16" spans="1:5">
      <c r="A16" s="127" t="s">
        <v>458</v>
      </c>
      <c r="B16" s="31">
        <v>189836</v>
      </c>
      <c r="C16" s="31">
        <v>300229</v>
      </c>
      <c r="D16" s="31">
        <f t="shared" si="0"/>
        <v>110084</v>
      </c>
      <c r="E16" s="31">
        <v>299920</v>
      </c>
    </row>
    <row r="17" spans="1:5">
      <c r="A17" s="127" t="s">
        <v>459</v>
      </c>
      <c r="B17" s="31">
        <v>13577</v>
      </c>
      <c r="C17" s="31">
        <v>38796</v>
      </c>
      <c r="D17" s="31">
        <f t="shared" si="0"/>
        <v>29651</v>
      </c>
      <c r="E17" s="32">
        <v>43228</v>
      </c>
    </row>
    <row r="18" spans="1:5">
      <c r="A18" s="127" t="s">
        <v>460</v>
      </c>
      <c r="B18" s="31">
        <v>7000</v>
      </c>
      <c r="C18" s="31">
        <v>6835</v>
      </c>
      <c r="D18" s="31">
        <f t="shared" si="0"/>
        <v>-220</v>
      </c>
      <c r="E18" s="31">
        <v>6780</v>
      </c>
    </row>
    <row r="19" spans="1:5">
      <c r="A19" s="127" t="s">
        <v>321</v>
      </c>
      <c r="B19" s="31">
        <v>200</v>
      </c>
      <c r="C19" s="31">
        <v>200</v>
      </c>
      <c r="D19" s="31">
        <f t="shared" si="0"/>
        <v>0</v>
      </c>
      <c r="E19" s="31">
        <v>200</v>
      </c>
    </row>
    <row r="20" spans="1:5">
      <c r="A20" s="128" t="s">
        <v>331</v>
      </c>
      <c r="B20" s="31"/>
      <c r="C20" s="31">
        <v>8</v>
      </c>
      <c r="D20" s="31">
        <f>E20-C20</f>
        <v>0</v>
      </c>
      <c r="E20" s="31">
        <v>8</v>
      </c>
    </row>
    <row r="21" spans="1:5">
      <c r="A21" s="128" t="s">
        <v>461</v>
      </c>
      <c r="B21" s="31"/>
      <c r="C21" s="31">
        <v>83318</v>
      </c>
      <c r="D21" s="31">
        <f t="shared" ref="D21:D38" si="1">E21-C21</f>
        <v>-34674</v>
      </c>
      <c r="E21" s="32">
        <v>48644</v>
      </c>
    </row>
    <row r="22" spans="1:5">
      <c r="A22" s="128" t="s">
        <v>332</v>
      </c>
      <c r="B22" s="31"/>
      <c r="C22" s="31">
        <v>3750</v>
      </c>
      <c r="D22" s="31">
        <f t="shared" si="1"/>
        <v>0</v>
      </c>
      <c r="E22" s="32">
        <v>3750</v>
      </c>
    </row>
    <row r="23" spans="1:5">
      <c r="A23" s="128" t="s">
        <v>462</v>
      </c>
      <c r="B23" s="31"/>
      <c r="C23" s="31">
        <v>220</v>
      </c>
      <c r="D23" s="31">
        <f t="shared" si="1"/>
        <v>0</v>
      </c>
      <c r="E23" s="32">
        <v>220</v>
      </c>
    </row>
    <row r="24" spans="1:5">
      <c r="A24" s="128" t="s">
        <v>333</v>
      </c>
      <c r="B24" s="31"/>
      <c r="C24" s="31">
        <v>8226</v>
      </c>
      <c r="D24" s="31">
        <f t="shared" si="1"/>
        <v>0</v>
      </c>
      <c r="E24" s="32">
        <v>8226</v>
      </c>
    </row>
    <row r="25" spans="1:5">
      <c r="A25" s="128" t="s">
        <v>463</v>
      </c>
      <c r="B25" s="31"/>
      <c r="C25" s="31">
        <v>500</v>
      </c>
      <c r="D25" s="31">
        <f t="shared" si="1"/>
        <v>0</v>
      </c>
      <c r="E25" s="32">
        <v>500</v>
      </c>
    </row>
    <row r="26" spans="1:5">
      <c r="A26" s="128" t="s">
        <v>464</v>
      </c>
      <c r="B26" s="31"/>
      <c r="C26" s="31">
        <v>6187</v>
      </c>
      <c r="D26" s="31">
        <f t="shared" si="1"/>
        <v>0</v>
      </c>
      <c r="E26" s="32">
        <v>6187</v>
      </c>
    </row>
    <row r="27" spans="1:5">
      <c r="A27" s="128" t="s">
        <v>453</v>
      </c>
      <c r="B27" s="31"/>
      <c r="C27" s="31">
        <v>322556</v>
      </c>
      <c r="D27" s="31">
        <f t="shared" si="1"/>
        <v>17584</v>
      </c>
      <c r="E27" s="32">
        <v>340140</v>
      </c>
    </row>
    <row r="28" spans="1:5">
      <c r="A28" s="128" t="s">
        <v>329</v>
      </c>
      <c r="B28" s="31"/>
      <c r="C28" s="31">
        <v>3521</v>
      </c>
      <c r="D28" s="31">
        <f t="shared" si="1"/>
        <v>0</v>
      </c>
      <c r="E28" s="32">
        <v>3521</v>
      </c>
    </row>
    <row r="29" spans="1:5">
      <c r="A29" s="128" t="s">
        <v>341</v>
      </c>
      <c r="B29" s="31"/>
      <c r="C29" s="31">
        <v>4960</v>
      </c>
      <c r="D29" s="31">
        <f t="shared" si="1"/>
        <v>4959</v>
      </c>
      <c r="E29" s="32">
        <v>9919</v>
      </c>
    </row>
    <row r="30" spans="1:5" ht="25.5">
      <c r="A30" s="129" t="s">
        <v>334</v>
      </c>
      <c r="B30" s="130"/>
      <c r="C30" s="136">
        <v>3000</v>
      </c>
      <c r="D30" s="31">
        <f t="shared" si="1"/>
        <v>-3000</v>
      </c>
      <c r="E30" s="131">
        <v>0</v>
      </c>
    </row>
    <row r="31" spans="1:5">
      <c r="A31" s="132" t="s">
        <v>465</v>
      </c>
      <c r="B31" s="133"/>
      <c r="C31" s="137">
        <v>4500</v>
      </c>
      <c r="D31" s="31">
        <f t="shared" si="1"/>
        <v>0</v>
      </c>
      <c r="E31" s="134">
        <v>4500</v>
      </c>
    </row>
    <row r="32" spans="1:5">
      <c r="A32" s="132" t="s">
        <v>335</v>
      </c>
      <c r="B32" s="133"/>
      <c r="C32" s="137">
        <v>17436</v>
      </c>
      <c r="D32" s="31">
        <f t="shared" si="1"/>
        <v>45843</v>
      </c>
      <c r="E32" s="134">
        <v>63279</v>
      </c>
    </row>
    <row r="33" spans="1:5">
      <c r="A33" s="132" t="s">
        <v>466</v>
      </c>
      <c r="B33" s="133"/>
      <c r="C33" s="137">
        <v>400</v>
      </c>
      <c r="D33" s="31">
        <f t="shared" si="1"/>
        <v>0</v>
      </c>
      <c r="E33" s="134">
        <v>400</v>
      </c>
    </row>
    <row r="34" spans="1:5">
      <c r="A34" s="132" t="s">
        <v>469</v>
      </c>
      <c r="B34" s="133"/>
      <c r="C34" s="137"/>
      <c r="D34" s="31">
        <f t="shared" si="1"/>
        <v>6992</v>
      </c>
      <c r="E34" s="134">
        <v>6992</v>
      </c>
    </row>
    <row r="35" spans="1:5">
      <c r="A35" s="132" t="s">
        <v>472</v>
      </c>
      <c r="B35" s="133"/>
      <c r="C35" s="137"/>
      <c r="D35" s="31">
        <f t="shared" si="1"/>
        <v>17316</v>
      </c>
      <c r="E35" s="134">
        <v>17316</v>
      </c>
    </row>
    <row r="36" spans="1:5">
      <c r="A36" s="132" t="s">
        <v>470</v>
      </c>
      <c r="B36" s="133"/>
      <c r="C36" s="137"/>
      <c r="D36" s="31">
        <f t="shared" si="1"/>
        <v>221324</v>
      </c>
      <c r="E36" s="134">
        <v>221324</v>
      </c>
    </row>
    <row r="37" spans="1:5">
      <c r="A37" s="132" t="s">
        <v>473</v>
      </c>
      <c r="B37" s="133"/>
      <c r="C37" s="137"/>
      <c r="D37" s="31">
        <f t="shared" si="1"/>
        <v>10104</v>
      </c>
      <c r="E37" s="134">
        <v>10104</v>
      </c>
    </row>
    <row r="38" spans="1:5">
      <c r="A38" s="132" t="s">
        <v>471</v>
      </c>
      <c r="B38" s="133"/>
      <c r="C38" s="137"/>
      <c r="D38" s="31">
        <f t="shared" si="1"/>
        <v>151477</v>
      </c>
      <c r="E38" s="134">
        <v>151477</v>
      </c>
    </row>
    <row r="39" spans="1:5">
      <c r="A39" s="135" t="s">
        <v>322</v>
      </c>
      <c r="B39" s="33">
        <f>SUM(B12:B38)</f>
        <v>238079</v>
      </c>
      <c r="C39" s="33">
        <f>SUM(C12:C38)</f>
        <v>832108</v>
      </c>
      <c r="D39" s="31">
        <f>E39-B39</f>
        <v>1036022</v>
      </c>
      <c r="E39" s="33">
        <f>SUM(E12:E38)</f>
        <v>1274101</v>
      </c>
    </row>
  </sheetData>
  <mergeCells count="3">
    <mergeCell ref="A2:E2"/>
    <mergeCell ref="A7:E7"/>
    <mergeCell ref="A8:E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76"/>
  <sheetViews>
    <sheetView workbookViewId="0">
      <selection activeCell="A2" sqref="A2:E2"/>
    </sheetView>
  </sheetViews>
  <sheetFormatPr defaultRowHeight="12.75"/>
  <cols>
    <col min="1" max="1" width="50" style="60" bestFit="1" customWidth="1"/>
    <col min="2" max="2" width="11.7109375" style="60" customWidth="1"/>
    <col min="3" max="3" width="11.140625" style="60" customWidth="1"/>
    <col min="4" max="4" width="12" style="60" customWidth="1"/>
    <col min="5" max="5" width="11.5703125" style="60" customWidth="1"/>
    <col min="6" max="16384" width="9.140625" style="60"/>
  </cols>
  <sheetData>
    <row r="2" spans="1:5" ht="13.5">
      <c r="A2" s="333" t="s">
        <v>554</v>
      </c>
      <c r="B2" s="333"/>
      <c r="C2" s="333"/>
      <c r="D2" s="333"/>
      <c r="E2" s="333"/>
    </row>
    <row r="4" spans="1:5">
      <c r="A4" s="349"/>
      <c r="B4" s="349"/>
      <c r="C4" s="349"/>
      <c r="D4" s="349"/>
    </row>
    <row r="5" spans="1:5">
      <c r="A5" s="349" t="s">
        <v>547</v>
      </c>
      <c r="B5" s="349"/>
      <c r="C5" s="349"/>
      <c r="D5" s="349"/>
      <c r="E5" s="72"/>
    </row>
    <row r="6" spans="1:5" ht="13.5" thickBot="1">
      <c r="A6" s="315"/>
    </row>
    <row r="7" spans="1:5" ht="26.25" thickBot="1">
      <c r="A7" s="316" t="s">
        <v>81</v>
      </c>
      <c r="B7" s="309" t="s">
        <v>481</v>
      </c>
      <c r="C7" s="310" t="s">
        <v>433</v>
      </c>
      <c r="D7" s="311" t="s">
        <v>419</v>
      </c>
      <c r="E7" s="312" t="s">
        <v>431</v>
      </c>
    </row>
    <row r="8" spans="1:5" ht="15.95" customHeight="1">
      <c r="A8" s="313" t="s">
        <v>482</v>
      </c>
    </row>
    <row r="9" spans="1:5" ht="15.95" customHeight="1">
      <c r="A9" s="127" t="s">
        <v>483</v>
      </c>
      <c r="B9" s="319">
        <v>13735</v>
      </c>
      <c r="C9" s="320">
        <v>47721</v>
      </c>
      <c r="D9" s="320">
        <f>E9-C9</f>
        <v>29499</v>
      </c>
      <c r="E9" s="320">
        <v>77220</v>
      </c>
    </row>
    <row r="10" spans="1:5" ht="15.95" customHeight="1">
      <c r="A10" s="127" t="s">
        <v>484</v>
      </c>
      <c r="B10" s="319">
        <v>267895</v>
      </c>
      <c r="C10" s="320">
        <v>274768</v>
      </c>
      <c r="D10" s="320">
        <f t="shared" ref="D10:D15" si="0">E10-C10</f>
        <v>38487</v>
      </c>
      <c r="E10" s="320">
        <v>313255</v>
      </c>
    </row>
    <row r="11" spans="1:5" ht="15.95" customHeight="1">
      <c r="A11" s="127" t="s">
        <v>485</v>
      </c>
      <c r="B11" s="320">
        <v>137920</v>
      </c>
      <c r="C11" s="320">
        <v>141292</v>
      </c>
      <c r="D11" s="320">
        <f t="shared" si="0"/>
        <v>17816</v>
      </c>
      <c r="E11" s="320">
        <v>159108</v>
      </c>
    </row>
    <row r="12" spans="1:5" ht="15.95" customHeight="1">
      <c r="A12" s="127" t="s">
        <v>486</v>
      </c>
      <c r="B12" s="320">
        <v>2232</v>
      </c>
      <c r="C12" s="320">
        <v>3172</v>
      </c>
      <c r="D12" s="320">
        <f t="shared" si="0"/>
        <v>-940</v>
      </c>
      <c r="E12" s="320">
        <v>2232</v>
      </c>
    </row>
    <row r="13" spans="1:5" ht="15.95" customHeight="1">
      <c r="A13" s="127" t="s">
        <v>487</v>
      </c>
      <c r="B13" s="320">
        <v>65214</v>
      </c>
      <c r="C13" s="320">
        <v>65920</v>
      </c>
      <c r="D13" s="320">
        <f t="shared" si="0"/>
        <v>-1614</v>
      </c>
      <c r="E13" s="320">
        <v>64306</v>
      </c>
    </row>
    <row r="14" spans="1:5" ht="15.95" customHeight="1">
      <c r="A14" s="127" t="s">
        <v>488</v>
      </c>
      <c r="B14" s="320"/>
      <c r="C14" s="320">
        <v>13245</v>
      </c>
      <c r="D14" s="320">
        <f t="shared" si="0"/>
        <v>-11337</v>
      </c>
      <c r="E14" s="320">
        <v>1908</v>
      </c>
    </row>
    <row r="15" spans="1:5" ht="15.95" customHeight="1">
      <c r="A15" s="127" t="s">
        <v>489</v>
      </c>
      <c r="B15" s="320"/>
      <c r="C15" s="320">
        <v>4194</v>
      </c>
      <c r="D15" s="320">
        <f t="shared" si="0"/>
        <v>-827</v>
      </c>
      <c r="E15" s="320">
        <v>3367</v>
      </c>
    </row>
    <row r="16" spans="1:5" ht="15.95" customHeight="1">
      <c r="A16" s="303" t="s">
        <v>490</v>
      </c>
      <c r="B16" s="321">
        <f>SUM(B9:B14)</f>
        <v>486996</v>
      </c>
      <c r="C16" s="321">
        <f>SUM(C9:C15)</f>
        <v>550312</v>
      </c>
      <c r="D16" s="321">
        <f>SUM(D9:D15)</f>
        <v>71084</v>
      </c>
      <c r="E16" s="321">
        <f>SUM(E9:E15)</f>
        <v>621396</v>
      </c>
    </row>
    <row r="17" spans="1:5" ht="15.95" customHeight="1">
      <c r="A17" s="127" t="s">
        <v>491</v>
      </c>
      <c r="B17" s="320">
        <v>190392</v>
      </c>
      <c r="C17" s="320">
        <v>231896</v>
      </c>
      <c r="D17" s="320">
        <f>E17-C17</f>
        <v>26958</v>
      </c>
      <c r="E17" s="320">
        <v>258854</v>
      </c>
    </row>
    <row r="18" spans="1:5" ht="15.95" customHeight="1">
      <c r="A18" s="127" t="s">
        <v>492</v>
      </c>
      <c r="B18" s="320">
        <v>42926</v>
      </c>
      <c r="C18" s="320">
        <v>50217</v>
      </c>
      <c r="D18" s="320">
        <f t="shared" ref="D18:D23" si="1">E18-C18</f>
        <v>3818</v>
      </c>
      <c r="E18" s="320">
        <v>54035</v>
      </c>
    </row>
    <row r="19" spans="1:5" ht="15.95" customHeight="1">
      <c r="A19" s="127" t="s">
        <v>493</v>
      </c>
      <c r="B19" s="320">
        <v>193125</v>
      </c>
      <c r="C19" s="320">
        <v>201869</v>
      </c>
      <c r="D19" s="320">
        <f t="shared" si="1"/>
        <v>35313</v>
      </c>
      <c r="E19" s="320">
        <v>237182</v>
      </c>
    </row>
    <row r="20" spans="1:5" ht="15.95" customHeight="1">
      <c r="A20" s="127" t="s">
        <v>494</v>
      </c>
      <c r="B20" s="320">
        <v>49802</v>
      </c>
      <c r="C20" s="320">
        <v>51767</v>
      </c>
      <c r="D20" s="320">
        <f t="shared" si="1"/>
        <v>320</v>
      </c>
      <c r="E20" s="320">
        <v>52087</v>
      </c>
    </row>
    <row r="21" spans="1:5" ht="15.95" customHeight="1">
      <c r="A21" s="127" t="s">
        <v>495</v>
      </c>
      <c r="B21" s="320">
        <v>9751</v>
      </c>
      <c r="C21" s="320">
        <v>9369</v>
      </c>
      <c r="D21" s="320">
        <f t="shared" si="1"/>
        <v>1308</v>
      </c>
      <c r="E21" s="320">
        <v>10677</v>
      </c>
    </row>
    <row r="22" spans="1:5" ht="15.95" customHeight="1">
      <c r="A22" s="127" t="s">
        <v>496</v>
      </c>
      <c r="B22" s="320"/>
      <c r="C22" s="320">
        <v>4194</v>
      </c>
      <c r="D22" s="320">
        <f t="shared" si="1"/>
        <v>3367</v>
      </c>
      <c r="E22" s="320">
        <v>7561</v>
      </c>
    </row>
    <row r="23" spans="1:5" ht="15.95" customHeight="1">
      <c r="A23" s="127" t="s">
        <v>497</v>
      </c>
      <c r="B23" s="320">
        <v>1000</v>
      </c>
      <c r="C23" s="320">
        <v>1000</v>
      </c>
      <c r="D23" s="320">
        <f t="shared" si="1"/>
        <v>0</v>
      </c>
      <c r="E23" s="320">
        <v>1000</v>
      </c>
    </row>
    <row r="24" spans="1:5" ht="15.95" customHeight="1">
      <c r="A24" s="303" t="s">
        <v>498</v>
      </c>
      <c r="B24" s="321">
        <f>SUM(B17:B23)</f>
        <v>486996</v>
      </c>
      <c r="C24" s="321">
        <f>SUM(C17:C23)</f>
        <v>550312</v>
      </c>
      <c r="D24" s="321">
        <f>SUM(D17:D23)</f>
        <v>71084</v>
      </c>
      <c r="E24" s="321">
        <f>SUM(E17:E23)</f>
        <v>621396</v>
      </c>
    </row>
    <row r="25" spans="1:5" ht="15.95" customHeight="1">
      <c r="B25" s="322"/>
      <c r="C25" s="322"/>
      <c r="D25" s="322"/>
      <c r="E25" s="143"/>
    </row>
    <row r="26" spans="1:5" ht="15.95" customHeight="1">
      <c r="A26" s="313" t="s">
        <v>499</v>
      </c>
      <c r="B26" s="322"/>
      <c r="C26" s="322"/>
      <c r="D26" s="322"/>
      <c r="E26" s="143"/>
    </row>
    <row r="27" spans="1:5" ht="15.95" customHeight="1">
      <c r="A27" s="314" t="s">
        <v>500</v>
      </c>
      <c r="B27" s="320"/>
      <c r="C27" s="320">
        <v>384</v>
      </c>
      <c r="D27" s="320">
        <f>E27-C27</f>
        <v>5623</v>
      </c>
      <c r="E27" s="320">
        <v>6007</v>
      </c>
    </row>
    <row r="28" spans="1:5" ht="15.95" customHeight="1">
      <c r="A28" s="127" t="s">
        <v>501</v>
      </c>
      <c r="B28" s="323"/>
      <c r="C28" s="323">
        <v>3521</v>
      </c>
      <c r="D28" s="320">
        <f t="shared" ref="D28:D41" si="2">E28-C28</f>
        <v>0</v>
      </c>
      <c r="E28" s="323">
        <v>3521</v>
      </c>
    </row>
    <row r="29" spans="1:5" ht="15.95" customHeight="1">
      <c r="A29" s="127" t="s">
        <v>502</v>
      </c>
      <c r="B29" s="323">
        <v>13577</v>
      </c>
      <c r="C29" s="323">
        <v>13577</v>
      </c>
      <c r="D29" s="320">
        <f t="shared" si="2"/>
        <v>0</v>
      </c>
      <c r="E29" s="323">
        <v>13577</v>
      </c>
    </row>
    <row r="30" spans="1:5" ht="15.95" customHeight="1">
      <c r="A30" s="127" t="s">
        <v>503</v>
      </c>
      <c r="B30" s="323">
        <v>17872</v>
      </c>
      <c r="C30" s="323">
        <v>17872</v>
      </c>
      <c r="D30" s="320">
        <f t="shared" si="2"/>
        <v>0</v>
      </c>
      <c r="E30" s="323">
        <v>17872</v>
      </c>
    </row>
    <row r="31" spans="1:5" ht="15.95" customHeight="1">
      <c r="A31" s="127" t="s">
        <v>504</v>
      </c>
      <c r="B31" s="323">
        <v>7259</v>
      </c>
      <c r="C31" s="323">
        <v>7259</v>
      </c>
      <c r="D31" s="320">
        <f t="shared" si="2"/>
        <v>0</v>
      </c>
      <c r="E31" s="323">
        <v>7259</v>
      </c>
    </row>
    <row r="32" spans="1:5" ht="15.95" customHeight="1">
      <c r="A32" s="127" t="s">
        <v>505</v>
      </c>
      <c r="B32" s="323">
        <v>84705</v>
      </c>
      <c r="C32" s="323">
        <v>94938</v>
      </c>
      <c r="D32" s="320">
        <f t="shared" si="2"/>
        <v>-17524</v>
      </c>
      <c r="E32" s="323">
        <v>77414</v>
      </c>
    </row>
    <row r="33" spans="1:5" ht="15.95" customHeight="1">
      <c r="A33" s="127" t="s">
        <v>506</v>
      </c>
      <c r="B33" s="323">
        <v>81755</v>
      </c>
      <c r="C33" s="323">
        <v>362060</v>
      </c>
      <c r="D33" s="320">
        <f t="shared" si="2"/>
        <v>11337</v>
      </c>
      <c r="E33" s="323">
        <v>373397</v>
      </c>
    </row>
    <row r="34" spans="1:5" ht="15.95" customHeight="1">
      <c r="A34" s="127" t="s">
        <v>507</v>
      </c>
      <c r="B34" s="323">
        <v>29007</v>
      </c>
      <c r="C34" s="323">
        <v>29007</v>
      </c>
      <c r="D34" s="320">
        <f t="shared" si="2"/>
        <v>0</v>
      </c>
      <c r="E34" s="323">
        <v>29007</v>
      </c>
    </row>
    <row r="35" spans="1:5" ht="15.95" customHeight="1">
      <c r="A35" s="127" t="s">
        <v>508</v>
      </c>
      <c r="B35" s="323">
        <v>3904</v>
      </c>
      <c r="C35" s="323">
        <v>3904</v>
      </c>
      <c r="D35" s="320">
        <f t="shared" si="2"/>
        <v>0</v>
      </c>
      <c r="E35" s="323">
        <v>3904</v>
      </c>
    </row>
    <row r="36" spans="1:5" ht="15.95" customHeight="1">
      <c r="A36" s="127" t="s">
        <v>511</v>
      </c>
      <c r="B36" s="323"/>
      <c r="C36" s="323"/>
      <c r="D36" s="320">
        <f t="shared" si="2"/>
        <v>4960</v>
      </c>
      <c r="E36" s="323">
        <v>4960</v>
      </c>
    </row>
    <row r="37" spans="1:5" ht="15.95" customHeight="1">
      <c r="A37" s="127" t="s">
        <v>509</v>
      </c>
      <c r="B37" s="323"/>
      <c r="C37" s="323"/>
      <c r="D37" s="320">
        <f t="shared" si="2"/>
        <v>40220</v>
      </c>
      <c r="E37" s="323">
        <v>40220</v>
      </c>
    </row>
    <row r="38" spans="1:5" ht="25.5">
      <c r="A38" s="317" t="s">
        <v>510</v>
      </c>
      <c r="B38" s="323"/>
      <c r="C38" s="323">
        <v>299586</v>
      </c>
      <c r="D38" s="320">
        <f t="shared" si="2"/>
        <v>17584</v>
      </c>
      <c r="E38" s="323">
        <v>317170</v>
      </c>
    </row>
    <row r="39" spans="1:5" ht="15.95" customHeight="1">
      <c r="A39" s="317" t="s">
        <v>512</v>
      </c>
      <c r="B39" s="323"/>
      <c r="C39" s="323"/>
      <c r="D39" s="320">
        <f t="shared" si="2"/>
        <v>6992</v>
      </c>
      <c r="E39" s="324">
        <v>6992</v>
      </c>
    </row>
    <row r="40" spans="1:5" ht="15.95" customHeight="1">
      <c r="A40" s="317" t="s">
        <v>513</v>
      </c>
      <c r="B40" s="323"/>
      <c r="C40" s="323"/>
      <c r="D40" s="320">
        <f t="shared" si="2"/>
        <v>209600</v>
      </c>
      <c r="E40" s="324">
        <v>209600</v>
      </c>
    </row>
    <row r="41" spans="1:5" ht="15.95" customHeight="1">
      <c r="A41" s="317" t="s">
        <v>514</v>
      </c>
      <c r="B41" s="323"/>
      <c r="C41" s="323"/>
      <c r="D41" s="320">
        <f t="shared" si="2"/>
        <v>163201</v>
      </c>
      <c r="E41" s="324">
        <v>163201</v>
      </c>
    </row>
    <row r="42" spans="1:5" ht="15.95" customHeight="1">
      <c r="A42" s="303" t="s">
        <v>515</v>
      </c>
      <c r="B42" s="325">
        <f>SUM(B28:B35)</f>
        <v>238079</v>
      </c>
      <c r="C42" s="325">
        <f>SUM(C27:C39)</f>
        <v>832108</v>
      </c>
      <c r="D42" s="325">
        <f>SUM(D27:D39)</f>
        <v>69192</v>
      </c>
      <c r="E42" s="325">
        <f>SUM(E27:E41)</f>
        <v>1274101</v>
      </c>
    </row>
    <row r="43" spans="1:5" ht="15.95" customHeight="1">
      <c r="A43" s="127" t="s">
        <v>516</v>
      </c>
      <c r="B43" s="323"/>
      <c r="C43" s="323"/>
      <c r="D43" s="323">
        <f>E43-C43</f>
        <v>0</v>
      </c>
      <c r="E43" s="324"/>
    </row>
    <row r="44" spans="1:5" ht="25.5">
      <c r="A44" s="317" t="s">
        <v>517</v>
      </c>
      <c r="B44" s="323"/>
      <c r="C44" s="323">
        <v>322556</v>
      </c>
      <c r="D44" s="323">
        <f t="shared" ref="D44:D70" si="3">E44-C44</f>
        <v>17584</v>
      </c>
      <c r="E44" s="323">
        <v>340140</v>
      </c>
    </row>
    <row r="45" spans="1:5" ht="15.95" customHeight="1">
      <c r="A45" s="127" t="s">
        <v>518</v>
      </c>
      <c r="B45" s="323">
        <v>13577</v>
      </c>
      <c r="C45" s="323">
        <v>38796</v>
      </c>
      <c r="D45" s="323">
        <f t="shared" si="3"/>
        <v>4432</v>
      </c>
      <c r="E45" s="323">
        <v>43228</v>
      </c>
    </row>
    <row r="46" spans="1:5" ht="15.95" customHeight="1">
      <c r="A46" s="318" t="s">
        <v>519</v>
      </c>
      <c r="B46" s="323">
        <v>7000</v>
      </c>
      <c r="C46" s="323">
        <v>6835</v>
      </c>
      <c r="D46" s="323">
        <f t="shared" si="3"/>
        <v>-55</v>
      </c>
      <c r="E46" s="323">
        <v>6780</v>
      </c>
    </row>
    <row r="47" spans="1:5" ht="15.95" customHeight="1">
      <c r="A47" s="127" t="s">
        <v>520</v>
      </c>
      <c r="B47" s="323">
        <v>20000</v>
      </c>
      <c r="C47" s="323">
        <v>20000</v>
      </c>
      <c r="D47" s="323">
        <f t="shared" si="3"/>
        <v>0</v>
      </c>
      <c r="E47" s="323">
        <v>20000</v>
      </c>
    </row>
    <row r="48" spans="1:5" ht="15.95" customHeight="1">
      <c r="A48" s="127" t="s">
        <v>521</v>
      </c>
      <c r="B48" s="323">
        <v>1562</v>
      </c>
      <c r="C48" s="323">
        <v>1562</v>
      </c>
      <c r="D48" s="323">
        <f t="shared" si="3"/>
        <v>0</v>
      </c>
      <c r="E48" s="323">
        <v>1562</v>
      </c>
    </row>
    <row r="49" spans="1:5" ht="15.95" customHeight="1">
      <c r="A49" s="127" t="s">
        <v>522</v>
      </c>
      <c r="B49" s="323">
        <v>200</v>
      </c>
      <c r="C49" s="323">
        <v>200</v>
      </c>
      <c r="D49" s="323">
        <f t="shared" si="3"/>
        <v>0</v>
      </c>
      <c r="E49" s="323">
        <v>200</v>
      </c>
    </row>
    <row r="50" spans="1:5" ht="15.95" customHeight="1">
      <c r="A50" s="127" t="s">
        <v>523</v>
      </c>
      <c r="B50" s="323">
        <v>189836</v>
      </c>
      <c r="C50" s="323">
        <v>300229</v>
      </c>
      <c r="D50" s="323">
        <f t="shared" si="3"/>
        <v>-309</v>
      </c>
      <c r="E50" s="323">
        <v>299920</v>
      </c>
    </row>
    <row r="51" spans="1:5" ht="15.95" customHeight="1">
      <c r="A51" s="127" t="s">
        <v>524</v>
      </c>
      <c r="B51" s="323"/>
      <c r="C51" s="323">
        <v>83318</v>
      </c>
      <c r="D51" s="323">
        <f t="shared" si="3"/>
        <v>-34674</v>
      </c>
      <c r="E51" s="323">
        <v>48644</v>
      </c>
    </row>
    <row r="52" spans="1:5" ht="15.95" customHeight="1">
      <c r="A52" s="127" t="s">
        <v>525</v>
      </c>
      <c r="B52" s="323">
        <v>2000</v>
      </c>
      <c r="C52" s="323">
        <v>2000</v>
      </c>
      <c r="D52" s="323">
        <f t="shared" si="3"/>
        <v>0</v>
      </c>
      <c r="E52" s="323">
        <v>2000</v>
      </c>
    </row>
    <row r="53" spans="1:5" ht="15.95" customHeight="1">
      <c r="A53" s="127" t="s">
        <v>526</v>
      </c>
      <c r="B53" s="323">
        <v>3904</v>
      </c>
      <c r="C53" s="323">
        <v>3904</v>
      </c>
      <c r="D53" s="323">
        <f t="shared" si="3"/>
        <v>0</v>
      </c>
      <c r="E53" s="323">
        <v>3904</v>
      </c>
    </row>
    <row r="54" spans="1:5" ht="15.95" customHeight="1">
      <c r="A54" s="127" t="s">
        <v>527</v>
      </c>
      <c r="B54" s="323"/>
      <c r="C54" s="323">
        <v>17436</v>
      </c>
      <c r="D54" s="323">
        <f t="shared" si="3"/>
        <v>45843</v>
      </c>
      <c r="E54" s="323">
        <v>63279</v>
      </c>
    </row>
    <row r="55" spans="1:5" ht="15.95" customHeight="1">
      <c r="A55" s="317" t="s">
        <v>528</v>
      </c>
      <c r="B55" s="323"/>
      <c r="C55" s="323">
        <v>3750</v>
      </c>
      <c r="D55" s="323">
        <f t="shared" si="3"/>
        <v>0</v>
      </c>
      <c r="E55" s="323">
        <v>3750</v>
      </c>
    </row>
    <row r="56" spans="1:5" ht="15.95" customHeight="1">
      <c r="A56" s="318" t="s">
        <v>529</v>
      </c>
      <c r="B56" s="323"/>
      <c r="C56" s="323">
        <v>4500</v>
      </c>
      <c r="D56" s="323">
        <f t="shared" si="3"/>
        <v>0</v>
      </c>
      <c r="E56" s="323">
        <v>4500</v>
      </c>
    </row>
    <row r="57" spans="1:5" ht="15.95" customHeight="1">
      <c r="A57" s="318" t="s">
        <v>530</v>
      </c>
      <c r="B57" s="323"/>
      <c r="C57" s="323">
        <v>400</v>
      </c>
      <c r="D57" s="323">
        <f t="shared" si="3"/>
        <v>0</v>
      </c>
      <c r="E57" s="323">
        <v>400</v>
      </c>
    </row>
    <row r="58" spans="1:5" ht="25.5">
      <c r="A58" s="129" t="s">
        <v>531</v>
      </c>
      <c r="B58" s="323"/>
      <c r="C58" s="323">
        <v>3000</v>
      </c>
      <c r="D58" s="323">
        <f t="shared" si="3"/>
        <v>-3000</v>
      </c>
      <c r="E58" s="323">
        <v>0</v>
      </c>
    </row>
    <row r="59" spans="1:5" ht="15.95" customHeight="1">
      <c r="A59" s="129" t="s">
        <v>532</v>
      </c>
      <c r="B59" s="323"/>
      <c r="C59" s="323">
        <v>4960</v>
      </c>
      <c r="D59" s="323">
        <f t="shared" si="3"/>
        <v>4959</v>
      </c>
      <c r="E59" s="323">
        <v>9919</v>
      </c>
    </row>
    <row r="60" spans="1:5" ht="15.95" customHeight="1">
      <c r="A60" s="128" t="s">
        <v>533</v>
      </c>
      <c r="B60" s="323"/>
      <c r="C60" s="323">
        <v>3521</v>
      </c>
      <c r="D60" s="323">
        <f t="shared" si="3"/>
        <v>0</v>
      </c>
      <c r="E60" s="323">
        <v>3521</v>
      </c>
    </row>
    <row r="61" spans="1:5" ht="15.95" customHeight="1">
      <c r="A61" s="128" t="s">
        <v>534</v>
      </c>
      <c r="B61" s="323"/>
      <c r="C61" s="323">
        <v>220</v>
      </c>
      <c r="D61" s="323">
        <f t="shared" si="3"/>
        <v>0</v>
      </c>
      <c r="E61" s="323">
        <v>220</v>
      </c>
    </row>
    <row r="62" spans="1:5" ht="15.95" customHeight="1">
      <c r="A62" s="128" t="s">
        <v>535</v>
      </c>
      <c r="B62" s="323"/>
      <c r="C62" s="323">
        <v>8226</v>
      </c>
      <c r="D62" s="323">
        <f t="shared" si="3"/>
        <v>0</v>
      </c>
      <c r="E62" s="323">
        <v>8226</v>
      </c>
    </row>
    <row r="63" spans="1:5" ht="15.95" customHeight="1">
      <c r="A63" s="128" t="s">
        <v>536</v>
      </c>
      <c r="B63" s="323"/>
      <c r="C63" s="323">
        <v>500</v>
      </c>
      <c r="D63" s="323">
        <f t="shared" si="3"/>
        <v>0</v>
      </c>
      <c r="E63" s="323">
        <v>500</v>
      </c>
    </row>
    <row r="64" spans="1:5" ht="15.95" customHeight="1">
      <c r="A64" s="128" t="s">
        <v>537</v>
      </c>
      <c r="B64" s="323"/>
      <c r="C64" s="323">
        <v>6187</v>
      </c>
      <c r="D64" s="323">
        <f t="shared" si="3"/>
        <v>0</v>
      </c>
      <c r="E64" s="323">
        <v>6187</v>
      </c>
    </row>
    <row r="65" spans="1:5" ht="15.95" customHeight="1">
      <c r="A65" s="128" t="s">
        <v>538</v>
      </c>
      <c r="B65" s="323"/>
      <c r="C65" s="323">
        <v>8</v>
      </c>
      <c r="D65" s="323">
        <f t="shared" si="3"/>
        <v>0</v>
      </c>
      <c r="E65" s="323">
        <v>8</v>
      </c>
    </row>
    <row r="66" spans="1:5" ht="15.95" customHeight="1">
      <c r="A66" s="317" t="s">
        <v>539</v>
      </c>
      <c r="B66" s="323"/>
      <c r="C66" s="323"/>
      <c r="D66" s="323">
        <f t="shared" si="3"/>
        <v>6992</v>
      </c>
      <c r="E66" s="323">
        <v>6992</v>
      </c>
    </row>
    <row r="67" spans="1:5" ht="15.95" customHeight="1">
      <c r="A67" s="317" t="s">
        <v>540</v>
      </c>
      <c r="B67" s="323"/>
      <c r="C67" s="323"/>
      <c r="D67" s="323">
        <f t="shared" si="3"/>
        <v>17316</v>
      </c>
      <c r="E67" s="323">
        <v>17316</v>
      </c>
    </row>
    <row r="68" spans="1:5" ht="15.95" customHeight="1">
      <c r="A68" s="317" t="s">
        <v>541</v>
      </c>
      <c r="B68" s="323"/>
      <c r="C68" s="323"/>
      <c r="D68" s="323">
        <f t="shared" si="3"/>
        <v>221324</v>
      </c>
      <c r="E68" s="323">
        <v>221324</v>
      </c>
    </row>
    <row r="69" spans="1:5" ht="15.95" customHeight="1">
      <c r="A69" s="317" t="s">
        <v>542</v>
      </c>
      <c r="B69" s="323"/>
      <c r="C69" s="323"/>
      <c r="D69" s="323">
        <f t="shared" si="3"/>
        <v>10104</v>
      </c>
      <c r="E69" s="323">
        <v>10104</v>
      </c>
    </row>
    <row r="70" spans="1:5" ht="15.95" customHeight="1">
      <c r="A70" s="317" t="s">
        <v>543</v>
      </c>
      <c r="B70" s="323"/>
      <c r="C70" s="323"/>
      <c r="D70" s="323">
        <f t="shared" si="3"/>
        <v>151477</v>
      </c>
      <c r="E70" s="323">
        <v>151477</v>
      </c>
    </row>
    <row r="71" spans="1:5" ht="15.95" customHeight="1">
      <c r="A71" s="303" t="s">
        <v>544</v>
      </c>
      <c r="B71" s="321">
        <f>SUM(B43:B70)</f>
        <v>238079</v>
      </c>
      <c r="C71" s="321">
        <f>SUM(C43:C70)</f>
        <v>832108</v>
      </c>
      <c r="D71" s="321">
        <f t="shared" ref="D71" si="4">SUM(D43:D66)</f>
        <v>41772</v>
      </c>
      <c r="E71" s="321">
        <f>SUM(E43:E70)</f>
        <v>1274101</v>
      </c>
    </row>
    <row r="72" spans="1:5" ht="15.95" customHeight="1">
      <c r="B72" s="322"/>
      <c r="C72" s="322"/>
      <c r="D72" s="322"/>
      <c r="E72" s="143"/>
    </row>
    <row r="73" spans="1:5" ht="15.95" customHeight="1">
      <c r="A73" s="72" t="s">
        <v>545</v>
      </c>
      <c r="B73" s="326">
        <f>B16+B42</f>
        <v>725075</v>
      </c>
      <c r="C73" s="326">
        <f>C42+C16</f>
        <v>1382420</v>
      </c>
      <c r="D73" s="326">
        <f>D42+D16</f>
        <v>140276</v>
      </c>
      <c r="E73" s="326">
        <f>E42+E16</f>
        <v>1895497</v>
      </c>
    </row>
    <row r="74" spans="1:5" ht="15.95" customHeight="1">
      <c r="B74" s="326"/>
      <c r="C74" s="326"/>
      <c r="D74" s="326"/>
      <c r="E74" s="143"/>
    </row>
    <row r="75" spans="1:5" ht="15.95" customHeight="1">
      <c r="A75" s="72" t="s">
        <v>546</v>
      </c>
      <c r="B75" s="326">
        <f>B24+B71</f>
        <v>725075</v>
      </c>
      <c r="C75" s="326">
        <f>C71+C24</f>
        <v>1382420</v>
      </c>
      <c r="D75" s="326">
        <f>D71+D24</f>
        <v>112856</v>
      </c>
      <c r="E75" s="326">
        <f>E71+E24</f>
        <v>1895497</v>
      </c>
    </row>
    <row r="76" spans="1:5" ht="15.95" customHeight="1">
      <c r="B76" s="142"/>
      <c r="C76" s="142"/>
      <c r="D76" s="142"/>
    </row>
  </sheetData>
  <mergeCells count="3">
    <mergeCell ref="A2:E2"/>
    <mergeCell ref="A4:D4"/>
    <mergeCell ref="A5:D5"/>
  </mergeCells>
  <pageMargins left="0.79" right="0.23622047244094491" top="0.47244094488188981" bottom="0.5118110236220472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O72"/>
  <sheetViews>
    <sheetView workbookViewId="0">
      <pane ySplit="8" topLeftCell="A12" activePane="bottomLeft" state="frozen"/>
      <selection pane="bottomLeft" activeCell="A2" sqref="A2:E2"/>
    </sheetView>
  </sheetViews>
  <sheetFormatPr defaultRowHeight="12.75"/>
  <cols>
    <col min="1" max="1" width="8" style="81" bestFit="1" customWidth="1"/>
    <col min="2" max="2" width="48.28515625" style="60" bestFit="1" customWidth="1"/>
    <col min="3" max="3" width="10.5703125" style="60" bestFit="1" customWidth="1"/>
    <col min="4" max="4" width="9.7109375" style="60" bestFit="1" customWidth="1"/>
    <col min="5" max="5" width="9.28515625" style="60" customWidth="1"/>
    <col min="6" max="6" width="10.42578125" style="60" customWidth="1"/>
    <col min="7" max="8" width="9.28515625" style="60" bestFit="1" customWidth="1"/>
    <col min="9" max="9" width="9.42578125" style="60" customWidth="1"/>
    <col min="10" max="10" width="10.140625" style="60" customWidth="1"/>
    <col min="11" max="11" width="11.5703125" style="60" customWidth="1"/>
    <col min="12" max="13" width="10.28515625" style="60" customWidth="1"/>
    <col min="14" max="14" width="9.28515625" style="60" bestFit="1" customWidth="1"/>
    <col min="15" max="16384" width="9.140625" style="60"/>
  </cols>
  <sheetData>
    <row r="2" spans="1:15" ht="13.5">
      <c r="A2" s="333" t="s">
        <v>553</v>
      </c>
      <c r="B2" s="333"/>
      <c r="C2" s="333"/>
      <c r="D2" s="333"/>
      <c r="E2" s="333"/>
    </row>
    <row r="4" spans="1:15">
      <c r="A4" s="332" t="s">
        <v>415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</row>
    <row r="5" spans="1:15">
      <c r="A5" s="332" t="s">
        <v>421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</row>
    <row r="7" spans="1:15" ht="18.75" customHeight="1">
      <c r="A7" s="351" t="s">
        <v>348</v>
      </c>
      <c r="B7" s="353" t="s">
        <v>81</v>
      </c>
      <c r="C7" s="350" t="s">
        <v>349</v>
      </c>
      <c r="D7" s="350" t="s">
        <v>350</v>
      </c>
      <c r="E7" s="350" t="s">
        <v>548</v>
      </c>
      <c r="F7" s="350" t="s">
        <v>549</v>
      </c>
      <c r="G7" s="350" t="s">
        <v>550</v>
      </c>
      <c r="H7" s="350" t="s">
        <v>351</v>
      </c>
      <c r="I7" s="350" t="s">
        <v>352</v>
      </c>
      <c r="J7" s="350" t="s">
        <v>551</v>
      </c>
      <c r="K7" s="350" t="s">
        <v>552</v>
      </c>
      <c r="L7" s="350" t="s">
        <v>353</v>
      </c>
      <c r="M7" s="350" t="s">
        <v>354</v>
      </c>
      <c r="N7" s="350" t="s">
        <v>355</v>
      </c>
    </row>
    <row r="8" spans="1:15" ht="45" customHeight="1">
      <c r="A8" s="352"/>
      <c r="B8" s="353"/>
      <c r="C8" s="350"/>
      <c r="D8" s="350"/>
      <c r="E8" s="350"/>
      <c r="F8" s="350"/>
      <c r="G8" s="350"/>
      <c r="H8" s="350"/>
      <c r="I8" s="350"/>
      <c r="J8" s="350"/>
      <c r="K8" s="350"/>
      <c r="L8" s="350"/>
      <c r="M8" s="350"/>
      <c r="N8" s="350"/>
    </row>
    <row r="9" spans="1:15" ht="25.5">
      <c r="A9" s="285">
        <v>11130</v>
      </c>
      <c r="B9" s="293" t="s">
        <v>356</v>
      </c>
      <c r="C9" s="294">
        <v>44070</v>
      </c>
      <c r="D9" s="294">
        <v>115353</v>
      </c>
      <c r="E9" s="295">
        <v>21425</v>
      </c>
      <c r="F9" s="295">
        <v>6405</v>
      </c>
      <c r="G9" s="295">
        <v>59093</v>
      </c>
      <c r="H9" s="295"/>
      <c r="I9" s="295">
        <v>7000</v>
      </c>
      <c r="J9" s="295"/>
      <c r="K9" s="295"/>
      <c r="L9" s="295">
        <v>1430</v>
      </c>
      <c r="M9" s="295">
        <v>20000</v>
      </c>
      <c r="N9" s="296">
        <v>13</v>
      </c>
    </row>
    <row r="10" spans="1:15" ht="15.95" customHeight="1">
      <c r="A10" s="285">
        <v>51050</v>
      </c>
      <c r="B10" s="297" t="s">
        <v>357</v>
      </c>
      <c r="C10" s="294">
        <v>2134</v>
      </c>
      <c r="D10" s="294">
        <v>3023</v>
      </c>
      <c r="E10" s="295"/>
      <c r="F10" s="295"/>
      <c r="G10" s="295">
        <v>3023</v>
      </c>
      <c r="H10" s="295"/>
      <c r="I10" s="298"/>
      <c r="J10" s="295"/>
      <c r="K10" s="295"/>
      <c r="L10" s="295"/>
      <c r="M10" s="295"/>
      <c r="N10" s="296"/>
    </row>
    <row r="11" spans="1:15" ht="15.95" customHeight="1">
      <c r="A11" s="285">
        <v>45120</v>
      </c>
      <c r="B11" s="297" t="s">
        <v>390</v>
      </c>
      <c r="C11" s="294">
        <v>3904</v>
      </c>
      <c r="D11" s="294">
        <v>523143</v>
      </c>
      <c r="E11" s="295"/>
      <c r="F11" s="295"/>
      <c r="G11" s="295">
        <v>115598</v>
      </c>
      <c r="H11" s="295"/>
      <c r="I11" s="295">
        <v>407545</v>
      </c>
      <c r="J11" s="295"/>
      <c r="K11" s="295"/>
      <c r="L11" s="295"/>
      <c r="M11" s="295"/>
      <c r="N11" s="296"/>
    </row>
    <row r="12" spans="1:15" ht="15.95" customHeight="1">
      <c r="A12" s="285">
        <v>52080</v>
      </c>
      <c r="B12" s="293" t="s">
        <v>358</v>
      </c>
      <c r="C12" s="294">
        <v>11747</v>
      </c>
      <c r="D12" s="294">
        <v>40859</v>
      </c>
      <c r="E12" s="295"/>
      <c r="F12" s="295"/>
      <c r="G12" s="295">
        <v>86</v>
      </c>
      <c r="H12" s="295"/>
      <c r="I12" s="295">
        <v>40773</v>
      </c>
      <c r="J12" s="295"/>
      <c r="K12" s="295"/>
      <c r="L12" s="295"/>
      <c r="M12" s="295"/>
      <c r="N12" s="296"/>
    </row>
    <row r="13" spans="1:15" ht="25.5">
      <c r="A13" s="285">
        <v>63080</v>
      </c>
      <c r="B13" s="293" t="s">
        <v>359</v>
      </c>
      <c r="C13" s="294">
        <v>1830</v>
      </c>
      <c r="D13" s="294">
        <v>2369</v>
      </c>
      <c r="E13" s="295"/>
      <c r="F13" s="295"/>
      <c r="G13" s="295"/>
      <c r="H13" s="295"/>
      <c r="I13" s="295">
        <v>2369</v>
      </c>
      <c r="J13" s="295"/>
      <c r="K13" s="295"/>
      <c r="L13" s="295"/>
      <c r="M13" s="295"/>
      <c r="N13" s="296"/>
    </row>
    <row r="14" spans="1:15" ht="15.95" customHeight="1">
      <c r="A14" s="285">
        <v>45160</v>
      </c>
      <c r="B14" s="299" t="s">
        <v>360</v>
      </c>
      <c r="C14" s="294">
        <v>7000</v>
      </c>
      <c r="D14" s="294">
        <v>4639</v>
      </c>
      <c r="E14" s="295"/>
      <c r="F14" s="295"/>
      <c r="G14" s="295">
        <v>4639</v>
      </c>
      <c r="H14" s="295"/>
      <c r="I14" s="295"/>
      <c r="J14" s="295"/>
      <c r="K14" s="295"/>
      <c r="L14" s="295"/>
      <c r="M14" s="295"/>
      <c r="N14" s="300"/>
    </row>
    <row r="15" spans="1:15" ht="15.95" customHeight="1">
      <c r="A15" s="285">
        <v>45161</v>
      </c>
      <c r="B15" s="299" t="s">
        <v>361</v>
      </c>
      <c r="C15" s="294"/>
      <c r="D15" s="294">
        <v>2320</v>
      </c>
      <c r="E15" s="295"/>
      <c r="F15" s="295"/>
      <c r="G15" s="295"/>
      <c r="H15" s="295"/>
      <c r="I15" s="295">
        <v>2320</v>
      </c>
      <c r="J15" s="295"/>
      <c r="K15" s="295"/>
      <c r="L15" s="295"/>
      <c r="M15" s="295"/>
      <c r="N15" s="300"/>
      <c r="O15" s="60" t="s">
        <v>417</v>
      </c>
    </row>
    <row r="16" spans="1:15" ht="15.95" customHeight="1">
      <c r="A16" s="285">
        <v>96015</v>
      </c>
      <c r="B16" s="299" t="s">
        <v>362</v>
      </c>
      <c r="C16" s="294">
        <v>40546</v>
      </c>
      <c r="D16" s="294">
        <v>42258</v>
      </c>
      <c r="E16" s="295"/>
      <c r="F16" s="295"/>
      <c r="G16" s="295">
        <v>42258</v>
      </c>
      <c r="H16" s="295"/>
      <c r="I16" s="295"/>
      <c r="J16" s="295"/>
      <c r="K16" s="295"/>
      <c r="L16" s="295"/>
      <c r="M16" s="295"/>
      <c r="N16" s="300"/>
    </row>
    <row r="17" spans="1:15" ht="25.5">
      <c r="A17" s="285">
        <v>13350</v>
      </c>
      <c r="B17" s="299" t="s">
        <v>363</v>
      </c>
      <c r="C17" s="294">
        <v>23736</v>
      </c>
      <c r="D17" s="294">
        <v>23789</v>
      </c>
      <c r="E17" s="295"/>
      <c r="F17" s="295"/>
      <c r="G17" s="295">
        <v>3789</v>
      </c>
      <c r="H17" s="295"/>
      <c r="I17" s="295">
        <v>20000</v>
      </c>
      <c r="J17" s="295"/>
      <c r="K17" s="295"/>
      <c r="L17" s="295"/>
      <c r="M17" s="295"/>
      <c r="N17" s="300"/>
      <c r="O17" s="60" t="s">
        <v>417</v>
      </c>
    </row>
    <row r="18" spans="1:15" ht="15.95" customHeight="1">
      <c r="A18" s="285">
        <v>51030</v>
      </c>
      <c r="B18" s="299" t="s">
        <v>364</v>
      </c>
      <c r="C18" s="294">
        <v>1520</v>
      </c>
      <c r="D18" s="294">
        <v>1521</v>
      </c>
      <c r="E18" s="295"/>
      <c r="F18" s="295"/>
      <c r="G18" s="295">
        <v>1521</v>
      </c>
      <c r="H18" s="295"/>
      <c r="I18" s="295"/>
      <c r="J18" s="295"/>
      <c r="K18" s="295"/>
      <c r="L18" s="295"/>
      <c r="M18" s="295"/>
      <c r="N18" s="300"/>
    </row>
    <row r="19" spans="1:15" ht="15.95" customHeight="1">
      <c r="A19" s="285">
        <v>66010</v>
      </c>
      <c r="B19" s="299" t="s">
        <v>365</v>
      </c>
      <c r="C19" s="294">
        <v>8461</v>
      </c>
      <c r="D19" s="294">
        <v>8451</v>
      </c>
      <c r="E19" s="295"/>
      <c r="F19" s="295"/>
      <c r="G19" s="295">
        <v>8451</v>
      </c>
      <c r="H19" s="295"/>
      <c r="I19" s="295"/>
      <c r="J19" s="295"/>
      <c r="K19" s="295"/>
      <c r="L19" s="295"/>
      <c r="M19" s="295"/>
      <c r="N19" s="301"/>
    </row>
    <row r="20" spans="1:15" ht="15.95" customHeight="1">
      <c r="A20" s="285">
        <v>16080</v>
      </c>
      <c r="B20" s="299" t="s">
        <v>366</v>
      </c>
      <c r="C20" s="294">
        <v>432</v>
      </c>
      <c r="D20" s="294">
        <v>432</v>
      </c>
      <c r="E20" s="295">
        <v>290</v>
      </c>
      <c r="F20" s="295"/>
      <c r="G20" s="295">
        <v>142</v>
      </c>
      <c r="H20" s="295"/>
      <c r="I20" s="295"/>
      <c r="J20" s="295"/>
      <c r="K20" s="295"/>
      <c r="L20" s="295"/>
      <c r="M20" s="295"/>
      <c r="N20" s="300"/>
      <c r="O20" s="60" t="s">
        <v>417</v>
      </c>
    </row>
    <row r="21" spans="1:15" ht="15.95" customHeight="1">
      <c r="A21" s="285">
        <v>64010</v>
      </c>
      <c r="B21" s="299" t="s">
        <v>367</v>
      </c>
      <c r="C21" s="294">
        <v>13970</v>
      </c>
      <c r="D21" s="294">
        <v>14745</v>
      </c>
      <c r="E21" s="295"/>
      <c r="F21" s="295"/>
      <c r="G21" s="295">
        <v>14745</v>
      </c>
      <c r="H21" s="295"/>
      <c r="I21" s="295"/>
      <c r="J21" s="295"/>
      <c r="K21" s="295"/>
      <c r="L21" s="295"/>
      <c r="M21" s="295"/>
      <c r="N21" s="300"/>
    </row>
    <row r="22" spans="1:15" ht="15.95" customHeight="1">
      <c r="A22" s="285">
        <v>22010</v>
      </c>
      <c r="B22" s="302" t="s">
        <v>369</v>
      </c>
      <c r="C22" s="294">
        <v>387</v>
      </c>
      <c r="D22" s="294">
        <v>387</v>
      </c>
      <c r="E22" s="295">
        <v>75</v>
      </c>
      <c r="F22" s="295"/>
      <c r="G22" s="295">
        <v>312</v>
      </c>
      <c r="H22" s="295"/>
      <c r="I22" s="295"/>
      <c r="J22" s="295"/>
      <c r="K22" s="295"/>
      <c r="L22" s="295"/>
      <c r="M22" s="295"/>
      <c r="N22" s="300"/>
    </row>
    <row r="23" spans="1:15" ht="15.95" customHeight="1">
      <c r="A23" s="285">
        <v>72111</v>
      </c>
      <c r="B23" s="299" t="s">
        <v>370</v>
      </c>
      <c r="C23" s="294">
        <v>1554</v>
      </c>
      <c r="D23" s="294">
        <v>1556</v>
      </c>
      <c r="E23" s="295"/>
      <c r="F23" s="295"/>
      <c r="G23" s="295">
        <v>1306</v>
      </c>
      <c r="H23" s="295"/>
      <c r="I23" s="295">
        <v>250</v>
      </c>
      <c r="J23" s="295"/>
      <c r="K23" s="295"/>
      <c r="L23" s="295"/>
      <c r="M23" s="295"/>
      <c r="N23" s="300"/>
    </row>
    <row r="24" spans="1:15" ht="15.95" customHeight="1">
      <c r="A24" s="285">
        <v>72112</v>
      </c>
      <c r="B24" s="299" t="s">
        <v>371</v>
      </c>
      <c r="C24" s="294">
        <v>2560</v>
      </c>
      <c r="D24" s="294">
        <v>2560</v>
      </c>
      <c r="E24" s="295"/>
      <c r="F24" s="295"/>
      <c r="G24" s="295">
        <v>2560</v>
      </c>
      <c r="H24" s="295"/>
      <c r="I24" s="295"/>
      <c r="J24" s="295"/>
      <c r="K24" s="295"/>
      <c r="L24" s="295"/>
      <c r="M24" s="295"/>
      <c r="N24" s="300"/>
    </row>
    <row r="25" spans="1:15" ht="15.95" customHeight="1">
      <c r="A25" s="285">
        <v>74031</v>
      </c>
      <c r="B25" s="299" t="s">
        <v>372</v>
      </c>
      <c r="C25" s="294">
        <v>8410</v>
      </c>
      <c r="D25" s="294">
        <v>9092</v>
      </c>
      <c r="E25" s="295">
        <v>7505</v>
      </c>
      <c r="F25" s="295">
        <v>1582</v>
      </c>
      <c r="G25" s="295">
        <v>5</v>
      </c>
      <c r="H25" s="295"/>
      <c r="I25" s="295"/>
      <c r="J25" s="295"/>
      <c r="K25" s="295"/>
      <c r="L25" s="295"/>
      <c r="M25" s="295"/>
      <c r="N25" s="301">
        <v>3</v>
      </c>
    </row>
    <row r="26" spans="1:15" ht="15.95" customHeight="1">
      <c r="A26" s="285">
        <v>74032</v>
      </c>
      <c r="B26" s="299" t="s">
        <v>373</v>
      </c>
      <c r="C26" s="294">
        <v>2055</v>
      </c>
      <c r="D26" s="294">
        <v>2111</v>
      </c>
      <c r="E26" s="295"/>
      <c r="F26" s="295"/>
      <c r="G26" s="295">
        <v>2063</v>
      </c>
      <c r="H26" s="295"/>
      <c r="I26" s="295">
        <v>48</v>
      </c>
      <c r="J26" s="295"/>
      <c r="K26" s="295"/>
      <c r="L26" s="295"/>
      <c r="M26" s="295"/>
      <c r="N26" s="300"/>
    </row>
    <row r="27" spans="1:15" ht="15.95" customHeight="1">
      <c r="A27" s="285">
        <v>102031</v>
      </c>
      <c r="B27" s="299" t="s">
        <v>374</v>
      </c>
      <c r="C27" s="294">
        <v>189836</v>
      </c>
      <c r="D27" s="294">
        <v>261308</v>
      </c>
      <c r="E27" s="295"/>
      <c r="F27" s="295"/>
      <c r="G27" s="295">
        <v>884</v>
      </c>
      <c r="H27" s="295"/>
      <c r="I27" s="295">
        <v>260424</v>
      </c>
      <c r="J27" s="295"/>
      <c r="K27" s="295"/>
      <c r="L27" s="295"/>
      <c r="M27" s="295"/>
      <c r="N27" s="300"/>
      <c r="O27" s="60" t="s">
        <v>417</v>
      </c>
    </row>
    <row r="28" spans="1:15" ht="15.95" customHeight="1">
      <c r="A28" s="285">
        <v>104037</v>
      </c>
      <c r="B28" s="299" t="s">
        <v>324</v>
      </c>
      <c r="C28" s="294">
        <v>990</v>
      </c>
      <c r="D28" s="294">
        <v>990</v>
      </c>
      <c r="E28" s="295"/>
      <c r="F28" s="295"/>
      <c r="G28" s="295">
        <v>990</v>
      </c>
      <c r="H28" s="295"/>
      <c r="I28" s="295"/>
      <c r="J28" s="295"/>
      <c r="K28" s="295"/>
      <c r="L28" s="295"/>
      <c r="M28" s="295"/>
      <c r="N28" s="300"/>
    </row>
    <row r="29" spans="1:15" ht="15.95" customHeight="1">
      <c r="A29" s="285">
        <v>104051</v>
      </c>
      <c r="B29" s="303" t="s">
        <v>396</v>
      </c>
      <c r="C29" s="294"/>
      <c r="D29" s="294">
        <v>1308</v>
      </c>
      <c r="E29" s="295"/>
      <c r="F29" s="295"/>
      <c r="G29" s="295"/>
      <c r="H29" s="295">
        <v>1308</v>
      </c>
      <c r="I29" s="295"/>
      <c r="J29" s="295"/>
      <c r="K29" s="295"/>
      <c r="L29" s="295"/>
      <c r="M29" s="295"/>
      <c r="N29" s="300"/>
    </row>
    <row r="30" spans="1:15" ht="15.95" customHeight="1">
      <c r="A30" s="285">
        <v>107055</v>
      </c>
      <c r="B30" s="303" t="s">
        <v>476</v>
      </c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300"/>
    </row>
    <row r="31" spans="1:15" ht="15.95" customHeight="1">
      <c r="A31" s="285">
        <v>107060</v>
      </c>
      <c r="B31" s="299" t="s">
        <v>375</v>
      </c>
      <c r="C31" s="294">
        <v>9331</v>
      </c>
      <c r="D31" s="294">
        <v>15337</v>
      </c>
      <c r="E31" s="295"/>
      <c r="F31" s="295"/>
      <c r="G31" s="295">
        <v>5968</v>
      </c>
      <c r="H31" s="295">
        <v>9369</v>
      </c>
      <c r="I31" s="295"/>
      <c r="J31" s="295"/>
      <c r="K31" s="295"/>
      <c r="L31" s="295"/>
      <c r="M31" s="295"/>
      <c r="N31" s="300"/>
      <c r="O31" s="60" t="s">
        <v>417</v>
      </c>
    </row>
    <row r="32" spans="1:15" ht="15.95" customHeight="1">
      <c r="A32" s="285">
        <v>61030</v>
      </c>
      <c r="B32" s="299" t="s">
        <v>376</v>
      </c>
      <c r="C32" s="294">
        <v>2000</v>
      </c>
      <c r="D32" s="294">
        <v>2000</v>
      </c>
      <c r="E32" s="295"/>
      <c r="F32" s="295"/>
      <c r="G32" s="295"/>
      <c r="H32" s="295"/>
      <c r="I32" s="295">
        <v>2000</v>
      </c>
      <c r="J32" s="295"/>
      <c r="K32" s="295"/>
      <c r="L32" s="295"/>
      <c r="M32" s="295"/>
      <c r="N32" s="300"/>
      <c r="O32" s="60" t="s">
        <v>417</v>
      </c>
    </row>
    <row r="33" spans="1:15" ht="15.95" customHeight="1">
      <c r="A33" s="285">
        <v>84031</v>
      </c>
      <c r="B33" s="299" t="s">
        <v>377</v>
      </c>
      <c r="C33" s="294">
        <v>5000</v>
      </c>
      <c r="D33" s="294">
        <v>5820</v>
      </c>
      <c r="E33" s="295"/>
      <c r="F33" s="295"/>
      <c r="G33" s="295"/>
      <c r="H33" s="295"/>
      <c r="I33" s="295"/>
      <c r="J33" s="295"/>
      <c r="K33" s="295"/>
      <c r="L33" s="295"/>
      <c r="M33" s="295">
        <v>5820</v>
      </c>
      <c r="N33" s="300"/>
      <c r="O33" s="60" t="s">
        <v>417</v>
      </c>
    </row>
    <row r="34" spans="1:15" ht="15.95" customHeight="1">
      <c r="A34" s="285">
        <v>41110</v>
      </c>
      <c r="B34" s="299" t="s">
        <v>378</v>
      </c>
      <c r="C34" s="294">
        <v>95</v>
      </c>
      <c r="D34" s="294">
        <v>525</v>
      </c>
      <c r="E34" s="295"/>
      <c r="F34" s="295"/>
      <c r="G34" s="295">
        <v>525</v>
      </c>
      <c r="H34" s="295"/>
      <c r="I34" s="295"/>
      <c r="J34" s="295"/>
      <c r="K34" s="295"/>
      <c r="L34" s="295"/>
      <c r="M34" s="295"/>
      <c r="N34" s="300"/>
      <c r="O34" s="60" t="s">
        <v>417</v>
      </c>
    </row>
    <row r="35" spans="1:15" ht="15.95" customHeight="1">
      <c r="A35" s="285">
        <v>41233</v>
      </c>
      <c r="B35" s="299" t="s">
        <v>379</v>
      </c>
      <c r="C35" s="294">
        <v>4191</v>
      </c>
      <c r="D35" s="294">
        <v>64114</v>
      </c>
      <c r="E35" s="295">
        <v>53407</v>
      </c>
      <c r="F35" s="295">
        <v>5875</v>
      </c>
      <c r="G35" s="295">
        <v>2960</v>
      </c>
      <c r="H35" s="295"/>
      <c r="I35" s="295">
        <v>1872</v>
      </c>
      <c r="J35" s="295"/>
      <c r="K35" s="295"/>
      <c r="L35" s="295"/>
      <c r="M35" s="295"/>
      <c r="N35" s="301">
        <v>48</v>
      </c>
    </row>
    <row r="36" spans="1:15" ht="15.95" customHeight="1">
      <c r="A36" s="285">
        <v>62020</v>
      </c>
      <c r="B36" s="299" t="s">
        <v>380</v>
      </c>
      <c r="C36" s="294"/>
      <c r="D36" s="294">
        <v>4150</v>
      </c>
      <c r="E36" s="295"/>
      <c r="F36" s="295"/>
      <c r="G36" s="295"/>
      <c r="H36" s="295"/>
      <c r="I36" s="295">
        <v>4150</v>
      </c>
      <c r="J36" s="295"/>
      <c r="K36" s="295"/>
      <c r="L36" s="295"/>
      <c r="M36" s="295"/>
      <c r="N36" s="301"/>
    </row>
    <row r="37" spans="1:15" ht="15.95" customHeight="1">
      <c r="A37" s="285">
        <v>82091</v>
      </c>
      <c r="B37" s="299" t="s">
        <v>381</v>
      </c>
      <c r="C37" s="294">
        <v>29188</v>
      </c>
      <c r="D37" s="294">
        <v>30149</v>
      </c>
      <c r="E37" s="295"/>
      <c r="F37" s="295"/>
      <c r="G37" s="295"/>
      <c r="H37" s="295"/>
      <c r="I37" s="295"/>
      <c r="J37" s="295"/>
      <c r="K37" s="295"/>
      <c r="L37" s="295"/>
      <c r="M37" s="295">
        <v>30149</v>
      </c>
      <c r="N37" s="300"/>
    </row>
    <row r="38" spans="1:15" ht="15.95" customHeight="1">
      <c r="A38" s="285">
        <v>82042</v>
      </c>
      <c r="B38" s="299" t="s">
        <v>382</v>
      </c>
      <c r="C38" s="294">
        <v>531</v>
      </c>
      <c r="D38" s="294">
        <v>586</v>
      </c>
      <c r="E38" s="295"/>
      <c r="F38" s="295"/>
      <c r="G38" s="295"/>
      <c r="H38" s="295"/>
      <c r="I38" s="295"/>
      <c r="J38" s="295"/>
      <c r="K38" s="295"/>
      <c r="L38" s="295"/>
      <c r="M38" s="295">
        <v>586</v>
      </c>
      <c r="N38" s="300"/>
    </row>
    <row r="39" spans="1:15" ht="15.95" customHeight="1">
      <c r="A39" s="285">
        <v>81030</v>
      </c>
      <c r="B39" s="299" t="s">
        <v>383</v>
      </c>
      <c r="C39" s="294">
        <v>2388</v>
      </c>
      <c r="D39" s="294">
        <v>25036</v>
      </c>
      <c r="E39" s="295"/>
      <c r="F39" s="295"/>
      <c r="G39" s="295">
        <v>2390</v>
      </c>
      <c r="H39" s="295"/>
      <c r="I39" s="295">
        <v>22646</v>
      </c>
      <c r="J39" s="295"/>
      <c r="K39" s="295"/>
      <c r="L39" s="295"/>
      <c r="M39" s="295"/>
      <c r="N39" s="300"/>
    </row>
    <row r="40" spans="1:15" ht="15.95" customHeight="1">
      <c r="A40" s="285">
        <v>91140</v>
      </c>
      <c r="B40" s="299" t="s">
        <v>384</v>
      </c>
      <c r="C40" s="294"/>
      <c r="D40" s="294">
        <v>340140</v>
      </c>
      <c r="E40" s="295"/>
      <c r="F40" s="295"/>
      <c r="G40" s="295">
        <v>14505</v>
      </c>
      <c r="H40" s="295"/>
      <c r="I40" s="295">
        <v>325635</v>
      </c>
      <c r="J40" s="295"/>
      <c r="K40" s="295"/>
      <c r="L40" s="295"/>
      <c r="M40" s="295"/>
      <c r="N40" s="300"/>
    </row>
    <row r="41" spans="1:15" ht="15.95" customHeight="1">
      <c r="A41" s="285">
        <v>104031</v>
      </c>
      <c r="B41" s="299" t="s">
        <v>435</v>
      </c>
      <c r="C41" s="294">
        <v>7000</v>
      </c>
      <c r="D41" s="294">
        <v>7000</v>
      </c>
      <c r="E41" s="295"/>
      <c r="F41" s="295"/>
      <c r="G41" s="295"/>
      <c r="H41" s="295"/>
      <c r="I41" s="295">
        <v>7000</v>
      </c>
      <c r="J41" s="295"/>
      <c r="K41" s="295"/>
      <c r="L41" s="295"/>
      <c r="M41" s="295"/>
      <c r="N41" s="300"/>
    </row>
    <row r="42" spans="1:15" ht="15.95" customHeight="1">
      <c r="A42" s="285">
        <v>98010</v>
      </c>
      <c r="B42" s="299" t="s">
        <v>385</v>
      </c>
      <c r="C42" s="294"/>
      <c r="D42" s="294">
        <v>3919</v>
      </c>
      <c r="E42" s="295">
        <v>1199</v>
      </c>
      <c r="F42" s="295">
        <v>421</v>
      </c>
      <c r="G42" s="295">
        <v>2299</v>
      </c>
      <c r="H42" s="295"/>
      <c r="I42" s="295"/>
      <c r="J42" s="295"/>
      <c r="K42" s="295"/>
      <c r="L42" s="295"/>
      <c r="M42" s="295"/>
      <c r="N42" s="301"/>
    </row>
    <row r="43" spans="1:15" ht="15.95" customHeight="1">
      <c r="A43" s="285">
        <v>66020</v>
      </c>
      <c r="B43" s="299" t="s">
        <v>386</v>
      </c>
      <c r="C43" s="294">
        <v>16696</v>
      </c>
      <c r="D43" s="294">
        <v>19607</v>
      </c>
      <c r="E43" s="295">
        <v>8222</v>
      </c>
      <c r="F43" s="295">
        <v>1589</v>
      </c>
      <c r="G43" s="295">
        <v>6698</v>
      </c>
      <c r="H43" s="295"/>
      <c r="I43" s="295">
        <v>3098</v>
      </c>
      <c r="J43" s="295"/>
      <c r="K43" s="295"/>
      <c r="L43" s="295"/>
      <c r="M43" s="295"/>
      <c r="N43" s="301">
        <v>3</v>
      </c>
    </row>
    <row r="44" spans="1:15" ht="15.95" customHeight="1">
      <c r="A44" s="285">
        <v>18010</v>
      </c>
      <c r="B44" s="299" t="s">
        <v>387</v>
      </c>
      <c r="C44" s="294"/>
      <c r="D44" s="294">
        <v>7579</v>
      </c>
      <c r="E44" s="295"/>
      <c r="F44" s="295"/>
      <c r="G44" s="295"/>
      <c r="H44" s="295"/>
      <c r="I44" s="295"/>
      <c r="J44" s="295"/>
      <c r="K44" s="295">
        <v>7561</v>
      </c>
      <c r="L44" s="295">
        <v>18</v>
      </c>
      <c r="M44" s="295"/>
      <c r="N44" s="301"/>
    </row>
    <row r="45" spans="1:15" ht="15.95" customHeight="1">
      <c r="A45" s="285">
        <v>18020</v>
      </c>
      <c r="B45" s="299" t="s">
        <v>474</v>
      </c>
      <c r="C45" s="294">
        <v>15084</v>
      </c>
      <c r="D45" s="294">
        <v>15084</v>
      </c>
      <c r="E45" s="295"/>
      <c r="F45" s="295"/>
      <c r="G45" s="295"/>
      <c r="H45" s="295"/>
      <c r="I45" s="295"/>
      <c r="J45" s="295"/>
      <c r="K45" s="295"/>
      <c r="L45" s="295">
        <v>15084</v>
      </c>
      <c r="M45" s="295"/>
      <c r="N45" s="301"/>
    </row>
    <row r="46" spans="1:15" ht="15.95" customHeight="1">
      <c r="A46" s="285">
        <v>900090</v>
      </c>
      <c r="B46" s="299" t="s">
        <v>388</v>
      </c>
      <c r="C46" s="298">
        <v>21660</v>
      </c>
      <c r="D46" s="51">
        <v>21660</v>
      </c>
      <c r="E46" s="295"/>
      <c r="F46" s="295"/>
      <c r="G46" s="295">
        <v>21660</v>
      </c>
      <c r="H46" s="295"/>
      <c r="I46" s="295"/>
      <c r="J46" s="295"/>
      <c r="K46" s="295"/>
      <c r="L46" s="295"/>
      <c r="M46" s="295"/>
      <c r="N46" s="301"/>
      <c r="O46" s="60" t="s">
        <v>417</v>
      </c>
    </row>
    <row r="47" spans="1:15" ht="15.95" customHeight="1">
      <c r="A47" s="304"/>
      <c r="B47" s="286" t="s">
        <v>389</v>
      </c>
      <c r="C47" s="287">
        <f t="shared" ref="C47:M47" si="0">SUM(C9:C46)</f>
        <v>478306</v>
      </c>
      <c r="D47" s="287">
        <f t="shared" si="0"/>
        <v>1624920</v>
      </c>
      <c r="E47" s="287">
        <f t="shared" si="0"/>
        <v>92123</v>
      </c>
      <c r="F47" s="287">
        <f t="shared" si="0"/>
        <v>15872</v>
      </c>
      <c r="G47" s="287">
        <f t="shared" si="0"/>
        <v>318470</v>
      </c>
      <c r="H47" s="287">
        <f t="shared" si="0"/>
        <v>10677</v>
      </c>
      <c r="I47" s="287">
        <f t="shared" si="0"/>
        <v>1107130</v>
      </c>
      <c r="J47" s="287">
        <f t="shared" si="0"/>
        <v>0</v>
      </c>
      <c r="K47" s="287">
        <f t="shared" si="0"/>
        <v>7561</v>
      </c>
      <c r="L47" s="287">
        <f t="shared" si="0"/>
        <v>16532</v>
      </c>
      <c r="M47" s="287">
        <f t="shared" si="0"/>
        <v>56555</v>
      </c>
      <c r="N47" s="287">
        <f>SUM(N9:N44)</f>
        <v>67</v>
      </c>
    </row>
    <row r="48" spans="1:15" ht="15.95" customHeight="1">
      <c r="A48" s="285">
        <v>11130</v>
      </c>
      <c r="B48" s="303" t="s">
        <v>391</v>
      </c>
      <c r="C48" s="298">
        <v>48634</v>
      </c>
      <c r="D48" s="298">
        <v>50575</v>
      </c>
      <c r="E48" s="295">
        <v>30708</v>
      </c>
      <c r="F48" s="295">
        <v>7690</v>
      </c>
      <c r="G48" s="295">
        <v>11820</v>
      </c>
      <c r="H48" s="295"/>
      <c r="I48" s="295">
        <v>357</v>
      </c>
      <c r="J48" s="295"/>
      <c r="K48" s="298"/>
      <c r="L48" s="305"/>
      <c r="M48" s="305"/>
      <c r="N48" s="301">
        <v>9</v>
      </c>
    </row>
    <row r="49" spans="1:15" ht="15.95" customHeight="1">
      <c r="A49" s="285">
        <v>11220</v>
      </c>
      <c r="B49" s="303" t="s">
        <v>392</v>
      </c>
      <c r="C49" s="298">
        <v>3212</v>
      </c>
      <c r="D49" s="298">
        <v>3347</v>
      </c>
      <c r="E49" s="295">
        <v>2666</v>
      </c>
      <c r="F49" s="295">
        <v>619</v>
      </c>
      <c r="G49" s="295">
        <v>62</v>
      </c>
      <c r="H49" s="295"/>
      <c r="I49" s="295"/>
      <c r="J49" s="295"/>
      <c r="K49" s="298"/>
      <c r="L49" s="305"/>
      <c r="M49" s="305"/>
      <c r="N49" s="301">
        <v>1</v>
      </c>
      <c r="O49" s="60" t="s">
        <v>74</v>
      </c>
    </row>
    <row r="50" spans="1:15" ht="15.95" customHeight="1">
      <c r="A50" s="285">
        <v>44310</v>
      </c>
      <c r="B50" s="303" t="s">
        <v>393</v>
      </c>
      <c r="C50" s="298">
        <v>4652</v>
      </c>
      <c r="D50" s="51">
        <v>4758</v>
      </c>
      <c r="E50" s="295">
        <v>3558</v>
      </c>
      <c r="F50" s="295">
        <v>801</v>
      </c>
      <c r="G50" s="295">
        <v>399</v>
      </c>
      <c r="H50" s="295"/>
      <c r="I50" s="295"/>
      <c r="J50" s="295"/>
      <c r="K50" s="298"/>
      <c r="L50" s="305"/>
      <c r="M50" s="305"/>
      <c r="N50" s="301">
        <v>1</v>
      </c>
    </row>
    <row r="51" spans="1:15" ht="15.95" customHeight="1">
      <c r="A51" s="285">
        <v>16030</v>
      </c>
      <c r="B51" s="303" t="s">
        <v>395</v>
      </c>
      <c r="C51" s="298">
        <v>3434</v>
      </c>
      <c r="D51" s="51">
        <v>3708</v>
      </c>
      <c r="E51" s="295">
        <v>2847</v>
      </c>
      <c r="F51" s="295">
        <v>665</v>
      </c>
      <c r="G51" s="295">
        <v>196</v>
      </c>
      <c r="H51" s="295"/>
      <c r="I51" s="295"/>
      <c r="J51" s="295"/>
      <c r="K51" s="298"/>
      <c r="L51" s="305"/>
      <c r="M51" s="305"/>
      <c r="N51" s="301">
        <v>1</v>
      </c>
      <c r="O51" s="60" t="s">
        <v>74</v>
      </c>
    </row>
    <row r="52" spans="1:15" ht="15.95" customHeight="1">
      <c r="A52" s="285">
        <v>109010</v>
      </c>
      <c r="B52" s="303" t="s">
        <v>394</v>
      </c>
      <c r="C52" s="298">
        <v>4287</v>
      </c>
      <c r="D52" s="51">
        <v>4295</v>
      </c>
      <c r="E52" s="295">
        <v>2994</v>
      </c>
      <c r="F52" s="295">
        <v>705</v>
      </c>
      <c r="G52" s="295">
        <v>596</v>
      </c>
      <c r="H52" s="295"/>
      <c r="I52" s="295"/>
      <c r="J52" s="295"/>
      <c r="K52" s="298"/>
      <c r="L52" s="305"/>
      <c r="M52" s="305"/>
      <c r="N52" s="301">
        <v>1</v>
      </c>
      <c r="O52" s="60" t="s">
        <v>74</v>
      </c>
    </row>
    <row r="53" spans="1:15" ht="15.95" customHeight="1">
      <c r="A53" s="285">
        <v>31030</v>
      </c>
      <c r="B53" s="303" t="s">
        <v>368</v>
      </c>
      <c r="C53" s="298">
        <v>4530</v>
      </c>
      <c r="D53" s="51">
        <v>4636</v>
      </c>
      <c r="E53" s="295">
        <v>3554</v>
      </c>
      <c r="F53" s="295">
        <v>788</v>
      </c>
      <c r="G53" s="295">
        <v>294</v>
      </c>
      <c r="H53" s="295"/>
      <c r="I53" s="295"/>
      <c r="J53" s="295"/>
      <c r="K53" s="298"/>
      <c r="L53" s="305"/>
      <c r="M53" s="305"/>
      <c r="N53" s="301">
        <v>1</v>
      </c>
    </row>
    <row r="54" spans="1:15" ht="15.95" customHeight="1">
      <c r="A54" s="304"/>
      <c r="B54" s="286" t="s">
        <v>397</v>
      </c>
      <c r="C54" s="287">
        <f t="shared" ref="C54:N54" si="1">SUM(C48:C53)</f>
        <v>68749</v>
      </c>
      <c r="D54" s="287">
        <f t="shared" si="1"/>
        <v>71319</v>
      </c>
      <c r="E54" s="287">
        <f t="shared" si="1"/>
        <v>46327</v>
      </c>
      <c r="F54" s="287">
        <f t="shared" si="1"/>
        <v>11268</v>
      </c>
      <c r="G54" s="287">
        <f t="shared" si="1"/>
        <v>13367</v>
      </c>
      <c r="H54" s="287">
        <f t="shared" si="1"/>
        <v>0</v>
      </c>
      <c r="I54" s="287">
        <f t="shared" si="1"/>
        <v>357</v>
      </c>
      <c r="J54" s="287">
        <f t="shared" si="1"/>
        <v>0</v>
      </c>
      <c r="K54" s="287">
        <f t="shared" si="1"/>
        <v>0</v>
      </c>
      <c r="L54" s="287">
        <f t="shared" si="1"/>
        <v>0</v>
      </c>
      <c r="M54" s="287">
        <f t="shared" si="1"/>
        <v>0</v>
      </c>
      <c r="N54" s="287">
        <f t="shared" si="1"/>
        <v>14</v>
      </c>
    </row>
    <row r="55" spans="1:15" ht="15.95" customHeight="1">
      <c r="A55" s="288" t="s">
        <v>398</v>
      </c>
      <c r="B55" s="306" t="s">
        <v>399</v>
      </c>
      <c r="C55" s="294">
        <v>18779</v>
      </c>
      <c r="D55" s="294">
        <v>19351</v>
      </c>
      <c r="E55" s="131">
        <v>5925</v>
      </c>
      <c r="F55" s="131">
        <v>1361</v>
      </c>
      <c r="G55" s="131">
        <v>12038</v>
      </c>
      <c r="H55" s="131"/>
      <c r="I55" s="131">
        <v>27</v>
      </c>
      <c r="J55" s="131"/>
      <c r="K55" s="305"/>
      <c r="L55" s="305"/>
      <c r="M55" s="305"/>
      <c r="N55" s="307">
        <v>4</v>
      </c>
    </row>
    <row r="56" spans="1:15" ht="15.95" customHeight="1">
      <c r="A56" s="288" t="s">
        <v>400</v>
      </c>
      <c r="B56" s="306" t="s">
        <v>401</v>
      </c>
      <c r="C56" s="294">
        <v>1852</v>
      </c>
      <c r="D56" s="294">
        <v>1852</v>
      </c>
      <c r="E56" s="131">
        <v>611</v>
      </c>
      <c r="F56" s="131">
        <v>134</v>
      </c>
      <c r="G56" s="131">
        <v>1107</v>
      </c>
      <c r="H56" s="131"/>
      <c r="I56" s="131"/>
      <c r="J56" s="131"/>
      <c r="K56" s="305"/>
      <c r="L56" s="305"/>
      <c r="M56" s="305"/>
      <c r="N56" s="307"/>
    </row>
    <row r="57" spans="1:15" ht="15.95" customHeight="1">
      <c r="A57" s="288" t="s">
        <v>402</v>
      </c>
      <c r="B57" s="306" t="s">
        <v>403</v>
      </c>
      <c r="C57" s="294">
        <v>88927</v>
      </c>
      <c r="D57" s="294">
        <v>91676</v>
      </c>
      <c r="E57" s="131">
        <v>74817</v>
      </c>
      <c r="F57" s="131">
        <v>16859</v>
      </c>
      <c r="G57" s="131"/>
      <c r="H57" s="131"/>
      <c r="I57" s="131"/>
      <c r="J57" s="131"/>
      <c r="K57" s="305"/>
      <c r="L57" s="305"/>
      <c r="M57" s="305"/>
      <c r="N57" s="307">
        <v>23</v>
      </c>
    </row>
    <row r="58" spans="1:15" ht="25.5">
      <c r="A58" s="288" t="s">
        <v>404</v>
      </c>
      <c r="B58" s="308" t="s">
        <v>405</v>
      </c>
      <c r="C58" s="294">
        <v>3316</v>
      </c>
      <c r="D58" s="294">
        <v>2246</v>
      </c>
      <c r="E58" s="131">
        <v>1648</v>
      </c>
      <c r="F58" s="131">
        <v>598</v>
      </c>
      <c r="G58" s="131"/>
      <c r="H58" s="131"/>
      <c r="I58" s="131"/>
      <c r="J58" s="131"/>
      <c r="K58" s="305"/>
      <c r="L58" s="305"/>
      <c r="M58" s="305"/>
      <c r="N58" s="307"/>
    </row>
    <row r="59" spans="1:15" ht="15.95" customHeight="1">
      <c r="A59" s="288" t="s">
        <v>406</v>
      </c>
      <c r="B59" s="306" t="s">
        <v>379</v>
      </c>
      <c r="C59" s="294">
        <v>0</v>
      </c>
      <c r="D59" s="294">
        <v>4254</v>
      </c>
      <c r="E59" s="131">
        <v>3827</v>
      </c>
      <c r="F59" s="131">
        <v>427</v>
      </c>
      <c r="G59" s="131"/>
      <c r="H59" s="131"/>
      <c r="I59" s="131"/>
      <c r="J59" s="131"/>
      <c r="K59" s="305"/>
      <c r="L59" s="305"/>
      <c r="M59" s="305"/>
      <c r="N59" s="307">
        <v>4</v>
      </c>
    </row>
    <row r="60" spans="1:15" ht="15.95" customHeight="1">
      <c r="A60" s="288" t="s">
        <v>407</v>
      </c>
      <c r="B60" s="306" t="s">
        <v>408</v>
      </c>
      <c r="C60" s="294">
        <v>16084</v>
      </c>
      <c r="D60" s="294">
        <v>17893</v>
      </c>
      <c r="E60" s="131">
        <v>6222</v>
      </c>
      <c r="F60" s="131">
        <v>1298</v>
      </c>
      <c r="G60" s="131">
        <v>10235</v>
      </c>
      <c r="H60" s="131"/>
      <c r="I60" s="131">
        <v>138</v>
      </c>
      <c r="J60" s="131"/>
      <c r="K60" s="305"/>
      <c r="L60" s="305"/>
      <c r="M60" s="305"/>
      <c r="N60" s="307">
        <v>3</v>
      </c>
    </row>
    <row r="61" spans="1:15" ht="15.95" customHeight="1">
      <c r="A61" s="288" t="s">
        <v>436</v>
      </c>
      <c r="B61" s="306" t="s">
        <v>435</v>
      </c>
      <c r="C61" s="294">
        <v>0</v>
      </c>
      <c r="D61" s="294">
        <v>5316</v>
      </c>
      <c r="E61" s="131">
        <v>3012</v>
      </c>
      <c r="F61" s="131">
        <v>663</v>
      </c>
      <c r="G61" s="131">
        <v>1586</v>
      </c>
      <c r="H61" s="131"/>
      <c r="I61" s="131">
        <v>55</v>
      </c>
      <c r="J61" s="131"/>
      <c r="K61" s="305"/>
      <c r="L61" s="305"/>
      <c r="M61" s="305"/>
      <c r="N61" s="307">
        <v>2</v>
      </c>
    </row>
    <row r="62" spans="1:15" ht="15.95" customHeight="1">
      <c r="A62" s="288" t="s">
        <v>439</v>
      </c>
      <c r="B62" s="306" t="s">
        <v>437</v>
      </c>
      <c r="C62" s="294">
        <v>0</v>
      </c>
      <c r="D62" s="294">
        <v>776</v>
      </c>
      <c r="E62" s="131">
        <v>160</v>
      </c>
      <c r="F62" s="131">
        <v>35</v>
      </c>
      <c r="G62" s="131">
        <v>581</v>
      </c>
      <c r="H62" s="131"/>
      <c r="I62" s="131"/>
      <c r="J62" s="131"/>
      <c r="K62" s="305"/>
      <c r="L62" s="305"/>
      <c r="M62" s="305"/>
      <c r="N62" s="307"/>
    </row>
    <row r="63" spans="1:15" ht="15.95" customHeight="1">
      <c r="A63" s="304"/>
      <c r="B63" s="286" t="s">
        <v>438</v>
      </c>
      <c r="C63" s="287">
        <f>SUM(C55:C62)</f>
        <v>128958</v>
      </c>
      <c r="D63" s="287">
        <f>SUM(D55:D62)</f>
        <v>143364</v>
      </c>
      <c r="E63" s="287">
        <f>SUM(E55:E62)</f>
        <v>96222</v>
      </c>
      <c r="F63" s="287">
        <f t="shared" ref="F63:M63" si="2">SUM(F55:F62)</f>
        <v>21375</v>
      </c>
      <c r="G63" s="287">
        <f t="shared" si="2"/>
        <v>25547</v>
      </c>
      <c r="H63" s="287">
        <f t="shared" si="2"/>
        <v>0</v>
      </c>
      <c r="I63" s="287">
        <f t="shared" si="2"/>
        <v>220</v>
      </c>
      <c r="J63" s="287">
        <f t="shared" si="2"/>
        <v>0</v>
      </c>
      <c r="K63" s="287">
        <f t="shared" si="2"/>
        <v>0</v>
      </c>
      <c r="L63" s="287">
        <f t="shared" si="2"/>
        <v>0</v>
      </c>
      <c r="M63" s="287">
        <f t="shared" si="2"/>
        <v>0</v>
      </c>
      <c r="N63" s="287">
        <f>SUM(N55:N61)</f>
        <v>36</v>
      </c>
    </row>
    <row r="64" spans="1:15" ht="15.95" customHeight="1">
      <c r="A64" s="289">
        <v>102031</v>
      </c>
      <c r="B64" s="303" t="s">
        <v>374</v>
      </c>
      <c r="C64" s="298">
        <v>10604</v>
      </c>
      <c r="D64" s="298">
        <v>13962</v>
      </c>
      <c r="E64" s="295">
        <v>8853</v>
      </c>
      <c r="F64" s="295">
        <v>1990</v>
      </c>
      <c r="G64" s="295">
        <v>2987</v>
      </c>
      <c r="H64" s="295"/>
      <c r="I64" s="295">
        <v>132</v>
      </c>
      <c r="J64" s="295"/>
      <c r="K64" s="305"/>
      <c r="L64" s="305"/>
      <c r="M64" s="305"/>
      <c r="N64" s="301">
        <v>4</v>
      </c>
    </row>
    <row r="65" spans="1:15" ht="15.95" customHeight="1">
      <c r="A65" s="289">
        <v>104042</v>
      </c>
      <c r="B65" s="303" t="s">
        <v>409</v>
      </c>
      <c r="C65" s="298">
        <v>8564</v>
      </c>
      <c r="D65" s="298">
        <v>10744</v>
      </c>
      <c r="E65" s="295">
        <v>7259</v>
      </c>
      <c r="F65" s="295">
        <v>1615</v>
      </c>
      <c r="G65" s="295">
        <v>1701</v>
      </c>
      <c r="H65" s="295"/>
      <c r="I65" s="295">
        <v>169</v>
      </c>
      <c r="J65" s="295"/>
      <c r="K65" s="305"/>
      <c r="L65" s="305"/>
      <c r="M65" s="305"/>
      <c r="N65" s="301">
        <v>3</v>
      </c>
    </row>
    <row r="66" spans="1:15" ht="15.95" customHeight="1">
      <c r="A66" s="289">
        <v>107052</v>
      </c>
      <c r="B66" s="303" t="s">
        <v>410</v>
      </c>
      <c r="C66" s="298">
        <v>7822</v>
      </c>
      <c r="D66" s="298">
        <v>8290</v>
      </c>
      <c r="E66" s="295">
        <v>6563</v>
      </c>
      <c r="F66" s="295">
        <v>1460</v>
      </c>
      <c r="G66" s="295">
        <v>267</v>
      </c>
      <c r="H66" s="295"/>
      <c r="I66" s="295"/>
      <c r="J66" s="295"/>
      <c r="K66" s="305"/>
      <c r="L66" s="305"/>
      <c r="M66" s="305"/>
      <c r="N66" s="301">
        <v>3</v>
      </c>
    </row>
    <row r="67" spans="1:15" ht="15.95" customHeight="1">
      <c r="A67" s="289">
        <v>107051</v>
      </c>
      <c r="B67" s="303" t="s">
        <v>411</v>
      </c>
      <c r="C67" s="298">
        <v>18325</v>
      </c>
      <c r="D67" s="298">
        <v>19397</v>
      </c>
      <c r="E67" s="295"/>
      <c r="F67" s="295"/>
      <c r="G67" s="295">
        <v>19397</v>
      </c>
      <c r="H67" s="295"/>
      <c r="I67" s="295"/>
      <c r="J67" s="295"/>
      <c r="K67" s="305"/>
      <c r="L67" s="305"/>
      <c r="M67" s="305"/>
      <c r="N67" s="301"/>
    </row>
    <row r="68" spans="1:15" ht="15.95" customHeight="1">
      <c r="A68" s="289">
        <v>107055</v>
      </c>
      <c r="B68" s="303" t="s">
        <v>412</v>
      </c>
      <c r="C68" s="298">
        <v>3747</v>
      </c>
      <c r="D68" s="298">
        <v>3506</v>
      </c>
      <c r="E68" s="295">
        <v>1509</v>
      </c>
      <c r="F68" s="295">
        <v>458</v>
      </c>
      <c r="G68" s="295">
        <v>1479</v>
      </c>
      <c r="H68" s="295"/>
      <c r="I68" s="295">
        <v>60</v>
      </c>
      <c r="J68" s="295"/>
      <c r="K68" s="305"/>
      <c r="L68" s="305"/>
      <c r="M68" s="305"/>
      <c r="N68" s="301">
        <v>1</v>
      </c>
    </row>
    <row r="69" spans="1:15" ht="15.95" customHeight="1">
      <c r="A69" s="304"/>
      <c r="B69" s="286" t="s">
        <v>414</v>
      </c>
      <c r="C69" s="290">
        <f>SUM(C64:C68)</f>
        <v>49062</v>
      </c>
      <c r="D69" s="290">
        <f t="shared" ref="D69:N69" si="3">SUM(D64:D68)</f>
        <v>55899</v>
      </c>
      <c r="E69" s="290">
        <f t="shared" si="3"/>
        <v>24184</v>
      </c>
      <c r="F69" s="290">
        <f t="shared" si="3"/>
        <v>5523</v>
      </c>
      <c r="G69" s="290">
        <f t="shared" si="3"/>
        <v>25831</v>
      </c>
      <c r="H69" s="290">
        <f t="shared" si="3"/>
        <v>0</v>
      </c>
      <c r="I69" s="290">
        <f t="shared" si="3"/>
        <v>361</v>
      </c>
      <c r="J69" s="290">
        <f t="shared" si="3"/>
        <v>0</v>
      </c>
      <c r="K69" s="290">
        <f t="shared" si="3"/>
        <v>0</v>
      </c>
      <c r="L69" s="290">
        <f t="shared" si="3"/>
        <v>0</v>
      </c>
      <c r="M69" s="290">
        <f t="shared" si="3"/>
        <v>0</v>
      </c>
      <c r="N69" s="290">
        <f t="shared" si="3"/>
        <v>11</v>
      </c>
    </row>
    <row r="70" spans="1:15" ht="15.95" customHeight="1">
      <c r="A70" s="304"/>
      <c r="B70" s="291" t="s">
        <v>413</v>
      </c>
      <c r="C70" s="292">
        <f t="shared" ref="C70:N70" si="4">C63+C54+C47+C69</f>
        <v>725075</v>
      </c>
      <c r="D70" s="292">
        <f t="shared" si="4"/>
        <v>1895502</v>
      </c>
      <c r="E70" s="292">
        <f t="shared" si="4"/>
        <v>258856</v>
      </c>
      <c r="F70" s="292">
        <f t="shared" si="4"/>
        <v>54038</v>
      </c>
      <c r="G70" s="292">
        <f t="shared" si="4"/>
        <v>383215</v>
      </c>
      <c r="H70" s="292">
        <f t="shared" si="4"/>
        <v>10677</v>
      </c>
      <c r="I70" s="292">
        <f t="shared" si="4"/>
        <v>1108068</v>
      </c>
      <c r="J70" s="292">
        <f t="shared" si="4"/>
        <v>0</v>
      </c>
      <c r="K70" s="292">
        <f t="shared" si="4"/>
        <v>7561</v>
      </c>
      <c r="L70" s="292">
        <f t="shared" si="4"/>
        <v>16532</v>
      </c>
      <c r="M70" s="292">
        <f t="shared" si="4"/>
        <v>56555</v>
      </c>
      <c r="N70" s="292">
        <f t="shared" si="4"/>
        <v>128</v>
      </c>
    </row>
    <row r="71" spans="1:15">
      <c r="E71" s="61">
        <f>E20</f>
        <v>290</v>
      </c>
      <c r="G71" s="61">
        <f>G46+G34+G31+G27+G20+G17</f>
        <v>32968</v>
      </c>
      <c r="H71" s="61">
        <f>H31+H9</f>
        <v>9369</v>
      </c>
      <c r="I71" s="61">
        <f>I32+I27+I17+I15</f>
        <v>284744</v>
      </c>
      <c r="K71" s="61">
        <f>K33</f>
        <v>0</v>
      </c>
      <c r="O71" s="60" t="s">
        <v>417</v>
      </c>
    </row>
    <row r="72" spans="1:15">
      <c r="E72" s="61">
        <f>E49+E51+E52</f>
        <v>8507</v>
      </c>
      <c r="F72" s="61">
        <f>F49+F51+F52</f>
        <v>1989</v>
      </c>
      <c r="G72" s="61">
        <f>G49+G51+G52</f>
        <v>854</v>
      </c>
      <c r="O72" s="60" t="s">
        <v>74</v>
      </c>
    </row>
  </sheetData>
  <mergeCells count="17">
    <mergeCell ref="A2:E2"/>
    <mergeCell ref="A7:A8"/>
    <mergeCell ref="B7:B8"/>
    <mergeCell ref="C7:C8"/>
    <mergeCell ref="D7:D8"/>
    <mergeCell ref="E7:E8"/>
    <mergeCell ref="L7:L8"/>
    <mergeCell ref="M7:M8"/>
    <mergeCell ref="N7:N8"/>
    <mergeCell ref="A4:N4"/>
    <mergeCell ref="A5:N5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4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10</vt:i4>
      </vt:variant>
    </vt:vector>
  </HeadingPairs>
  <TitlesOfParts>
    <vt:vector size="20" baseType="lpstr">
      <vt:lpstr>Címrend</vt:lpstr>
      <vt:lpstr>2. melléklet</vt:lpstr>
      <vt:lpstr>3. melléklet</vt:lpstr>
      <vt:lpstr>4. melléklet</vt:lpstr>
      <vt:lpstr>5. melléklet </vt:lpstr>
      <vt:lpstr>6. melléklet</vt:lpstr>
      <vt:lpstr>7. melléklet</vt:lpstr>
      <vt:lpstr>12.melléklet</vt:lpstr>
      <vt:lpstr>15. melléklet</vt:lpstr>
      <vt:lpstr>Munka1</vt:lpstr>
      <vt:lpstr>'15. melléklet'!Nyomtatási_cím</vt:lpstr>
      <vt:lpstr>'4. melléklet'!Nyomtatási_cím</vt:lpstr>
      <vt:lpstr>'5. melléklet '!Nyomtatási_cím</vt:lpstr>
      <vt:lpstr>'15. melléklet'!Nyomtatási_terület</vt:lpstr>
      <vt:lpstr>'2. melléklet'!Nyomtatási_terület</vt:lpstr>
      <vt:lpstr>'3. melléklet'!Nyomtatási_terület</vt:lpstr>
      <vt:lpstr>'4. melléklet'!Nyomtatási_terület</vt:lpstr>
      <vt:lpstr>'6. melléklet'!Nyomtatási_terület</vt:lpstr>
      <vt:lpstr>'7. melléklet'!Nyomtatási_terület</vt:lpstr>
      <vt:lpstr>Címrend!Nyomtatási_terület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2018-06-01T09:03:04Z</dcterms:modified>
</cp:coreProperties>
</file>