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 tabRatio="945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tgv.m.közg.tag." sheetId="19" r:id="rId13"/>
    <sheet name="13.megbontás" sheetId="22" r:id="rId14"/>
  </sheets>
  <definedNames>
    <definedName name="_xlnm.Print_Area" localSheetId="11">'11.létszám'!$A$1:$E$29</definedName>
    <definedName name="_xlnm.Print_Area" localSheetId="12">'12.ktgv.m.közg.tag.'!$A$1:$E$214</definedName>
  </definedNames>
  <calcPr calcId="124519" calcMode="manual"/>
</workbook>
</file>

<file path=xl/calcChain.xml><?xml version="1.0" encoding="utf-8"?>
<calcChain xmlns="http://schemas.openxmlformats.org/spreadsheetml/2006/main">
  <c r="F3" i="22"/>
  <c r="E5" i="19"/>
  <c r="P4" i="5"/>
  <c r="F4" i="13"/>
  <c r="E4" i="4"/>
  <c r="E8" i="21"/>
  <c r="F6" i="16"/>
  <c r="E5" i="15"/>
  <c r="F5" i="11"/>
  <c r="F5" i="7"/>
  <c r="E4" i="3"/>
  <c r="E5" i="2"/>
  <c r="D36" i="22"/>
  <c r="E36"/>
  <c r="F36"/>
  <c r="C36"/>
  <c r="C35"/>
  <c r="F35" s="1"/>
  <c r="D33" l="1"/>
  <c r="E33"/>
  <c r="C33"/>
  <c r="C34"/>
  <c r="C30"/>
  <c r="C27"/>
  <c r="C22"/>
  <c r="C26"/>
  <c r="C25"/>
  <c r="C24"/>
  <c r="C12"/>
  <c r="C17"/>
  <c r="C15"/>
  <c r="C14"/>
  <c r="D11"/>
  <c r="D9" s="1"/>
  <c r="C10"/>
  <c r="C9" s="1"/>
  <c r="C8"/>
  <c r="C7"/>
  <c r="C6"/>
  <c r="C5"/>
  <c r="E9"/>
  <c r="D12"/>
  <c r="C161" i="19"/>
  <c r="D159"/>
  <c r="E159"/>
  <c r="C159"/>
  <c r="C188"/>
  <c r="D188"/>
  <c r="E188"/>
  <c r="C189"/>
  <c r="D189"/>
  <c r="E189"/>
  <c r="C190"/>
  <c r="D190"/>
  <c r="E190"/>
  <c r="C191"/>
  <c r="D191"/>
  <c r="E191"/>
  <c r="C192"/>
  <c r="D192"/>
  <c r="E192"/>
  <c r="C193"/>
  <c r="D193"/>
  <c r="E193"/>
  <c r="C194"/>
  <c r="D194"/>
  <c r="E194"/>
  <c r="C195"/>
  <c r="D195"/>
  <c r="E195"/>
  <c r="C196"/>
  <c r="D196"/>
  <c r="E196"/>
  <c r="C197"/>
  <c r="D197"/>
  <c r="E197"/>
  <c r="C198"/>
  <c r="D198"/>
  <c r="E198"/>
  <c r="C199"/>
  <c r="D199"/>
  <c r="E199"/>
  <c r="C200"/>
  <c r="D200"/>
  <c r="E200"/>
  <c r="C201"/>
  <c r="D201"/>
  <c r="E201"/>
  <c r="C202"/>
  <c r="D202"/>
  <c r="E202"/>
  <c r="C203"/>
  <c r="D203"/>
  <c r="E203"/>
  <c r="C204"/>
  <c r="D204"/>
  <c r="E204"/>
  <c r="C205"/>
  <c r="D205"/>
  <c r="E205"/>
  <c r="C206"/>
  <c r="D206"/>
  <c r="E206"/>
  <c r="C207"/>
  <c r="D207"/>
  <c r="E207"/>
  <c r="C208"/>
  <c r="D208"/>
  <c r="E208"/>
  <c r="C209"/>
  <c r="D209"/>
  <c r="E209"/>
  <c r="C210"/>
  <c r="D210"/>
  <c r="E210"/>
  <c r="C211"/>
  <c r="D211"/>
  <c r="E211"/>
  <c r="C212"/>
  <c r="D212"/>
  <c r="E212"/>
  <c r="D187"/>
  <c r="E187"/>
  <c r="D48" i="3" l="1"/>
  <c r="E48"/>
  <c r="C48"/>
  <c r="E88"/>
  <c r="E89"/>
  <c r="E90"/>
  <c r="E91"/>
  <c r="E92"/>
  <c r="E87"/>
  <c r="E82"/>
  <c r="E83"/>
  <c r="E84"/>
  <c r="E85"/>
  <c r="E81"/>
  <c r="E77"/>
  <c r="E78"/>
  <c r="E79"/>
  <c r="E76"/>
  <c r="E72"/>
  <c r="E73"/>
  <c r="E74"/>
  <c r="E71"/>
  <c r="E68"/>
  <c r="E69"/>
  <c r="E67"/>
  <c r="C187" i="19"/>
  <c r="D136"/>
  <c r="E136"/>
  <c r="D137"/>
  <c r="D138" s="1"/>
  <c r="E137"/>
  <c r="C137"/>
  <c r="E26" i="3"/>
  <c r="E25"/>
  <c r="C136" i="19"/>
  <c r="C138" s="1"/>
  <c r="E117"/>
  <c r="E116"/>
  <c r="E115"/>
  <c r="E114"/>
  <c r="E112"/>
  <c r="E111"/>
  <c r="E110"/>
  <c r="E109"/>
  <c r="E108"/>
  <c r="E107"/>
  <c r="E106"/>
  <c r="E105"/>
  <c r="E104"/>
  <c r="E103"/>
  <c r="E102"/>
  <c r="E101"/>
  <c r="E100"/>
  <c r="E99"/>
  <c r="E98"/>
  <c r="E94"/>
  <c r="E93"/>
  <c r="E92"/>
  <c r="E91"/>
  <c r="E90"/>
  <c r="E89"/>
  <c r="E88"/>
  <c r="E87"/>
  <c r="E95" s="1"/>
  <c r="E85"/>
  <c r="E84"/>
  <c r="E83"/>
  <c r="E82"/>
  <c r="E86" s="1"/>
  <c r="E80"/>
  <c r="E79"/>
  <c r="E78"/>
  <c r="E77"/>
  <c r="E76"/>
  <c r="E75"/>
  <c r="E74"/>
  <c r="E71"/>
  <c r="E69"/>
  <c r="E68"/>
  <c r="E67"/>
  <c r="E66"/>
  <c r="E65"/>
  <c r="E64"/>
  <c r="E63"/>
  <c r="E62"/>
  <c r="E61"/>
  <c r="E60"/>
  <c r="E59"/>
  <c r="E57"/>
  <c r="E56"/>
  <c r="E55"/>
  <c r="E54"/>
  <c r="E53"/>
  <c r="E52"/>
  <c r="E51"/>
  <c r="E50"/>
  <c r="E58" s="1"/>
  <c r="E48"/>
  <c r="E47"/>
  <c r="E46"/>
  <c r="E45"/>
  <c r="E43" s="1"/>
  <c r="E44"/>
  <c r="E42"/>
  <c r="E41"/>
  <c r="E40" s="1"/>
  <c r="E39"/>
  <c r="E38"/>
  <c r="E37"/>
  <c r="E36"/>
  <c r="E35"/>
  <c r="E34"/>
  <c r="E33"/>
  <c r="E31"/>
  <c r="E30"/>
  <c r="E29" s="1"/>
  <c r="E28"/>
  <c r="E27"/>
  <c r="E26"/>
  <c r="E24"/>
  <c r="E22"/>
  <c r="E21"/>
  <c r="E20"/>
  <c r="E18"/>
  <c r="E17"/>
  <c r="E16"/>
  <c r="E15"/>
  <c r="E14"/>
  <c r="E13"/>
  <c r="E12"/>
  <c r="E11"/>
  <c r="E10"/>
  <c r="E9"/>
  <c r="E8"/>
  <c r="D14" i="1"/>
  <c r="E14"/>
  <c r="D6"/>
  <c r="E6"/>
  <c r="D7"/>
  <c r="E7"/>
  <c r="D8"/>
  <c r="E8"/>
  <c r="D10"/>
  <c r="E10"/>
  <c r="D11"/>
  <c r="E11"/>
  <c r="D12"/>
  <c r="E12"/>
  <c r="E5"/>
  <c r="D5"/>
  <c r="D69" i="2"/>
  <c r="E69"/>
  <c r="C69"/>
  <c r="D114" i="19"/>
  <c r="D115"/>
  <c r="D116"/>
  <c r="D117"/>
  <c r="C115"/>
  <c r="C116"/>
  <c r="C117"/>
  <c r="C114"/>
  <c r="D98"/>
  <c r="D99"/>
  <c r="D100"/>
  <c r="D101"/>
  <c r="D102"/>
  <c r="D103"/>
  <c r="D104"/>
  <c r="D105"/>
  <c r="D106"/>
  <c r="D107"/>
  <c r="D108"/>
  <c r="D109"/>
  <c r="D110"/>
  <c r="D111"/>
  <c r="D112"/>
  <c r="C99"/>
  <c r="C100"/>
  <c r="C101"/>
  <c r="C102"/>
  <c r="C103"/>
  <c r="C104"/>
  <c r="C105"/>
  <c r="C106"/>
  <c r="C107"/>
  <c r="C108"/>
  <c r="C109"/>
  <c r="C110"/>
  <c r="C111"/>
  <c r="C112"/>
  <c r="C98"/>
  <c r="D87"/>
  <c r="D88"/>
  <c r="D89"/>
  <c r="D90"/>
  <c r="D91"/>
  <c r="D92"/>
  <c r="D93"/>
  <c r="D94"/>
  <c r="C88"/>
  <c r="C89"/>
  <c r="C90"/>
  <c r="C91"/>
  <c r="C92"/>
  <c r="C93"/>
  <c r="C94"/>
  <c r="C87"/>
  <c r="D28" i="17"/>
  <c r="D25"/>
  <c r="D29" s="1"/>
  <c r="D21"/>
  <c r="D13"/>
  <c r="D5"/>
  <c r="P47" i="5"/>
  <c r="P48"/>
  <c r="P49"/>
  <c r="P50"/>
  <c r="P51"/>
  <c r="P52"/>
  <c r="P53"/>
  <c r="P54"/>
  <c r="P55"/>
  <c r="P56"/>
  <c r="P57"/>
  <c r="P58"/>
  <c r="P59"/>
  <c r="P60"/>
  <c r="P61"/>
  <c r="P62"/>
  <c r="P63"/>
  <c r="P64"/>
  <c r="P46"/>
  <c r="O7"/>
  <c r="P9"/>
  <c r="P10"/>
  <c r="P11"/>
  <c r="P7" s="1"/>
  <c r="P12"/>
  <c r="P13"/>
  <c r="P14"/>
  <c r="P15"/>
  <c r="P16"/>
  <c r="P17"/>
  <c r="P8"/>
  <c r="E11" i="13"/>
  <c r="F11"/>
  <c r="D11"/>
  <c r="F26"/>
  <c r="F27"/>
  <c r="F28"/>
  <c r="F29"/>
  <c r="F30"/>
  <c r="F25"/>
  <c r="F13"/>
  <c r="F14"/>
  <c r="F15"/>
  <c r="F16"/>
  <c r="F17"/>
  <c r="F18"/>
  <c r="F19"/>
  <c r="F20"/>
  <c r="F21"/>
  <c r="F22"/>
  <c r="F23"/>
  <c r="F12"/>
  <c r="F7"/>
  <c r="F8"/>
  <c r="F9"/>
  <c r="F10"/>
  <c r="F6"/>
  <c r="D26" i="4"/>
  <c r="E26"/>
  <c r="E25"/>
  <c r="E23"/>
  <c r="E19"/>
  <c r="C24"/>
  <c r="E18"/>
  <c r="E17"/>
  <c r="E11"/>
  <c r="E12"/>
  <c r="E13"/>
  <c r="E14"/>
  <c r="E15"/>
  <c r="E10"/>
  <c r="E9"/>
  <c r="E8"/>
  <c r="E6"/>
  <c r="F27" i="16"/>
  <c r="F28"/>
  <c r="F26"/>
  <c r="F19"/>
  <c r="F20"/>
  <c r="F21"/>
  <c r="F22"/>
  <c r="F18"/>
  <c r="F10" i="7"/>
  <c r="E10"/>
  <c r="F9" i="16"/>
  <c r="F10"/>
  <c r="F11"/>
  <c r="F12"/>
  <c r="F13"/>
  <c r="F14"/>
  <c r="F8"/>
  <c r="E31" i="15"/>
  <c r="E32"/>
  <c r="E33"/>
  <c r="E34"/>
  <c r="E30"/>
  <c r="E28"/>
  <c r="E23"/>
  <c r="E24"/>
  <c r="E25"/>
  <c r="E26"/>
  <c r="E22"/>
  <c r="E10"/>
  <c r="E11"/>
  <c r="E12"/>
  <c r="E13"/>
  <c r="E14"/>
  <c r="E15"/>
  <c r="E16"/>
  <c r="E18"/>
  <c r="E9"/>
  <c r="F33" i="11"/>
  <c r="F25"/>
  <c r="F26"/>
  <c r="F27"/>
  <c r="F28"/>
  <c r="F29"/>
  <c r="F30"/>
  <c r="F31"/>
  <c r="F32"/>
  <c r="F34"/>
  <c r="F24"/>
  <c r="F19"/>
  <c r="F20"/>
  <c r="F21"/>
  <c r="F18"/>
  <c r="F13"/>
  <c r="F14"/>
  <c r="F15"/>
  <c r="F12"/>
  <c r="F8"/>
  <c r="F9"/>
  <c r="F10"/>
  <c r="F7"/>
  <c r="E27" i="7"/>
  <c r="F26"/>
  <c r="F25"/>
  <c r="F24"/>
  <c r="F21"/>
  <c r="F19"/>
  <c r="F16"/>
  <c r="F12"/>
  <c r="F13"/>
  <c r="F14"/>
  <c r="F11"/>
  <c r="E24" i="2"/>
  <c r="E116"/>
  <c r="E117"/>
  <c r="E118"/>
  <c r="E115"/>
  <c r="E109"/>
  <c r="E110"/>
  <c r="E111"/>
  <c r="E112"/>
  <c r="E113"/>
  <c r="E108"/>
  <c r="E104"/>
  <c r="E105"/>
  <c r="E106"/>
  <c r="E103"/>
  <c r="E100"/>
  <c r="E101"/>
  <c r="E99"/>
  <c r="E89"/>
  <c r="E90"/>
  <c r="E91"/>
  <c r="E92"/>
  <c r="E93"/>
  <c r="E94"/>
  <c r="E95"/>
  <c r="E88"/>
  <c r="E45"/>
  <c r="E46"/>
  <c r="E47"/>
  <c r="E48"/>
  <c r="E44"/>
  <c r="E42"/>
  <c r="E41"/>
  <c r="E34"/>
  <c r="E35"/>
  <c r="E36"/>
  <c r="E37"/>
  <c r="E38"/>
  <c r="E39"/>
  <c r="E33"/>
  <c r="E31"/>
  <c r="E30"/>
  <c r="E27"/>
  <c r="E28"/>
  <c r="E26"/>
  <c r="E21"/>
  <c r="E22"/>
  <c r="E20"/>
  <c r="E9"/>
  <c r="E10"/>
  <c r="E11"/>
  <c r="E12"/>
  <c r="E13"/>
  <c r="E14"/>
  <c r="E15"/>
  <c r="E16"/>
  <c r="E17"/>
  <c r="E18"/>
  <c r="E8"/>
  <c r="D7"/>
  <c r="D24" i="19"/>
  <c r="C24"/>
  <c r="D44"/>
  <c r="D45"/>
  <c r="D46"/>
  <c r="D47"/>
  <c r="D48"/>
  <c r="D41"/>
  <c r="D42"/>
  <c r="D33"/>
  <c r="D34"/>
  <c r="D35"/>
  <c r="D36"/>
  <c r="D37"/>
  <c r="D38"/>
  <c r="D39"/>
  <c r="D30"/>
  <c r="D31"/>
  <c r="D26"/>
  <c r="D27"/>
  <c r="D28"/>
  <c r="C45"/>
  <c r="C46"/>
  <c r="C47"/>
  <c r="C48"/>
  <c r="C42"/>
  <c r="C34"/>
  <c r="C35"/>
  <c r="C36"/>
  <c r="C37"/>
  <c r="C38"/>
  <c r="C39"/>
  <c r="C31"/>
  <c r="C27"/>
  <c r="C28"/>
  <c r="C44"/>
  <c r="C41"/>
  <c r="C33"/>
  <c r="C30"/>
  <c r="C26"/>
  <c r="D20"/>
  <c r="D21"/>
  <c r="D22"/>
  <c r="D8"/>
  <c r="D9"/>
  <c r="D10"/>
  <c r="D11"/>
  <c r="D12"/>
  <c r="D13"/>
  <c r="D14"/>
  <c r="D15"/>
  <c r="D16"/>
  <c r="D17"/>
  <c r="D18"/>
  <c r="C21"/>
  <c r="C22"/>
  <c r="C20"/>
  <c r="C10"/>
  <c r="C11"/>
  <c r="C12"/>
  <c r="C13"/>
  <c r="C14"/>
  <c r="C15"/>
  <c r="C16"/>
  <c r="C17"/>
  <c r="C18"/>
  <c r="C9"/>
  <c r="C8"/>
  <c r="D29"/>
  <c r="D4"/>
  <c r="D7" i="21"/>
  <c r="C2" i="16"/>
  <c r="B2" i="15"/>
  <c r="C2" i="11"/>
  <c r="C2" i="7"/>
  <c r="B2" i="3"/>
  <c r="B2" i="2"/>
  <c r="E7" i="19" l="1"/>
  <c r="E23" s="1"/>
  <c r="E19"/>
  <c r="E32"/>
  <c r="D95"/>
  <c r="E113"/>
  <c r="E120" s="1"/>
  <c r="E118"/>
  <c r="E25"/>
  <c r="E81"/>
  <c r="E138"/>
  <c r="D213"/>
  <c r="E213"/>
  <c r="E49"/>
  <c r="E96"/>
  <c r="D113"/>
  <c r="D120" s="1"/>
  <c r="D118"/>
  <c r="D43"/>
  <c r="D32"/>
  <c r="D40"/>
  <c r="D25"/>
  <c r="E7" i="2"/>
  <c r="D7" i="19"/>
  <c r="D23" s="1"/>
  <c r="D19"/>
  <c r="D49" l="1"/>
  <c r="C28" i="3"/>
  <c r="C139" i="19" s="1"/>
  <c r="E1" i="22"/>
  <c r="C4" i="19"/>
  <c r="C5" i="17"/>
  <c r="O3" i="5"/>
  <c r="E3" i="13"/>
  <c r="D3" i="4"/>
  <c r="E5" i="16"/>
  <c r="D4" i="15"/>
  <c r="E4" i="11"/>
  <c r="E4" i="7"/>
  <c r="D3" i="3"/>
  <c r="C28" i="17"/>
  <c r="C25"/>
  <c r="C21"/>
  <c r="C13"/>
  <c r="C29" s="1"/>
  <c r="F31" i="22"/>
  <c r="F32"/>
  <c r="F30"/>
  <c r="F34"/>
  <c r="F25"/>
  <c r="F26"/>
  <c r="F27"/>
  <c r="F22"/>
  <c r="F24"/>
  <c r="D23"/>
  <c r="E23"/>
  <c r="F33" l="1"/>
  <c r="F23"/>
  <c r="D84" i="2"/>
  <c r="D83" i="19" s="1"/>
  <c r="E84" i="2"/>
  <c r="D16" i="4"/>
  <c r="E16"/>
  <c r="C16"/>
  <c r="D7"/>
  <c r="E7"/>
  <c r="C7"/>
  <c r="D83" i="2" l="1"/>
  <c r="D82" i="19" s="1"/>
  <c r="E83" i="2"/>
  <c r="C118" i="19"/>
  <c r="C95"/>
  <c r="D50" i="2"/>
  <c r="D50" i="19" s="1"/>
  <c r="E50" i="2"/>
  <c r="D51"/>
  <c r="D51" i="19" s="1"/>
  <c r="E51" i="2"/>
  <c r="D52"/>
  <c r="D52" i="19" s="1"/>
  <c r="E52" i="2"/>
  <c r="C52"/>
  <c r="C52" i="19" s="1"/>
  <c r="C50" i="2"/>
  <c r="C50" i="19" s="1"/>
  <c r="D59" i="2"/>
  <c r="E59"/>
  <c r="D60"/>
  <c r="D60" i="19" s="1"/>
  <c r="E60" i="2"/>
  <c r="D61"/>
  <c r="D61" i="19" s="1"/>
  <c r="E61" i="2"/>
  <c r="D62"/>
  <c r="D62" i="19" s="1"/>
  <c r="E62" i="2"/>
  <c r="D63"/>
  <c r="D63" i="19" s="1"/>
  <c r="E63" i="2"/>
  <c r="D65"/>
  <c r="D65" i="19" s="1"/>
  <c r="E65" i="2"/>
  <c r="D66"/>
  <c r="D66" i="19" s="1"/>
  <c r="E66" i="2"/>
  <c r="D67"/>
  <c r="D67" i="19" s="1"/>
  <c r="E67" i="2"/>
  <c r="D68"/>
  <c r="D68" i="19" s="1"/>
  <c r="E68" i="2"/>
  <c r="D71"/>
  <c r="D70" i="19" s="1"/>
  <c r="E71" i="2"/>
  <c r="E70" i="19" s="1"/>
  <c r="E72" s="1"/>
  <c r="D72" i="2"/>
  <c r="E72"/>
  <c r="C72"/>
  <c r="C71" i="19" s="1"/>
  <c r="C71" i="2"/>
  <c r="C70" i="19" s="1"/>
  <c r="C66" i="2"/>
  <c r="C66" i="19" s="1"/>
  <c r="C67" i="2"/>
  <c r="C67" i="19" s="1"/>
  <c r="C68" i="2"/>
  <c r="C68" i="19" s="1"/>
  <c r="C65" i="2"/>
  <c r="C65" i="19" s="1"/>
  <c r="C60" i="2"/>
  <c r="C60" i="19" s="1"/>
  <c r="C61" i="2"/>
  <c r="C61" i="19" s="1"/>
  <c r="C62" i="2"/>
  <c r="C62" i="19" s="1"/>
  <c r="C63" i="2"/>
  <c r="C63" i="19" s="1"/>
  <c r="C59" i="2"/>
  <c r="D86"/>
  <c r="D85" i="19" s="1"/>
  <c r="E86" i="2"/>
  <c r="C86"/>
  <c r="C85" i="19" s="1"/>
  <c r="C84" i="2"/>
  <c r="C83" i="19" s="1"/>
  <c r="C83" i="2"/>
  <c r="C82" i="19" s="1"/>
  <c r="D75" i="2"/>
  <c r="D74" i="19" s="1"/>
  <c r="E75" i="2"/>
  <c r="D76"/>
  <c r="D75" i="19" s="1"/>
  <c r="E76" i="2"/>
  <c r="D77"/>
  <c r="D76" i="19" s="1"/>
  <c r="E77" i="2"/>
  <c r="D78"/>
  <c r="D77" i="19" s="1"/>
  <c r="E78" i="2"/>
  <c r="D79"/>
  <c r="D78" i="19" s="1"/>
  <c r="E79" i="2"/>
  <c r="D80"/>
  <c r="D79" i="19" s="1"/>
  <c r="E80" i="2"/>
  <c r="D81"/>
  <c r="D80" i="19" s="1"/>
  <c r="E81" i="2"/>
  <c r="C79"/>
  <c r="C78" i="19" s="1"/>
  <c r="C80" i="2"/>
  <c r="C79" i="19" s="1"/>
  <c r="C81" i="2"/>
  <c r="C80" i="19" s="1"/>
  <c r="C78" i="2"/>
  <c r="C77" i="19" s="1"/>
  <c r="C77" i="2"/>
  <c r="C76" i="19" s="1"/>
  <c r="C76" i="2"/>
  <c r="C75" i="19" s="1"/>
  <c r="C75" i="2"/>
  <c r="C74" i="19" s="1"/>
  <c r="D24" i="4"/>
  <c r="D85" i="2" s="1"/>
  <c r="D84" i="19" s="1"/>
  <c r="E24" i="4"/>
  <c r="E85" i="2" s="1"/>
  <c r="D20" i="4"/>
  <c r="D28" s="1"/>
  <c r="E20"/>
  <c r="C20"/>
  <c r="D62" i="3"/>
  <c r="D179" i="19" s="1"/>
  <c r="E62" i="3"/>
  <c r="E179" i="19" s="1"/>
  <c r="D63" i="3"/>
  <c r="D180" i="19" s="1"/>
  <c r="E63" i="3"/>
  <c r="E180" i="19" s="1"/>
  <c r="D64" i="3"/>
  <c r="D181" i="19" s="1"/>
  <c r="E64" i="3"/>
  <c r="E181" i="19" s="1"/>
  <c r="C63" i="3"/>
  <c r="C180" i="19" s="1"/>
  <c r="C64" i="3"/>
  <c r="C181" i="19" s="1"/>
  <c r="C62" i="3"/>
  <c r="C179" i="19" s="1"/>
  <c r="D57" i="3"/>
  <c r="D162" i="19" s="1"/>
  <c r="E57" i="3"/>
  <c r="E162" i="19" s="1"/>
  <c r="D58" i="3"/>
  <c r="D163" i="19" s="1"/>
  <c r="E58" i="3"/>
  <c r="E163" i="19" s="1"/>
  <c r="D59" i="3"/>
  <c r="D164" i="19" s="1"/>
  <c r="E59" i="3"/>
  <c r="E164" i="19" s="1"/>
  <c r="D60" i="3"/>
  <c r="E60"/>
  <c r="C58"/>
  <c r="C163" i="19" s="1"/>
  <c r="C59" i="3"/>
  <c r="C164" i="19" s="1"/>
  <c r="C60" i="3"/>
  <c r="C57"/>
  <c r="C162" i="19" s="1"/>
  <c r="D51" i="3"/>
  <c r="D173" i="19" s="1"/>
  <c r="E51" i="3"/>
  <c r="E173" i="19" s="1"/>
  <c r="D52" i="3"/>
  <c r="D174" i="19" s="1"/>
  <c r="E52" i="3"/>
  <c r="E174" i="19" s="1"/>
  <c r="D53" i="3"/>
  <c r="D175" i="19" s="1"/>
  <c r="E53" i="3"/>
  <c r="E175" i="19" s="1"/>
  <c r="D54" i="3"/>
  <c r="D176" i="19" s="1"/>
  <c r="E54" i="3"/>
  <c r="E176" i="19" s="1"/>
  <c r="D55" i="3"/>
  <c r="D177" i="19" s="1"/>
  <c r="E55" i="3"/>
  <c r="E177" i="19" s="1"/>
  <c r="C52" i="3"/>
  <c r="C174" i="19" s="1"/>
  <c r="C53" i="3"/>
  <c r="C175" i="19" s="1"/>
  <c r="C54" i="3"/>
  <c r="C176" i="19" s="1"/>
  <c r="C55" i="3"/>
  <c r="C177" i="19" s="1"/>
  <c r="C51" i="3"/>
  <c r="C173" i="19" s="1"/>
  <c r="D39" i="3"/>
  <c r="D150" i="19" s="1"/>
  <c r="E39" i="3"/>
  <c r="E150" i="19" s="1"/>
  <c r="D40" i="3"/>
  <c r="D151" i="19" s="1"/>
  <c r="E40" i="3"/>
  <c r="E151" i="19" s="1"/>
  <c r="D41" i="3"/>
  <c r="D152" i="19" s="1"/>
  <c r="E41" i="3"/>
  <c r="E152" i="19" s="1"/>
  <c r="D42" i="3"/>
  <c r="D153" i="19" s="1"/>
  <c r="E42" i="3"/>
  <c r="E153" i="19" s="1"/>
  <c r="D43" i="3"/>
  <c r="D154" i="19" s="1"/>
  <c r="E43" i="3"/>
  <c r="E154" i="19" s="1"/>
  <c r="D44" i="3"/>
  <c r="D155" i="19" s="1"/>
  <c r="E44" i="3"/>
  <c r="E155" i="19" s="1"/>
  <c r="D45" i="3"/>
  <c r="D156" i="19" s="1"/>
  <c r="E45" i="3"/>
  <c r="E156" i="19" s="1"/>
  <c r="D46" i="3"/>
  <c r="D157" i="19" s="1"/>
  <c r="E46" i="3"/>
  <c r="E157" i="19" s="1"/>
  <c r="D47" i="3"/>
  <c r="D158" i="19" s="1"/>
  <c r="E47" i="3"/>
  <c r="E158" i="19" s="1"/>
  <c r="D49" i="3"/>
  <c r="D160" i="19" s="1"/>
  <c r="E49" i="3"/>
  <c r="E160" i="19" s="1"/>
  <c r="D71" l="1"/>
  <c r="E73"/>
  <c r="E97"/>
  <c r="E121" s="1"/>
  <c r="E161"/>
  <c r="D178"/>
  <c r="D165"/>
  <c r="E182"/>
  <c r="D161"/>
  <c r="E178"/>
  <c r="E165"/>
  <c r="D182"/>
  <c r="C59"/>
  <c r="D59"/>
  <c r="D86"/>
  <c r="D81"/>
  <c r="E28" i="4"/>
  <c r="C7" i="19"/>
  <c r="C40" i="3"/>
  <c r="C151" i="19" s="1"/>
  <c r="C41" i="3"/>
  <c r="C152" i="19" s="1"/>
  <c r="C42" i="3"/>
  <c r="C153" i="19" s="1"/>
  <c r="C43" i="3"/>
  <c r="C154" i="19" s="1"/>
  <c r="C44" i="3"/>
  <c r="C155" i="19" s="1"/>
  <c r="C45" i="3"/>
  <c r="C156" i="19" s="1"/>
  <c r="C46" i="3"/>
  <c r="C157" i="19" s="1"/>
  <c r="C47" i="3"/>
  <c r="C158" i="19" s="1"/>
  <c r="C49" i="3"/>
  <c r="C160" i="19" s="1"/>
  <c r="C39" i="3"/>
  <c r="C150" i="19" s="1"/>
  <c r="D28" i="3"/>
  <c r="D139" i="19" s="1"/>
  <c r="E28" i="3"/>
  <c r="E139" i="19" s="1"/>
  <c r="D29" i="3"/>
  <c r="D140" i="19" s="1"/>
  <c r="E29" i="3"/>
  <c r="E140" i="19" s="1"/>
  <c r="D32" i="3"/>
  <c r="D143" i="19" s="1"/>
  <c r="E32" i="3"/>
  <c r="E143" i="19" s="1"/>
  <c r="D33" i="3"/>
  <c r="D144" i="19" s="1"/>
  <c r="E33" i="3"/>
  <c r="E144" i="19" s="1"/>
  <c r="D34" i="3"/>
  <c r="D145" i="19" s="1"/>
  <c r="E34" i="3"/>
  <c r="E145" i="19" s="1"/>
  <c r="C34" i="3"/>
  <c r="C145" i="19" s="1"/>
  <c r="C33" i="3"/>
  <c r="C144" i="19" s="1"/>
  <c r="C32" i="3"/>
  <c r="C143" i="19" s="1"/>
  <c r="C29" i="3"/>
  <c r="C140" i="19" s="1"/>
  <c r="C27" i="3"/>
  <c r="D7"/>
  <c r="D124" i="19" s="1"/>
  <c r="E7" i="3"/>
  <c r="E124" i="19" s="1"/>
  <c r="D11" i="3"/>
  <c r="D128" i="19" s="1"/>
  <c r="E11" i="3"/>
  <c r="E128" i="19" s="1"/>
  <c r="D19" i="3"/>
  <c r="D167" i="19" s="1"/>
  <c r="E19" i="3"/>
  <c r="E167" i="19" s="1"/>
  <c r="D20" i="3"/>
  <c r="D168" i="19" s="1"/>
  <c r="E20" i="3"/>
  <c r="E168" i="19" s="1"/>
  <c r="D21" i="3"/>
  <c r="D169" i="19" s="1"/>
  <c r="E21" i="3"/>
  <c r="E169" i="19" s="1"/>
  <c r="D22" i="3"/>
  <c r="D170" i="19" s="1"/>
  <c r="E22" i="3"/>
  <c r="E170" i="19" s="1"/>
  <c r="D23" i="3"/>
  <c r="D171" i="19" s="1"/>
  <c r="E23" i="3"/>
  <c r="E171" i="19" s="1"/>
  <c r="D13" i="3"/>
  <c r="D130" i="19" s="1"/>
  <c r="E13" i="3"/>
  <c r="E130" i="19" s="1"/>
  <c r="D14" i="3"/>
  <c r="D131" i="19" s="1"/>
  <c r="E14" i="3"/>
  <c r="E131" i="19" s="1"/>
  <c r="D15" i="3"/>
  <c r="D132" i="19" s="1"/>
  <c r="E15" i="3"/>
  <c r="E132" i="19" s="1"/>
  <c r="D16" i="3"/>
  <c r="D133" i="19" s="1"/>
  <c r="E16" i="3"/>
  <c r="E133" i="19" s="1"/>
  <c r="C23" i="3"/>
  <c r="C171" i="19" s="1"/>
  <c r="C22" i="3"/>
  <c r="C170" i="19" s="1"/>
  <c r="C21" i="3"/>
  <c r="C169" i="19" s="1"/>
  <c r="C20" i="3"/>
  <c r="C168" i="19" s="1"/>
  <c r="C11" i="3"/>
  <c r="C128" i="19" s="1"/>
  <c r="C16" i="3"/>
  <c r="C133" i="19" s="1"/>
  <c r="C15" i="3"/>
  <c r="C132" i="19" s="1"/>
  <c r="C14" i="3"/>
  <c r="C131" i="19" s="1"/>
  <c r="C13" i="3"/>
  <c r="C130" i="19" s="1"/>
  <c r="C7" i="3"/>
  <c r="C124" i="19" s="1"/>
  <c r="D8" i="15"/>
  <c r="D7" s="1"/>
  <c r="D6" i="3" s="1"/>
  <c r="D123" i="19" s="1"/>
  <c r="E8" i="15"/>
  <c r="E7" s="1"/>
  <c r="E6" i="3" s="1"/>
  <c r="E123" i="19" s="1"/>
  <c r="C8" i="15"/>
  <c r="C7" s="1"/>
  <c r="C6" i="3" s="1"/>
  <c r="C123" i="19" s="1"/>
  <c r="E64" i="2"/>
  <c r="D107"/>
  <c r="E107"/>
  <c r="D102"/>
  <c r="E102"/>
  <c r="D27" i="3"/>
  <c r="E27"/>
  <c r="E172" i="19" l="1"/>
  <c r="E183" s="1"/>
  <c r="E186" s="1"/>
  <c r="D172"/>
  <c r="D183" s="1"/>
  <c r="D96"/>
  <c r="D29" i="22"/>
  <c r="D37" s="1"/>
  <c r="P45" i="5"/>
  <c r="O45"/>
  <c r="D57" i="2" s="1"/>
  <c r="D57" i="19" s="1"/>
  <c r="P19" i="5"/>
  <c r="E53" i="2" s="1"/>
  <c r="P27" i="5"/>
  <c r="E54" i="2" s="1"/>
  <c r="P37" i="5"/>
  <c r="E55" i="2" s="1"/>
  <c r="P42" i="5"/>
  <c r="E56" i="2" s="1"/>
  <c r="O19" i="5"/>
  <c r="D53" i="2" s="1"/>
  <c r="D53" i="19" s="1"/>
  <c r="O27" i="5"/>
  <c r="D54" i="2" s="1"/>
  <c r="D54" i="19" s="1"/>
  <c r="O37" i="5"/>
  <c r="D55" i="2" s="1"/>
  <c r="D55" i="19" s="1"/>
  <c r="O42" i="5"/>
  <c r="D56" i="2" s="1"/>
  <c r="D56" i="19" s="1"/>
  <c r="F24" i="13"/>
  <c r="E24"/>
  <c r="D70" i="2" s="1"/>
  <c r="D69" i="19" s="1"/>
  <c r="F29" i="16"/>
  <c r="F23"/>
  <c r="F15"/>
  <c r="E15"/>
  <c r="E23"/>
  <c r="E29"/>
  <c r="E21" i="15"/>
  <c r="E8" i="3" s="1"/>
  <c r="E125" i="19" s="1"/>
  <c r="E27" i="15"/>
  <c r="E9" i="3" s="1"/>
  <c r="E126" i="19" s="1"/>
  <c r="E29" i="15"/>
  <c r="E10" i="3" s="1"/>
  <c r="E127" i="19" s="1"/>
  <c r="D21" i="15"/>
  <c r="D8" i="3" s="1"/>
  <c r="D125" i="19" s="1"/>
  <c r="D27" i="15"/>
  <c r="D9" i="3" s="1"/>
  <c r="D126" i="19" s="1"/>
  <c r="D29" i="15"/>
  <c r="D10" i="3" s="1"/>
  <c r="D127" i="19" s="1"/>
  <c r="F16" i="11"/>
  <c r="F22"/>
  <c r="F35"/>
  <c r="F11"/>
  <c r="E17" i="3" s="1"/>
  <c r="E134" i="19" s="1"/>
  <c r="E16" i="11"/>
  <c r="E22"/>
  <c r="E35"/>
  <c r="E11"/>
  <c r="D17" i="3" s="1"/>
  <c r="D134" i="19" s="1"/>
  <c r="E30" i="3"/>
  <c r="E141" i="19" s="1"/>
  <c r="F15" i="7"/>
  <c r="F20"/>
  <c r="E35" i="3" s="1"/>
  <c r="E146" i="19" s="1"/>
  <c r="F23" i="7"/>
  <c r="E37" i="3" s="1"/>
  <c r="E148" i="19" s="1"/>
  <c r="D30" i="3"/>
  <c r="D141" i="19" s="1"/>
  <c r="E15" i="7"/>
  <c r="E20"/>
  <c r="D35" i="3" s="1"/>
  <c r="D146" i="19" s="1"/>
  <c r="E23" i="7"/>
  <c r="D37" i="3" s="1"/>
  <c r="D148" i="19" s="1"/>
  <c r="E82" i="2"/>
  <c r="E87"/>
  <c r="D82"/>
  <c r="E114"/>
  <c r="E119"/>
  <c r="E19"/>
  <c r="E25"/>
  <c r="E29"/>
  <c r="E32"/>
  <c r="E40"/>
  <c r="E43"/>
  <c r="E96"/>
  <c r="D114"/>
  <c r="D119"/>
  <c r="D19"/>
  <c r="D25"/>
  <c r="D29"/>
  <c r="D32"/>
  <c r="D40"/>
  <c r="D43"/>
  <c r="D87"/>
  <c r="D96"/>
  <c r="E70" i="3"/>
  <c r="E75"/>
  <c r="E80"/>
  <c r="D70"/>
  <c r="D75"/>
  <c r="D80"/>
  <c r="C182" i="19"/>
  <c r="C23" i="22"/>
  <c r="C29" s="1"/>
  <c r="C37" s="1"/>
  <c r="F29"/>
  <c r="F37" s="1"/>
  <c r="E29"/>
  <c r="E37" s="1"/>
  <c r="D14" i="21"/>
  <c r="N7" i="5"/>
  <c r="N19"/>
  <c r="C53" i="2" s="1"/>
  <c r="C53" i="19" s="1"/>
  <c r="N27" i="5"/>
  <c r="C54" i="2" s="1"/>
  <c r="C54" i="19" s="1"/>
  <c r="N37" i="5"/>
  <c r="C55" i="2" s="1"/>
  <c r="C55" i="19" s="1"/>
  <c r="N42" i="5"/>
  <c r="C56" i="2" s="1"/>
  <c r="C56" i="19" s="1"/>
  <c r="C57" i="2"/>
  <c r="C57" i="19" s="1"/>
  <c r="D24" i="13"/>
  <c r="C70" i="2" s="1"/>
  <c r="C69" i="19" s="1"/>
  <c r="D9" i="16"/>
  <c r="D8"/>
  <c r="C19" i="3" s="1"/>
  <c r="C167" i="19" s="1"/>
  <c r="D23" i="16"/>
  <c r="D29"/>
  <c r="C21" i="15"/>
  <c r="C8" i="3" s="1"/>
  <c r="C125" i="19" s="1"/>
  <c r="C27" i="15"/>
  <c r="C9" i="3" s="1"/>
  <c r="C126" i="19" s="1"/>
  <c r="C29" i="15"/>
  <c r="C10" i="3" s="1"/>
  <c r="C127" i="19" s="1"/>
  <c r="D16" i="11"/>
  <c r="D22"/>
  <c r="D35"/>
  <c r="D11"/>
  <c r="C17" i="3" s="1"/>
  <c r="C134" i="19" s="1"/>
  <c r="D10" i="7"/>
  <c r="D15"/>
  <c r="D20"/>
  <c r="C35" i="3" s="1"/>
  <c r="C146" i="19" s="1"/>
  <c r="D23" i="7"/>
  <c r="C37" i="3" s="1"/>
  <c r="C148" i="19" s="1"/>
  <c r="C70" i="3"/>
  <c r="C75"/>
  <c r="C80"/>
  <c r="C7" i="2"/>
  <c r="C19"/>
  <c r="C25"/>
  <c r="C29"/>
  <c r="C32"/>
  <c r="C40"/>
  <c r="C43"/>
  <c r="C96"/>
  <c r="C12" i="1" s="1"/>
  <c r="C102" i="2"/>
  <c r="C107"/>
  <c r="C119"/>
  <c r="C6" i="1"/>
  <c r="D18" i="22"/>
  <c r="E18"/>
  <c r="F12"/>
  <c r="F11"/>
  <c r="F10"/>
  <c r="F17"/>
  <c r="F6"/>
  <c r="D16"/>
  <c r="E13"/>
  <c r="E16"/>
  <c r="C19" i="19"/>
  <c r="C23" s="1"/>
  <c r="C29"/>
  <c r="C43"/>
  <c r="E14" i="21"/>
  <c r="J7" i="5"/>
  <c r="J19"/>
  <c r="J27"/>
  <c r="J37"/>
  <c r="J42"/>
  <c r="J62"/>
  <c r="J45" s="1"/>
  <c r="J64"/>
  <c r="I7"/>
  <c r="I19"/>
  <c r="I27"/>
  <c r="I37"/>
  <c r="I42"/>
  <c r="I62"/>
  <c r="I45" s="1"/>
  <c r="I64"/>
  <c r="H7"/>
  <c r="H19"/>
  <c r="H27"/>
  <c r="H37"/>
  <c r="H42"/>
  <c r="H62"/>
  <c r="H64"/>
  <c r="G7"/>
  <c r="G19"/>
  <c r="G27"/>
  <c r="G37"/>
  <c r="G42"/>
  <c r="G62"/>
  <c r="G64"/>
  <c r="C178" i="19"/>
  <c r="C113"/>
  <c r="C120" s="1"/>
  <c r="F9" i="22" l="1"/>
  <c r="D129" i="19"/>
  <c r="D135" s="1"/>
  <c r="E129"/>
  <c r="E135" s="1"/>
  <c r="D186"/>
  <c r="D58"/>
  <c r="J65" i="5"/>
  <c r="D121" i="2"/>
  <c r="D12" i="3"/>
  <c r="D18" s="1"/>
  <c r="D16" i="1" s="1"/>
  <c r="E12" i="3"/>
  <c r="E18" s="1"/>
  <c r="E16" i="1" s="1"/>
  <c r="F22" i="7"/>
  <c r="E31" i="3"/>
  <c r="C25" i="19"/>
  <c r="E19" i="22"/>
  <c r="N65" i="5"/>
  <c r="C51" i="2"/>
  <c r="C51" i="19" s="1"/>
  <c r="C58" s="1"/>
  <c r="D35" i="15"/>
  <c r="E35"/>
  <c r="H45" i="5"/>
  <c r="H65" s="1"/>
  <c r="I65"/>
  <c r="C26" i="4"/>
  <c r="C28" s="1"/>
  <c r="C85" i="2"/>
  <c r="C84" i="19" s="1"/>
  <c r="C86" s="1"/>
  <c r="C165"/>
  <c r="G45" i="5"/>
  <c r="G65" s="1"/>
  <c r="C114" i="2"/>
  <c r="C121" s="1"/>
  <c r="C14" i="1" s="1"/>
  <c r="P65" i="5"/>
  <c r="E57" i="2"/>
  <c r="E58" s="1"/>
  <c r="E22" i="7"/>
  <c r="D31" i="3"/>
  <c r="C129" i="19"/>
  <c r="C135" s="1"/>
  <c r="F15" i="22"/>
  <c r="C81" i="19"/>
  <c r="D32" i="13"/>
  <c r="C64" i="2"/>
  <c r="C73" s="1"/>
  <c r="D64"/>
  <c r="D73" s="1"/>
  <c r="D9" i="1" s="1"/>
  <c r="D13" s="1"/>
  <c r="D15" s="1"/>
  <c r="E32" i="13"/>
  <c r="E70" i="2"/>
  <c r="E73" s="1"/>
  <c r="E9" i="1" s="1"/>
  <c r="E13" s="1"/>
  <c r="E15" s="1"/>
  <c r="F32" i="13"/>
  <c r="C40" i="19"/>
  <c r="C32"/>
  <c r="D22" i="7"/>
  <c r="D27" s="1"/>
  <c r="C31" i="3"/>
  <c r="F27" i="7"/>
  <c r="C30" i="3"/>
  <c r="C141" i="19" s="1"/>
  <c r="E31" i="16"/>
  <c r="F31"/>
  <c r="D37" i="11"/>
  <c r="O65" i="5"/>
  <c r="F37" i="11"/>
  <c r="E37"/>
  <c r="C86" i="3"/>
  <c r="C93" s="1"/>
  <c r="C24" i="1" s="1"/>
  <c r="D86" i="3"/>
  <c r="D93" s="1"/>
  <c r="D24" i="1" s="1"/>
  <c r="E86" i="3"/>
  <c r="E93" s="1"/>
  <c r="E24" i="1" s="1"/>
  <c r="E121" i="2"/>
  <c r="E97"/>
  <c r="C23"/>
  <c r="C5" i="1" s="1"/>
  <c r="D97" i="2"/>
  <c r="F14" i="22"/>
  <c r="E49" i="2"/>
  <c r="C49"/>
  <c r="C7" i="1" s="1"/>
  <c r="F7" i="22"/>
  <c r="D49" i="2"/>
  <c r="D23"/>
  <c r="E23"/>
  <c r="D58"/>
  <c r="E24" i="3"/>
  <c r="E17" i="1" s="1"/>
  <c r="D61" i="3"/>
  <c r="D21" i="1" s="1"/>
  <c r="C61" i="3"/>
  <c r="C21" i="1" s="1"/>
  <c r="C65" i="3"/>
  <c r="C22" i="1" s="1"/>
  <c r="C56" i="3"/>
  <c r="C20" i="1" s="1"/>
  <c r="E56" i="3"/>
  <c r="E20" i="1" s="1"/>
  <c r="D65" i="3"/>
  <c r="D22" i="1" s="1"/>
  <c r="C24" i="3"/>
  <c r="C17" i="1" s="1"/>
  <c r="D56" i="3"/>
  <c r="D20" i="1" s="1"/>
  <c r="D24" i="3"/>
  <c r="D17" i="1" s="1"/>
  <c r="E65" i="3"/>
  <c r="E22" i="1" s="1"/>
  <c r="C50" i="3"/>
  <c r="C19" i="1" s="1"/>
  <c r="D50" i="3"/>
  <c r="D19" i="1" s="1"/>
  <c r="E50" i="3"/>
  <c r="E19" i="1" s="1"/>
  <c r="E61" i="3"/>
  <c r="E21" i="1" s="1"/>
  <c r="C82" i="2"/>
  <c r="C35" i="15"/>
  <c r="C12" i="3"/>
  <c r="C18" s="1"/>
  <c r="C18" i="22"/>
  <c r="F18" s="1"/>
  <c r="D13"/>
  <c r="D19" s="1"/>
  <c r="C87" i="2"/>
  <c r="C11" i="1" s="1"/>
  <c r="D15" i="16"/>
  <c r="D31" s="1"/>
  <c r="D36" i="3" l="1"/>
  <c r="D38" s="1"/>
  <c r="D18" i="1" s="1"/>
  <c r="D23" s="1"/>
  <c r="D25" s="1"/>
  <c r="D142" i="19"/>
  <c r="D147" s="1"/>
  <c r="D149" s="1"/>
  <c r="D166" s="1"/>
  <c r="D184" s="1"/>
  <c r="D214" s="1"/>
  <c r="E36" i="3"/>
  <c r="E38" s="1"/>
  <c r="E18" i="1" s="1"/>
  <c r="E23" s="1"/>
  <c r="E142" i="19"/>
  <c r="E147" s="1"/>
  <c r="E149" s="1"/>
  <c r="E166"/>
  <c r="C36" i="3"/>
  <c r="C38" s="1"/>
  <c r="C142" i="19"/>
  <c r="C213"/>
  <c r="E25" i="1"/>
  <c r="C58" i="2"/>
  <c r="C8" i="1" s="1"/>
  <c r="C9"/>
  <c r="C64" i="19"/>
  <c r="C72" s="1"/>
  <c r="D64"/>
  <c r="D72" s="1"/>
  <c r="F16" i="22"/>
  <c r="C172" i="19"/>
  <c r="C183" s="1"/>
  <c r="F8" i="22"/>
  <c r="C16"/>
  <c r="C147" i="19"/>
  <c r="C149" s="1"/>
  <c r="C166" s="1"/>
  <c r="C184" s="1"/>
  <c r="C214" s="1"/>
  <c r="C96"/>
  <c r="E74" i="2"/>
  <c r="E122" s="1"/>
  <c r="D74"/>
  <c r="D98" s="1"/>
  <c r="C49" i="19"/>
  <c r="D94" i="3"/>
  <c r="E94"/>
  <c r="E66"/>
  <c r="C16" i="1"/>
  <c r="C97" i="2"/>
  <c r="C10" i="1"/>
  <c r="C13" s="1"/>
  <c r="C15" s="1"/>
  <c r="C18" l="1"/>
  <c r="C94" i="3"/>
  <c r="C66"/>
  <c r="E184" i="19"/>
  <c r="E214" s="1"/>
  <c r="E185"/>
  <c r="D66" i="3"/>
  <c r="C74" i="2"/>
  <c r="C98" s="1"/>
  <c r="D97" i="19"/>
  <c r="D121" s="1"/>
  <c r="D73"/>
  <c r="D185" s="1"/>
  <c r="C186"/>
  <c r="C13" i="22"/>
  <c r="C19" s="1"/>
  <c r="E98" i="2"/>
  <c r="C97" i="19"/>
  <c r="C121" s="1"/>
  <c r="C73"/>
  <c r="C185" s="1"/>
  <c r="F5" i="22"/>
  <c r="F13" s="1"/>
  <c r="F19" s="1"/>
  <c r="C23" i="1"/>
  <c r="C25" s="1"/>
  <c r="D122" i="2"/>
  <c r="C122" l="1"/>
</calcChain>
</file>

<file path=xl/sharedStrings.xml><?xml version="1.0" encoding="utf-8"?>
<sst xmlns="http://schemas.openxmlformats.org/spreadsheetml/2006/main" count="958" uniqueCount="621">
  <si>
    <t>ebből: önkormányzat által saját hatáskörben (nem szociális és gyermekvédelmi előírások alapján) adott más ellátás
(beiskolázási-utazási támogatás, RGYVK étkezés)</t>
  </si>
  <si>
    <t>Sorszám</t>
  </si>
  <si>
    <t>Összesen:</t>
  </si>
  <si>
    <t xml:space="preserve">Bevételi jogcím </t>
  </si>
  <si>
    <t>elérhető</t>
  </si>
  <si>
    <t>összege</t>
  </si>
  <si>
    <t>Építményadó</t>
  </si>
  <si>
    <t>Iparűzési adó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</si>
  <si>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</si>
  <si>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bevétel</t>
  </si>
  <si>
    <t xml:space="preserve">Közvetett támogatások,
Kedvezmény nélkül </t>
  </si>
  <si>
    <t>Közvetett támogatások,
Kedvezmény</t>
  </si>
  <si>
    <t>KÖTELEZŐ FELADAT</t>
  </si>
  <si>
    <t>ÖNKÉNT VÁLLALT FELADAT</t>
  </si>
  <si>
    <t>ÁLLAMI FELADATOK</t>
  </si>
  <si>
    <t>ÖSSZESEN</t>
  </si>
  <si>
    <t>személyi juttatások</t>
  </si>
  <si>
    <t>munkaadókat terhelő járulékok és szociális hozzájárulási adó</t>
  </si>
  <si>
    <t>dologi kiadások</t>
  </si>
  <si>
    <t>ellátottak pénzbeli juttatásai (társad. és szoc.pol. juttat.)</t>
  </si>
  <si>
    <t>egyéb működési célú kiadások</t>
  </si>
  <si>
    <t>MŰKÖDÉSI KÖLTSÉGVETÉS ÖSSZESEN</t>
  </si>
  <si>
    <t xml:space="preserve">beruházások </t>
  </si>
  <si>
    <t xml:space="preserve">felújítások </t>
  </si>
  <si>
    <t>FELHALMOZÁSI KÖLTSÉGVETÉS ÖSSZESEN</t>
  </si>
  <si>
    <t>Államháztartáson belüli megelőlegezés visszafizetés</t>
  </si>
  <si>
    <t>Finanszírozási kiadások összesen</t>
  </si>
  <si>
    <t>KIADÁSOK MINDÖSSZESEN</t>
  </si>
  <si>
    <t>önkományzatok működési támogatásai összesen</t>
  </si>
  <si>
    <t>közhatalmi bevételek</t>
  </si>
  <si>
    <t xml:space="preserve">           vagyoni típusú adók</t>
  </si>
  <si>
    <t xml:space="preserve">           termékek és szolgáltatások adói</t>
  </si>
  <si>
    <t>működési bevételek</t>
  </si>
  <si>
    <t>működési célú visszat. támog. kölcsönök visszatérülése áh-n kívülről</t>
  </si>
  <si>
    <t>immateriális javak, ingatlanok, egyéb tárgyi eszközök értékesítése</t>
  </si>
  <si>
    <t>egyéb felhalmozási célú átvett pénzeszközök</t>
  </si>
  <si>
    <t>Finanszírozási bevételek összesen</t>
  </si>
  <si>
    <t>BEVÉTELEK MINDÖSSZESEN</t>
  </si>
  <si>
    <t xml:space="preserve"> költségvetés bevételeinek és kiadásainak megbontása - kötelező, önként vállalt, állami feladatok szerint</t>
  </si>
  <si>
    <t xml:space="preserve">           egyéb közhatalmi bevételek</t>
  </si>
  <si>
    <t>·        - egyéb működési célú támogatások áh-n belülre</t>
  </si>
  <si>
    <t>·        - egyéb működési célú támogatások áh-n kívülre</t>
  </si>
  <si>
    <t>felhalmozási célú támogatások bevételei áh-n belülről</t>
  </si>
  <si>
    <t>Értékesítési és forgalm adók</t>
  </si>
  <si>
    <t>előző évi maradvány igénybevétele finanszírozási célra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</si>
  <si>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</si>
  <si>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</si>
  <si>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</si>
  <si>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</si>
  <si>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egészségkárosodási és gyermekfelügyeleti támogatás [Szoctv. 37.§ (1) bekezdés a) és b) pontja]</t>
  </si>
  <si>
    <t>ebből: települési támogatás [Szoctv. 45. §],</t>
  </si>
  <si>
    <t>ebből: köztemetés [Szoctv. 48.§]</t>
  </si>
  <si>
    <t>ebből: egyéb, az önkormányzat rendeletében megállapított juttatás</t>
  </si>
  <si>
    <t>ebből: időskorúak járadéka [Szoctv. 32/B. § (1) bekezdése]</t>
  </si>
  <si>
    <t>ebből: szépkorúak jubileumi juttatása</t>
  </si>
  <si>
    <t>ebből: Bevándorlási és Állampolgársági Hivatal által folyósított ellátások</t>
  </si>
  <si>
    <t>ebből: életjáradék termőföldért</t>
  </si>
  <si>
    <t>ebből: a Nemzet Sportolója címmel járó járadék, olimpiai járadék, idős sportolók szociális támogatása</t>
  </si>
  <si>
    <t>ebből: az elhunyt akadémikusok hozzátartozóinak folyósított özvegyi- és árvaellátás</t>
  </si>
  <si>
    <t>ebből: a Nemzet Színésze címet viselő színészek havi életjáradéka, művészeti nyugdíjsegélyek, balettművészeti életjáradék</t>
  </si>
  <si>
    <t>ebből: egyes, tartós időtartamú szabadságelvonást elszenvedettek részére járó juttatás</t>
  </si>
  <si>
    <t>ebből: egyes nyugdíjjogi hátrányok enyhítése miatti (közszolgálati idő után járó) nyugdíj-kiegészítés</t>
  </si>
  <si>
    <t>ebből: nemzeti helytállásért pótlék</t>
  </si>
  <si>
    <t>ebből:nemzeti gondozotti ellátások</t>
  </si>
  <si>
    <t>ebből: tudományos fokozattal rendelkezők nyugdíjkiegészítése</t>
  </si>
  <si>
    <t>ebből: Hadigondozottak Közalapítványát terhelő hadigondozotti ellátások</t>
  </si>
  <si>
    <t>ebből: házastársi pótlék</t>
  </si>
  <si>
    <t>Egyéb nem intézményi ellátások (&gt;=102+…+120)</t>
  </si>
  <si>
    <t>ebből: oktatásban résztvevők pénzbeli juttatásai</t>
  </si>
  <si>
    <t>ebből: állami gondozottak pénzbeli juttatásai</t>
  </si>
  <si>
    <t>Intézményi ellátottak pénzbeli juttatásai (&gt;=99+100)</t>
  </si>
  <si>
    <t>ebből: adósságcsökkentési támogatás [Szoctv. 55/A. § 1. bek. b) pont]</t>
  </si>
  <si>
    <t xml:space="preserve">ebből: lakásfenntartási támogatás [Szoctv. 38. § (1) bek. a) és b) pontok] </t>
  </si>
  <si>
    <t>ebből: lakbértámogatás</t>
  </si>
  <si>
    <t>ebből: hozzájárulás a lakossági energiaköltségekhez</t>
  </si>
  <si>
    <t>Lakhatással kapcsolatos ellátások (=94+…+97)</t>
  </si>
  <si>
    <t xml:space="preserve">ebből: polgármesterek korhatár előtti ellátása </t>
  </si>
  <si>
    <t>ebből: foglalkoztatást helyettesítő támogatás [Szoctv. 35. § (1) bek.]</t>
  </si>
  <si>
    <t>ebből: mezőgazdasági járadék</t>
  </si>
  <si>
    <t>ebből: mecseki bányászatban munkát végzők bányászati kereset-kiegészítése</t>
  </si>
  <si>
    <t>ebből: szénjárandóság pénzbeli megváltása</t>
  </si>
  <si>
    <t>ebből: átmeneti bányászjáradék</t>
  </si>
  <si>
    <t>ebből: munkáltatói befizetésből finanszírozott korengedményes nyugdíj</t>
  </si>
  <si>
    <t>ebből: korhatár előtti ellátás és a fegyveres testületek volt tagjai szolgálati járandósága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</si>
  <si>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</si>
  <si>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Foglalkoztatással, munkanélküliséggel kapcsolatos ellátások (=84+…+92)</t>
  </si>
  <si>
    <t>ebből: egészségügyi szolgáltatási jogosultságra való jogosultság szociális rászorultság alapján [Szoctv. 54. §-a]</t>
  </si>
  <si>
    <t>ebből: cukorbetegek támogatása</t>
  </si>
  <si>
    <t>ebből: közgyógyellátás [Szoctv.50.§ (1)-(2) bekezdése]</t>
  </si>
  <si>
    <t>ebből: megváltozott munkaképességűek illetve egészségkárosodottak kereset-kiegészítése</t>
  </si>
  <si>
    <t>ebből: mozgáskorlátozottak szerzési és átalakítási támogatása</t>
  </si>
  <si>
    <t>ebből: fogyatékossági támogatás és vakok személyi járadéka</t>
  </si>
  <si>
    <t>ebből: ápolási díj</t>
  </si>
  <si>
    <t>Betegséggel kapcsolatos (nem társadalombiztosítási) ellátások (=76+…+82)</t>
  </si>
  <si>
    <t>K43</t>
  </si>
  <si>
    <t>Pénzbeli kárpótlások, kártérítések</t>
  </si>
  <si>
    <t xml:space="preserve">ebből:  az egyéb pénzbeli és természetbeni gyermekvédelmi támogatások </t>
  </si>
  <si>
    <t>ebből: GYES-en és GYED-en lévők hallgatói hitelének célzott támogatása a Gyvt. 161/T. § (1) bekezdése szerinti támogatás kivételével</t>
  </si>
  <si>
    <t>ebből: gyermektartásdíj megelőlegezése</t>
  </si>
  <si>
    <t>ebből: otthonteremtési támogatás</t>
  </si>
  <si>
    <t>ebből: életkezdési támogatás</t>
  </si>
  <si>
    <t>ebből: gyermekek születésével kapcsolatos szabadság megtérítése</t>
  </si>
  <si>
    <t>ebből: gyermeknevelési támogatás</t>
  </si>
  <si>
    <t>ebből: anyasági támogatás</t>
  </si>
  <si>
    <t>ebből: családi pótlék</t>
  </si>
  <si>
    <t>Családi támogatások (=64+…+73)</t>
  </si>
  <si>
    <t>K41</t>
  </si>
  <si>
    <t>Társadalombiztosítási ellátások</t>
  </si>
  <si>
    <t>2.</t>
  </si>
  <si>
    <t>1.</t>
  </si>
  <si>
    <t>ebből: gyermekgondozást segítő ellátás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</si>
  <si>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</si>
  <si>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</si>
  <si>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</si>
  <si>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</si>
  <si>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</si>
  <si>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</si>
  <si>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</si>
  <si>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</si>
  <si>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</si>
  <si>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</si>
  <si>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</si>
  <si>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</si>
  <si>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</si>
  <si>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</si>
  <si>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</si>
  <si>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</si>
  <si>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</si>
  <si>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</si>
  <si>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</si>
  <si>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</si>
  <si>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</si>
  <si>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</si>
  <si>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</si>
  <si>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</si>
  <si>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</si>
  <si>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</si>
  <si>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</si>
  <si>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</si>
  <si>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</si>
  <si>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</si>
  <si>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</si>
  <si>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</si>
  <si>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</si>
  <si>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</si>
  <si>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</si>
  <si>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</si>
  <si>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</si>
  <si>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</si>
  <si>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</si>
  <si>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</si>
  <si>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</si>
  <si>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</si>
  <si>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</si>
  <si>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</si>
  <si>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</si>
  <si>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</si>
  <si>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</si>
  <si>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</si>
  <si>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</si>
  <si>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</si>
  <si>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</si>
  <si>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</si>
  <si>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</si>
  <si>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</si>
  <si>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</si>
  <si>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</si>
  <si>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</si>
  <si>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</si>
  <si>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</si>
  <si>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</si>
  <si>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</si>
  <si>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</si>
  <si>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</si>
  <si>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</si>
  <si>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</si>
  <si>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</si>
  <si>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</si>
  <si>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</si>
  <si>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</si>
  <si>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</si>
  <si>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</si>
  <si>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K9122 Forgatási célú belföldi értékpapírok beváltása K9122</t>
  </si>
  <si>
    <t>K9123 Befektetési célú belföldi értékpapírok vásárlása K9123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</si>
  <si>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</si>
  <si>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</si>
  <si>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</si>
  <si>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</si>
  <si>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</si>
  <si>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</si>
  <si>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</si>
  <si>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</si>
  <si>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</si>
  <si>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</si>
  <si>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</si>
  <si>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</si>
  <si>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</si>
  <si>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</si>
  <si>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</si>
  <si>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</si>
  <si>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</si>
  <si>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</si>
  <si>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</si>
  <si>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</si>
  <si>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</si>
  <si>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</si>
  <si>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</si>
  <si>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</si>
  <si>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</si>
  <si>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</si>
  <si>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</si>
  <si>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</si>
  <si>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</si>
  <si>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</si>
  <si>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</si>
  <si>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</si>
  <si>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</si>
  <si>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</si>
  <si>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</si>
  <si>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</si>
  <si>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</si>
  <si>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</si>
  <si>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</si>
  <si>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</si>
  <si>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</si>
  <si>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</si>
  <si>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</si>
  <si>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</si>
  <si>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</si>
  <si>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</si>
  <si>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</si>
  <si>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</si>
  <si>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</si>
  <si>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</si>
  <si>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</si>
  <si>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</si>
  <si>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</si>
  <si>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</si>
  <si>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</si>
  <si>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</si>
  <si>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</si>
  <si>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</si>
  <si>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</si>
  <si>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</si>
  <si>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</si>
  <si>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</si>
  <si>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</si>
  <si>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</si>
  <si>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</si>
  <si>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</si>
  <si>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</si>
  <si>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</si>
  <si>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</si>
  <si>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</si>
  <si>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</si>
  <si>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</si>
  <si>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</si>
  <si>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</si>
  <si>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</si>
  <si>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</si>
  <si>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</si>
  <si>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</si>
  <si>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</si>
  <si>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</si>
  <si>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</si>
  <si>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</si>
  <si>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</si>
  <si>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</si>
  <si>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</si>
  <si>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</si>
  <si>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</si>
  <si>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</si>
  <si>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</si>
  <si>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</si>
  <si>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</si>
  <si>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</si>
  <si>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</si>
  <si>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</si>
  <si>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</si>
  <si>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</si>
  <si>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</si>
  <si>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</si>
  <si>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</si>
  <si>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</si>
  <si>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</si>
  <si>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</si>
  <si>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</si>
  <si>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</si>
  <si>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</si>
  <si>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</si>
  <si>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</si>
  <si>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</si>
  <si>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</si>
  <si>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</si>
  <si>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</si>
  <si>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</si>
  <si>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</si>
  <si>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</si>
  <si>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</si>
  <si>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</si>
  <si>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</si>
  <si>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</si>
  <si>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</si>
  <si>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</si>
  <si>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</si>
  <si>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</si>
  <si>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</si>
  <si>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</si>
  <si>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</si>
  <si>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</si>
  <si>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</si>
  <si>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</si>
  <si>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</si>
  <si>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</si>
  <si>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</si>
  <si>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</si>
  <si>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</si>
  <si>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</si>
  <si>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</si>
  <si>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</si>
  <si>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</si>
  <si>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</si>
  <si>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</si>
  <si>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</si>
  <si>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</si>
  <si>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</si>
  <si>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</si>
  <si>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</si>
  <si>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</si>
  <si>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</si>
  <si>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</si>
  <si>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</si>
  <si>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</si>
  <si>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</si>
  <si>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</si>
  <si>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</si>
  <si>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</si>
  <si>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</si>
  <si>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</si>
  <si>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</si>
  <si>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</si>
  <si>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</si>
  <si>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</si>
  <si>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</si>
  <si>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</si>
  <si>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</si>
  <si>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</si>
  <si>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</si>
  <si>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</si>
  <si>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</si>
  <si>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</si>
  <si>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</si>
  <si>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K6 BERUHÁZÁSOK</t>
  </si>
  <si>
    <t>K7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</si>
  <si>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</si>
  <si>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</si>
  <si>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</si>
  <si>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</si>
  <si>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</si>
  <si>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</si>
  <si>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</si>
  <si>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</si>
  <si>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Vagyoni típusú adók</t>
  </si>
  <si>
    <t>Szociális  hozzájárulási adó és járulékok</t>
  </si>
  <si>
    <t xml:space="preserve"> Egyéb közhatalmi bevételek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</si>
  <si>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</si>
  <si>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</si>
  <si>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</si>
  <si>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</si>
  <si>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</si>
  <si>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B31-36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</si>
  <si>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</si>
  <si>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</si>
  <si>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</si>
  <si>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</si>
  <si>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</si>
  <si>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</si>
  <si>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</si>
  <si>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</si>
  <si>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</si>
  <si>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</si>
  <si>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</si>
  <si>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</si>
  <si>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</si>
  <si>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</si>
  <si>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</si>
  <si>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</si>
  <si>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</si>
  <si>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</si>
  <si>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</si>
  <si>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</si>
  <si>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</si>
  <si>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óvoda működésre</t>
  </si>
  <si>
    <t>Balaton Riviéra támogatása</t>
  </si>
  <si>
    <t>Katolikus Egyház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</si>
  <si>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</si>
  <si>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</si>
  <si>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 építmény utáni idegenforgalmi adó</t>
  </si>
  <si>
    <t>helyi önkormányzat és költségvetési szervei</t>
  </si>
  <si>
    <t xml:space="preserve">           jövedelempótló támogatások igénylése</t>
  </si>
  <si>
    <t>B2</t>
  </si>
  <si>
    <t xml:space="preserve">           bírság</t>
  </si>
  <si>
    <t xml:space="preserve">           pótlék</t>
  </si>
  <si>
    <t>B112 Települési önkormányzatok szociális feladatainak egyéb támogatása</t>
  </si>
  <si>
    <t>Működési célú támogatás közös hivatal működésére</t>
  </si>
  <si>
    <t>K73 Egyéb tárgyi eszközök felújítása</t>
  </si>
  <si>
    <t>Egyéb felhalmozási célú támogatások bevételei
államháztartáson belülről</t>
  </si>
  <si>
    <t>2016.
TERVEZET EREDETI EI
I.FORDULÓ</t>
  </si>
  <si>
    <t>2015.
EREDETI EI</t>
  </si>
  <si>
    <t>2015.
MÓDOSÍTOTT EI</t>
  </si>
  <si>
    <t>2015.12.31.
TELJESÍTÉS</t>
  </si>
  <si>
    <t>B64 Működési célú visszatéritendő támogatás ÁH kvűlről</t>
  </si>
  <si>
    <t>B75 Egyéb felhalmozási célú átvett pénzeszközök ÁH kívűlről</t>
  </si>
  <si>
    <t>K341 Kiküldetések kiadásai</t>
  </si>
  <si>
    <t>Közterület felújítások (parkosítás)</t>
  </si>
  <si>
    <t>K336 Szakmai tevékenységet segítő szolgáltatások</t>
  </si>
  <si>
    <t>B404 Tulajdonosi bevételek</t>
  </si>
  <si>
    <t>B73 Egyéb felhalmozási célú átvett pénzeszközök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</si>
  <si>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</si>
  <si>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</si>
  <si>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</si>
  <si>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</si>
  <si>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</si>
  <si>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</si>
  <si>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</si>
  <si>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</si>
  <si>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</si>
  <si>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</si>
  <si>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</si>
  <si>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</si>
  <si>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</si>
  <si>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</si>
  <si>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</si>
  <si>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</si>
  <si>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</si>
  <si>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</si>
  <si>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</si>
  <si>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</si>
  <si>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</si>
  <si>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</si>
  <si>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</si>
  <si>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</si>
  <si>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</si>
  <si>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</si>
  <si>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</si>
  <si>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</si>
  <si>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</si>
  <si>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</si>
  <si>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</si>
  <si>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K48 Egyéb intézményi ellátások</t>
  </si>
  <si>
    <t xml:space="preserve">           szociális ágazati pótlék</t>
  </si>
  <si>
    <r>
      <t>ebből:</t>
    </r>
    <r>
      <rPr>
        <sz val="12"/>
        <color indexed="8"/>
        <rFont val="Times New Roman"/>
        <family val="1"/>
        <charset val="238"/>
      </rPr>
      <t xml:space="preserve"> szociális tüzifa támogatás</t>
    </r>
  </si>
  <si>
    <r>
      <t xml:space="preserve">                         ebből:</t>
    </r>
    <r>
      <rPr>
        <i/>
        <sz val="11.5"/>
        <color indexed="8"/>
        <rFont val="Times New Roman"/>
        <family val="1"/>
        <charset val="238"/>
      </rPr>
      <t xml:space="preserve"> zöldterület gazdálkodás</t>
    </r>
  </si>
  <si>
    <t xml:space="preserve">                                      közvilágítás fenntartás</t>
  </si>
  <si>
    <t xml:space="preserve">                                      köztemető fenntartás</t>
  </si>
  <si>
    <t xml:space="preserve">                                      közutak fenntartása</t>
  </si>
  <si>
    <t xml:space="preserve">          2. egyéb önkormányzati feladatok támogatása</t>
  </si>
  <si>
    <t xml:space="preserve">          4. Üdülőhelyi feladatok támogatása</t>
  </si>
  <si>
    <t xml:space="preserve">          6. nem közművel összegyűjtott háztartási szennyvíz ártalmatlanítás</t>
  </si>
  <si>
    <t xml:space="preserve">          7. áthúzódó bérkompenzáció támogatása</t>
  </si>
  <si>
    <t xml:space="preserve">           szociális feladat egyéb támogatás</t>
  </si>
  <si>
    <t xml:space="preserve">           szociális gyermekjóléti szolgálat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</si>
  <si>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falugondnoki szolgálat támogatása</t>
    </r>
  </si>
  <si>
    <r>
      <t>ebből</t>
    </r>
    <r>
      <rPr>
        <b/>
        <sz val="12"/>
        <color indexed="8"/>
        <rFont val="Times New Roman"/>
        <family val="1"/>
        <charset val="238"/>
      </rPr>
      <t>:</t>
    </r>
    <r>
      <rPr>
        <sz val="12"/>
        <color indexed="8"/>
        <rFont val="Times New Roman"/>
        <family val="1"/>
        <charset val="238"/>
      </rPr>
      <t xml:space="preserve"> 1. Település üzemeltetéshez kapcsolódó feladatellátás támogatás</t>
    </r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</si>
  <si>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</si>
  <si>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</si>
  <si>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</si>
  <si>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</si>
  <si>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</si>
  <si>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</si>
  <si>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</si>
  <si>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</si>
  <si>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</si>
  <si>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 xml:space="preserve"> 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</si>
  <si>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</si>
  <si>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</si>
  <si>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</si>
  <si>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</si>
  <si>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</si>
  <si>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</si>
  <si>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</si>
  <si>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</si>
  <si>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KÖZHATALMI BEVÉTELEK ÖSSZESEN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</si>
  <si>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</si>
  <si>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</si>
  <si>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</si>
  <si>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</si>
  <si>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</si>
  <si>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</si>
  <si>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</si>
  <si>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</si>
  <si>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</si>
  <si>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</si>
  <si>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</si>
  <si>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Működési célú visszatéritendő támogatás ÁH kvűlről</t>
  </si>
  <si>
    <t>Működési célú garancia- és kezességvállalásból származó
megtérülések államháztartáson kívülről</t>
  </si>
  <si>
    <t>Működési célú visszatérítendő támogatások, kölcsönök
visszatérülése államháztartáson kívülről</t>
  </si>
  <si>
    <t>Felhalmozási célú garancia- és kezességvállalásból származó
megtérülések államháztartáson kívülről</t>
  </si>
  <si>
    <t>Felhalmozási célú visszatérítendő támogatások,
kölcsönök visszatérülése államháztartáson kívülről</t>
  </si>
  <si>
    <t>Egyéb felhalmozási célú átvett pénzeszközök
ÁH kívűlről</t>
  </si>
  <si>
    <t>Felhalmozási célú átvett pénzeszözök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</si>
  <si>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</si>
  <si>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</si>
  <si>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</si>
  <si>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</si>
  <si>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</si>
  <si>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</si>
  <si>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</si>
  <si>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</si>
  <si>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</si>
  <si>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</si>
  <si>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</si>
  <si>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</si>
  <si>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</si>
  <si>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</si>
  <si>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</si>
  <si>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</si>
  <si>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</si>
  <si>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</si>
  <si>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</si>
  <si>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</si>
  <si>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</si>
  <si>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</si>
  <si>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</si>
  <si>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B11 Önkormányzatok működési bevételei
        (központi költségvetésből származó)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</si>
  <si>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</si>
  <si>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</si>
  <si>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B115 Működési célú költségvetési támogatások és kiegészítő támogatások</t>
  </si>
  <si>
    <t>B116 Elszámolásből származó bevételek</t>
  </si>
  <si>
    <t>B116 Elszámolásból származó bevételek</t>
  </si>
  <si>
    <t>Elvonások és befizetések bevételei</t>
  </si>
  <si>
    <t>Működési célú garancia- és kezességvállalásból származó megtérülések
államháztartáson belülről</t>
  </si>
  <si>
    <t>Működési célú visszatérítendő támogatások, kölcsönök
visszatérülése államháztartáson belülről</t>
  </si>
  <si>
    <t>Működési célú visszatérítendő támogatások, kölcsönök igénybevétele
államháztartáson belülről</t>
  </si>
  <si>
    <t>Egyéb működési célú támogatások bevételei államháztartáson belülről</t>
  </si>
  <si>
    <t>Elkülönített állami pénzalap</t>
  </si>
  <si>
    <t>Fejezeti kezelésű EI</t>
  </si>
  <si>
    <t>központi költségvetés</t>
  </si>
  <si>
    <t>B21</t>
  </si>
  <si>
    <t>Felhalmozási célú önkormányzati támogatások</t>
  </si>
  <si>
    <t>B22</t>
  </si>
  <si>
    <t>B23</t>
  </si>
  <si>
    <t>B24</t>
  </si>
  <si>
    <t>B25</t>
  </si>
  <si>
    <t>Felhalmozási célú garancia- és kezességvállalásból származó
megtérülések államháztartáson belülről</t>
  </si>
  <si>
    <t>Felhalmozási célú visszatérítendő támogatások, kölcsönök
visszatérülése államháztartáson belülről</t>
  </si>
  <si>
    <t>Felhalmozási célú visszatérítendő támogatások, kölcsönök
igénybevétele államháztartáson belülről</t>
  </si>
  <si>
    <t>K9113 Rövid lejáratú hitelek, kölcsönök törlesztése</t>
  </si>
  <si>
    <t>Gépjárműadó</t>
  </si>
  <si>
    <t>B112 Települési önkormányzatok egyes köznevelési feladatainak támogatása</t>
  </si>
  <si>
    <t>B113 Települési önkormányzatok szociális, gyermekjóléti és gyermekétkeztetési feladatainak támogatása</t>
  </si>
  <si>
    <t>Ellátottak pénzbeli juttatásai</t>
  </si>
  <si>
    <t>Tulajdonosi bevételek</t>
  </si>
  <si>
    <r>
      <t>ebből:</t>
    </r>
    <r>
      <rPr>
        <sz val="12"/>
        <color indexed="8"/>
        <rFont val="Times New Roman"/>
        <family val="1"/>
        <charset val="238"/>
      </rPr>
      <t xml:space="preserve"> építményadó</t>
    </r>
  </si>
  <si>
    <t>K64 Egyéb eszközök-irodai bútor</t>
  </si>
  <si>
    <t>K64 Martaszfaltozás</t>
  </si>
  <si>
    <t>K64 Járdaterv</t>
  </si>
  <si>
    <t>K64 Savanyúkút</t>
  </si>
  <si>
    <t>K64 koncessziós díj terhére akna felújítás</t>
  </si>
  <si>
    <t>K64 Járda</t>
  </si>
  <si>
    <t>K61 Immateriális javak beszerzése, létesítése-rendezési terv</t>
  </si>
  <si>
    <t>B411 Egyéb működési bevételek</t>
  </si>
  <si>
    <t>LOVAS KÖZSÉG ÖNKORMÁNYZAT 2018. ÉVI KÖLTSÉGVETÉSE</t>
  </si>
  <si>
    <t>2017.
EREDETI EI</t>
  </si>
  <si>
    <t>2017.
MÓDOSÍTOTT EI</t>
  </si>
  <si>
    <t>2017.12.31.
TELJESÍTÉS</t>
  </si>
  <si>
    <t>K9124 Befektetési célú belföldi értékpapírok beváltása K9124</t>
  </si>
  <si>
    <t>K913 Államháztartáson belüli megelőlegezések folyósítása</t>
  </si>
  <si>
    <t>K915 Központi, irányító szervi támogatások folyósítása</t>
  </si>
  <si>
    <t>K9111 Hosszú lejáratú hitelek, kölcsönök törlesztése</t>
  </si>
  <si>
    <t>B112 Települési önkormányzatok köznevelési feladatainak támogatása</t>
  </si>
  <si>
    <t>B113 Települési önkormányzatok szociális,gyermekjóléti és gyermekétkeztetési feladatainak támogatása</t>
  </si>
  <si>
    <t xml:space="preserve">          3. lakott külterülettel kapcsolatos feladatok támogatása</t>
  </si>
  <si>
    <t>B411</t>
  </si>
  <si>
    <t>Működési támogatás házi segítségnyújtás támogatására</t>
  </si>
  <si>
    <t xml:space="preserve"> K62 Járdaépítés</t>
  </si>
  <si>
    <t xml:space="preserve">1. melléklet a </t>
  </si>
  <si>
    <t>önkormányzati rendelethez</t>
  </si>
  <si>
    <t>2. melléklet a</t>
  </si>
  <si>
    <t>3. melléklet a</t>
  </si>
  <si>
    <t>4. melléklet a</t>
  </si>
  <si>
    <t>5. melléklet a</t>
  </si>
  <si>
    <t>6. melléklet a</t>
  </si>
  <si>
    <t>7. melléklet a</t>
  </si>
  <si>
    <t>8. melléklet a</t>
  </si>
  <si>
    <t>9. melléklet a</t>
  </si>
  <si>
    <t>10. melléklet a</t>
  </si>
  <si>
    <t>11. melléklet a</t>
  </si>
  <si>
    <t>12. melléklet a</t>
  </si>
  <si>
    <t>13. melléklet a</t>
  </si>
  <si>
    <r>
      <t xml:space="preserve">          5. kiegészítés </t>
    </r>
    <r>
      <rPr>
        <sz val="10"/>
        <color indexed="8"/>
        <rFont val="Times New Roman"/>
        <family val="1"/>
        <charset val="238"/>
      </rPr>
      <t>(a települési önkormányzatok működésének támogatásához kapcsolódóan)</t>
    </r>
  </si>
  <si>
    <t>adott közvetett támogatások, kedvezmények Ft-ban</t>
  </si>
  <si>
    <t>K512 Egyéb működési célú támogatások ÁH kívülre</t>
  </si>
  <si>
    <t>K513 Tartalékok általános</t>
  </si>
  <si>
    <t>K513 Tartalékok Cél</t>
  </si>
  <si>
    <t>tartalék</t>
  </si>
  <si>
    <t>LOVAS KÖZSÉG ÖNKORMÁNYZATA 2017. ÉVI KÖLTSÉGVETÉSE</t>
  </si>
  <si>
    <t xml:space="preserve">Az önkormányzat által 2017. évben </t>
  </si>
  <si>
    <t>2017. évi MÓDOSÍTOTT</t>
  </si>
  <si>
    <t>2017. évi EREDETI</t>
  </si>
  <si>
    <t>K9122 Forgatási célú belföldi értékpapírok beváltása</t>
  </si>
  <si>
    <t>K9123 Befektetési célú belföldi értékpapírok vásárlása</t>
  </si>
  <si>
    <t>K9124 Befektetési célú belföldi értékpapírok beváltása</t>
  </si>
  <si>
    <t>B410</t>
  </si>
  <si>
    <t>Biztosító által fizetett kártérítés</t>
  </si>
  <si>
    <t xml:space="preserve">          8. településképi arculati kézikönyv elkészítésének támogatása</t>
  </si>
  <si>
    <t xml:space="preserve">           2017. évi lakossági víz- és csatornaszolg. támogatás</t>
  </si>
  <si>
    <t xml:space="preserve">           polgármesteri illetmény támogatás</t>
  </si>
  <si>
    <t xml:space="preserve">           önkormányzati bérkompenzáció</t>
  </si>
  <si>
    <t>Balatonfüredi Többcélú Társulás</t>
  </si>
  <si>
    <t>Bursa Hungarica felsőoktatási támogatás</t>
  </si>
  <si>
    <t>K511</t>
  </si>
  <si>
    <t>Működési célú támogatások az EU-nak</t>
  </si>
  <si>
    <t>egyéb vállalkozások</t>
  </si>
  <si>
    <t>K511 Működési célú támogatások az EU-nak</t>
  </si>
  <si>
    <t>TELJESÍTÉS 2017.12.31</t>
  </si>
  <si>
    <t>B410 Biztosító által fizetett kártérítés</t>
  </si>
  <si>
    <t>K6-K7 BERUHÁZÁSOK, FELÚJÍTÁSOK</t>
  </si>
  <si>
    <t>államháztartáson belüli megelőlegezések</t>
  </si>
  <si>
    <t>3/2018. (V.31.)</t>
  </si>
  <si>
    <t>adatok Ft-ban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</si>
</sst>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\ ##0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.5"/>
      <color indexed="8"/>
      <name val="Times New Roman"/>
      <family val="1"/>
      <charset val="238"/>
    </font>
    <font>
      <b/>
      <i/>
      <sz val="11.5"/>
      <color indexed="8"/>
      <name val="Times New Roman"/>
      <family val="1"/>
      <charset val="238"/>
    </font>
    <font>
      <i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26" fillId="0" borderId="0"/>
    <xf numFmtId="0" fontId="21" fillId="0" borderId="0"/>
    <xf numFmtId="0" fontId="18" fillId="0" borderId="0"/>
    <xf numFmtId="9" fontId="2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2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4" borderId="1" xfId="0" applyFont="1" applyFill="1" applyBorder="1"/>
    <xf numFmtId="3" fontId="8" fillId="4" borderId="1" xfId="0" applyNumberFormat="1" applyFont="1" applyFill="1" applyBorder="1"/>
    <xf numFmtId="0" fontId="2" fillId="0" borderId="0" xfId="0" applyFont="1"/>
    <xf numFmtId="0" fontId="4" fillId="5" borderId="1" xfId="0" applyFont="1" applyFill="1" applyBorder="1"/>
    <xf numFmtId="3" fontId="4" fillId="5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3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3" fillId="0" borderId="0" xfId="0" applyFont="1"/>
    <xf numFmtId="0" fontId="8" fillId="7" borderId="1" xfId="0" applyFont="1" applyFill="1" applyBorder="1"/>
    <xf numFmtId="3" fontId="8" fillId="7" borderId="1" xfId="0" applyNumberFormat="1" applyFont="1" applyFill="1" applyBorder="1"/>
    <xf numFmtId="0" fontId="4" fillId="0" borderId="0" xfId="0" applyFont="1" applyAlignment="1">
      <alignment horizontal="right"/>
    </xf>
    <xf numFmtId="0" fontId="5" fillId="0" borderId="1" xfId="12" applyFont="1" applyFill="1" applyBorder="1" applyAlignment="1" applyProtection="1"/>
    <xf numFmtId="0" fontId="4" fillId="8" borderId="1" xfId="0" applyFont="1" applyFill="1" applyBorder="1"/>
    <xf numFmtId="3" fontId="4" fillId="8" borderId="1" xfId="0" applyNumberFormat="1" applyFont="1" applyFill="1" applyBorder="1"/>
    <xf numFmtId="3" fontId="4" fillId="9" borderId="1" xfId="0" applyNumberFormat="1" applyFont="1" applyFill="1" applyBorder="1"/>
    <xf numFmtId="0" fontId="4" fillId="0" borderId="0" xfId="0" applyFont="1" applyFill="1" applyAlignment="1">
      <alignment horizontal="right"/>
    </xf>
    <xf numFmtId="3" fontId="4" fillId="0" borderId="1" xfId="0" applyNumberFormat="1" applyFont="1" applyFill="1" applyBorder="1"/>
    <xf numFmtId="3" fontId="5" fillId="0" borderId="1" xfId="0" applyNumberFormat="1" applyFont="1" applyFill="1" applyBorder="1"/>
    <xf numFmtId="3" fontId="0" fillId="0" borderId="0" xfId="0" applyNumberFormat="1"/>
    <xf numFmtId="3" fontId="8" fillId="0" borderId="0" xfId="0" applyNumberFormat="1" applyFont="1" applyFill="1" applyBorder="1"/>
    <xf numFmtId="0" fontId="14" fillId="0" borderId="1" xfId="0" applyFont="1" applyFill="1" applyBorder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2" fillId="2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/>
    <xf numFmtId="3" fontId="2" fillId="10" borderId="1" xfId="0" applyNumberFormat="1" applyFont="1" applyFill="1" applyBorder="1"/>
    <xf numFmtId="3" fontId="12" fillId="8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6" fillId="0" borderId="1" xfId="0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8" fillId="6" borderId="1" xfId="0" applyFont="1" applyFill="1" applyBorder="1"/>
    <xf numFmtId="3" fontId="8" fillId="6" borderId="1" xfId="0" applyNumberFormat="1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12" fillId="11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3" fontId="9" fillId="11" borderId="1" xfId="0" applyNumberFormat="1" applyFont="1" applyFill="1" applyBorder="1"/>
    <xf numFmtId="0" fontId="4" fillId="0" borderId="2" xfId="16" applyFont="1" applyFill="1" applyBorder="1" applyAlignment="1">
      <alignment vertical="center"/>
    </xf>
    <xf numFmtId="0" fontId="12" fillId="0" borderId="2" xfId="16" applyFont="1" applyFill="1" applyBorder="1" applyAlignment="1">
      <alignment vertical="center" wrapText="1"/>
    </xf>
    <xf numFmtId="0" fontId="12" fillId="0" borderId="3" xfId="16" applyFont="1" applyFill="1" applyBorder="1" applyAlignment="1">
      <alignment vertical="center" wrapText="1"/>
    </xf>
    <xf numFmtId="0" fontId="12" fillId="0" borderId="4" xfId="16" applyFont="1" applyFill="1" applyBorder="1" applyAlignment="1">
      <alignment vertical="center" wrapText="1"/>
    </xf>
    <xf numFmtId="0" fontId="12" fillId="0" borderId="2" xfId="16" applyFont="1" applyFill="1" applyBorder="1" applyAlignment="1">
      <alignment vertical="center"/>
    </xf>
    <xf numFmtId="0" fontId="3" fillId="0" borderId="2" xfId="16" applyFont="1" applyFill="1" applyBorder="1" applyAlignment="1">
      <alignment vertical="center"/>
    </xf>
    <xf numFmtId="0" fontId="5" fillId="0" borderId="2" xfId="16" applyFont="1" applyFill="1" applyBorder="1" applyAlignment="1">
      <alignment vertical="center" wrapText="1"/>
    </xf>
    <xf numFmtId="0" fontId="5" fillId="0" borderId="3" xfId="16" applyFont="1" applyFill="1" applyBorder="1" applyAlignment="1">
      <alignment vertical="center" wrapText="1"/>
    </xf>
    <xf numFmtId="0" fontId="5" fillId="0" borderId="4" xfId="16" applyFont="1" applyFill="1" applyBorder="1" applyAlignment="1">
      <alignment vertical="center" wrapText="1"/>
    </xf>
    <xf numFmtId="0" fontId="4" fillId="4" borderId="2" xfId="16" applyFont="1" applyFill="1" applyBorder="1" applyAlignment="1">
      <alignment vertical="center"/>
    </xf>
    <xf numFmtId="0" fontId="12" fillId="4" borderId="2" xfId="16" applyFont="1" applyFill="1" applyBorder="1" applyAlignment="1">
      <alignment vertical="center" wrapText="1"/>
    </xf>
    <xf numFmtId="0" fontId="12" fillId="4" borderId="3" xfId="16" applyFont="1" applyFill="1" applyBorder="1" applyAlignment="1">
      <alignment vertical="center" wrapText="1"/>
    </xf>
    <xf numFmtId="0" fontId="12" fillId="4" borderId="4" xfId="16" applyFont="1" applyFill="1" applyBorder="1" applyAlignment="1">
      <alignment vertical="center" wrapText="1"/>
    </xf>
    <xf numFmtId="3" fontId="4" fillId="4" borderId="1" xfId="0" applyNumberFormat="1" applyFont="1" applyFill="1" applyBorder="1"/>
    <xf numFmtId="3" fontId="4" fillId="11" borderId="1" xfId="0" applyNumberFormat="1" applyFont="1" applyFill="1" applyBorder="1"/>
    <xf numFmtId="0" fontId="9" fillId="8" borderId="1" xfId="0" applyFont="1" applyFill="1" applyBorder="1"/>
    <xf numFmtId="3" fontId="9" fillId="8" borderId="1" xfId="0" applyNumberFormat="1" applyFont="1" applyFill="1" applyBorder="1"/>
    <xf numFmtId="0" fontId="2" fillId="11" borderId="1" xfId="0" applyFont="1" applyFill="1" applyBorder="1"/>
    <xf numFmtId="0" fontId="4" fillId="11" borderId="1" xfId="0" applyFont="1" applyFill="1" applyBorder="1" applyAlignment="1">
      <alignment horizontal="left"/>
    </xf>
    <xf numFmtId="3" fontId="2" fillId="11" borderId="1" xfId="0" applyNumberFormat="1" applyFont="1" applyFill="1" applyBorder="1"/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3" fontId="5" fillId="0" borderId="10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12" xfId="34" applyFont="1" applyBorder="1" applyAlignment="1">
      <alignment horizontal="justify"/>
    </xf>
    <xf numFmtId="0" fontId="12" fillId="0" borderId="9" xfId="34" applyFont="1" applyBorder="1" applyAlignment="1">
      <alignment horizontal="justify"/>
    </xf>
    <xf numFmtId="0" fontId="5" fillId="0" borderId="13" xfId="34" applyFont="1" applyFill="1" applyBorder="1" applyAlignment="1">
      <alignment horizontal="justify"/>
    </xf>
    <xf numFmtId="0" fontId="12" fillId="0" borderId="9" xfId="34" applyFont="1" applyBorder="1" applyAlignment="1">
      <alignment horizontal="justify" wrapText="1"/>
    </xf>
    <xf numFmtId="0" fontId="12" fillId="4" borderId="9" xfId="34" applyFont="1" applyFill="1" applyBorder="1"/>
    <xf numFmtId="0" fontId="12" fillId="0" borderId="9" xfId="34" applyFont="1" applyFill="1" applyBorder="1" applyAlignment="1">
      <alignment wrapText="1"/>
    </xf>
    <xf numFmtId="0" fontId="12" fillId="4" borderId="14" xfId="34" applyFont="1" applyFill="1" applyBorder="1" applyAlignment="1">
      <alignment wrapText="1"/>
    </xf>
    <xf numFmtId="3" fontId="12" fillId="4" borderId="15" xfId="34" applyNumberFormat="1" applyFont="1" applyFill="1" applyBorder="1" applyAlignment="1">
      <alignment wrapText="1"/>
    </xf>
    <xf numFmtId="0" fontId="5" fillId="0" borderId="0" xfId="34" applyFont="1"/>
    <xf numFmtId="0" fontId="12" fillId="0" borderId="9" xfId="34" applyFont="1" applyFill="1" applyBorder="1" applyAlignment="1">
      <alignment horizontal="justify"/>
    </xf>
    <xf numFmtId="0" fontId="5" fillId="0" borderId="9" xfId="34" applyFont="1" applyFill="1" applyBorder="1" applyAlignment="1">
      <alignment horizontal="justify"/>
    </xf>
    <xf numFmtId="0" fontId="12" fillId="4" borderId="9" xfId="34" applyFont="1" applyFill="1" applyBorder="1" applyAlignment="1">
      <alignment wrapText="1"/>
    </xf>
    <xf numFmtId="3" fontId="24" fillId="0" borderId="1" xfId="34" applyNumberFormat="1" applyFont="1" applyBorder="1"/>
    <xf numFmtId="3" fontId="23" fillId="0" borderId="10" xfId="34" applyNumberFormat="1" applyFont="1" applyBorder="1"/>
    <xf numFmtId="3" fontId="23" fillId="0" borderId="1" xfId="34" applyNumberFormat="1" applyFont="1" applyBorder="1"/>
    <xf numFmtId="3" fontId="23" fillId="0" borderId="1" xfId="34" applyNumberFormat="1" applyFont="1" applyBorder="1" applyAlignment="1">
      <alignment wrapText="1"/>
    </xf>
    <xf numFmtId="3" fontId="23" fillId="4" borderId="1" xfId="34" applyNumberFormat="1" applyFont="1" applyFill="1" applyBorder="1"/>
    <xf numFmtId="3" fontId="23" fillId="4" borderId="10" xfId="34" applyNumberFormat="1" applyFont="1" applyFill="1" applyBorder="1"/>
    <xf numFmtId="3" fontId="23" fillId="0" borderId="15" xfId="34" applyNumberFormat="1" applyFont="1" applyFill="1" applyBorder="1"/>
    <xf numFmtId="0" fontId="24" fillId="0" borderId="0" xfId="34" applyFont="1"/>
    <xf numFmtId="3" fontId="24" fillId="0" borderId="10" xfId="34" applyNumberFormat="1" applyFont="1" applyBorder="1"/>
    <xf numFmtId="3" fontId="23" fillId="0" borderId="15" xfId="34" applyNumberFormat="1" applyFont="1" applyBorder="1"/>
    <xf numFmtId="0" fontId="12" fillId="2" borderId="16" xfId="34" applyFont="1" applyFill="1" applyBorder="1" applyAlignment="1">
      <alignment horizontal="center" vertical="center" wrapText="1"/>
    </xf>
    <xf numFmtId="0" fontId="12" fillId="2" borderId="17" xfId="34" applyFont="1" applyFill="1" applyBorder="1" applyAlignment="1">
      <alignment horizontal="center" vertical="center" wrapText="1"/>
    </xf>
    <xf numFmtId="0" fontId="25" fillId="2" borderId="18" xfId="34" applyFont="1" applyFill="1" applyBorder="1"/>
    <xf numFmtId="3" fontId="25" fillId="2" borderId="16" xfId="34" applyNumberFormat="1" applyFont="1" applyFill="1" applyBorder="1"/>
    <xf numFmtId="0" fontId="12" fillId="2" borderId="18" xfId="34" applyFont="1" applyFill="1" applyBorder="1" applyAlignment="1">
      <alignment horizontal="center" vertical="center"/>
    </xf>
    <xf numFmtId="0" fontId="25" fillId="2" borderId="19" xfId="34" applyFont="1" applyFill="1" applyBorder="1"/>
    <xf numFmtId="3" fontId="25" fillId="2" borderId="20" xfId="34" applyNumberFormat="1" applyFont="1" applyFill="1" applyBorder="1"/>
    <xf numFmtId="3" fontId="23" fillId="0" borderId="21" xfId="34" applyNumberFormat="1" applyFont="1" applyBorder="1"/>
    <xf numFmtId="0" fontId="1" fillId="0" borderId="1" xfId="0" applyFont="1" applyBorder="1"/>
    <xf numFmtId="3" fontId="23" fillId="0" borderId="22" xfId="34" applyNumberFormat="1" applyFont="1" applyBorder="1"/>
    <xf numFmtId="3" fontId="23" fillId="0" borderId="8" xfId="34" applyNumberFormat="1" applyFont="1" applyBorder="1"/>
    <xf numFmtId="3" fontId="25" fillId="2" borderId="17" xfId="34" applyNumberFormat="1" applyFont="1" applyFill="1" applyBorder="1"/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6" xfId="0" applyNumberFormat="1" applyFont="1" applyFill="1" applyBorder="1" applyAlignment="1">
      <alignment horizontal="right"/>
    </xf>
    <xf numFmtId="164" fontId="12" fillId="2" borderId="17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4" fillId="11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12" fillId="11" borderId="1" xfId="0" applyFont="1" applyFill="1" applyBorder="1"/>
    <xf numFmtId="0" fontId="12" fillId="0" borderId="1" xfId="0" applyFont="1" applyBorder="1" applyAlignment="1">
      <alignment horizontal="right"/>
    </xf>
    <xf numFmtId="3" fontId="1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11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0" xfId="34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14" borderId="1" xfId="0" applyNumberFormat="1" applyFont="1" applyFill="1" applyBorder="1"/>
    <xf numFmtId="0" fontId="4" fillId="1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8" borderId="2" xfId="0" applyFont="1" applyFill="1" applyBorder="1"/>
    <xf numFmtId="0" fontId="8" fillId="2" borderId="2" xfId="0" applyFont="1" applyFill="1" applyBorder="1"/>
    <xf numFmtId="0" fontId="3" fillId="6" borderId="2" xfId="0" applyFont="1" applyFill="1" applyBorder="1"/>
    <xf numFmtId="0" fontId="8" fillId="11" borderId="2" xfId="0" applyFont="1" applyFill="1" applyBorder="1"/>
    <xf numFmtId="3" fontId="3" fillId="8" borderId="1" xfId="0" applyNumberFormat="1" applyFont="1" applyFill="1" applyBorder="1"/>
    <xf numFmtId="3" fontId="8" fillId="2" borderId="1" xfId="0" applyNumberFormat="1" applyFont="1" applyFill="1" applyBorder="1"/>
    <xf numFmtId="3" fontId="3" fillId="6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14" borderId="1" xfId="0" applyFont="1" applyFill="1" applyBorder="1"/>
    <xf numFmtId="0" fontId="4" fillId="14" borderId="1" xfId="0" applyFont="1" applyFill="1" applyBorder="1"/>
    <xf numFmtId="3" fontId="15" fillId="14" borderId="1" xfId="0" applyNumberFormat="1" applyFont="1" applyFill="1" applyBorder="1"/>
    <xf numFmtId="0" fontId="3" fillId="0" borderId="1" xfId="0" applyFont="1" applyFill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4" fillId="14" borderId="1" xfId="0" applyNumberFormat="1" applyFont="1" applyFill="1" applyBorder="1"/>
    <xf numFmtId="0" fontId="30" fillId="14" borderId="1" xfId="0" applyFont="1" applyFill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0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5" fillId="0" borderId="0" xfId="0" applyFont="1" applyBorder="1" applyAlignment="1"/>
    <xf numFmtId="0" fontId="29" fillId="0" borderId="0" xfId="0" applyFont="1"/>
    <xf numFmtId="0" fontId="0" fillId="0" borderId="0" xfId="0" applyFont="1"/>
    <xf numFmtId="3" fontId="0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3" fillId="0" borderId="1" xfId="0" applyNumberFormat="1" applyFont="1" applyBorder="1"/>
    <xf numFmtId="0" fontId="3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3" fillId="0" borderId="33" xfId="34" applyNumberFormat="1" applyFont="1" applyBorder="1"/>
    <xf numFmtId="3" fontId="25" fillId="2" borderId="34" xfId="34" applyNumberFormat="1" applyFont="1" applyFill="1" applyBorder="1"/>
    <xf numFmtId="3" fontId="12" fillId="4" borderId="33" xfId="34" applyNumberFormat="1" applyFont="1" applyFill="1" applyBorder="1" applyAlignment="1">
      <alignment wrapText="1"/>
    </xf>
  </cellXfs>
  <cellStyles count="38">
    <cellStyle name="Ezres 2 10" xfId="1"/>
    <cellStyle name="Ezres 2 11" xfId="2"/>
    <cellStyle name="Ezres 2 12" xfId="3"/>
    <cellStyle name="Ezres 2 2" xfId="4"/>
    <cellStyle name="Ezres 2 3" xfId="5"/>
    <cellStyle name="Ezres 2 4" xfId="6"/>
    <cellStyle name="Ezres 2 5" xfId="7"/>
    <cellStyle name="Ezres 2 6" xfId="8"/>
    <cellStyle name="Ezres 2 7" xfId="9"/>
    <cellStyle name="Ezres 2 8" xfId="10"/>
    <cellStyle name="Ezres 2 9" xfId="11"/>
    <cellStyle name="Hivatkozás" xfId="12" builtinId="8"/>
    <cellStyle name="Normál" xfId="0" builtinId="0"/>
    <cellStyle name="Normál 11" xfId="13"/>
    <cellStyle name="Normál 13" xfId="14"/>
    <cellStyle name="Normál 14" xfId="15"/>
    <cellStyle name="Normál 2" xfId="16"/>
    <cellStyle name="Normál 2 10" xfId="17"/>
    <cellStyle name="Normál 2 11" xfId="18"/>
    <cellStyle name="Normál 2 12" xfId="19"/>
    <cellStyle name="Normál 2 2" xfId="20"/>
    <cellStyle name="Normál 2 3" xfId="21"/>
    <cellStyle name="Normál 2 4" xfId="22"/>
    <cellStyle name="Normál 2 5" xfId="23"/>
    <cellStyle name="Normál 2 6" xfId="24"/>
    <cellStyle name="Normál 2 7" xfId="25"/>
    <cellStyle name="Normál 2 8" xfId="26"/>
    <cellStyle name="Normál 2 9" xfId="27"/>
    <cellStyle name="Normál 3" xfId="28"/>
    <cellStyle name="Normál 3 2" xfId="29"/>
    <cellStyle name="Normál 3_7 számú melléklet" xfId="30"/>
    <cellStyle name="Normál 4" xfId="31"/>
    <cellStyle name="Normál 4 2" xfId="32"/>
    <cellStyle name="Normál 5" xfId="33"/>
    <cellStyle name="Normál 6" xfId="34"/>
    <cellStyle name="Normál 8" xfId="35"/>
    <cellStyle name="Normal_KTRSZJ" xfId="36"/>
    <cellStyle name="Százalék 6" xfId="3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7"/>
  <sheetViews>
    <sheetView tabSelected="1" workbookViewId="0">
      <selection activeCell="E2" sqref="E2"/>
    </sheetView>
  </sheetViews>
  <sheetFormatPr defaultColWidth="9.140625" defaultRowHeight="15.75"/>
  <cols>
    <col min="1" max="1" width="9.140625" style="3"/>
    <col min="2" max="2" width="81.5703125" style="3" bestFit="1" customWidth="1"/>
    <col min="3" max="3" width="20.7109375" style="4" customWidth="1"/>
    <col min="4" max="5" width="20.7109375" style="3" customWidth="1"/>
    <col min="6" max="6" width="9.140625" style="3"/>
    <col min="7" max="7" width="11.85546875" style="3" bestFit="1" customWidth="1"/>
    <col min="8" max="16384" width="9.140625" style="3"/>
  </cols>
  <sheetData>
    <row r="1" spans="2:7">
      <c r="B1" s="201" t="s">
        <v>596</v>
      </c>
    </row>
    <row r="2" spans="2:7">
      <c r="B2" s="14" t="s">
        <v>132</v>
      </c>
      <c r="C2" s="18"/>
      <c r="E2" s="42" t="s">
        <v>620</v>
      </c>
    </row>
    <row r="3" spans="2:7">
      <c r="B3" s="14"/>
      <c r="C3" s="18"/>
    </row>
    <row r="4" spans="2:7" ht="49.5" customHeight="1">
      <c r="B4" s="173" t="s">
        <v>373</v>
      </c>
      <c r="C4" s="61" t="s">
        <v>563</v>
      </c>
      <c r="D4" s="61" t="s">
        <v>564</v>
      </c>
      <c r="E4" s="61" t="s">
        <v>565</v>
      </c>
    </row>
    <row r="5" spans="2:7">
      <c r="B5" s="174" t="s">
        <v>111</v>
      </c>
      <c r="C5" s="6">
        <f>'1.kiad.'!C23</f>
        <v>7802000</v>
      </c>
      <c r="D5" s="6">
        <f>'1.kiad.'!D23</f>
        <v>10164184</v>
      </c>
      <c r="E5" s="6">
        <f>'1.kiad.'!E23</f>
        <v>10164184</v>
      </c>
    </row>
    <row r="6" spans="2:7">
      <c r="B6" s="174" t="s">
        <v>112</v>
      </c>
      <c r="C6" s="6">
        <f>'1.kiad.'!C24</f>
        <v>1384000</v>
      </c>
      <c r="D6" s="6">
        <f>'1.kiad.'!D24</f>
        <v>1885088</v>
      </c>
      <c r="E6" s="6">
        <f>'1.kiad.'!E24</f>
        <v>1885088</v>
      </c>
    </row>
    <row r="7" spans="2:7">
      <c r="B7" s="174" t="s">
        <v>113</v>
      </c>
      <c r="C7" s="6">
        <f>'1.kiad.'!C49</f>
        <v>17035000</v>
      </c>
      <c r="D7" s="6">
        <f>'1.kiad.'!D49</f>
        <v>13868009</v>
      </c>
      <c r="E7" s="6">
        <f>'1.kiad.'!E49</f>
        <v>13868009</v>
      </c>
    </row>
    <row r="8" spans="2:7">
      <c r="B8" s="174" t="s">
        <v>114</v>
      </c>
      <c r="C8" s="6">
        <f>'1.kiad.'!C58</f>
        <v>2807000</v>
      </c>
      <c r="D8" s="6">
        <f>'1.kiad.'!D58</f>
        <v>2942160</v>
      </c>
      <c r="E8" s="6">
        <f>'1.kiad.'!E58</f>
        <v>2942160</v>
      </c>
    </row>
    <row r="9" spans="2:7">
      <c r="B9" s="174" t="s">
        <v>115</v>
      </c>
      <c r="C9" s="6">
        <f>'1.kiad.'!C73</f>
        <v>11308799</v>
      </c>
      <c r="D9" s="6">
        <f>'1.kiad.'!D73</f>
        <v>30671587</v>
      </c>
      <c r="E9" s="6">
        <f>'1.kiad.'!E73</f>
        <v>30671587</v>
      </c>
    </row>
    <row r="10" spans="2:7">
      <c r="B10" s="174" t="s">
        <v>116</v>
      </c>
      <c r="C10" s="6">
        <f>'1.kiad.'!C82</f>
        <v>36342000</v>
      </c>
      <c r="D10" s="6">
        <f>'1.kiad.'!D82</f>
        <v>33956493</v>
      </c>
      <c r="E10" s="6">
        <f>'1.kiad.'!E82</f>
        <v>33956493</v>
      </c>
      <c r="G10" s="4"/>
    </row>
    <row r="11" spans="2:7">
      <c r="B11" s="174" t="s">
        <v>117</v>
      </c>
      <c r="C11" s="6">
        <f>'1.kiad.'!C87</f>
        <v>635000</v>
      </c>
      <c r="D11" s="6">
        <f>'1.kiad.'!D87</f>
        <v>0</v>
      </c>
      <c r="E11" s="6">
        <f>'1.kiad.'!E87</f>
        <v>0</v>
      </c>
    </row>
    <row r="12" spans="2:7">
      <c r="B12" s="174" t="s">
        <v>118</v>
      </c>
      <c r="C12" s="6">
        <f>'1.kiad.'!C96</f>
        <v>0</v>
      </c>
      <c r="D12" s="6">
        <f>'1.kiad.'!D96</f>
        <v>0</v>
      </c>
      <c r="E12" s="6">
        <f>'1.kiad.'!E96</f>
        <v>0</v>
      </c>
    </row>
    <row r="13" spans="2:7">
      <c r="B13" s="175" t="s">
        <v>119</v>
      </c>
      <c r="C13" s="179">
        <f>SUM(C5:C12)</f>
        <v>77313799</v>
      </c>
      <c r="D13" s="179">
        <f>SUM(D5:D12)</f>
        <v>93487521</v>
      </c>
      <c r="E13" s="179">
        <f>SUM(E5:E12)</f>
        <v>93487521</v>
      </c>
    </row>
    <row r="14" spans="2:7">
      <c r="B14" s="174" t="s">
        <v>120</v>
      </c>
      <c r="C14" s="6">
        <f>'1.kiad.'!C121</f>
        <v>908322</v>
      </c>
      <c r="D14" s="6">
        <f>'1.kiad.'!D121</f>
        <v>2221287</v>
      </c>
      <c r="E14" s="6">
        <f>'1.kiad.'!E121</f>
        <v>2221287</v>
      </c>
    </row>
    <row r="15" spans="2:7" ht="18.75">
      <c r="B15" s="176" t="s">
        <v>121</v>
      </c>
      <c r="C15" s="180">
        <f>C13+C14</f>
        <v>78222121</v>
      </c>
      <c r="D15" s="180">
        <f>D13+D14</f>
        <v>95708808</v>
      </c>
      <c r="E15" s="180">
        <f>E13+E14</f>
        <v>95708808</v>
      </c>
    </row>
    <row r="16" spans="2:7">
      <c r="B16" s="174" t="s">
        <v>122</v>
      </c>
      <c r="C16" s="6">
        <f>'2.bev.'!C18</f>
        <v>23826208</v>
      </c>
      <c r="D16" s="6">
        <f>'2.bev.'!D18</f>
        <v>33155108</v>
      </c>
      <c r="E16" s="6">
        <f>'2.bev.'!E18</f>
        <v>33155108</v>
      </c>
    </row>
    <row r="17" spans="2:5">
      <c r="B17" s="174" t="s">
        <v>123</v>
      </c>
      <c r="C17" s="6">
        <f>'2.bev.'!C24</f>
        <v>0</v>
      </c>
      <c r="D17" s="6">
        <f>'2.bev.'!D24</f>
        <v>992991</v>
      </c>
      <c r="E17" s="6">
        <f>'2.bev.'!E24</f>
        <v>992991</v>
      </c>
    </row>
    <row r="18" spans="2:5">
      <c r="B18" s="174" t="s">
        <v>124</v>
      </c>
      <c r="C18" s="6">
        <f>'2.bev.'!C38</f>
        <v>24010000</v>
      </c>
      <c r="D18" s="6">
        <f>'2.bev.'!D38</f>
        <v>27730256</v>
      </c>
      <c r="E18" s="6">
        <f>'2.bev.'!E38</f>
        <v>27730256</v>
      </c>
    </row>
    <row r="19" spans="2:5">
      <c r="B19" s="174" t="s">
        <v>125</v>
      </c>
      <c r="C19" s="6">
        <f>'2.bev.'!C50</f>
        <v>200000</v>
      </c>
      <c r="D19" s="6">
        <f>'2.bev.'!D50</f>
        <v>1313967</v>
      </c>
      <c r="E19" s="6">
        <f>'2.bev.'!E50</f>
        <v>1313967</v>
      </c>
    </row>
    <row r="20" spans="2:5">
      <c r="B20" s="174" t="s">
        <v>126</v>
      </c>
      <c r="C20" s="6">
        <f>'2.bev.'!C56</f>
        <v>0</v>
      </c>
      <c r="D20" s="6">
        <f>'2.bev.'!D56</f>
        <v>0</v>
      </c>
      <c r="E20" s="6">
        <f>'2.bev.'!E56</f>
        <v>0</v>
      </c>
    </row>
    <row r="21" spans="2:5">
      <c r="B21" s="174" t="s">
        <v>127</v>
      </c>
      <c r="C21" s="6">
        <f>'2.bev.'!C61</f>
        <v>0</v>
      </c>
      <c r="D21" s="6">
        <f>'2.bev.'!D61</f>
        <v>0</v>
      </c>
      <c r="E21" s="6">
        <f>'2.bev.'!E61</f>
        <v>0</v>
      </c>
    </row>
    <row r="22" spans="2:5">
      <c r="B22" s="174" t="s">
        <v>128</v>
      </c>
      <c r="C22" s="6">
        <f>'2.bev.'!C65</f>
        <v>0</v>
      </c>
      <c r="D22" s="6">
        <f>'2.bev.'!D65</f>
        <v>0</v>
      </c>
      <c r="E22" s="6">
        <f>'2.bev.'!E65</f>
        <v>0</v>
      </c>
    </row>
    <row r="23" spans="2:5">
      <c r="B23" s="177" t="s">
        <v>129</v>
      </c>
      <c r="C23" s="181">
        <f>SUM(C16:C22)</f>
        <v>48036208</v>
      </c>
      <c r="D23" s="181">
        <f>SUM(D16:D22)</f>
        <v>63192322</v>
      </c>
      <c r="E23" s="181">
        <f>SUM(E16:E22)</f>
        <v>63192322</v>
      </c>
    </row>
    <row r="24" spans="2:5">
      <c r="B24" s="174" t="s">
        <v>130</v>
      </c>
      <c r="C24" s="6">
        <f>+'2.bev.'!C93</f>
        <v>30185913</v>
      </c>
      <c r="D24" s="6">
        <f>+'2.bev.'!D93</f>
        <v>32516486</v>
      </c>
      <c r="E24" s="6">
        <f>+'2.bev.'!E93</f>
        <v>32516486</v>
      </c>
    </row>
    <row r="25" spans="2:5" ht="18.75">
      <c r="B25" s="178" t="s">
        <v>131</v>
      </c>
      <c r="C25" s="75">
        <f>C23+C24</f>
        <v>78222121</v>
      </c>
      <c r="D25" s="75">
        <f>D23+D24</f>
        <v>95708808</v>
      </c>
      <c r="E25" s="75">
        <f>E23+E24</f>
        <v>95708808</v>
      </c>
    </row>
    <row r="27" spans="2:5">
      <c r="E27" s="4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1:I32"/>
  <sheetViews>
    <sheetView workbookViewId="0">
      <selection activeCell="F5" sqref="F5"/>
    </sheetView>
  </sheetViews>
  <sheetFormatPr defaultRowHeight="15.75"/>
  <cols>
    <col min="2" max="2" width="13" style="3" customWidth="1"/>
    <col min="3" max="3" width="76.5703125" bestFit="1" customWidth="1"/>
    <col min="4" max="6" width="20.7109375" customWidth="1"/>
    <col min="8" max="8" width="18.140625" bestFit="1" customWidth="1"/>
    <col min="9" max="9" width="9.140625" style="50"/>
  </cols>
  <sheetData>
    <row r="1" spans="2:6">
      <c r="C1" s="17"/>
    </row>
    <row r="2" spans="2:6">
      <c r="C2" s="171" t="s">
        <v>562</v>
      </c>
      <c r="D2" s="4"/>
    </row>
    <row r="3" spans="2:6">
      <c r="C3" s="17" t="s">
        <v>388</v>
      </c>
      <c r="D3" s="183" t="s">
        <v>585</v>
      </c>
      <c r="E3" s="182" t="str">
        <f>+'1.kiad.'!D4</f>
        <v>3/2018. (V.31.)</v>
      </c>
      <c r="F3" s="195" t="s">
        <v>577</v>
      </c>
    </row>
    <row r="4" spans="2:6">
      <c r="C4" s="17" t="s">
        <v>354</v>
      </c>
      <c r="F4" s="42" t="str">
        <f>+'kiadás-bevétel'!E2</f>
        <v>adatok Ft-ban</v>
      </c>
    </row>
    <row r="5" spans="2:6" ht="72" customHeight="1">
      <c r="B5" s="63" t="s">
        <v>371</v>
      </c>
      <c r="C5" s="66" t="s">
        <v>372</v>
      </c>
      <c r="D5" s="64" t="s">
        <v>563</v>
      </c>
      <c r="E5" s="64" t="s">
        <v>564</v>
      </c>
      <c r="F5" s="64" t="s">
        <v>565</v>
      </c>
    </row>
    <row r="6" spans="2:6">
      <c r="B6" s="5" t="s">
        <v>133</v>
      </c>
      <c r="C6" s="5" t="s">
        <v>375</v>
      </c>
      <c r="D6" s="6">
        <v>0</v>
      </c>
      <c r="E6" s="6">
        <v>0</v>
      </c>
      <c r="F6" s="6">
        <f>+E6</f>
        <v>0</v>
      </c>
    </row>
    <row r="7" spans="2:6">
      <c r="B7" s="5" t="s">
        <v>134</v>
      </c>
      <c r="C7" s="5" t="s">
        <v>376</v>
      </c>
      <c r="D7" s="6">
        <v>0</v>
      </c>
      <c r="E7" s="6">
        <v>822186</v>
      </c>
      <c r="F7" s="6">
        <f t="shared" ref="F7:F10" si="0">+E7</f>
        <v>822186</v>
      </c>
    </row>
    <row r="8" spans="2:6">
      <c r="B8" s="5" t="s">
        <v>135</v>
      </c>
      <c r="C8" s="5" t="s">
        <v>377</v>
      </c>
      <c r="D8" s="6">
        <v>0</v>
      </c>
      <c r="E8" s="6">
        <v>0</v>
      </c>
      <c r="F8" s="6">
        <f t="shared" si="0"/>
        <v>0</v>
      </c>
    </row>
    <row r="9" spans="2:6">
      <c r="B9" s="5" t="s">
        <v>136</v>
      </c>
      <c r="C9" s="5" t="s">
        <v>378</v>
      </c>
      <c r="D9" s="6">
        <v>0</v>
      </c>
      <c r="E9" s="6">
        <v>0</v>
      </c>
      <c r="F9" s="6">
        <f t="shared" si="0"/>
        <v>0</v>
      </c>
    </row>
    <row r="10" spans="2:6">
      <c r="B10" s="5" t="s">
        <v>137</v>
      </c>
      <c r="C10" s="5" t="s">
        <v>379</v>
      </c>
      <c r="D10" s="6">
        <v>0</v>
      </c>
      <c r="E10" s="6">
        <v>0</v>
      </c>
      <c r="F10" s="6">
        <f t="shared" si="0"/>
        <v>0</v>
      </c>
    </row>
    <row r="11" spans="2:6">
      <c r="B11" s="184" t="s">
        <v>138</v>
      </c>
      <c r="C11" s="184" t="s">
        <v>380</v>
      </c>
      <c r="D11" s="189">
        <f>SUM(D12:D18)</f>
        <v>4366666</v>
      </c>
      <c r="E11" s="189">
        <f t="shared" ref="E11:F11" si="1">SUM(E12:E18)</f>
        <v>4489230</v>
      </c>
      <c r="F11" s="189">
        <f t="shared" si="1"/>
        <v>4489230</v>
      </c>
    </row>
    <row r="12" spans="2:6">
      <c r="B12" s="36" t="s">
        <v>365</v>
      </c>
      <c r="C12" s="193" t="s">
        <v>574</v>
      </c>
      <c r="D12" s="6">
        <v>700000</v>
      </c>
      <c r="E12" s="6">
        <v>475675</v>
      </c>
      <c r="F12" s="6">
        <f>+E12</f>
        <v>475675</v>
      </c>
    </row>
    <row r="13" spans="2:6">
      <c r="B13" s="36"/>
      <c r="C13" s="193" t="s">
        <v>404</v>
      </c>
      <c r="D13" s="6">
        <v>1000000</v>
      </c>
      <c r="E13" s="6">
        <v>1000000</v>
      </c>
      <c r="F13" s="6">
        <f t="shared" ref="F13:F23" si="2">+E13</f>
        <v>1000000</v>
      </c>
    </row>
    <row r="14" spans="2:6">
      <c r="B14" s="5"/>
      <c r="C14" s="194" t="s">
        <v>392</v>
      </c>
      <c r="D14" s="6">
        <v>1300000</v>
      </c>
      <c r="E14" s="6">
        <v>1300000</v>
      </c>
      <c r="F14" s="6">
        <f t="shared" si="2"/>
        <v>1300000</v>
      </c>
    </row>
    <row r="15" spans="2:6">
      <c r="B15" s="5"/>
      <c r="C15" s="194" t="s">
        <v>390</v>
      </c>
      <c r="D15" s="6">
        <v>866666</v>
      </c>
      <c r="E15" s="6">
        <v>866674</v>
      </c>
      <c r="F15" s="6">
        <f t="shared" si="2"/>
        <v>866674</v>
      </c>
    </row>
    <row r="16" spans="2:6">
      <c r="B16" s="5"/>
      <c r="C16" s="194" t="s">
        <v>391</v>
      </c>
      <c r="D16" s="6">
        <v>500000</v>
      </c>
      <c r="E16" s="6">
        <v>0</v>
      </c>
      <c r="F16" s="6">
        <f t="shared" si="2"/>
        <v>0</v>
      </c>
    </row>
    <row r="17" spans="2:9">
      <c r="B17" s="5"/>
      <c r="C17" s="194" t="s">
        <v>609</v>
      </c>
      <c r="D17" s="6">
        <v>0</v>
      </c>
      <c r="E17" s="6">
        <v>696881</v>
      </c>
      <c r="F17" s="6">
        <f t="shared" si="2"/>
        <v>696881</v>
      </c>
    </row>
    <row r="18" spans="2:9">
      <c r="B18" s="5"/>
      <c r="C18" s="194" t="s">
        <v>610</v>
      </c>
      <c r="D18" s="6">
        <v>0</v>
      </c>
      <c r="E18" s="6">
        <v>150000</v>
      </c>
      <c r="F18" s="6">
        <f t="shared" si="2"/>
        <v>150000</v>
      </c>
    </row>
    <row r="19" spans="2:9">
      <c r="B19" s="5" t="s">
        <v>139</v>
      </c>
      <c r="C19" s="5" t="s">
        <v>381</v>
      </c>
      <c r="D19" s="6">
        <v>0</v>
      </c>
      <c r="E19" s="6">
        <v>0</v>
      </c>
      <c r="F19" s="6">
        <f t="shared" si="2"/>
        <v>0</v>
      </c>
    </row>
    <row r="20" spans="2:9">
      <c r="B20" s="5" t="s">
        <v>140</v>
      </c>
      <c r="C20" s="5" t="s">
        <v>382</v>
      </c>
      <c r="D20" s="6">
        <v>0</v>
      </c>
      <c r="E20" s="6">
        <v>0</v>
      </c>
      <c r="F20" s="6">
        <f t="shared" si="2"/>
        <v>0</v>
      </c>
    </row>
    <row r="21" spans="2:9">
      <c r="B21" s="5" t="s">
        <v>141</v>
      </c>
      <c r="C21" s="5" t="s">
        <v>383</v>
      </c>
      <c r="D21" s="6">
        <v>0</v>
      </c>
      <c r="E21" s="6">
        <v>0</v>
      </c>
      <c r="F21" s="6">
        <f t="shared" si="2"/>
        <v>0</v>
      </c>
    </row>
    <row r="22" spans="2:9">
      <c r="B22" s="5" t="s">
        <v>142</v>
      </c>
      <c r="C22" s="5" t="s">
        <v>384</v>
      </c>
      <c r="D22" s="6">
        <v>0</v>
      </c>
      <c r="E22" s="6">
        <v>0</v>
      </c>
      <c r="F22" s="6">
        <f t="shared" si="2"/>
        <v>0</v>
      </c>
    </row>
    <row r="23" spans="2:9">
      <c r="B23" s="5" t="s">
        <v>611</v>
      </c>
      <c r="C23" s="5" t="s">
        <v>612</v>
      </c>
      <c r="D23" s="6">
        <v>885000</v>
      </c>
      <c r="E23" s="6">
        <v>0</v>
      </c>
      <c r="F23" s="6">
        <f t="shared" si="2"/>
        <v>0</v>
      </c>
    </row>
    <row r="24" spans="2:9">
      <c r="B24" s="184" t="s">
        <v>153</v>
      </c>
      <c r="C24" s="184" t="s">
        <v>385</v>
      </c>
      <c r="D24" s="189">
        <f>D25+D26+D27+D28+D29</f>
        <v>0</v>
      </c>
      <c r="E24" s="189">
        <f>E25+E26+E27+E28+E29</f>
        <v>4731600</v>
      </c>
      <c r="F24" s="189">
        <f>F25+F26+F27+F28+F29</f>
        <v>4731600</v>
      </c>
    </row>
    <row r="25" spans="2:9">
      <c r="B25" s="36" t="s">
        <v>365</v>
      </c>
      <c r="C25" s="191" t="s">
        <v>393</v>
      </c>
      <c r="D25" s="6">
        <v>0</v>
      </c>
      <c r="E25" s="6">
        <v>300000</v>
      </c>
      <c r="F25" s="6">
        <f>+E25</f>
        <v>300000</v>
      </c>
    </row>
    <row r="26" spans="2:9">
      <c r="B26" s="5"/>
      <c r="C26" s="191" t="s">
        <v>47</v>
      </c>
      <c r="D26" s="6">
        <v>0</v>
      </c>
      <c r="E26" s="6">
        <v>230000</v>
      </c>
      <c r="F26" s="6">
        <f t="shared" ref="F26:F30" si="3">+E26</f>
        <v>230000</v>
      </c>
    </row>
    <row r="27" spans="2:9">
      <c r="B27" s="5"/>
      <c r="C27" s="191" t="s">
        <v>395</v>
      </c>
      <c r="D27" s="6">
        <v>0</v>
      </c>
      <c r="E27" s="6">
        <v>100000</v>
      </c>
      <c r="F27" s="6">
        <f t="shared" si="3"/>
        <v>100000</v>
      </c>
    </row>
    <row r="28" spans="2:9">
      <c r="B28" s="5"/>
      <c r="C28" s="191" t="s">
        <v>394</v>
      </c>
      <c r="D28" s="6">
        <v>0</v>
      </c>
      <c r="E28" s="6">
        <v>100000</v>
      </c>
      <c r="F28" s="6">
        <f t="shared" si="3"/>
        <v>100000</v>
      </c>
    </row>
    <row r="29" spans="2:9">
      <c r="B29" s="5"/>
      <c r="C29" s="192" t="s">
        <v>613</v>
      </c>
      <c r="D29" s="6">
        <v>0</v>
      </c>
      <c r="E29" s="6">
        <v>4001600</v>
      </c>
      <c r="F29" s="6">
        <f t="shared" si="3"/>
        <v>4001600</v>
      </c>
    </row>
    <row r="30" spans="2:9">
      <c r="B30" s="5" t="s">
        <v>374</v>
      </c>
      <c r="C30" s="5" t="s">
        <v>386</v>
      </c>
      <c r="D30" s="6">
        <v>0</v>
      </c>
      <c r="E30" s="6">
        <v>20628571</v>
      </c>
      <c r="F30" s="6">
        <f t="shared" si="3"/>
        <v>20628571</v>
      </c>
    </row>
    <row r="31" spans="2:9" s="198" customFormat="1">
      <c r="B31" s="5" t="s">
        <v>374</v>
      </c>
      <c r="C31" s="5" t="s">
        <v>387</v>
      </c>
      <c r="D31" s="6">
        <v>6057133</v>
      </c>
      <c r="E31" s="6">
        <v>0</v>
      </c>
      <c r="F31" s="6">
        <v>0</v>
      </c>
      <c r="I31" s="199"/>
    </row>
    <row r="32" spans="2:9">
      <c r="B32" s="5" t="s">
        <v>389</v>
      </c>
      <c r="C32" s="7" t="s">
        <v>388</v>
      </c>
      <c r="D32" s="8">
        <f>D6+D7+D8+D9+D10+D11+D19+D20+D21+D22+D24+D30+D31</f>
        <v>10423799</v>
      </c>
      <c r="E32" s="8">
        <f>E6+E7+E8+E9+E10+E11+E19+E20+E21+E22+E24+E30+E31</f>
        <v>30671587</v>
      </c>
      <c r="F32" s="8">
        <f>F6+F7+F8+F9+F10+F11+F19+F20+F21+F22+F24+F30+F31</f>
        <v>30671587</v>
      </c>
    </row>
  </sheetData>
  <phoneticPr fontId="6" type="noConversion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B1:P65"/>
  <sheetViews>
    <sheetView workbookViewId="0">
      <selection activeCell="P5" sqref="P5"/>
    </sheetView>
  </sheetViews>
  <sheetFormatPr defaultColWidth="9.140625" defaultRowHeight="15.75"/>
  <cols>
    <col min="1" max="1" width="9.140625" style="3"/>
    <col min="2" max="2" width="8.85546875" style="3" customWidth="1"/>
    <col min="3" max="3" width="63" style="3" customWidth="1"/>
    <col min="4" max="13" width="9.140625" style="3" hidden="1" customWidth="1"/>
    <col min="14" max="16" width="20.7109375" style="3" customWidth="1"/>
    <col min="17" max="16384" width="9.140625" style="3"/>
  </cols>
  <sheetData>
    <row r="1" spans="2:16">
      <c r="C1" s="17"/>
    </row>
    <row r="2" spans="2:16">
      <c r="C2" s="171" t="s">
        <v>562</v>
      </c>
    </row>
    <row r="3" spans="2:16">
      <c r="C3" s="17" t="s">
        <v>551</v>
      </c>
      <c r="N3" s="183" t="s">
        <v>586</v>
      </c>
      <c r="O3" s="182" t="str">
        <f>+'1.kiad.'!D4</f>
        <v>3/2018. (V.31.)</v>
      </c>
      <c r="P3" s="195" t="s">
        <v>577</v>
      </c>
    </row>
    <row r="4" spans="2:16">
      <c r="C4" s="17" t="s">
        <v>354</v>
      </c>
      <c r="P4" s="42" t="str">
        <f>+'kiadás-bevétel'!E2</f>
        <v>adatok Ft-ban</v>
      </c>
    </row>
    <row r="5" spans="2:16" ht="68.25" customHeight="1">
      <c r="B5" s="66" t="s">
        <v>371</v>
      </c>
      <c r="C5" s="71" t="s">
        <v>372</v>
      </c>
      <c r="D5" s="70"/>
      <c r="E5" s="70"/>
      <c r="F5" s="70"/>
      <c r="G5" s="64" t="s">
        <v>408</v>
      </c>
      <c r="H5" s="64" t="s">
        <v>409</v>
      </c>
      <c r="I5" s="64" t="s">
        <v>410</v>
      </c>
      <c r="J5" s="65" t="s">
        <v>407</v>
      </c>
      <c r="K5" s="70"/>
      <c r="L5" s="70"/>
      <c r="M5" s="70"/>
      <c r="N5" s="64" t="s">
        <v>563</v>
      </c>
      <c r="O5" s="64" t="s">
        <v>564</v>
      </c>
      <c r="P5" s="64" t="s">
        <v>565</v>
      </c>
    </row>
    <row r="6" spans="2:16" ht="15.75" customHeight="1">
      <c r="B6" s="79" t="s">
        <v>106</v>
      </c>
      <c r="C6" s="80" t="s">
        <v>107</v>
      </c>
      <c r="D6" s="81"/>
      <c r="E6" s="81"/>
      <c r="F6" s="82"/>
      <c r="G6" s="19">
        <v>0</v>
      </c>
      <c r="H6" s="19">
        <v>0</v>
      </c>
      <c r="I6" s="19">
        <v>0</v>
      </c>
      <c r="J6" s="19">
        <v>0</v>
      </c>
      <c r="K6" s="81"/>
      <c r="L6" s="81"/>
      <c r="M6" s="82"/>
      <c r="N6" s="19">
        <v>0</v>
      </c>
      <c r="O6" s="19">
        <v>0</v>
      </c>
      <c r="P6" s="19">
        <v>0</v>
      </c>
    </row>
    <row r="7" spans="2:16" ht="26.25" customHeight="1">
      <c r="B7" s="83" t="s">
        <v>355</v>
      </c>
      <c r="C7" s="80" t="s">
        <v>105</v>
      </c>
      <c r="D7" s="81"/>
      <c r="E7" s="81"/>
      <c r="F7" s="82"/>
      <c r="G7" s="20">
        <f>SUM(G8:G17)</f>
        <v>100000</v>
      </c>
      <c r="H7" s="20">
        <f>SUM(H8:H17)</f>
        <v>274000</v>
      </c>
      <c r="I7" s="20">
        <f>SUM(I8:I17)</f>
        <v>174000</v>
      </c>
      <c r="J7" s="20">
        <f>SUM(J8:J17)</f>
        <v>0</v>
      </c>
      <c r="K7" s="81"/>
      <c r="L7" s="81"/>
      <c r="M7" s="82"/>
      <c r="N7" s="20">
        <f>SUM(N8:N17)</f>
        <v>0</v>
      </c>
      <c r="O7" s="20">
        <f t="shared" ref="O7:P7" si="0">SUM(O8:O17)</f>
        <v>60000</v>
      </c>
      <c r="P7" s="20">
        <f t="shared" si="0"/>
        <v>60000</v>
      </c>
    </row>
    <row r="8" spans="2:16">
      <c r="B8" s="84" t="s">
        <v>355</v>
      </c>
      <c r="C8" s="85" t="s">
        <v>104</v>
      </c>
      <c r="D8" s="86"/>
      <c r="E8" s="86"/>
      <c r="F8" s="87"/>
      <c r="G8" s="6">
        <v>0</v>
      </c>
      <c r="H8" s="6">
        <v>0</v>
      </c>
      <c r="I8" s="6">
        <v>0</v>
      </c>
      <c r="J8" s="6">
        <v>0</v>
      </c>
      <c r="K8" s="86"/>
      <c r="L8" s="86"/>
      <c r="M8" s="87"/>
      <c r="N8" s="6">
        <v>0</v>
      </c>
      <c r="O8" s="6">
        <v>0</v>
      </c>
      <c r="P8" s="6">
        <f>+O8</f>
        <v>0</v>
      </c>
    </row>
    <row r="9" spans="2:16">
      <c r="B9" s="84" t="s">
        <v>355</v>
      </c>
      <c r="C9" s="85" t="s">
        <v>103</v>
      </c>
      <c r="D9" s="86"/>
      <c r="E9" s="86"/>
      <c r="F9" s="87"/>
      <c r="G9" s="6">
        <v>0</v>
      </c>
      <c r="H9" s="6">
        <v>0</v>
      </c>
      <c r="I9" s="6">
        <v>0</v>
      </c>
      <c r="J9" s="6">
        <v>0</v>
      </c>
      <c r="K9" s="86"/>
      <c r="L9" s="86"/>
      <c r="M9" s="87"/>
      <c r="N9" s="6">
        <v>0</v>
      </c>
      <c r="O9" s="6">
        <v>0</v>
      </c>
      <c r="P9" s="6">
        <f t="shared" ref="P9:P17" si="1">+O9</f>
        <v>0</v>
      </c>
    </row>
    <row r="10" spans="2:16" ht="15.75" customHeight="1">
      <c r="B10" s="84" t="s">
        <v>355</v>
      </c>
      <c r="C10" s="85" t="s">
        <v>110</v>
      </c>
      <c r="D10" s="86"/>
      <c r="E10" s="86"/>
      <c r="F10" s="87"/>
      <c r="G10" s="6">
        <v>0</v>
      </c>
      <c r="H10" s="6">
        <v>0</v>
      </c>
      <c r="I10" s="6">
        <v>0</v>
      </c>
      <c r="J10" s="6">
        <v>0</v>
      </c>
      <c r="K10" s="86"/>
      <c r="L10" s="86"/>
      <c r="M10" s="87"/>
      <c r="N10" s="6">
        <v>0</v>
      </c>
      <c r="O10" s="6">
        <v>0</v>
      </c>
      <c r="P10" s="6">
        <f t="shared" si="1"/>
        <v>0</v>
      </c>
    </row>
    <row r="11" spans="2:16">
      <c r="B11" s="84" t="s">
        <v>355</v>
      </c>
      <c r="C11" s="85" t="s">
        <v>102</v>
      </c>
      <c r="D11" s="86"/>
      <c r="E11" s="86"/>
      <c r="F11" s="87"/>
      <c r="G11" s="6">
        <v>0</v>
      </c>
      <c r="H11" s="6">
        <v>0</v>
      </c>
      <c r="I11" s="6">
        <v>0</v>
      </c>
      <c r="J11" s="6">
        <v>0</v>
      </c>
      <c r="K11" s="86"/>
      <c r="L11" s="86"/>
      <c r="M11" s="87"/>
      <c r="N11" s="6">
        <v>0</v>
      </c>
      <c r="O11" s="6">
        <v>0</v>
      </c>
      <c r="P11" s="6">
        <f t="shared" si="1"/>
        <v>0</v>
      </c>
    </row>
    <row r="12" spans="2:16">
      <c r="B12" s="84" t="s">
        <v>355</v>
      </c>
      <c r="C12" s="85" t="s">
        <v>101</v>
      </c>
      <c r="D12" s="86"/>
      <c r="E12" s="86"/>
      <c r="F12" s="87"/>
      <c r="G12" s="6">
        <v>0</v>
      </c>
      <c r="H12" s="6">
        <v>0</v>
      </c>
      <c r="I12" s="6">
        <v>0</v>
      </c>
      <c r="J12" s="6">
        <v>0</v>
      </c>
      <c r="K12" s="86"/>
      <c r="L12" s="86"/>
      <c r="M12" s="87"/>
      <c r="N12" s="6">
        <v>0</v>
      </c>
      <c r="O12" s="6">
        <v>0</v>
      </c>
      <c r="P12" s="6">
        <f t="shared" si="1"/>
        <v>0</v>
      </c>
    </row>
    <row r="13" spans="2:16" ht="15.75" customHeight="1">
      <c r="B13" s="84" t="s">
        <v>355</v>
      </c>
      <c r="C13" s="85" t="s">
        <v>100</v>
      </c>
      <c r="D13" s="86"/>
      <c r="E13" s="86"/>
      <c r="F13" s="87"/>
      <c r="G13" s="6">
        <v>0</v>
      </c>
      <c r="H13" s="6">
        <v>0</v>
      </c>
      <c r="I13" s="6">
        <v>0</v>
      </c>
      <c r="J13" s="6">
        <v>0</v>
      </c>
      <c r="K13" s="86"/>
      <c r="L13" s="86"/>
      <c r="M13" s="87"/>
      <c r="N13" s="6">
        <v>0</v>
      </c>
      <c r="O13" s="6">
        <v>0</v>
      </c>
      <c r="P13" s="6">
        <f t="shared" si="1"/>
        <v>0</v>
      </c>
    </row>
    <row r="14" spans="2:16" ht="15.75" customHeight="1">
      <c r="B14" s="84" t="s">
        <v>355</v>
      </c>
      <c r="C14" s="85" t="s">
        <v>99</v>
      </c>
      <c r="D14" s="86"/>
      <c r="E14" s="86"/>
      <c r="F14" s="87"/>
      <c r="G14" s="6">
        <v>0</v>
      </c>
      <c r="H14" s="6">
        <v>0</v>
      </c>
      <c r="I14" s="6">
        <v>0</v>
      </c>
      <c r="J14" s="6">
        <v>0</v>
      </c>
      <c r="K14" s="86"/>
      <c r="L14" s="86"/>
      <c r="M14" s="87"/>
      <c r="N14" s="6">
        <v>0</v>
      </c>
      <c r="O14" s="6">
        <v>0</v>
      </c>
      <c r="P14" s="6">
        <f t="shared" si="1"/>
        <v>0</v>
      </c>
    </row>
    <row r="15" spans="2:16" ht="15.75" customHeight="1">
      <c r="B15" s="84" t="s">
        <v>355</v>
      </c>
      <c r="C15" s="85" t="s">
        <v>98</v>
      </c>
      <c r="D15" s="86"/>
      <c r="E15" s="86"/>
      <c r="F15" s="87"/>
      <c r="G15" s="6">
        <v>0</v>
      </c>
      <c r="H15" s="6">
        <v>0</v>
      </c>
      <c r="I15" s="6">
        <v>0</v>
      </c>
      <c r="J15" s="6">
        <v>0</v>
      </c>
      <c r="K15" s="86"/>
      <c r="L15" s="86"/>
      <c r="M15" s="87"/>
      <c r="N15" s="6">
        <v>0</v>
      </c>
      <c r="O15" s="6">
        <v>0</v>
      </c>
      <c r="P15" s="6">
        <f t="shared" si="1"/>
        <v>0</v>
      </c>
    </row>
    <row r="16" spans="2:16" ht="47.25">
      <c r="B16" s="84" t="s">
        <v>355</v>
      </c>
      <c r="C16" s="85" t="s">
        <v>97</v>
      </c>
      <c r="D16" s="86"/>
      <c r="E16" s="86"/>
      <c r="F16" s="87"/>
      <c r="G16" s="6">
        <v>0</v>
      </c>
      <c r="H16" s="6">
        <v>0</v>
      </c>
      <c r="I16" s="6">
        <v>0</v>
      </c>
      <c r="J16" s="6">
        <v>0</v>
      </c>
      <c r="K16" s="86"/>
      <c r="L16" s="86"/>
      <c r="M16" s="87"/>
      <c r="N16" s="6">
        <v>0</v>
      </c>
      <c r="O16" s="6">
        <v>0</v>
      </c>
      <c r="P16" s="6">
        <f t="shared" si="1"/>
        <v>0</v>
      </c>
    </row>
    <row r="17" spans="2:16" ht="31.5">
      <c r="B17" s="84" t="s">
        <v>355</v>
      </c>
      <c r="C17" s="85" t="s">
        <v>96</v>
      </c>
      <c r="D17" s="86"/>
      <c r="E17" s="86"/>
      <c r="F17" s="87"/>
      <c r="G17" s="6">
        <v>100000</v>
      </c>
      <c r="H17" s="6">
        <v>274000</v>
      </c>
      <c r="I17" s="6">
        <v>174000</v>
      </c>
      <c r="J17" s="6">
        <v>0</v>
      </c>
      <c r="K17" s="86"/>
      <c r="L17" s="86"/>
      <c r="M17" s="87"/>
      <c r="N17" s="6">
        <v>0</v>
      </c>
      <c r="O17" s="6">
        <v>60000</v>
      </c>
      <c r="P17" s="6">
        <f t="shared" si="1"/>
        <v>60000</v>
      </c>
    </row>
    <row r="18" spans="2:16" ht="15.75" customHeight="1">
      <c r="B18" s="79" t="s">
        <v>94</v>
      </c>
      <c r="C18" s="80" t="s">
        <v>95</v>
      </c>
      <c r="D18" s="81"/>
      <c r="E18" s="81"/>
      <c r="F18" s="82"/>
      <c r="G18" s="20">
        <v>0</v>
      </c>
      <c r="H18" s="20">
        <v>0</v>
      </c>
      <c r="I18" s="20">
        <v>0</v>
      </c>
      <c r="J18" s="20">
        <v>0</v>
      </c>
      <c r="K18" s="81"/>
      <c r="L18" s="81"/>
      <c r="M18" s="82"/>
      <c r="N18" s="20">
        <v>0</v>
      </c>
      <c r="O18" s="20">
        <v>0</v>
      </c>
      <c r="P18" s="20">
        <v>0</v>
      </c>
    </row>
    <row r="19" spans="2:16" ht="31.5">
      <c r="B19" s="83" t="s">
        <v>356</v>
      </c>
      <c r="C19" s="80" t="s">
        <v>93</v>
      </c>
      <c r="D19" s="81"/>
      <c r="E19" s="81"/>
      <c r="F19" s="82"/>
      <c r="G19" s="20">
        <f>SUM(G20:G26)</f>
        <v>100000</v>
      </c>
      <c r="H19" s="20">
        <f>SUM(H20:H26)</f>
        <v>100000</v>
      </c>
      <c r="I19" s="20">
        <f>SUM(I20:I26)</f>
        <v>18954</v>
      </c>
      <c r="J19" s="20">
        <f>SUM(J20:J26)</f>
        <v>0</v>
      </c>
      <c r="K19" s="81"/>
      <c r="L19" s="81"/>
      <c r="M19" s="82"/>
      <c r="N19" s="20">
        <f>SUM(N20:N26)</f>
        <v>0</v>
      </c>
      <c r="O19" s="20">
        <f>SUM(O20:O26)</f>
        <v>0</v>
      </c>
      <c r="P19" s="20">
        <f>SUM(P20:P26)</f>
        <v>0</v>
      </c>
    </row>
    <row r="20" spans="2:16" ht="15.75" customHeight="1">
      <c r="B20" s="84" t="s">
        <v>356</v>
      </c>
      <c r="C20" s="85" t="s">
        <v>92</v>
      </c>
      <c r="D20" s="86"/>
      <c r="E20" s="86"/>
      <c r="F20" s="87"/>
      <c r="G20" s="6">
        <v>0</v>
      </c>
      <c r="H20" s="6">
        <v>0</v>
      </c>
      <c r="I20" s="6">
        <v>0</v>
      </c>
      <c r="J20" s="6">
        <v>0</v>
      </c>
      <c r="K20" s="86"/>
      <c r="L20" s="86"/>
      <c r="M20" s="87"/>
      <c r="N20" s="6">
        <v>0</v>
      </c>
      <c r="O20" s="6">
        <v>0</v>
      </c>
      <c r="P20" s="6">
        <v>0</v>
      </c>
    </row>
    <row r="21" spans="2:16" ht="15.75" customHeight="1">
      <c r="B21" s="84" t="s">
        <v>356</v>
      </c>
      <c r="C21" s="85" t="s">
        <v>91</v>
      </c>
      <c r="D21" s="86"/>
      <c r="E21" s="86"/>
      <c r="F21" s="87"/>
      <c r="G21" s="6">
        <v>0</v>
      </c>
      <c r="H21" s="6">
        <v>0</v>
      </c>
      <c r="I21" s="6">
        <v>0</v>
      </c>
      <c r="J21" s="6">
        <v>0</v>
      </c>
      <c r="K21" s="86"/>
      <c r="L21" s="86"/>
      <c r="M21" s="87"/>
      <c r="N21" s="6">
        <v>0</v>
      </c>
      <c r="O21" s="6">
        <v>0</v>
      </c>
      <c r="P21" s="6">
        <v>0</v>
      </c>
    </row>
    <row r="22" spans="2:16" ht="31.5" customHeight="1">
      <c r="B22" s="84" t="s">
        <v>356</v>
      </c>
      <c r="C22" s="85" t="s">
        <v>90</v>
      </c>
      <c r="D22" s="86"/>
      <c r="E22" s="86"/>
      <c r="F22" s="87"/>
      <c r="G22" s="6">
        <v>0</v>
      </c>
      <c r="H22" s="6">
        <v>0</v>
      </c>
      <c r="I22" s="6">
        <v>0</v>
      </c>
      <c r="J22" s="6">
        <v>0</v>
      </c>
      <c r="K22" s="86"/>
      <c r="L22" s="86"/>
      <c r="M22" s="87"/>
      <c r="N22" s="6">
        <v>0</v>
      </c>
      <c r="O22" s="6">
        <v>0</v>
      </c>
      <c r="P22" s="6">
        <v>0</v>
      </c>
    </row>
    <row r="23" spans="2:16" ht="31.5">
      <c r="B23" s="84" t="s">
        <v>356</v>
      </c>
      <c r="C23" s="85" t="s">
        <v>89</v>
      </c>
      <c r="D23" s="86"/>
      <c r="E23" s="86"/>
      <c r="F23" s="87"/>
      <c r="G23" s="6">
        <v>0</v>
      </c>
      <c r="H23" s="6">
        <v>0</v>
      </c>
      <c r="I23" s="6">
        <v>0</v>
      </c>
      <c r="J23" s="6">
        <v>0</v>
      </c>
      <c r="K23" s="86"/>
      <c r="L23" s="86"/>
      <c r="M23" s="87"/>
      <c r="N23" s="6">
        <v>0</v>
      </c>
      <c r="O23" s="6">
        <v>0</v>
      </c>
      <c r="P23" s="6">
        <v>0</v>
      </c>
    </row>
    <row r="24" spans="2:16" ht="31.5" customHeight="1">
      <c r="B24" s="84" t="s">
        <v>356</v>
      </c>
      <c r="C24" s="85" t="s">
        <v>88</v>
      </c>
      <c r="D24" s="86"/>
      <c r="E24" s="86"/>
      <c r="F24" s="87"/>
      <c r="G24" s="6">
        <v>100000</v>
      </c>
      <c r="H24" s="6">
        <v>100000</v>
      </c>
      <c r="I24" s="6">
        <v>18954</v>
      </c>
      <c r="J24" s="6">
        <v>0</v>
      </c>
      <c r="K24" s="86"/>
      <c r="L24" s="86"/>
      <c r="M24" s="87"/>
      <c r="N24" s="6">
        <v>0</v>
      </c>
      <c r="O24" s="6">
        <v>0</v>
      </c>
      <c r="P24" s="6">
        <v>0</v>
      </c>
    </row>
    <row r="25" spans="2:16" ht="15.75" customHeight="1">
      <c r="B25" s="84" t="s">
        <v>356</v>
      </c>
      <c r="C25" s="85" t="s">
        <v>87</v>
      </c>
      <c r="D25" s="86"/>
      <c r="E25" s="86"/>
      <c r="F25" s="87"/>
      <c r="G25" s="6">
        <v>0</v>
      </c>
      <c r="H25" s="6">
        <v>0</v>
      </c>
      <c r="I25" s="6">
        <v>0</v>
      </c>
      <c r="J25" s="6">
        <v>0</v>
      </c>
      <c r="K25" s="86"/>
      <c r="L25" s="86"/>
      <c r="M25" s="87"/>
      <c r="N25" s="6">
        <v>0</v>
      </c>
      <c r="O25" s="6">
        <v>0</v>
      </c>
      <c r="P25" s="6">
        <v>0</v>
      </c>
    </row>
    <row r="26" spans="2:16" ht="31.5">
      <c r="B26" s="84" t="s">
        <v>356</v>
      </c>
      <c r="C26" s="85" t="s">
        <v>86</v>
      </c>
      <c r="D26" s="86"/>
      <c r="E26" s="86"/>
      <c r="F26" s="87"/>
      <c r="G26" s="6">
        <v>0</v>
      </c>
      <c r="H26" s="6">
        <v>0</v>
      </c>
      <c r="I26" s="6">
        <v>0</v>
      </c>
      <c r="J26" s="6">
        <v>0</v>
      </c>
      <c r="K26" s="86"/>
      <c r="L26" s="86"/>
      <c r="M26" s="87"/>
      <c r="N26" s="6">
        <v>0</v>
      </c>
      <c r="O26" s="6">
        <v>0</v>
      </c>
      <c r="P26" s="6">
        <v>0</v>
      </c>
    </row>
    <row r="27" spans="2:16" ht="31.5">
      <c r="B27" s="83" t="s">
        <v>357</v>
      </c>
      <c r="C27" s="80" t="s">
        <v>85</v>
      </c>
      <c r="D27" s="81"/>
      <c r="E27" s="81"/>
      <c r="F27" s="82"/>
      <c r="G27" s="20">
        <f>SUM(G28:G36)</f>
        <v>102000</v>
      </c>
      <c r="H27" s="20">
        <f>SUM(H28:H36)</f>
        <v>183000</v>
      </c>
      <c r="I27" s="20">
        <f>SUM(I28:I36)</f>
        <v>101080</v>
      </c>
      <c r="J27" s="20">
        <f>SUM(J28:J36)</f>
        <v>0</v>
      </c>
      <c r="K27" s="81"/>
      <c r="L27" s="81"/>
      <c r="M27" s="82"/>
      <c r="N27" s="20">
        <f>SUM(N28:N36)</f>
        <v>0</v>
      </c>
      <c r="O27" s="20">
        <f>SUM(O28:O36)</f>
        <v>0</v>
      </c>
      <c r="P27" s="20">
        <f>SUM(P28:P36)</f>
        <v>0</v>
      </c>
    </row>
    <row r="28" spans="2:16" ht="63">
      <c r="B28" s="84" t="s">
        <v>357</v>
      </c>
      <c r="C28" s="85" t="s">
        <v>84</v>
      </c>
      <c r="D28" s="86"/>
      <c r="E28" s="86"/>
      <c r="F28" s="87"/>
      <c r="G28" s="6">
        <v>0</v>
      </c>
      <c r="H28" s="6">
        <v>0</v>
      </c>
      <c r="I28" s="6">
        <v>0</v>
      </c>
      <c r="J28" s="6">
        <v>0</v>
      </c>
      <c r="K28" s="86"/>
      <c r="L28" s="86"/>
      <c r="M28" s="87"/>
      <c r="N28" s="6">
        <v>0</v>
      </c>
      <c r="O28" s="6">
        <v>0</v>
      </c>
      <c r="P28" s="6">
        <v>0</v>
      </c>
    </row>
    <row r="29" spans="2:16" ht="31.5" customHeight="1">
      <c r="B29" s="84" t="s">
        <v>357</v>
      </c>
      <c r="C29" s="85" t="s">
        <v>83</v>
      </c>
      <c r="D29" s="86"/>
      <c r="E29" s="86"/>
      <c r="F29" s="87"/>
      <c r="G29" s="6">
        <v>0</v>
      </c>
      <c r="H29" s="6">
        <v>0</v>
      </c>
      <c r="I29" s="6">
        <v>0</v>
      </c>
      <c r="J29" s="6">
        <v>0</v>
      </c>
      <c r="K29" s="86"/>
      <c r="L29" s="86"/>
      <c r="M29" s="87"/>
      <c r="N29" s="6">
        <v>0</v>
      </c>
      <c r="O29" s="6">
        <v>0</v>
      </c>
      <c r="P29" s="6">
        <v>0</v>
      </c>
    </row>
    <row r="30" spans="2:16" ht="47.25" customHeight="1">
      <c r="B30" s="84" t="s">
        <v>357</v>
      </c>
      <c r="C30" s="85" t="s">
        <v>82</v>
      </c>
      <c r="D30" s="86"/>
      <c r="E30" s="86"/>
      <c r="F30" s="87"/>
      <c r="G30" s="6">
        <v>0</v>
      </c>
      <c r="H30" s="6">
        <v>0</v>
      </c>
      <c r="I30" s="6">
        <v>0</v>
      </c>
      <c r="J30" s="6">
        <v>0</v>
      </c>
      <c r="K30" s="86"/>
      <c r="L30" s="86"/>
      <c r="M30" s="87"/>
      <c r="N30" s="6">
        <v>0</v>
      </c>
      <c r="O30" s="6">
        <v>0</v>
      </c>
      <c r="P30" s="6">
        <v>0</v>
      </c>
    </row>
    <row r="31" spans="2:16" ht="15.75" customHeight="1">
      <c r="B31" s="84" t="s">
        <v>357</v>
      </c>
      <c r="C31" s="85" t="s">
        <v>81</v>
      </c>
      <c r="D31" s="86"/>
      <c r="E31" s="86"/>
      <c r="F31" s="87"/>
      <c r="G31" s="6">
        <v>0</v>
      </c>
      <c r="H31" s="6">
        <v>0</v>
      </c>
      <c r="I31" s="6">
        <v>0</v>
      </c>
      <c r="J31" s="6">
        <v>0</v>
      </c>
      <c r="K31" s="86"/>
      <c r="L31" s="86"/>
      <c r="M31" s="87"/>
      <c r="N31" s="6">
        <v>0</v>
      </c>
      <c r="O31" s="6">
        <v>0</v>
      </c>
      <c r="P31" s="6">
        <v>0</v>
      </c>
    </row>
    <row r="32" spans="2:16" ht="15.75" customHeight="1">
      <c r="B32" s="84" t="s">
        <v>357</v>
      </c>
      <c r="C32" s="85" t="s">
        <v>80</v>
      </c>
      <c r="D32" s="86"/>
      <c r="E32" s="86"/>
      <c r="F32" s="87"/>
      <c r="G32" s="6">
        <v>0</v>
      </c>
      <c r="H32" s="6">
        <v>0</v>
      </c>
      <c r="I32" s="6">
        <v>0</v>
      </c>
      <c r="J32" s="6">
        <v>0</v>
      </c>
      <c r="K32" s="86"/>
      <c r="L32" s="86"/>
      <c r="M32" s="87"/>
      <c r="N32" s="6">
        <v>0</v>
      </c>
      <c r="O32" s="6">
        <v>0</v>
      </c>
      <c r="P32" s="6">
        <v>0</v>
      </c>
    </row>
    <row r="33" spans="2:16" ht="31.5">
      <c r="B33" s="84" t="s">
        <v>357</v>
      </c>
      <c r="C33" s="85" t="s">
        <v>79</v>
      </c>
      <c r="D33" s="86"/>
      <c r="E33" s="86"/>
      <c r="F33" s="87"/>
      <c r="G33" s="6">
        <v>0</v>
      </c>
      <c r="H33" s="6">
        <v>0</v>
      </c>
      <c r="I33" s="6">
        <v>0</v>
      </c>
      <c r="J33" s="6">
        <v>0</v>
      </c>
      <c r="K33" s="86"/>
      <c r="L33" s="86"/>
      <c r="M33" s="87"/>
      <c r="N33" s="6">
        <v>0</v>
      </c>
      <c r="O33" s="6">
        <v>0</v>
      </c>
      <c r="P33" s="6">
        <v>0</v>
      </c>
    </row>
    <row r="34" spans="2:16" ht="15.75" customHeight="1">
      <c r="B34" s="84" t="s">
        <v>357</v>
      </c>
      <c r="C34" s="85" t="s">
        <v>78</v>
      </c>
      <c r="D34" s="86"/>
      <c r="E34" s="86"/>
      <c r="F34" s="87"/>
      <c r="G34" s="6">
        <v>0</v>
      </c>
      <c r="H34" s="6">
        <v>0</v>
      </c>
      <c r="I34" s="6">
        <v>0</v>
      </c>
      <c r="J34" s="6">
        <v>0</v>
      </c>
      <c r="K34" s="86"/>
      <c r="L34" s="86"/>
      <c r="M34" s="87"/>
      <c r="N34" s="6">
        <v>0</v>
      </c>
      <c r="O34" s="6">
        <v>0</v>
      </c>
      <c r="P34" s="6">
        <v>0</v>
      </c>
    </row>
    <row r="35" spans="2:16" ht="15.75" customHeight="1">
      <c r="B35" s="84" t="s">
        <v>357</v>
      </c>
      <c r="C35" s="85" t="s">
        <v>77</v>
      </c>
      <c r="D35" s="86"/>
      <c r="E35" s="86"/>
      <c r="F35" s="87"/>
      <c r="G35" s="6">
        <v>102000</v>
      </c>
      <c r="H35" s="6">
        <v>183000</v>
      </c>
      <c r="I35" s="6">
        <v>101080</v>
      </c>
      <c r="J35" s="6">
        <v>0</v>
      </c>
      <c r="K35" s="86"/>
      <c r="L35" s="86"/>
      <c r="M35" s="87"/>
      <c r="N35" s="6">
        <v>0</v>
      </c>
      <c r="O35" s="6">
        <v>0</v>
      </c>
      <c r="P35" s="6">
        <v>0</v>
      </c>
    </row>
    <row r="36" spans="2:16" ht="15.75" customHeight="1">
      <c r="B36" s="84" t="s">
        <v>357</v>
      </c>
      <c r="C36" s="85" t="s">
        <v>76</v>
      </c>
      <c r="D36" s="86"/>
      <c r="E36" s="86"/>
      <c r="F36" s="87"/>
      <c r="G36" s="6">
        <v>0</v>
      </c>
      <c r="H36" s="6">
        <v>0</v>
      </c>
      <c r="I36" s="6">
        <v>0</v>
      </c>
      <c r="J36" s="6">
        <v>0</v>
      </c>
      <c r="K36" s="86"/>
      <c r="L36" s="86"/>
      <c r="M36" s="87"/>
      <c r="N36" s="6">
        <v>0</v>
      </c>
      <c r="O36" s="6">
        <v>0</v>
      </c>
      <c r="P36" s="6">
        <v>0</v>
      </c>
    </row>
    <row r="37" spans="2:16" ht="15.75" customHeight="1">
      <c r="B37" s="83" t="s">
        <v>358</v>
      </c>
      <c r="C37" s="80" t="s">
        <v>75</v>
      </c>
      <c r="D37" s="81"/>
      <c r="E37" s="81"/>
      <c r="F37" s="82"/>
      <c r="G37" s="20">
        <f>SUM(G38:G41)</f>
        <v>10000</v>
      </c>
      <c r="H37" s="20">
        <f>SUM(H38:H41)</f>
        <v>17000</v>
      </c>
      <c r="I37" s="20">
        <f>SUM(I38:I41)</f>
        <v>8200</v>
      </c>
      <c r="J37" s="20">
        <f>SUM(J38:J41)</f>
        <v>0</v>
      </c>
      <c r="K37" s="81"/>
      <c r="L37" s="81"/>
      <c r="M37" s="82"/>
      <c r="N37" s="20">
        <f>SUM(N38:N41)</f>
        <v>0</v>
      </c>
      <c r="O37" s="20">
        <f>SUM(O38:O41)</f>
        <v>0</v>
      </c>
      <c r="P37" s="20">
        <f>SUM(P38:P41)</f>
        <v>0</v>
      </c>
    </row>
    <row r="38" spans="2:16" ht="15.75" customHeight="1">
      <c r="B38" s="84" t="s">
        <v>358</v>
      </c>
      <c r="C38" s="85" t="s">
        <v>74</v>
      </c>
      <c r="D38" s="86"/>
      <c r="E38" s="86"/>
      <c r="F38" s="87"/>
      <c r="G38" s="6">
        <v>0</v>
      </c>
      <c r="H38" s="6">
        <v>0</v>
      </c>
      <c r="I38" s="6">
        <v>0</v>
      </c>
      <c r="J38" s="6">
        <v>0</v>
      </c>
      <c r="K38" s="86"/>
      <c r="L38" s="86"/>
      <c r="M38" s="87"/>
      <c r="N38" s="6">
        <v>0</v>
      </c>
      <c r="O38" s="6">
        <v>0</v>
      </c>
      <c r="P38" s="6">
        <v>0</v>
      </c>
    </row>
    <row r="39" spans="2:16" ht="15.75" customHeight="1">
      <c r="B39" s="84" t="s">
        <v>358</v>
      </c>
      <c r="C39" s="85" t="s">
        <v>73</v>
      </c>
      <c r="D39" s="86"/>
      <c r="E39" s="86"/>
      <c r="F39" s="87"/>
      <c r="G39" s="6">
        <v>0</v>
      </c>
      <c r="H39" s="6">
        <v>0</v>
      </c>
      <c r="I39" s="6">
        <v>0</v>
      </c>
      <c r="J39" s="6">
        <v>0</v>
      </c>
      <c r="K39" s="86"/>
      <c r="L39" s="86"/>
      <c r="M39" s="87"/>
      <c r="N39" s="6">
        <v>0</v>
      </c>
      <c r="O39" s="6">
        <v>0</v>
      </c>
      <c r="P39" s="6">
        <v>0</v>
      </c>
    </row>
    <row r="40" spans="2:16" ht="31.5" customHeight="1">
      <c r="B40" s="84" t="s">
        <v>358</v>
      </c>
      <c r="C40" s="85" t="s">
        <v>72</v>
      </c>
      <c r="D40" s="86"/>
      <c r="E40" s="86"/>
      <c r="F40" s="87"/>
      <c r="G40" s="6">
        <v>10000</v>
      </c>
      <c r="H40" s="6">
        <v>17000</v>
      </c>
      <c r="I40" s="6">
        <v>8200</v>
      </c>
      <c r="J40" s="6">
        <v>0</v>
      </c>
      <c r="K40" s="86"/>
      <c r="L40" s="86"/>
      <c r="M40" s="87"/>
      <c r="N40" s="6">
        <v>0</v>
      </c>
      <c r="O40" s="6">
        <v>0</v>
      </c>
      <c r="P40" s="6">
        <v>0</v>
      </c>
    </row>
    <row r="41" spans="2:16" ht="31.5">
      <c r="B41" s="84" t="s">
        <v>358</v>
      </c>
      <c r="C41" s="85" t="s">
        <v>71</v>
      </c>
      <c r="D41" s="86"/>
      <c r="E41" s="86"/>
      <c r="F41" s="87"/>
      <c r="G41" s="6">
        <v>0</v>
      </c>
      <c r="H41" s="6">
        <v>0</v>
      </c>
      <c r="I41" s="6">
        <v>0</v>
      </c>
      <c r="J41" s="6">
        <v>0</v>
      </c>
      <c r="K41" s="86"/>
      <c r="L41" s="86"/>
      <c r="M41" s="87"/>
      <c r="N41" s="6">
        <v>0</v>
      </c>
      <c r="O41" s="6">
        <v>0</v>
      </c>
      <c r="P41" s="6">
        <v>0</v>
      </c>
    </row>
    <row r="42" spans="2:16" ht="15.75" customHeight="1">
      <c r="B42" s="79" t="s">
        <v>359</v>
      </c>
      <c r="C42" s="80" t="s">
        <v>70</v>
      </c>
      <c r="D42" s="81"/>
      <c r="E42" s="81"/>
      <c r="F42" s="82"/>
      <c r="G42" s="20">
        <f>SUM(G43:G44)</f>
        <v>150000</v>
      </c>
      <c r="H42" s="20">
        <f>SUM(H43:H44)</f>
        <v>150000</v>
      </c>
      <c r="I42" s="20">
        <f>SUM(I43:I44)</f>
        <v>125000</v>
      </c>
      <c r="J42" s="20">
        <f>SUM(J43:J44)</f>
        <v>50000</v>
      </c>
      <c r="K42" s="81"/>
      <c r="L42" s="81"/>
      <c r="M42" s="82"/>
      <c r="N42" s="20">
        <f>SUM(N43:N44)</f>
        <v>75000</v>
      </c>
      <c r="O42" s="20">
        <f>SUM(O43:O44)</f>
        <v>0</v>
      </c>
      <c r="P42" s="20">
        <f>SUM(P43:P44)</f>
        <v>0</v>
      </c>
    </row>
    <row r="43" spans="2:16" ht="15.75" customHeight="1">
      <c r="B43" s="84" t="s">
        <v>359</v>
      </c>
      <c r="C43" s="85" t="s">
        <v>69</v>
      </c>
      <c r="D43" s="86"/>
      <c r="E43" s="86"/>
      <c r="F43" s="87"/>
      <c r="G43" s="6">
        <v>0</v>
      </c>
      <c r="H43" s="6">
        <v>0</v>
      </c>
      <c r="I43" s="6">
        <v>0</v>
      </c>
      <c r="J43" s="6">
        <v>0</v>
      </c>
      <c r="K43" s="86"/>
      <c r="L43" s="86"/>
      <c r="M43" s="87"/>
      <c r="N43" s="6">
        <v>0</v>
      </c>
      <c r="O43" s="6">
        <v>0</v>
      </c>
      <c r="P43" s="6">
        <v>0</v>
      </c>
    </row>
    <row r="44" spans="2:16" ht="15.75" customHeight="1">
      <c r="B44" s="84" t="s">
        <v>359</v>
      </c>
      <c r="C44" s="85" t="s">
        <v>68</v>
      </c>
      <c r="D44" s="86"/>
      <c r="E44" s="86"/>
      <c r="F44" s="87"/>
      <c r="G44" s="6">
        <v>150000</v>
      </c>
      <c r="H44" s="6">
        <v>150000</v>
      </c>
      <c r="I44" s="6">
        <v>125000</v>
      </c>
      <c r="J44" s="6">
        <v>50000</v>
      </c>
      <c r="K44" s="86"/>
      <c r="L44" s="86"/>
      <c r="M44" s="87"/>
      <c r="N44" s="6">
        <v>75000</v>
      </c>
      <c r="O44" s="6">
        <v>0</v>
      </c>
      <c r="P44" s="6">
        <v>0</v>
      </c>
    </row>
    <row r="45" spans="2:16" ht="31.5" customHeight="1">
      <c r="B45" s="83" t="s">
        <v>360</v>
      </c>
      <c r="C45" s="80" t="s">
        <v>67</v>
      </c>
      <c r="D45" s="81"/>
      <c r="E45" s="81"/>
      <c r="F45" s="82"/>
      <c r="G45" s="20">
        <f>SUM(G46:G64)</f>
        <v>1750000</v>
      </c>
      <c r="H45" s="20">
        <f>SUM(H46:H64)</f>
        <v>1780000</v>
      </c>
      <c r="I45" s="20">
        <f>SUM(I46:I64)</f>
        <v>1067610</v>
      </c>
      <c r="J45" s="20">
        <f>SUM(J46:J64)</f>
        <v>2220000</v>
      </c>
      <c r="K45" s="81"/>
      <c r="L45" s="81"/>
      <c r="M45" s="82"/>
      <c r="N45" s="20">
        <v>2732000</v>
      </c>
      <c r="O45" s="20">
        <f>SUM(O46:O64)</f>
        <v>2882160</v>
      </c>
      <c r="P45" s="20">
        <f>SUM(P46:P64)</f>
        <v>2882160</v>
      </c>
    </row>
    <row r="46" spans="2:16" ht="47.25" customHeight="1">
      <c r="B46" s="84" t="s">
        <v>360</v>
      </c>
      <c r="C46" s="85" t="s">
        <v>66</v>
      </c>
      <c r="D46" s="86"/>
      <c r="E46" s="86"/>
      <c r="F46" s="87"/>
      <c r="G46" s="6">
        <v>0</v>
      </c>
      <c r="H46" s="6">
        <v>0</v>
      </c>
      <c r="I46" s="6">
        <v>0</v>
      </c>
      <c r="J46" s="6">
        <v>0</v>
      </c>
      <c r="K46" s="86"/>
      <c r="L46" s="86"/>
      <c r="M46" s="87"/>
      <c r="N46" s="6">
        <v>0</v>
      </c>
      <c r="O46" s="6">
        <v>0</v>
      </c>
      <c r="P46" s="6">
        <f>+O46</f>
        <v>0</v>
      </c>
    </row>
    <row r="47" spans="2:16" ht="31.5">
      <c r="B47" s="84" t="s">
        <v>360</v>
      </c>
      <c r="C47" s="85" t="s">
        <v>65</v>
      </c>
      <c r="D47" s="86"/>
      <c r="E47" s="86"/>
      <c r="F47" s="87"/>
      <c r="G47" s="6">
        <v>0</v>
      </c>
      <c r="H47" s="6">
        <v>0</v>
      </c>
      <c r="I47" s="6">
        <v>0</v>
      </c>
      <c r="J47" s="6">
        <v>0</v>
      </c>
      <c r="K47" s="86"/>
      <c r="L47" s="86"/>
      <c r="M47" s="87"/>
      <c r="N47" s="6">
        <v>0</v>
      </c>
      <c r="O47" s="6">
        <v>0</v>
      </c>
      <c r="P47" s="6">
        <f t="shared" ref="P47:P64" si="2">+O47</f>
        <v>0</v>
      </c>
    </row>
    <row r="48" spans="2:16" ht="15.75" customHeight="1">
      <c r="B48" s="84" t="s">
        <v>360</v>
      </c>
      <c r="C48" s="85" t="s">
        <v>64</v>
      </c>
      <c r="D48" s="86"/>
      <c r="E48" s="86"/>
      <c r="F48" s="87"/>
      <c r="G48" s="6">
        <v>0</v>
      </c>
      <c r="H48" s="6">
        <v>0</v>
      </c>
      <c r="I48" s="6">
        <v>0</v>
      </c>
      <c r="J48" s="6">
        <v>0</v>
      </c>
      <c r="K48" s="86"/>
      <c r="L48" s="86"/>
      <c r="M48" s="87"/>
      <c r="N48" s="6">
        <v>0</v>
      </c>
      <c r="O48" s="6">
        <v>0</v>
      </c>
      <c r="P48" s="6">
        <f t="shared" si="2"/>
        <v>0</v>
      </c>
    </row>
    <row r="49" spans="2:16" ht="47.25" customHeight="1">
      <c r="B49" s="84" t="s">
        <v>360</v>
      </c>
      <c r="C49" s="85" t="s">
        <v>63</v>
      </c>
      <c r="D49" s="86"/>
      <c r="E49" s="86"/>
      <c r="F49" s="87"/>
      <c r="G49" s="6">
        <v>0</v>
      </c>
      <c r="H49" s="6">
        <v>0</v>
      </c>
      <c r="I49" s="6">
        <v>0</v>
      </c>
      <c r="J49" s="6">
        <v>0</v>
      </c>
      <c r="K49" s="86"/>
      <c r="L49" s="86"/>
      <c r="M49" s="87"/>
      <c r="N49" s="6">
        <v>0</v>
      </c>
      <c r="O49" s="6">
        <v>0</v>
      </c>
      <c r="P49" s="6">
        <f t="shared" si="2"/>
        <v>0</v>
      </c>
    </row>
    <row r="50" spans="2:16" ht="15.75" customHeight="1">
      <c r="B50" s="84" t="s">
        <v>360</v>
      </c>
      <c r="C50" s="85" t="s">
        <v>62</v>
      </c>
      <c r="D50" s="86"/>
      <c r="E50" s="86"/>
      <c r="F50" s="87"/>
      <c r="G50" s="6">
        <v>0</v>
      </c>
      <c r="H50" s="6">
        <v>0</v>
      </c>
      <c r="I50" s="6">
        <v>0</v>
      </c>
      <c r="J50" s="6">
        <v>0</v>
      </c>
      <c r="K50" s="86"/>
      <c r="L50" s="86"/>
      <c r="M50" s="87"/>
      <c r="N50" s="6">
        <v>0</v>
      </c>
      <c r="O50" s="6">
        <v>0</v>
      </c>
      <c r="P50" s="6">
        <f t="shared" si="2"/>
        <v>0</v>
      </c>
    </row>
    <row r="51" spans="2:16" ht="31.5">
      <c r="B51" s="84" t="s">
        <v>360</v>
      </c>
      <c r="C51" s="85" t="s">
        <v>61</v>
      </c>
      <c r="D51" s="86"/>
      <c r="E51" s="86"/>
      <c r="F51" s="87"/>
      <c r="G51" s="6">
        <v>0</v>
      </c>
      <c r="H51" s="6">
        <v>0</v>
      </c>
      <c r="I51" s="6">
        <v>0</v>
      </c>
      <c r="J51" s="6">
        <v>0</v>
      </c>
      <c r="K51" s="86"/>
      <c r="L51" s="86"/>
      <c r="M51" s="87"/>
      <c r="N51" s="6">
        <v>0</v>
      </c>
      <c r="O51" s="6">
        <v>0</v>
      </c>
      <c r="P51" s="6">
        <f t="shared" si="2"/>
        <v>0</v>
      </c>
    </row>
    <row r="52" spans="2:16" ht="31.5">
      <c r="B52" s="84" t="s">
        <v>360</v>
      </c>
      <c r="C52" s="85" t="s">
        <v>60</v>
      </c>
      <c r="D52" s="86"/>
      <c r="E52" s="86"/>
      <c r="F52" s="87"/>
      <c r="G52" s="6">
        <v>0</v>
      </c>
      <c r="H52" s="6">
        <v>0</v>
      </c>
      <c r="I52" s="6">
        <v>0</v>
      </c>
      <c r="J52" s="6">
        <v>0</v>
      </c>
      <c r="K52" s="86"/>
      <c r="L52" s="86"/>
      <c r="M52" s="87"/>
      <c r="N52" s="6">
        <v>0</v>
      </c>
      <c r="O52" s="6">
        <v>0</v>
      </c>
      <c r="P52" s="6">
        <f t="shared" si="2"/>
        <v>0</v>
      </c>
    </row>
    <row r="53" spans="2:16" ht="31.5">
      <c r="B53" s="84" t="s">
        <v>360</v>
      </c>
      <c r="C53" s="85" t="s">
        <v>59</v>
      </c>
      <c r="D53" s="86"/>
      <c r="E53" s="86"/>
      <c r="F53" s="87"/>
      <c r="G53" s="6">
        <v>0</v>
      </c>
      <c r="H53" s="6">
        <v>0</v>
      </c>
      <c r="I53" s="6">
        <v>0</v>
      </c>
      <c r="J53" s="6">
        <v>0</v>
      </c>
      <c r="K53" s="86"/>
      <c r="L53" s="86"/>
      <c r="M53" s="87"/>
      <c r="N53" s="6">
        <v>0</v>
      </c>
      <c r="O53" s="6">
        <v>0</v>
      </c>
      <c r="P53" s="6">
        <f t="shared" si="2"/>
        <v>0</v>
      </c>
    </row>
    <row r="54" spans="2:16" ht="31.5">
      <c r="B54" s="84" t="s">
        <v>360</v>
      </c>
      <c r="C54" s="85" t="s">
        <v>58</v>
      </c>
      <c r="D54" s="86"/>
      <c r="E54" s="86"/>
      <c r="F54" s="87"/>
      <c r="G54" s="6">
        <v>0</v>
      </c>
      <c r="H54" s="6">
        <v>0</v>
      </c>
      <c r="I54" s="6">
        <v>0</v>
      </c>
      <c r="J54" s="6">
        <v>0</v>
      </c>
      <c r="K54" s="86"/>
      <c r="L54" s="86"/>
      <c r="M54" s="87"/>
      <c r="N54" s="6">
        <v>0</v>
      </c>
      <c r="O54" s="6">
        <v>0</v>
      </c>
      <c r="P54" s="6">
        <f t="shared" si="2"/>
        <v>0</v>
      </c>
    </row>
    <row r="55" spans="2:16" ht="34.5" customHeight="1">
      <c r="B55" s="84" t="s">
        <v>360</v>
      </c>
      <c r="C55" s="85" t="s">
        <v>57</v>
      </c>
      <c r="D55" s="86"/>
      <c r="E55" s="86"/>
      <c r="F55" s="87"/>
      <c r="G55" s="6">
        <v>0</v>
      </c>
      <c r="H55" s="6">
        <v>0</v>
      </c>
      <c r="I55" s="6">
        <v>0</v>
      </c>
      <c r="J55" s="6">
        <v>0</v>
      </c>
      <c r="K55" s="86"/>
      <c r="L55" s="86"/>
      <c r="M55" s="87"/>
      <c r="N55" s="6">
        <v>0</v>
      </c>
      <c r="O55" s="6">
        <v>0</v>
      </c>
      <c r="P55" s="6">
        <f t="shared" si="2"/>
        <v>0</v>
      </c>
    </row>
    <row r="56" spans="2:16" ht="15.75" customHeight="1">
      <c r="B56" s="84" t="s">
        <v>360</v>
      </c>
      <c r="C56" s="85" t="s">
        <v>56</v>
      </c>
      <c r="D56" s="86"/>
      <c r="E56" s="86"/>
      <c r="F56" s="87"/>
      <c r="G56" s="6">
        <v>0</v>
      </c>
      <c r="H56" s="6">
        <v>0</v>
      </c>
      <c r="I56" s="6">
        <v>0</v>
      </c>
      <c r="J56" s="6">
        <v>0</v>
      </c>
      <c r="K56" s="86"/>
      <c r="L56" s="86"/>
      <c r="M56" s="87"/>
      <c r="N56" s="6">
        <v>0</v>
      </c>
      <c r="O56" s="6">
        <v>0</v>
      </c>
      <c r="P56" s="6">
        <f t="shared" si="2"/>
        <v>0</v>
      </c>
    </row>
    <row r="57" spans="2:16" ht="31.5">
      <c r="B57" s="84" t="s">
        <v>360</v>
      </c>
      <c r="C57" s="85" t="s">
        <v>55</v>
      </c>
      <c r="D57" s="86"/>
      <c r="E57" s="86"/>
      <c r="F57" s="87"/>
      <c r="G57" s="6">
        <v>0</v>
      </c>
      <c r="H57" s="6">
        <v>0</v>
      </c>
      <c r="I57" s="6">
        <v>0</v>
      </c>
      <c r="J57" s="6">
        <v>0</v>
      </c>
      <c r="K57" s="86"/>
      <c r="L57" s="86"/>
      <c r="M57" s="87"/>
      <c r="N57" s="6">
        <v>0</v>
      </c>
      <c r="O57" s="6">
        <v>0</v>
      </c>
      <c r="P57" s="6">
        <f t="shared" si="2"/>
        <v>0</v>
      </c>
    </row>
    <row r="58" spans="2:16" ht="15.75" customHeight="1">
      <c r="B58" s="84" t="s">
        <v>360</v>
      </c>
      <c r="C58" s="85" t="s">
        <v>54</v>
      </c>
      <c r="D58" s="86"/>
      <c r="E58" s="86"/>
      <c r="F58" s="87"/>
      <c r="G58" s="6">
        <v>0</v>
      </c>
      <c r="H58" s="6">
        <v>0</v>
      </c>
      <c r="I58" s="6">
        <v>0</v>
      </c>
      <c r="J58" s="6">
        <v>0</v>
      </c>
      <c r="K58" s="86"/>
      <c r="L58" s="86"/>
      <c r="M58" s="87"/>
      <c r="N58" s="6">
        <v>0</v>
      </c>
      <c r="O58" s="6">
        <v>0</v>
      </c>
      <c r="P58" s="6">
        <f t="shared" si="2"/>
        <v>0</v>
      </c>
    </row>
    <row r="59" spans="2:16" ht="15.75" customHeight="1">
      <c r="B59" s="84" t="s">
        <v>360</v>
      </c>
      <c r="C59" s="85" t="s">
        <v>53</v>
      </c>
      <c r="D59" s="86"/>
      <c r="E59" s="86"/>
      <c r="F59" s="87"/>
      <c r="G59" s="6">
        <v>0</v>
      </c>
      <c r="H59" s="6">
        <v>0</v>
      </c>
      <c r="I59" s="6">
        <v>0</v>
      </c>
      <c r="J59" s="6">
        <v>0</v>
      </c>
      <c r="K59" s="86"/>
      <c r="L59" s="86"/>
      <c r="M59" s="87"/>
      <c r="N59" s="6">
        <v>0</v>
      </c>
      <c r="O59" s="6">
        <v>0</v>
      </c>
      <c r="P59" s="6">
        <f t="shared" si="2"/>
        <v>0</v>
      </c>
    </row>
    <row r="60" spans="2:16" ht="15.75" customHeight="1">
      <c r="B60" s="84" t="s">
        <v>360</v>
      </c>
      <c r="C60" s="85" t="s">
        <v>52</v>
      </c>
      <c r="D60" s="86"/>
      <c r="E60" s="86"/>
      <c r="F60" s="87"/>
      <c r="G60" s="6">
        <v>0</v>
      </c>
      <c r="H60" s="6">
        <v>0</v>
      </c>
      <c r="I60" s="6">
        <v>0</v>
      </c>
      <c r="J60" s="6">
        <v>0</v>
      </c>
      <c r="K60" s="86"/>
      <c r="L60" s="86"/>
      <c r="M60" s="87"/>
      <c r="N60" s="6">
        <v>0</v>
      </c>
      <c r="O60" s="6">
        <v>0</v>
      </c>
      <c r="P60" s="6">
        <f t="shared" si="2"/>
        <v>0</v>
      </c>
    </row>
    <row r="61" spans="2:16" ht="15.75" customHeight="1">
      <c r="B61" s="84" t="s">
        <v>360</v>
      </c>
      <c r="C61" s="85" t="s">
        <v>51</v>
      </c>
      <c r="D61" s="86"/>
      <c r="E61" s="86"/>
      <c r="F61" s="87"/>
      <c r="G61" s="6">
        <v>0</v>
      </c>
      <c r="H61" s="6">
        <v>0</v>
      </c>
      <c r="I61" s="6">
        <v>0</v>
      </c>
      <c r="J61" s="6">
        <v>0</v>
      </c>
      <c r="K61" s="86"/>
      <c r="L61" s="86"/>
      <c r="M61" s="87"/>
      <c r="N61" s="6">
        <v>0</v>
      </c>
      <c r="O61" s="6">
        <v>0</v>
      </c>
      <c r="P61" s="6">
        <f t="shared" si="2"/>
        <v>0</v>
      </c>
    </row>
    <row r="62" spans="2:16" ht="15.75" customHeight="1">
      <c r="B62" s="84" t="s">
        <v>360</v>
      </c>
      <c r="C62" s="85" t="s">
        <v>50</v>
      </c>
      <c r="D62" s="86"/>
      <c r="E62" s="86"/>
      <c r="F62" s="87"/>
      <c r="G62" s="6">
        <f>200000+100000+552000+100000+348000</f>
        <v>1300000</v>
      </c>
      <c r="H62" s="6">
        <f>140000+100000+642000+100000+348000</f>
        <v>1330000</v>
      </c>
      <c r="I62" s="6">
        <f>30000+641600+20000+237894</f>
        <v>929494</v>
      </c>
      <c r="J62" s="6">
        <f>100000+410000+100000+1200000</f>
        <v>1810000</v>
      </c>
      <c r="K62" s="86"/>
      <c r="L62" s="86"/>
      <c r="M62" s="87"/>
      <c r="N62" s="6">
        <v>1810000</v>
      </c>
      <c r="O62" s="6">
        <v>2792910</v>
      </c>
      <c r="P62" s="6">
        <f t="shared" si="2"/>
        <v>2792910</v>
      </c>
    </row>
    <row r="63" spans="2:16" ht="31.5">
      <c r="B63" s="84" t="s">
        <v>360</v>
      </c>
      <c r="C63" s="85" t="s">
        <v>49</v>
      </c>
      <c r="D63" s="86"/>
      <c r="E63" s="86"/>
      <c r="F63" s="87"/>
      <c r="G63" s="6">
        <v>0</v>
      </c>
      <c r="H63" s="6">
        <v>0</v>
      </c>
      <c r="I63" s="6">
        <v>0</v>
      </c>
      <c r="J63" s="6">
        <v>0</v>
      </c>
      <c r="K63" s="86"/>
      <c r="L63" s="86"/>
      <c r="M63" s="87"/>
      <c r="N63" s="6">
        <v>0</v>
      </c>
      <c r="O63" s="6">
        <v>0</v>
      </c>
      <c r="P63" s="6">
        <f t="shared" si="2"/>
        <v>0</v>
      </c>
    </row>
    <row r="64" spans="2:16" ht="54.75" customHeight="1">
      <c r="B64" s="84" t="s">
        <v>360</v>
      </c>
      <c r="C64" s="85" t="s">
        <v>0</v>
      </c>
      <c r="D64" s="86"/>
      <c r="E64" s="86"/>
      <c r="F64" s="87"/>
      <c r="G64" s="6">
        <f>350000+100000</f>
        <v>450000</v>
      </c>
      <c r="H64" s="6">
        <f>350000+100000</f>
        <v>450000</v>
      </c>
      <c r="I64" s="6">
        <f>80984+57132</f>
        <v>138116</v>
      </c>
      <c r="J64" s="6">
        <f>350000+60000</f>
        <v>410000</v>
      </c>
      <c r="K64" s="86"/>
      <c r="L64" s="86"/>
      <c r="M64" s="87"/>
      <c r="N64" s="6">
        <v>410000</v>
      </c>
      <c r="O64" s="6">
        <v>89250</v>
      </c>
      <c r="P64" s="6">
        <f t="shared" si="2"/>
        <v>89250</v>
      </c>
    </row>
    <row r="65" spans="2:16">
      <c r="B65" s="88" t="s">
        <v>361</v>
      </c>
      <c r="C65" s="89" t="s">
        <v>48</v>
      </c>
      <c r="D65" s="90"/>
      <c r="E65" s="90"/>
      <c r="F65" s="91"/>
      <c r="G65" s="92">
        <f>G6+G7+G18+G19+G27+G37+G42+G45</f>
        <v>2212000</v>
      </c>
      <c r="H65" s="92">
        <f>H6+H7+H18+H19+H27+H37+H42+H45</f>
        <v>2504000</v>
      </c>
      <c r="I65" s="92">
        <f>I6+I7+I18+I19+I27+I37+I42+I45</f>
        <v>1494844</v>
      </c>
      <c r="J65" s="92">
        <f>J6+J7+J18+J19+J27+J37+J42+J45</f>
        <v>2270000</v>
      </c>
      <c r="K65" s="90"/>
      <c r="L65" s="90"/>
      <c r="M65" s="91"/>
      <c r="N65" s="45">
        <f>N6+N7+N18+N19+N27+N37+N42+N45</f>
        <v>2807000</v>
      </c>
      <c r="O65" s="45">
        <f>O6+O7+O18+O19+O27+O37+O42+O45</f>
        <v>2942160</v>
      </c>
      <c r="P65" s="45">
        <f>P6+P7+P18+P19+P27+P37+P42+P45</f>
        <v>2942160</v>
      </c>
    </row>
  </sheetData>
  <phoneticPr fontId="6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  <rowBreaks count="2" manualBreakCount="2">
    <brk id="26" max="16383" man="1"/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B1:E29"/>
  <sheetViews>
    <sheetView workbookViewId="0">
      <selection activeCell="C5" sqref="C5"/>
    </sheetView>
  </sheetViews>
  <sheetFormatPr defaultRowHeight="15"/>
  <cols>
    <col min="2" max="2" width="84.7109375" bestFit="1" customWidth="1"/>
    <col min="3" max="3" width="17.28515625" bestFit="1" customWidth="1"/>
    <col min="4" max="4" width="26.42578125" customWidth="1"/>
  </cols>
  <sheetData>
    <row r="1" spans="2:5" ht="15.75">
      <c r="B1" s="17"/>
      <c r="C1" s="3"/>
      <c r="D1" s="3"/>
    </row>
    <row r="2" spans="2:5" ht="15.75">
      <c r="B2" s="171" t="s">
        <v>562</v>
      </c>
      <c r="C2" s="4"/>
      <c r="D2" s="4"/>
    </row>
    <row r="3" spans="2:5" ht="15.75">
      <c r="B3" s="17" t="s">
        <v>418</v>
      </c>
      <c r="C3" s="4"/>
      <c r="D3" s="4"/>
    </row>
    <row r="4" spans="2:5" ht="15.75">
      <c r="B4" s="3"/>
      <c r="C4" s="4"/>
      <c r="D4" s="4"/>
    </row>
    <row r="5" spans="2:5" ht="15.75">
      <c r="B5" s="183" t="s">
        <v>587</v>
      </c>
      <c r="C5" s="182" t="str">
        <f>+'1.kiad.'!D4</f>
        <v>3/2018. (V.31.)</v>
      </c>
      <c r="D5" s="200" t="str">
        <f>+'1.kiad.'!E4</f>
        <v>önkormányzati rendelethez</v>
      </c>
      <c r="E5" s="195"/>
    </row>
    <row r="6" spans="2:5" ht="15.75">
      <c r="B6" s="183"/>
      <c r="C6" s="200"/>
      <c r="D6" s="200"/>
      <c r="E6" s="195"/>
    </row>
    <row r="7" spans="2:5" ht="31.5">
      <c r="B7" s="109"/>
      <c r="C7" s="204" t="s">
        <v>599</v>
      </c>
      <c r="D7" s="204" t="s">
        <v>598</v>
      </c>
    </row>
    <row r="8" spans="2:5" ht="15.75">
      <c r="B8" s="17" t="s">
        <v>354</v>
      </c>
      <c r="C8" s="53" t="s">
        <v>419</v>
      </c>
      <c r="D8" s="53" t="s">
        <v>419</v>
      </c>
    </row>
    <row r="9" spans="2:5" ht="15.75">
      <c r="B9" s="5" t="s">
        <v>420</v>
      </c>
      <c r="C9" s="54">
        <v>0</v>
      </c>
      <c r="D9" s="54">
        <v>0</v>
      </c>
    </row>
    <row r="10" spans="2:5" ht="15.75">
      <c r="B10" s="5" t="s">
        <v>421</v>
      </c>
      <c r="C10" s="54">
        <v>0</v>
      </c>
      <c r="D10" s="54">
        <v>0</v>
      </c>
    </row>
    <row r="11" spans="2:5" ht="15.75">
      <c r="B11" s="5" t="s">
        <v>422</v>
      </c>
      <c r="C11" s="54">
        <v>0</v>
      </c>
      <c r="D11" s="54">
        <v>0</v>
      </c>
    </row>
    <row r="12" spans="2:5" ht="15.75">
      <c r="B12" s="5" t="s">
        <v>423</v>
      </c>
      <c r="C12" s="54">
        <v>0</v>
      </c>
      <c r="D12" s="54">
        <v>0</v>
      </c>
    </row>
    <row r="13" spans="2:5" ht="15.75">
      <c r="B13" s="19" t="s">
        <v>424</v>
      </c>
      <c r="C13" s="55">
        <f>SUM(C9:C12)</f>
        <v>0</v>
      </c>
      <c r="D13" s="55">
        <f>SUM(D9:D12)</f>
        <v>0</v>
      </c>
    </row>
    <row r="14" spans="2:5" ht="15.75">
      <c r="B14" s="5" t="s">
        <v>425</v>
      </c>
      <c r="C14" s="54">
        <v>0</v>
      </c>
      <c r="D14" s="54">
        <v>0</v>
      </c>
    </row>
    <row r="15" spans="2:5" ht="33" customHeight="1">
      <c r="B15" s="10" t="s">
        <v>426</v>
      </c>
      <c r="C15" s="54">
        <v>0</v>
      </c>
      <c r="D15" s="54">
        <v>0</v>
      </c>
    </row>
    <row r="16" spans="2:5" ht="15.75">
      <c r="B16" s="5" t="s">
        <v>427</v>
      </c>
      <c r="C16" s="54">
        <v>0</v>
      </c>
      <c r="D16" s="54">
        <v>0</v>
      </c>
    </row>
    <row r="17" spans="2:4" ht="15.75">
      <c r="B17" s="5" t="s">
        <v>428</v>
      </c>
      <c r="C17" s="54">
        <v>0</v>
      </c>
      <c r="D17" s="54">
        <v>0</v>
      </c>
    </row>
    <row r="18" spans="2:4" ht="15.75">
      <c r="B18" s="5" t="s">
        <v>429</v>
      </c>
      <c r="C18" s="54">
        <v>1</v>
      </c>
      <c r="D18" s="54">
        <v>1</v>
      </c>
    </row>
    <row r="19" spans="2:4" ht="15.75">
      <c r="B19" s="5" t="s">
        <v>430</v>
      </c>
      <c r="C19" s="54">
        <v>0</v>
      </c>
      <c r="D19" s="54">
        <v>0</v>
      </c>
    </row>
    <row r="20" spans="2:4" ht="15.75">
      <c r="B20" s="5" t="s">
        <v>431</v>
      </c>
      <c r="C20" s="54">
        <v>0</v>
      </c>
      <c r="D20" s="54">
        <v>0</v>
      </c>
    </row>
    <row r="21" spans="2:4" ht="15.75">
      <c r="B21" s="19" t="s">
        <v>432</v>
      </c>
      <c r="C21" s="55">
        <f>SUM(C14:C20)</f>
        <v>1</v>
      </c>
      <c r="D21" s="55">
        <f>SUM(D14:D20)</f>
        <v>1</v>
      </c>
    </row>
    <row r="22" spans="2:4" ht="15.75">
      <c r="B22" s="5" t="s">
        <v>433</v>
      </c>
      <c r="C22" s="54">
        <v>1</v>
      </c>
      <c r="D22" s="54">
        <v>1</v>
      </c>
    </row>
    <row r="23" spans="2:4" ht="15.75">
      <c r="B23" s="5" t="s">
        <v>434</v>
      </c>
      <c r="C23" s="54">
        <v>0</v>
      </c>
      <c r="D23" s="54">
        <v>0</v>
      </c>
    </row>
    <row r="24" spans="2:4" ht="15.75">
      <c r="B24" s="5" t="s">
        <v>435</v>
      </c>
      <c r="C24" s="54">
        <v>3</v>
      </c>
      <c r="D24" s="54">
        <v>4</v>
      </c>
    </row>
    <row r="25" spans="2:4" ht="15.75">
      <c r="B25" s="19" t="s">
        <v>436</v>
      </c>
      <c r="C25" s="55">
        <f>SUM(C22:C24)</f>
        <v>4</v>
      </c>
      <c r="D25" s="55">
        <f>SUM(D22:D24)</f>
        <v>5</v>
      </c>
    </row>
    <row r="26" spans="2:4" ht="15.75">
      <c r="B26" s="5" t="s">
        <v>437</v>
      </c>
      <c r="C26" s="54">
        <v>1</v>
      </c>
      <c r="D26" s="54">
        <v>2</v>
      </c>
    </row>
    <row r="27" spans="2:4" ht="15.75">
      <c r="B27" s="5" t="s">
        <v>438</v>
      </c>
      <c r="C27" s="54">
        <v>0</v>
      </c>
      <c r="D27" s="54">
        <v>0</v>
      </c>
    </row>
    <row r="28" spans="2:4" ht="15.75">
      <c r="B28" s="19" t="s">
        <v>439</v>
      </c>
      <c r="C28" s="55">
        <f>SUM(C26:C27)</f>
        <v>1</v>
      </c>
      <c r="D28" s="55">
        <f>SUM(D26:D27)</f>
        <v>2</v>
      </c>
    </row>
    <row r="29" spans="2:4" ht="51" customHeight="1">
      <c r="B29" s="27" t="s">
        <v>440</v>
      </c>
      <c r="C29" s="55">
        <f>C13+C21+C25+C28</f>
        <v>6</v>
      </c>
      <c r="D29" s="55">
        <f>D13+D21+D25+D28</f>
        <v>8</v>
      </c>
    </row>
  </sheetData>
  <phoneticPr fontId="6" type="noConversion"/>
  <pageMargins left="0.55118110236220474" right="0.55118110236220474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214"/>
  <sheetViews>
    <sheetView workbookViewId="0">
      <selection activeCell="C5" sqref="C5:D5"/>
    </sheetView>
  </sheetViews>
  <sheetFormatPr defaultRowHeight="15"/>
  <cols>
    <col min="2" max="2" width="93.28515625" bestFit="1" customWidth="1"/>
    <col min="3" max="3" width="15.42578125" bestFit="1" customWidth="1"/>
    <col min="4" max="4" width="16.7109375" bestFit="1" customWidth="1"/>
    <col min="5" max="5" width="15.42578125" bestFit="1" customWidth="1"/>
  </cols>
  <sheetData>
    <row r="1" spans="2:7" ht="15.75">
      <c r="B1" s="17"/>
    </row>
    <row r="2" spans="2:7" ht="15.75">
      <c r="B2" s="171" t="s">
        <v>562</v>
      </c>
    </row>
    <row r="3" spans="2:7" ht="15.75">
      <c r="B3" s="17" t="s">
        <v>448</v>
      </c>
      <c r="C3" s="216"/>
      <c r="D3" s="216"/>
      <c r="E3" s="216"/>
      <c r="F3" s="216"/>
      <c r="G3" s="216"/>
    </row>
    <row r="4" spans="2:7" ht="15.75">
      <c r="B4" s="183" t="s">
        <v>588</v>
      </c>
      <c r="C4" s="182" t="str">
        <f>+'1.kiad.'!D4</f>
        <v>3/2018. (V.31.)</v>
      </c>
      <c r="D4" s="218" t="str">
        <f>+'1.kiad.'!E4</f>
        <v>önkormányzati rendelethez</v>
      </c>
      <c r="E4" s="218"/>
      <c r="F4" s="109"/>
      <c r="G4" s="109"/>
    </row>
    <row r="5" spans="2:7">
      <c r="C5" s="108"/>
      <c r="D5" s="108"/>
      <c r="E5" s="108" t="str">
        <f>+'kiadás-bevétel'!E2</f>
        <v>adatok Ft-ban</v>
      </c>
    </row>
    <row r="6" spans="2:7" ht="31.5">
      <c r="B6" s="154" t="s">
        <v>373</v>
      </c>
      <c r="C6" s="56" t="s">
        <v>599</v>
      </c>
      <c r="D6" s="56" t="s">
        <v>598</v>
      </c>
      <c r="E6" s="56" t="s">
        <v>615</v>
      </c>
    </row>
    <row r="7" spans="2:7" ht="15.75">
      <c r="B7" s="19" t="s">
        <v>200</v>
      </c>
      <c r="C7" s="20">
        <f>SUM(C8:C18)</f>
        <v>6349000</v>
      </c>
      <c r="D7" s="20">
        <f>SUM(D8:D18)</f>
        <v>8516580</v>
      </c>
      <c r="E7" s="20">
        <f>SUM(E8:E18)</f>
        <v>8516580</v>
      </c>
    </row>
    <row r="8" spans="2:7" ht="15.75">
      <c r="B8" s="5" t="s">
        <v>201</v>
      </c>
      <c r="C8" s="6">
        <f>+'1.kiad.'!C8</f>
        <v>5534000</v>
      </c>
      <c r="D8" s="6">
        <f>+'1.kiad.'!D8</f>
        <v>7677123</v>
      </c>
      <c r="E8" s="6">
        <f>+'1.kiad.'!E8</f>
        <v>7677123</v>
      </c>
    </row>
    <row r="9" spans="2:7" ht="15.75">
      <c r="B9" s="5" t="s">
        <v>202</v>
      </c>
      <c r="C9" s="6">
        <f>+'1.kiad.'!C9</f>
        <v>200000</v>
      </c>
      <c r="D9" s="6">
        <f>+'1.kiad.'!D9</f>
        <v>200000</v>
      </c>
      <c r="E9" s="6">
        <f>+'1.kiad.'!E9</f>
        <v>200000</v>
      </c>
    </row>
    <row r="10" spans="2:7" ht="15.75">
      <c r="B10" s="5" t="s">
        <v>203</v>
      </c>
      <c r="C10" s="6">
        <f>+'1.kiad.'!C10</f>
        <v>0</v>
      </c>
      <c r="D10" s="6">
        <f>+'1.kiad.'!D10</f>
        <v>0</v>
      </c>
      <c r="E10" s="6">
        <f>+'1.kiad.'!E10</f>
        <v>0</v>
      </c>
    </row>
    <row r="11" spans="2:7" ht="15.75">
      <c r="B11" s="5" t="s">
        <v>204</v>
      </c>
      <c r="C11" s="6">
        <f>+'1.kiad.'!C11</f>
        <v>0</v>
      </c>
      <c r="D11" s="6">
        <f>+'1.kiad.'!D11</f>
        <v>0</v>
      </c>
      <c r="E11" s="6">
        <f>+'1.kiad.'!E11</f>
        <v>0</v>
      </c>
    </row>
    <row r="12" spans="2:7" ht="15.75">
      <c r="B12" s="5" t="s">
        <v>205</v>
      </c>
      <c r="C12" s="6">
        <f>+'1.kiad.'!C12</f>
        <v>600000</v>
      </c>
      <c r="D12" s="6">
        <f>+'1.kiad.'!D12</f>
        <v>447000</v>
      </c>
      <c r="E12" s="6">
        <f>+'1.kiad.'!E12</f>
        <v>447000</v>
      </c>
    </row>
    <row r="13" spans="2:7" ht="15.75">
      <c r="B13" s="5" t="s">
        <v>206</v>
      </c>
      <c r="C13" s="6">
        <f>+'1.kiad.'!C13</f>
        <v>0</v>
      </c>
      <c r="D13" s="6">
        <f>+'1.kiad.'!D13</f>
        <v>0</v>
      </c>
      <c r="E13" s="6">
        <f>+'1.kiad.'!E13</f>
        <v>0</v>
      </c>
    </row>
    <row r="14" spans="2:7" ht="15.75">
      <c r="B14" s="5" t="s">
        <v>207</v>
      </c>
      <c r="C14" s="6">
        <f>+'1.kiad.'!C14</f>
        <v>15000</v>
      </c>
      <c r="D14" s="6">
        <f>+'1.kiad.'!D14</f>
        <v>15100</v>
      </c>
      <c r="E14" s="6">
        <f>+'1.kiad.'!E14</f>
        <v>15100</v>
      </c>
    </row>
    <row r="15" spans="2:7" ht="15.75">
      <c r="B15" s="5" t="s">
        <v>208</v>
      </c>
      <c r="C15" s="6">
        <f>+'1.kiad.'!C15</f>
        <v>0</v>
      </c>
      <c r="D15" s="6">
        <f>+'1.kiad.'!D15</f>
        <v>0</v>
      </c>
      <c r="E15" s="6">
        <f>+'1.kiad.'!E15</f>
        <v>0</v>
      </c>
    </row>
    <row r="16" spans="2:7" ht="15.75">
      <c r="B16" s="5" t="s">
        <v>209</v>
      </c>
      <c r="C16" s="6">
        <f>+'1.kiad.'!C16</f>
        <v>0</v>
      </c>
      <c r="D16" s="6">
        <f>+'1.kiad.'!D16</f>
        <v>0</v>
      </c>
      <c r="E16" s="6">
        <f>+'1.kiad.'!E16</f>
        <v>0</v>
      </c>
    </row>
    <row r="17" spans="2:5" ht="15.75">
      <c r="B17" s="5" t="s">
        <v>210</v>
      </c>
      <c r="C17" s="6">
        <f>+'1.kiad.'!C17</f>
        <v>0</v>
      </c>
      <c r="D17" s="6">
        <f>+'1.kiad.'!D17</f>
        <v>0</v>
      </c>
      <c r="E17" s="6">
        <f>+'1.kiad.'!E17</f>
        <v>0</v>
      </c>
    </row>
    <row r="18" spans="2:5" ht="15.75">
      <c r="B18" s="5" t="s">
        <v>211</v>
      </c>
      <c r="C18" s="6">
        <f>+'1.kiad.'!C18</f>
        <v>0</v>
      </c>
      <c r="D18" s="6">
        <f>+'1.kiad.'!D18</f>
        <v>177357</v>
      </c>
      <c r="E18" s="6">
        <f>+'1.kiad.'!E18</f>
        <v>177357</v>
      </c>
    </row>
    <row r="19" spans="2:5" ht="15.75">
      <c r="B19" s="19" t="s">
        <v>212</v>
      </c>
      <c r="C19" s="20">
        <f>SUM(C20:C22)</f>
        <v>1453000</v>
      </c>
      <c r="D19" s="20">
        <f>SUM(D20:D22)</f>
        <v>1647604</v>
      </c>
      <c r="E19" s="20">
        <f>SUM(E20:E22)</f>
        <v>1647604</v>
      </c>
    </row>
    <row r="20" spans="2:5" ht="15.75">
      <c r="B20" s="5" t="s">
        <v>213</v>
      </c>
      <c r="C20" s="6">
        <f>+'1.kiad.'!C20</f>
        <v>253000</v>
      </c>
      <c r="D20" s="6">
        <f>+'1.kiad.'!D20</f>
        <v>1342400</v>
      </c>
      <c r="E20" s="6">
        <f>+'1.kiad.'!E20</f>
        <v>1342400</v>
      </c>
    </row>
    <row r="21" spans="2:5" ht="35.25" customHeight="1">
      <c r="B21" s="10" t="s">
        <v>214</v>
      </c>
      <c r="C21" s="6">
        <f>+'1.kiad.'!C21</f>
        <v>1200000</v>
      </c>
      <c r="D21" s="6">
        <f>+'1.kiad.'!D21</f>
        <v>156660</v>
      </c>
      <c r="E21" s="6">
        <f>+'1.kiad.'!E21</f>
        <v>156660</v>
      </c>
    </row>
    <row r="22" spans="2:5" ht="15.75">
      <c r="B22" s="5" t="s">
        <v>215</v>
      </c>
      <c r="C22" s="6">
        <f>+'1.kiad.'!C22</f>
        <v>0</v>
      </c>
      <c r="D22" s="6">
        <f>+'1.kiad.'!D22</f>
        <v>148544</v>
      </c>
      <c r="E22" s="6">
        <f>+'1.kiad.'!E22</f>
        <v>148544</v>
      </c>
    </row>
    <row r="23" spans="2:5" ht="15.75">
      <c r="B23" s="7" t="s">
        <v>216</v>
      </c>
      <c r="C23" s="8">
        <f>C7+C19</f>
        <v>7802000</v>
      </c>
      <c r="D23" s="8">
        <f>D7+D19</f>
        <v>10164184</v>
      </c>
      <c r="E23" s="8">
        <f>E7+E19</f>
        <v>10164184</v>
      </c>
    </row>
    <row r="24" spans="2:5" ht="15.75">
      <c r="B24" s="7" t="s">
        <v>217</v>
      </c>
      <c r="C24" s="8">
        <f>+'1.kiad.'!C24</f>
        <v>1384000</v>
      </c>
      <c r="D24" s="8">
        <f>+'1.kiad.'!D24</f>
        <v>1885088</v>
      </c>
      <c r="E24" s="8">
        <f>+'1.kiad.'!E24</f>
        <v>1885088</v>
      </c>
    </row>
    <row r="25" spans="2:5" ht="15.75">
      <c r="B25" s="19" t="s">
        <v>218</v>
      </c>
      <c r="C25" s="20">
        <f>SUM(C26:C28)</f>
        <v>1693000</v>
      </c>
      <c r="D25" s="20">
        <f>SUM(D26:D28)</f>
        <v>2245565</v>
      </c>
      <c r="E25" s="20">
        <f>SUM(E26:E28)</f>
        <v>2245565</v>
      </c>
    </row>
    <row r="26" spans="2:5" ht="15.75">
      <c r="B26" s="5" t="s">
        <v>219</v>
      </c>
      <c r="C26" s="6">
        <f>+'1.kiad.'!C26</f>
        <v>183000</v>
      </c>
      <c r="D26" s="6">
        <f>+'1.kiad.'!D26</f>
        <v>262878</v>
      </c>
      <c r="E26" s="6">
        <f>+'1.kiad.'!E26</f>
        <v>262878</v>
      </c>
    </row>
    <row r="27" spans="2:5" ht="15.75">
      <c r="B27" s="5" t="s">
        <v>220</v>
      </c>
      <c r="C27" s="6">
        <f>+'1.kiad.'!C27</f>
        <v>1510000</v>
      </c>
      <c r="D27" s="6">
        <f>+'1.kiad.'!D27</f>
        <v>1982687</v>
      </c>
      <c r="E27" s="6">
        <f>+'1.kiad.'!E27</f>
        <v>1982687</v>
      </c>
    </row>
    <row r="28" spans="2:5" ht="15.75">
      <c r="B28" s="5" t="s">
        <v>221</v>
      </c>
      <c r="C28" s="6">
        <f>+'1.kiad.'!C28</f>
        <v>0</v>
      </c>
      <c r="D28" s="6">
        <f>+'1.kiad.'!D28</f>
        <v>0</v>
      </c>
      <c r="E28" s="6">
        <f>+'1.kiad.'!E28</f>
        <v>0</v>
      </c>
    </row>
    <row r="29" spans="2:5" ht="15.75">
      <c r="B29" s="19" t="s">
        <v>222</v>
      </c>
      <c r="C29" s="20">
        <f>SUM(C30:C31)</f>
        <v>270000</v>
      </c>
      <c r="D29" s="20">
        <f>SUM(D30:D31)</f>
        <v>694914</v>
      </c>
      <c r="E29" s="20">
        <f>SUM(E30:E31)</f>
        <v>694914</v>
      </c>
    </row>
    <row r="30" spans="2:5" ht="15.75">
      <c r="B30" s="5" t="s">
        <v>223</v>
      </c>
      <c r="C30" s="6">
        <f>+'1.kiad.'!C30</f>
        <v>0</v>
      </c>
      <c r="D30" s="6">
        <f>+'1.kiad.'!D30</f>
        <v>0</v>
      </c>
      <c r="E30" s="6">
        <f>+'1.kiad.'!E30</f>
        <v>0</v>
      </c>
    </row>
    <row r="31" spans="2:5" ht="15.75">
      <c r="B31" s="5" t="s">
        <v>224</v>
      </c>
      <c r="C31" s="6">
        <f>+'1.kiad.'!C31</f>
        <v>270000</v>
      </c>
      <c r="D31" s="6">
        <f>+'1.kiad.'!D31</f>
        <v>694914</v>
      </c>
      <c r="E31" s="6">
        <f>+'1.kiad.'!E31</f>
        <v>694914</v>
      </c>
    </row>
    <row r="32" spans="2:5" ht="15.75">
      <c r="B32" s="19" t="s">
        <v>225</v>
      </c>
      <c r="C32" s="20">
        <f>SUM(C33:C39)</f>
        <v>6092000</v>
      </c>
      <c r="D32" s="20">
        <f>SUM(D33:D39)</f>
        <v>7194676</v>
      </c>
      <c r="E32" s="20">
        <f>SUM(E33:E39)</f>
        <v>7194676</v>
      </c>
    </row>
    <row r="33" spans="2:5" ht="15.75">
      <c r="B33" s="5" t="s">
        <v>226</v>
      </c>
      <c r="C33" s="6">
        <f>+'1.kiad.'!C33</f>
        <v>3505000</v>
      </c>
      <c r="D33" s="6">
        <f>+'1.kiad.'!D33</f>
        <v>2816513</v>
      </c>
      <c r="E33" s="6">
        <f>+'1.kiad.'!E33</f>
        <v>2816513</v>
      </c>
    </row>
    <row r="34" spans="2:5" ht="15.75">
      <c r="B34" s="5" t="s">
        <v>227</v>
      </c>
      <c r="C34" s="6">
        <f>+'1.kiad.'!C34</f>
        <v>0</v>
      </c>
      <c r="D34" s="6">
        <f>+'1.kiad.'!D34</f>
        <v>0</v>
      </c>
      <c r="E34" s="6">
        <f>+'1.kiad.'!E34</f>
        <v>0</v>
      </c>
    </row>
    <row r="35" spans="2:5" ht="15.75">
      <c r="B35" s="5" t="s">
        <v>228</v>
      </c>
      <c r="C35" s="6">
        <f>+'1.kiad.'!C35</f>
        <v>0</v>
      </c>
      <c r="D35" s="6">
        <f>+'1.kiad.'!D35</f>
        <v>0</v>
      </c>
      <c r="E35" s="6">
        <f>+'1.kiad.'!E35</f>
        <v>0</v>
      </c>
    </row>
    <row r="36" spans="2:5" ht="15.75">
      <c r="B36" s="5" t="s">
        <v>229</v>
      </c>
      <c r="C36" s="6">
        <f>+'1.kiad.'!C36</f>
        <v>637000</v>
      </c>
      <c r="D36" s="6">
        <f>+'1.kiad.'!D36</f>
        <v>708166</v>
      </c>
      <c r="E36" s="6">
        <f>+'1.kiad.'!E36</f>
        <v>708166</v>
      </c>
    </row>
    <row r="37" spans="2:5" ht="15.75">
      <c r="B37" s="5" t="s">
        <v>230</v>
      </c>
      <c r="C37" s="6">
        <f>+'1.kiad.'!C37</f>
        <v>0</v>
      </c>
      <c r="D37" s="6">
        <f>+'1.kiad.'!D37</f>
        <v>0</v>
      </c>
      <c r="E37" s="6">
        <f>+'1.kiad.'!E37</f>
        <v>0</v>
      </c>
    </row>
    <row r="38" spans="2:5" ht="15.75">
      <c r="B38" s="5" t="s">
        <v>415</v>
      </c>
      <c r="C38" s="6">
        <f>+'1.kiad.'!C38</f>
        <v>400000</v>
      </c>
      <c r="D38" s="6">
        <f>+'1.kiad.'!D38</f>
        <v>0</v>
      </c>
      <c r="E38" s="6">
        <f>+'1.kiad.'!E38</f>
        <v>0</v>
      </c>
    </row>
    <row r="39" spans="2:5" ht="15.75">
      <c r="B39" s="43" t="s">
        <v>231</v>
      </c>
      <c r="C39" s="6">
        <f>+'1.kiad.'!C39</f>
        <v>1550000</v>
      </c>
      <c r="D39" s="6">
        <f>+'1.kiad.'!D39</f>
        <v>3669997</v>
      </c>
      <c r="E39" s="6">
        <f>+'1.kiad.'!E39</f>
        <v>3669997</v>
      </c>
    </row>
    <row r="40" spans="2:5" ht="15.75">
      <c r="B40" s="19" t="s">
        <v>232</v>
      </c>
      <c r="C40" s="20">
        <f>SUM(C41:C42)</f>
        <v>780000</v>
      </c>
      <c r="D40" s="20">
        <f>SUM(D41:D42)</f>
        <v>297679</v>
      </c>
      <c r="E40" s="20">
        <f>SUM(E41:E42)</f>
        <v>297679</v>
      </c>
    </row>
    <row r="41" spans="2:5" ht="15.75">
      <c r="B41" s="5" t="s">
        <v>413</v>
      </c>
      <c r="C41" s="6">
        <f>+'1.kiad.'!C41</f>
        <v>0</v>
      </c>
      <c r="D41" s="6">
        <f>+'1.kiad.'!D41</f>
        <v>779</v>
      </c>
      <c r="E41" s="6">
        <f>+'1.kiad.'!E41</f>
        <v>779</v>
      </c>
    </row>
    <row r="42" spans="2:5" ht="15.75">
      <c r="B42" s="5" t="s">
        <v>233</v>
      </c>
      <c r="C42" s="6">
        <f>+'1.kiad.'!C42</f>
        <v>780000</v>
      </c>
      <c r="D42" s="6">
        <f>+'1.kiad.'!D42</f>
        <v>296900</v>
      </c>
      <c r="E42" s="6">
        <f>+'1.kiad.'!E42</f>
        <v>296900</v>
      </c>
    </row>
    <row r="43" spans="2:5" ht="15.75">
      <c r="B43" s="19" t="s">
        <v>234</v>
      </c>
      <c r="C43" s="20">
        <f>SUM(C44:C48)</f>
        <v>8200000</v>
      </c>
      <c r="D43" s="20">
        <f>SUM(D44:D48)</f>
        <v>3435175</v>
      </c>
      <c r="E43" s="20">
        <f>SUM(E44:E48)</f>
        <v>3435175</v>
      </c>
    </row>
    <row r="44" spans="2:5" ht="15.75">
      <c r="B44" s="11" t="s">
        <v>235</v>
      </c>
      <c r="C44" s="6">
        <f>+'1.kiad.'!C44</f>
        <v>3000000</v>
      </c>
      <c r="D44" s="6">
        <f>+'1.kiad.'!D44</f>
        <v>2106797</v>
      </c>
      <c r="E44" s="6">
        <f>+'1.kiad.'!E44</f>
        <v>2106797</v>
      </c>
    </row>
    <row r="45" spans="2:5" ht="15.75">
      <c r="B45" s="5" t="s">
        <v>236</v>
      </c>
      <c r="C45" s="6">
        <f>+'1.kiad.'!C45</f>
        <v>0</v>
      </c>
      <c r="D45" s="6">
        <f>+'1.kiad.'!D45</f>
        <v>0</v>
      </c>
      <c r="E45" s="6">
        <f>+'1.kiad.'!E45</f>
        <v>0</v>
      </c>
    </row>
    <row r="46" spans="2:5" ht="15.75">
      <c r="B46" s="5" t="s">
        <v>237</v>
      </c>
      <c r="C46" s="6">
        <f>+'1.kiad.'!C46</f>
        <v>0</v>
      </c>
      <c r="D46" s="6">
        <f>+'1.kiad.'!D46</f>
        <v>0</v>
      </c>
      <c r="E46" s="6">
        <f>+'1.kiad.'!E46</f>
        <v>0</v>
      </c>
    </row>
    <row r="47" spans="2:5" ht="15.75">
      <c r="B47" s="5" t="s">
        <v>238</v>
      </c>
      <c r="C47" s="6">
        <f>+'1.kiad.'!C47</f>
        <v>0</v>
      </c>
      <c r="D47" s="6">
        <f>+'1.kiad.'!D47</f>
        <v>0</v>
      </c>
      <c r="E47" s="6">
        <f>+'1.kiad.'!E47</f>
        <v>0</v>
      </c>
    </row>
    <row r="48" spans="2:5" ht="15.75">
      <c r="B48" s="5" t="s">
        <v>239</v>
      </c>
      <c r="C48" s="6">
        <f>+'1.kiad.'!C48</f>
        <v>5200000</v>
      </c>
      <c r="D48" s="6">
        <f>+'1.kiad.'!D48</f>
        <v>1328378</v>
      </c>
      <c r="E48" s="6">
        <f>+'1.kiad.'!E48</f>
        <v>1328378</v>
      </c>
    </row>
    <row r="49" spans="2:5" ht="15.75">
      <c r="B49" s="7" t="s">
        <v>240</v>
      </c>
      <c r="C49" s="8">
        <f>C25+C29+C32+C40+C43</f>
        <v>17035000</v>
      </c>
      <c r="D49" s="8">
        <f>D25+D29+D32+D40+D43</f>
        <v>13868009</v>
      </c>
      <c r="E49" s="8">
        <f>E25+E29+E32+E40+E43</f>
        <v>13868009</v>
      </c>
    </row>
    <row r="50" spans="2:5" ht="15.75">
      <c r="B50" s="5" t="s">
        <v>241</v>
      </c>
      <c r="C50" s="6">
        <f>+'1.kiad.'!C50</f>
        <v>0</v>
      </c>
      <c r="D50" s="6">
        <f>+'1.kiad.'!D50</f>
        <v>0</v>
      </c>
      <c r="E50" s="6">
        <f>+'1.kiad.'!E50</f>
        <v>0</v>
      </c>
    </row>
    <row r="51" spans="2:5" ht="15.75">
      <c r="B51" s="5" t="s">
        <v>242</v>
      </c>
      <c r="C51" s="6">
        <f>+'1.kiad.'!C51</f>
        <v>0</v>
      </c>
      <c r="D51" s="6">
        <f>+'1.kiad.'!D51</f>
        <v>60000</v>
      </c>
      <c r="E51" s="6">
        <f>+'1.kiad.'!E51</f>
        <v>60000</v>
      </c>
    </row>
    <row r="52" spans="2:5" ht="15.75">
      <c r="B52" s="11" t="s">
        <v>243</v>
      </c>
      <c r="C52" s="6">
        <f>+'1.kiad.'!C52</f>
        <v>0</v>
      </c>
      <c r="D52" s="6">
        <f>+'1.kiad.'!D52</f>
        <v>0</v>
      </c>
      <c r="E52" s="6">
        <f>+'1.kiad.'!E52</f>
        <v>0</v>
      </c>
    </row>
    <row r="53" spans="2:5" ht="15.75">
      <c r="B53" s="5" t="s">
        <v>244</v>
      </c>
      <c r="C53" s="6">
        <f>+'1.kiad.'!C53</f>
        <v>0</v>
      </c>
      <c r="D53" s="6">
        <f>+'1.kiad.'!D53</f>
        <v>0</v>
      </c>
      <c r="E53" s="6">
        <f>+'1.kiad.'!E53</f>
        <v>0</v>
      </c>
    </row>
    <row r="54" spans="2:5" ht="15.75">
      <c r="B54" s="5" t="s">
        <v>245</v>
      </c>
      <c r="C54" s="6">
        <f>+'1.kiad.'!C54</f>
        <v>0</v>
      </c>
      <c r="D54" s="6">
        <f>+'1.kiad.'!D54</f>
        <v>0</v>
      </c>
      <c r="E54" s="6">
        <f>+'1.kiad.'!E54</f>
        <v>0</v>
      </c>
    </row>
    <row r="55" spans="2:5" ht="15.75">
      <c r="B55" s="5" t="s">
        <v>246</v>
      </c>
      <c r="C55" s="6">
        <f>+'1.kiad.'!C55</f>
        <v>0</v>
      </c>
      <c r="D55" s="6">
        <f>+'1.kiad.'!D55</f>
        <v>0</v>
      </c>
      <c r="E55" s="6">
        <f>+'1.kiad.'!E55</f>
        <v>0</v>
      </c>
    </row>
    <row r="56" spans="2:5" ht="15.75">
      <c r="B56" s="5" t="s">
        <v>247</v>
      </c>
      <c r="C56" s="6">
        <f>+'1.kiad.'!C56</f>
        <v>75000</v>
      </c>
      <c r="D56" s="6">
        <f>+'1.kiad.'!D56</f>
        <v>0</v>
      </c>
      <c r="E56" s="6">
        <f>+'1.kiad.'!E56</f>
        <v>0</v>
      </c>
    </row>
    <row r="57" spans="2:5" ht="15.75">
      <c r="B57" s="5" t="s">
        <v>449</v>
      </c>
      <c r="C57" s="6">
        <f>+'1.kiad.'!C57</f>
        <v>2732000</v>
      </c>
      <c r="D57" s="6">
        <f>+'1.kiad.'!D57</f>
        <v>2882160</v>
      </c>
      <c r="E57" s="6">
        <f>+'1.kiad.'!E57</f>
        <v>2882160</v>
      </c>
    </row>
    <row r="58" spans="2:5" ht="15.75">
      <c r="B58" s="7" t="s">
        <v>248</v>
      </c>
      <c r="C58" s="8">
        <f>SUM(C50:C57)</f>
        <v>2807000</v>
      </c>
      <c r="D58" s="8">
        <f>SUM(D50:D57)</f>
        <v>2942160</v>
      </c>
      <c r="E58" s="8">
        <f>SUM(E50:E57)</f>
        <v>2942160</v>
      </c>
    </row>
    <row r="59" spans="2:5" ht="15.75">
      <c r="B59" s="5" t="s">
        <v>143</v>
      </c>
      <c r="C59" s="6">
        <f>+'1.kiad.'!C59</f>
        <v>0</v>
      </c>
      <c r="D59" s="6">
        <f>+'1.kiad.'!D59</f>
        <v>0</v>
      </c>
      <c r="E59" s="6">
        <f>+'1.kiad.'!E59</f>
        <v>0</v>
      </c>
    </row>
    <row r="60" spans="2:5" ht="15.75">
      <c r="B60" s="5" t="s">
        <v>144</v>
      </c>
      <c r="C60" s="6">
        <f>+'1.kiad.'!C60</f>
        <v>0</v>
      </c>
      <c r="D60" s="6">
        <f>+'1.kiad.'!D60</f>
        <v>822186</v>
      </c>
      <c r="E60" s="6">
        <f>+'1.kiad.'!E60</f>
        <v>822186</v>
      </c>
    </row>
    <row r="61" spans="2:5" ht="15.75">
      <c r="B61" s="5" t="s">
        <v>145</v>
      </c>
      <c r="C61" s="6">
        <f>+'1.kiad.'!C61</f>
        <v>0</v>
      </c>
      <c r="D61" s="6">
        <f>+'1.kiad.'!D61</f>
        <v>0</v>
      </c>
      <c r="E61" s="6">
        <f>+'1.kiad.'!E61</f>
        <v>0</v>
      </c>
    </row>
    <row r="62" spans="2:5" ht="15.75">
      <c r="B62" s="5" t="s">
        <v>146</v>
      </c>
      <c r="C62" s="6">
        <f>+'1.kiad.'!C62</f>
        <v>0</v>
      </c>
      <c r="D62" s="6">
        <f>+'1.kiad.'!D62</f>
        <v>0</v>
      </c>
      <c r="E62" s="6">
        <f>+'1.kiad.'!E62</f>
        <v>0</v>
      </c>
    </row>
    <row r="63" spans="2:5" ht="15.75">
      <c r="B63" s="5" t="s">
        <v>147</v>
      </c>
      <c r="C63" s="6">
        <f>+'1.kiad.'!C63</f>
        <v>0</v>
      </c>
      <c r="D63" s="6">
        <f>+'1.kiad.'!D63</f>
        <v>0</v>
      </c>
      <c r="E63" s="6">
        <f>+'1.kiad.'!E63</f>
        <v>0</v>
      </c>
    </row>
    <row r="64" spans="2:5" ht="15.75">
      <c r="B64" s="5" t="s">
        <v>148</v>
      </c>
      <c r="C64" s="6">
        <f>+'1.kiad.'!C64</f>
        <v>4366666</v>
      </c>
      <c r="D64" s="6">
        <f>+'1.kiad.'!D64</f>
        <v>4489230</v>
      </c>
      <c r="E64" s="6">
        <f>+'1.kiad.'!E64</f>
        <v>4489230</v>
      </c>
    </row>
    <row r="65" spans="2:5" ht="15.75">
      <c r="B65" s="5" t="s">
        <v>149</v>
      </c>
      <c r="C65" s="6">
        <f>+'1.kiad.'!C65</f>
        <v>0</v>
      </c>
      <c r="D65" s="6">
        <f>+'1.kiad.'!D65</f>
        <v>0</v>
      </c>
      <c r="E65" s="6">
        <f>+'1.kiad.'!E65</f>
        <v>0</v>
      </c>
    </row>
    <row r="66" spans="2:5" ht="15.75">
      <c r="B66" s="5" t="s">
        <v>150</v>
      </c>
      <c r="C66" s="6">
        <f>+'1.kiad.'!C66</f>
        <v>0</v>
      </c>
      <c r="D66" s="6">
        <f>+'1.kiad.'!D66</f>
        <v>0</v>
      </c>
      <c r="E66" s="6">
        <f>+'1.kiad.'!E66</f>
        <v>0</v>
      </c>
    </row>
    <row r="67" spans="2:5" ht="15.75">
      <c r="B67" s="5" t="s">
        <v>151</v>
      </c>
      <c r="C67" s="6">
        <f>+'1.kiad.'!C67</f>
        <v>0</v>
      </c>
      <c r="D67" s="6">
        <f>+'1.kiad.'!D67</f>
        <v>0</v>
      </c>
      <c r="E67" s="6">
        <f>+'1.kiad.'!E67</f>
        <v>0</v>
      </c>
    </row>
    <row r="68" spans="2:5" ht="15.75">
      <c r="B68" s="5" t="s">
        <v>152</v>
      </c>
      <c r="C68" s="6">
        <f>+'1.kiad.'!C68</f>
        <v>0</v>
      </c>
      <c r="D68" s="6">
        <f>+'1.kiad.'!D68</f>
        <v>0</v>
      </c>
      <c r="E68" s="6">
        <f>+'1.kiad.'!E68</f>
        <v>0</v>
      </c>
    </row>
    <row r="69" spans="2:5" ht="15.75">
      <c r="B69" s="5" t="s">
        <v>592</v>
      </c>
      <c r="C69" s="6">
        <f>+'1.kiad.'!C70</f>
        <v>0</v>
      </c>
      <c r="D69" s="6">
        <f>+'1.kiad.'!D70</f>
        <v>4731600</v>
      </c>
      <c r="E69" s="6">
        <f>+'1.kiad.'!E70</f>
        <v>4731600</v>
      </c>
    </row>
    <row r="70" spans="2:5" ht="15.75">
      <c r="B70" s="5" t="s">
        <v>593</v>
      </c>
      <c r="C70" s="6">
        <f>+'1.kiad.'!C71</f>
        <v>0</v>
      </c>
      <c r="D70" s="6">
        <f>+'1.kiad.'!D71</f>
        <v>20628571</v>
      </c>
      <c r="E70" s="6">
        <f>+'1.kiad.'!E71</f>
        <v>20628571</v>
      </c>
    </row>
    <row r="71" spans="2:5" ht="15.75">
      <c r="B71" s="5" t="s">
        <v>594</v>
      </c>
      <c r="C71" s="6">
        <f>+'1.kiad.'!C72</f>
        <v>6057133</v>
      </c>
      <c r="D71" s="6">
        <f>+'1.kiad.'!D72</f>
        <v>0</v>
      </c>
      <c r="E71" s="6">
        <f>+'1.kiad.'!E72</f>
        <v>0</v>
      </c>
    </row>
    <row r="72" spans="2:5" ht="15.75">
      <c r="B72" s="7" t="s">
        <v>154</v>
      </c>
      <c r="C72" s="8">
        <f>SUM(C59:C71)</f>
        <v>10423799</v>
      </c>
      <c r="D72" s="8">
        <f>SUM(D59:D71)</f>
        <v>30671587</v>
      </c>
      <c r="E72" s="8">
        <f>SUM(E59:E71)</f>
        <v>30671587</v>
      </c>
    </row>
    <row r="73" spans="2:5" ht="15.75">
      <c r="B73" s="15" t="s">
        <v>160</v>
      </c>
      <c r="C73" s="16">
        <f>C23+C24+C49+C58+C72</f>
        <v>39451799</v>
      </c>
      <c r="D73" s="16">
        <f>D23+D24+D49+D58+D72</f>
        <v>59531028</v>
      </c>
      <c r="E73" s="16">
        <f>E23+E24+E49+E58+E72</f>
        <v>59531028</v>
      </c>
    </row>
    <row r="74" spans="2:5" ht="15.75">
      <c r="B74" s="5" t="s">
        <v>162</v>
      </c>
      <c r="C74" s="6">
        <f>+'1.kiad.'!C75</f>
        <v>3937000</v>
      </c>
      <c r="D74" s="6">
        <f>+'1.kiad.'!D75</f>
        <v>1564500</v>
      </c>
      <c r="E74" s="6">
        <f>+'1.kiad.'!E75</f>
        <v>1564500</v>
      </c>
    </row>
    <row r="75" spans="2:5" ht="15.75">
      <c r="B75" s="5" t="s">
        <v>163</v>
      </c>
      <c r="C75" s="6">
        <f>+'1.kiad.'!C76</f>
        <v>0</v>
      </c>
      <c r="D75" s="6">
        <f>+'1.kiad.'!D76</f>
        <v>22894410</v>
      </c>
      <c r="E75" s="6">
        <f>+'1.kiad.'!E76</f>
        <v>22894410</v>
      </c>
    </row>
    <row r="76" spans="2:5" ht="15.75">
      <c r="B76" s="5" t="s">
        <v>167</v>
      </c>
      <c r="C76" s="6">
        <f>+'1.kiad.'!C77</f>
        <v>788000</v>
      </c>
      <c r="D76" s="6">
        <f>+'1.kiad.'!D77</f>
        <v>380800</v>
      </c>
      <c r="E76" s="6">
        <f>+'1.kiad.'!E77</f>
        <v>380800</v>
      </c>
    </row>
    <row r="77" spans="2:5" ht="15.75">
      <c r="B77" s="5" t="s">
        <v>164</v>
      </c>
      <c r="C77" s="6">
        <f>+'1.kiad.'!C78</f>
        <v>23892000</v>
      </c>
      <c r="D77" s="6">
        <f>+'1.kiad.'!D78</f>
        <v>2121150</v>
      </c>
      <c r="E77" s="6">
        <f>+'1.kiad.'!E78</f>
        <v>2121150</v>
      </c>
    </row>
    <row r="78" spans="2:5" ht="15.75">
      <c r="B78" s="5" t="s">
        <v>165</v>
      </c>
      <c r="C78" s="6">
        <f>+'1.kiad.'!C79</f>
        <v>0</v>
      </c>
      <c r="D78" s="6">
        <f>+'1.kiad.'!D79</f>
        <v>0</v>
      </c>
      <c r="E78" s="6">
        <f>+'1.kiad.'!E79</f>
        <v>0</v>
      </c>
    </row>
    <row r="79" spans="2:5" ht="15.75">
      <c r="B79" s="5" t="s">
        <v>166</v>
      </c>
      <c r="C79" s="6">
        <f>+'1.kiad.'!C80</f>
        <v>0</v>
      </c>
      <c r="D79" s="6">
        <f>+'1.kiad.'!D80</f>
        <v>0</v>
      </c>
      <c r="E79" s="6">
        <f>+'1.kiad.'!E80</f>
        <v>0</v>
      </c>
    </row>
    <row r="80" spans="2:5" ht="15.75">
      <c r="B80" s="5" t="s">
        <v>168</v>
      </c>
      <c r="C80" s="6">
        <f>+'1.kiad.'!C81</f>
        <v>7725000</v>
      </c>
      <c r="D80" s="6">
        <f>+'1.kiad.'!D81</f>
        <v>6995633</v>
      </c>
      <c r="E80" s="6">
        <f>+'1.kiad.'!E81</f>
        <v>6995633</v>
      </c>
    </row>
    <row r="81" spans="2:5" ht="15.75">
      <c r="B81" s="7" t="s">
        <v>156</v>
      </c>
      <c r="C81" s="8">
        <f>SUM(C74:C80)</f>
        <v>36342000</v>
      </c>
      <c r="D81" s="8">
        <f>SUM(D74:D80)</f>
        <v>33956493</v>
      </c>
      <c r="E81" s="8">
        <f>SUM(E74:E80)</f>
        <v>33956493</v>
      </c>
    </row>
    <row r="82" spans="2:5" ht="15.75">
      <c r="B82" s="5" t="s">
        <v>169</v>
      </c>
      <c r="C82" s="6">
        <f>+'1.kiad.'!C83</f>
        <v>0</v>
      </c>
      <c r="D82" s="6">
        <f>+'1.kiad.'!D83</f>
        <v>0</v>
      </c>
      <c r="E82" s="6">
        <f>+'1.kiad.'!E83</f>
        <v>0</v>
      </c>
    </row>
    <row r="83" spans="2:5" ht="15.75">
      <c r="B83" s="5" t="s">
        <v>170</v>
      </c>
      <c r="C83" s="6">
        <f>+'1.kiad.'!C84</f>
        <v>0</v>
      </c>
      <c r="D83" s="6">
        <f>+'1.kiad.'!D84</f>
        <v>0</v>
      </c>
      <c r="E83" s="6">
        <f>+'1.kiad.'!E84</f>
        <v>0</v>
      </c>
    </row>
    <row r="84" spans="2:5" ht="15.75">
      <c r="B84" s="5" t="s">
        <v>171</v>
      </c>
      <c r="C84" s="6">
        <f>+'1.kiad.'!C85</f>
        <v>500000</v>
      </c>
      <c r="D84" s="6">
        <f>+'1.kiad.'!D85</f>
        <v>0</v>
      </c>
      <c r="E84" s="6">
        <f>+'1.kiad.'!E85</f>
        <v>0</v>
      </c>
    </row>
    <row r="85" spans="2:5" ht="15.75">
      <c r="B85" s="5" t="s">
        <v>172</v>
      </c>
      <c r="C85" s="6">
        <f>+'1.kiad.'!C86</f>
        <v>135000</v>
      </c>
      <c r="D85" s="6">
        <f>+'1.kiad.'!D86</f>
        <v>0</v>
      </c>
      <c r="E85" s="6">
        <f>+'1.kiad.'!E86</f>
        <v>0</v>
      </c>
    </row>
    <row r="86" spans="2:5" ht="15.75">
      <c r="B86" s="7" t="s">
        <v>157</v>
      </c>
      <c r="C86" s="8">
        <f>SUM(C82:C85)</f>
        <v>635000</v>
      </c>
      <c r="D86" s="8">
        <f>SUM(D82:D85)</f>
        <v>0</v>
      </c>
      <c r="E86" s="8">
        <f>SUM(E82:E85)</f>
        <v>0</v>
      </c>
    </row>
    <row r="87" spans="2:5" ht="15.75">
      <c r="B87" s="5" t="s">
        <v>173</v>
      </c>
      <c r="C87" s="6">
        <f>+'1.kiad.'!C88</f>
        <v>0</v>
      </c>
      <c r="D87" s="6">
        <f>+'1.kiad.'!D88</f>
        <v>0</v>
      </c>
      <c r="E87" s="6">
        <f>+'1.kiad.'!E88</f>
        <v>0</v>
      </c>
    </row>
    <row r="88" spans="2:5" ht="15.75">
      <c r="B88" s="5" t="s">
        <v>174</v>
      </c>
      <c r="C88" s="6">
        <f>+'1.kiad.'!C89</f>
        <v>0</v>
      </c>
      <c r="D88" s="6">
        <f>+'1.kiad.'!D89</f>
        <v>0</v>
      </c>
      <c r="E88" s="6">
        <f>+'1.kiad.'!E89</f>
        <v>0</v>
      </c>
    </row>
    <row r="89" spans="2:5" ht="15.75">
      <c r="B89" s="5" t="s">
        <v>176</v>
      </c>
      <c r="C89" s="6">
        <f>+'1.kiad.'!C90</f>
        <v>0</v>
      </c>
      <c r="D89" s="6">
        <f>+'1.kiad.'!D90</f>
        <v>0</v>
      </c>
      <c r="E89" s="6">
        <f>+'1.kiad.'!E90</f>
        <v>0</v>
      </c>
    </row>
    <row r="90" spans="2:5" ht="15.75">
      <c r="B90" s="5" t="s">
        <v>178</v>
      </c>
      <c r="C90" s="6">
        <f>+'1.kiad.'!C91</f>
        <v>0</v>
      </c>
      <c r="D90" s="6">
        <f>+'1.kiad.'!D91</f>
        <v>0</v>
      </c>
      <c r="E90" s="6">
        <f>+'1.kiad.'!E91</f>
        <v>0</v>
      </c>
    </row>
    <row r="91" spans="2:5" ht="15.75">
      <c r="B91" s="5" t="s">
        <v>177</v>
      </c>
      <c r="C91" s="6">
        <f>+'1.kiad.'!C92</f>
        <v>0</v>
      </c>
      <c r="D91" s="6">
        <f>+'1.kiad.'!D92</f>
        <v>0</v>
      </c>
      <c r="E91" s="6">
        <f>+'1.kiad.'!E92</f>
        <v>0</v>
      </c>
    </row>
    <row r="92" spans="2:5" ht="15.75">
      <c r="B92" s="5" t="s">
        <v>179</v>
      </c>
      <c r="C92" s="6">
        <f>+'1.kiad.'!C93</f>
        <v>0</v>
      </c>
      <c r="D92" s="6">
        <f>+'1.kiad.'!D93</f>
        <v>0</v>
      </c>
      <c r="E92" s="6">
        <f>+'1.kiad.'!E93</f>
        <v>0</v>
      </c>
    </row>
    <row r="93" spans="2:5" ht="15.75">
      <c r="B93" s="5" t="s">
        <v>175</v>
      </c>
      <c r="C93" s="6">
        <f>+'1.kiad.'!C94</f>
        <v>0</v>
      </c>
      <c r="D93" s="6">
        <f>+'1.kiad.'!D94</f>
        <v>0</v>
      </c>
      <c r="E93" s="6">
        <f>+'1.kiad.'!E94</f>
        <v>0</v>
      </c>
    </row>
    <row r="94" spans="2:5" ht="15.75">
      <c r="B94" s="5" t="s">
        <v>180</v>
      </c>
      <c r="C94" s="6">
        <f>+'1.kiad.'!C95</f>
        <v>0</v>
      </c>
      <c r="D94" s="6">
        <f>+'1.kiad.'!D95</f>
        <v>0</v>
      </c>
      <c r="E94" s="6">
        <f>+'1.kiad.'!E95</f>
        <v>0</v>
      </c>
    </row>
    <row r="95" spans="2:5" ht="15.75">
      <c r="B95" s="7" t="s">
        <v>158</v>
      </c>
      <c r="C95" s="8">
        <f>SUM(C87:C94)</f>
        <v>0</v>
      </c>
      <c r="D95" s="8">
        <f>SUM(D87:D94)</f>
        <v>0</v>
      </c>
      <c r="E95" s="8">
        <f>SUM(E87:E94)</f>
        <v>0</v>
      </c>
    </row>
    <row r="96" spans="2:5" ht="15.75">
      <c r="B96" s="15" t="s">
        <v>159</v>
      </c>
      <c r="C96" s="16">
        <f>C81+C86+C95</f>
        <v>36977000</v>
      </c>
      <c r="D96" s="16">
        <f>D81+D86+D95</f>
        <v>33956493</v>
      </c>
      <c r="E96" s="16">
        <f>E81+E86+E95</f>
        <v>33956493</v>
      </c>
    </row>
    <row r="97" spans="2:5" ht="18.75">
      <c r="B97" s="21" t="s">
        <v>161</v>
      </c>
      <c r="C97" s="22">
        <f>C23+C24+C49+C58+C72+C81+C86+C95</f>
        <v>76428799</v>
      </c>
      <c r="D97" s="22">
        <f>D23+D24+D49+D58+D72+D81+D86+D95</f>
        <v>93487521</v>
      </c>
      <c r="E97" s="22">
        <f>E23+E24+E49+E58+E72+E81+E86+E95</f>
        <v>93487521</v>
      </c>
    </row>
    <row r="98" spans="2:5" ht="15.75">
      <c r="B98" s="5" t="s">
        <v>569</v>
      </c>
      <c r="C98" s="6">
        <f>+'1.kiad.'!C99</f>
        <v>0</v>
      </c>
      <c r="D98" s="6">
        <f>+'1.kiad.'!D99</f>
        <v>0</v>
      </c>
      <c r="E98" s="6">
        <f>+'1.kiad.'!E99</f>
        <v>0</v>
      </c>
    </row>
    <row r="99" spans="2:5" ht="15.75">
      <c r="B99" s="5" t="s">
        <v>181</v>
      </c>
      <c r="C99" s="6">
        <f>+'1.kiad.'!C100</f>
        <v>0</v>
      </c>
      <c r="D99" s="6">
        <f>+'1.kiad.'!D100</f>
        <v>0</v>
      </c>
      <c r="E99" s="6">
        <f>+'1.kiad.'!E100</f>
        <v>0</v>
      </c>
    </row>
    <row r="100" spans="2:5" ht="15.75">
      <c r="B100" s="5" t="s">
        <v>547</v>
      </c>
      <c r="C100" s="6">
        <f>+'1.kiad.'!C101</f>
        <v>0</v>
      </c>
      <c r="D100" s="6">
        <f>+'1.kiad.'!D101</f>
        <v>0</v>
      </c>
      <c r="E100" s="6">
        <f>+'1.kiad.'!E101</f>
        <v>0</v>
      </c>
    </row>
    <row r="101" spans="2:5" ht="15.75">
      <c r="B101" s="5" t="s">
        <v>191</v>
      </c>
      <c r="C101" s="6">
        <f>+'1.kiad.'!C102</f>
        <v>0</v>
      </c>
      <c r="D101" s="6">
        <f>+'1.kiad.'!D102</f>
        <v>0</v>
      </c>
      <c r="E101" s="6">
        <f>+'1.kiad.'!E102</f>
        <v>0</v>
      </c>
    </row>
    <row r="102" spans="2:5" ht="15.75">
      <c r="B102" s="5" t="s">
        <v>184</v>
      </c>
      <c r="C102" s="6">
        <f>+'1.kiad.'!C103</f>
        <v>0</v>
      </c>
      <c r="D102" s="6">
        <f>+'1.kiad.'!D103</f>
        <v>0</v>
      </c>
      <c r="E102" s="6">
        <f>+'1.kiad.'!E103</f>
        <v>0</v>
      </c>
    </row>
    <row r="103" spans="2:5" ht="15.75">
      <c r="B103" s="5" t="s">
        <v>182</v>
      </c>
      <c r="C103" s="6">
        <f>+'1.kiad.'!C104</f>
        <v>0</v>
      </c>
      <c r="D103" s="6">
        <f>+'1.kiad.'!D104</f>
        <v>0</v>
      </c>
      <c r="E103" s="6">
        <f>+'1.kiad.'!E104</f>
        <v>0</v>
      </c>
    </row>
    <row r="104" spans="2:5" ht="15.75">
      <c r="B104" s="5" t="s">
        <v>183</v>
      </c>
      <c r="C104" s="6">
        <f>+'1.kiad.'!C105</f>
        <v>0</v>
      </c>
      <c r="D104" s="6">
        <f>+'1.kiad.'!D105</f>
        <v>0</v>
      </c>
      <c r="E104" s="6">
        <f>+'1.kiad.'!E105</f>
        <v>0</v>
      </c>
    </row>
    <row r="105" spans="2:5" ht="15.75">
      <c r="B105" s="5" t="s">
        <v>566</v>
      </c>
      <c r="C105" s="6">
        <f>+'1.kiad.'!C106</f>
        <v>0</v>
      </c>
      <c r="D105" s="6">
        <f>+'1.kiad.'!D106</f>
        <v>0</v>
      </c>
      <c r="E105" s="6">
        <f>+'1.kiad.'!E106</f>
        <v>0</v>
      </c>
    </row>
    <row r="106" spans="2:5" ht="15.75">
      <c r="B106" s="5" t="s">
        <v>185</v>
      </c>
      <c r="C106" s="6">
        <f>+'1.kiad.'!C107</f>
        <v>0</v>
      </c>
      <c r="D106" s="6">
        <f>+'1.kiad.'!D107</f>
        <v>0</v>
      </c>
      <c r="E106" s="6">
        <f>+'1.kiad.'!E107</f>
        <v>0</v>
      </c>
    </row>
    <row r="107" spans="2:5" ht="15.75">
      <c r="B107" s="5" t="s">
        <v>567</v>
      </c>
      <c r="C107" s="6">
        <f>+'1.kiad.'!C108</f>
        <v>0</v>
      </c>
      <c r="D107" s="6">
        <f>+'1.kiad.'!D108</f>
        <v>0</v>
      </c>
      <c r="E107" s="6">
        <f>+'1.kiad.'!E108</f>
        <v>0</v>
      </c>
    </row>
    <row r="108" spans="2:5" ht="15.75">
      <c r="B108" s="5" t="s">
        <v>186</v>
      </c>
      <c r="C108" s="6">
        <f>+'1.kiad.'!C109</f>
        <v>908322</v>
      </c>
      <c r="D108" s="6">
        <f>+'1.kiad.'!D109</f>
        <v>2221287</v>
      </c>
      <c r="E108" s="6">
        <f>+'1.kiad.'!E109</f>
        <v>2221287</v>
      </c>
    </row>
    <row r="109" spans="2:5" ht="15.75">
      <c r="B109" s="5" t="s">
        <v>568</v>
      </c>
      <c r="C109" s="6">
        <f>+'1.kiad.'!C110</f>
        <v>0</v>
      </c>
      <c r="D109" s="6">
        <f>+'1.kiad.'!D110</f>
        <v>0</v>
      </c>
      <c r="E109" s="6">
        <f>+'1.kiad.'!E110</f>
        <v>0</v>
      </c>
    </row>
    <row r="110" spans="2:5" ht="15.75">
      <c r="B110" s="5" t="s">
        <v>187</v>
      </c>
      <c r="C110" s="6">
        <f>+'1.kiad.'!C111</f>
        <v>0</v>
      </c>
      <c r="D110" s="6">
        <f>+'1.kiad.'!D111</f>
        <v>0</v>
      </c>
      <c r="E110" s="6">
        <f>+'1.kiad.'!E111</f>
        <v>0</v>
      </c>
    </row>
    <row r="111" spans="2:5" ht="15.75">
      <c r="B111" s="5" t="s">
        <v>188</v>
      </c>
      <c r="C111" s="6">
        <f>+'1.kiad.'!C112</f>
        <v>0</v>
      </c>
      <c r="D111" s="6">
        <f>+'1.kiad.'!D112</f>
        <v>0</v>
      </c>
      <c r="E111" s="6">
        <f>+'1.kiad.'!E112</f>
        <v>0</v>
      </c>
    </row>
    <row r="112" spans="2:5" ht="15.75">
      <c r="B112" s="5" t="s">
        <v>189</v>
      </c>
      <c r="C112" s="6">
        <f>+'1.kiad.'!C113</f>
        <v>0</v>
      </c>
      <c r="D112" s="6">
        <f>+'1.kiad.'!D113</f>
        <v>0</v>
      </c>
      <c r="E112" s="6">
        <f>+'1.kiad.'!E113</f>
        <v>0</v>
      </c>
    </row>
    <row r="113" spans="2:5" ht="15.75">
      <c r="B113" s="19" t="s">
        <v>190</v>
      </c>
      <c r="C113" s="20">
        <f>C101+C106+C107+C108+C109+C110+C111+C112</f>
        <v>908322</v>
      </c>
      <c r="D113" s="20">
        <f>D101+D106+D107+D108+D109+D110+D111+D112</f>
        <v>2221287</v>
      </c>
      <c r="E113" s="20">
        <f>E101+E106+E107+E108+E109+E110+E111+E112</f>
        <v>2221287</v>
      </c>
    </row>
    <row r="114" spans="2:5" ht="15.75">
      <c r="B114" s="5" t="s">
        <v>192</v>
      </c>
      <c r="C114" s="6">
        <f>+'1.kiad.'!C115</f>
        <v>0</v>
      </c>
      <c r="D114" s="6">
        <f>+'1.kiad.'!D115</f>
        <v>0</v>
      </c>
      <c r="E114" s="6">
        <f>+'1.kiad.'!E115</f>
        <v>0</v>
      </c>
    </row>
    <row r="115" spans="2:5" ht="15.75">
      <c r="B115" s="5" t="s">
        <v>193</v>
      </c>
      <c r="C115" s="6">
        <f>+'1.kiad.'!C116</f>
        <v>0</v>
      </c>
      <c r="D115" s="6">
        <f>+'1.kiad.'!D116</f>
        <v>0</v>
      </c>
      <c r="E115" s="6">
        <f>+'1.kiad.'!E116</f>
        <v>0</v>
      </c>
    </row>
    <row r="116" spans="2:5" ht="15.75">
      <c r="B116" s="5" t="s">
        <v>194</v>
      </c>
      <c r="C116" s="6">
        <f>+'1.kiad.'!C117</f>
        <v>0</v>
      </c>
      <c r="D116" s="6">
        <f>+'1.kiad.'!D117</f>
        <v>0</v>
      </c>
      <c r="E116" s="6">
        <f>+'1.kiad.'!E117</f>
        <v>0</v>
      </c>
    </row>
    <row r="117" spans="2:5" ht="15.75">
      <c r="B117" s="5" t="s">
        <v>195</v>
      </c>
      <c r="C117" s="6">
        <f>+'1.kiad.'!C118</f>
        <v>0</v>
      </c>
      <c r="D117" s="6">
        <f>+'1.kiad.'!D118</f>
        <v>0</v>
      </c>
      <c r="E117" s="6">
        <f>+'1.kiad.'!E118</f>
        <v>0</v>
      </c>
    </row>
    <row r="118" spans="2:5" ht="15.75">
      <c r="B118" s="19" t="s">
        <v>196</v>
      </c>
      <c r="C118" s="20">
        <f>SUM(C114:C117)</f>
        <v>0</v>
      </c>
      <c r="D118" s="20">
        <f>SUM(D114:D117)</f>
        <v>0</v>
      </c>
      <c r="E118" s="20">
        <f>SUM(E114:E117)</f>
        <v>0</v>
      </c>
    </row>
    <row r="119" spans="2:5" ht="15.75">
      <c r="B119" s="19" t="s">
        <v>197</v>
      </c>
      <c r="C119" s="20">
        <v>0</v>
      </c>
      <c r="D119" s="20">
        <v>0</v>
      </c>
      <c r="E119" s="20">
        <v>0</v>
      </c>
    </row>
    <row r="120" spans="2:5" ht="15.75">
      <c r="B120" s="15" t="s">
        <v>199</v>
      </c>
      <c r="C120" s="16">
        <f>C113+C118+C119</f>
        <v>908322</v>
      </c>
      <c r="D120" s="16">
        <f>D113+D118+D119</f>
        <v>2221287</v>
      </c>
      <c r="E120" s="16">
        <f>E113+E118+E119</f>
        <v>2221287</v>
      </c>
    </row>
    <row r="121" spans="2:5" ht="20.25">
      <c r="B121" s="155" t="s">
        <v>443</v>
      </c>
      <c r="C121" s="156">
        <f>C97+C120</f>
        <v>77337121</v>
      </c>
      <c r="D121" s="156">
        <f>D97+D120</f>
        <v>95708808</v>
      </c>
      <c r="E121" s="156">
        <f>E97+E120</f>
        <v>95708808</v>
      </c>
    </row>
    <row r="123" spans="2:5" ht="15.75">
      <c r="B123" s="5" t="s">
        <v>268</v>
      </c>
      <c r="C123" s="6">
        <f>+'2.bev.'!C6</f>
        <v>15535858</v>
      </c>
      <c r="D123" s="6">
        <f>+'2.bev.'!D6</f>
        <v>16535858</v>
      </c>
      <c r="E123" s="6">
        <f>+'2.bev.'!E6</f>
        <v>16535858</v>
      </c>
    </row>
    <row r="124" spans="2:5" ht="15.75">
      <c r="B124" s="5" t="s">
        <v>403</v>
      </c>
      <c r="C124" s="6">
        <f>+'2.bev.'!C7</f>
        <v>0</v>
      </c>
      <c r="D124" s="6">
        <f>+'2.bev.'!D7</f>
        <v>0</v>
      </c>
      <c r="E124" s="6">
        <f>+'2.bev.'!E7</f>
        <v>0</v>
      </c>
    </row>
    <row r="125" spans="2:5" ht="15.75">
      <c r="B125" s="5" t="s">
        <v>269</v>
      </c>
      <c r="C125" s="6">
        <f>+'2.bev.'!C8</f>
        <v>6007000</v>
      </c>
      <c r="D125" s="6">
        <f>+'2.bev.'!D8</f>
        <v>6120557</v>
      </c>
      <c r="E125" s="6">
        <f>+'2.bev.'!E8</f>
        <v>6120557</v>
      </c>
    </row>
    <row r="126" spans="2:5" ht="15.75">
      <c r="B126" s="5" t="s">
        <v>270</v>
      </c>
      <c r="C126" s="6">
        <f>+'2.bev.'!C9</f>
        <v>1200000</v>
      </c>
      <c r="D126" s="6">
        <f>+'2.bev.'!D9</f>
        <v>1200000</v>
      </c>
      <c r="E126" s="6">
        <f>+'2.bev.'!E9</f>
        <v>1200000</v>
      </c>
    </row>
    <row r="127" spans="2:5" ht="15.75">
      <c r="B127" s="5" t="s">
        <v>271</v>
      </c>
      <c r="C127" s="6">
        <f>+'2.bev.'!C10</f>
        <v>0</v>
      </c>
      <c r="D127" s="6">
        <f>+'2.bev.'!D10</f>
        <v>5536610</v>
      </c>
      <c r="E127" s="6">
        <f>+'2.bev.'!E10</f>
        <v>5536610</v>
      </c>
    </row>
    <row r="128" spans="2:5" ht="15.75">
      <c r="B128" s="5" t="s">
        <v>272</v>
      </c>
      <c r="C128" s="6">
        <f>+'2.bev.'!C11</f>
        <v>0</v>
      </c>
      <c r="D128" s="6">
        <f>+'2.bev.'!D11</f>
        <v>0</v>
      </c>
      <c r="E128" s="6">
        <f>+'2.bev.'!E11</f>
        <v>0</v>
      </c>
    </row>
    <row r="129" spans="2:5" ht="15.75">
      <c r="B129" s="19" t="s">
        <v>273</v>
      </c>
      <c r="C129" s="20">
        <f>SUM(C123:C128)</f>
        <v>22742858</v>
      </c>
      <c r="D129" s="20">
        <f>SUM(D123:D128)</f>
        <v>29393025</v>
      </c>
      <c r="E129" s="20">
        <f>SUM(E123:E128)</f>
        <v>29393025</v>
      </c>
    </row>
    <row r="130" spans="2:5" ht="15.75">
      <c r="B130" s="5" t="s">
        <v>274</v>
      </c>
      <c r="C130" s="6">
        <f>+'2.bev.'!C13</f>
        <v>0</v>
      </c>
      <c r="D130" s="6">
        <f>+'2.bev.'!D13</f>
        <v>0</v>
      </c>
      <c r="E130" s="6">
        <f>+'2.bev.'!E13</f>
        <v>0</v>
      </c>
    </row>
    <row r="131" spans="2:5" ht="15.75">
      <c r="B131" s="5" t="s">
        <v>275</v>
      </c>
      <c r="C131" s="6">
        <f>+'2.bev.'!C14</f>
        <v>0</v>
      </c>
      <c r="D131" s="6">
        <f>+'2.bev.'!D14</f>
        <v>0</v>
      </c>
      <c r="E131" s="6">
        <f>+'2.bev.'!E14</f>
        <v>0</v>
      </c>
    </row>
    <row r="132" spans="2:5" ht="15.75">
      <c r="B132" s="5" t="s">
        <v>276</v>
      </c>
      <c r="C132" s="6">
        <f>+'2.bev.'!C15</f>
        <v>0</v>
      </c>
      <c r="D132" s="6">
        <f>+'2.bev.'!D15</f>
        <v>0</v>
      </c>
      <c r="E132" s="6">
        <f>+'2.bev.'!E15</f>
        <v>0</v>
      </c>
    </row>
    <row r="133" spans="2:5" ht="15.75">
      <c r="B133" s="5" t="s">
        <v>277</v>
      </c>
      <c r="C133" s="6">
        <f>+'2.bev.'!C16</f>
        <v>0</v>
      </c>
      <c r="D133" s="6">
        <f>+'2.bev.'!D16</f>
        <v>0</v>
      </c>
      <c r="E133" s="6">
        <f>+'2.bev.'!E16</f>
        <v>0</v>
      </c>
    </row>
    <row r="134" spans="2:5" ht="15.75">
      <c r="B134" s="5" t="s">
        <v>278</v>
      </c>
      <c r="C134" s="6">
        <f>+'2.bev.'!C17</f>
        <v>1083350</v>
      </c>
      <c r="D134" s="6">
        <f>+'2.bev.'!D17</f>
        <v>3762083</v>
      </c>
      <c r="E134" s="6">
        <f>+'2.bev.'!E17</f>
        <v>3762083</v>
      </c>
    </row>
    <row r="135" spans="2:5" ht="15.75">
      <c r="B135" s="24" t="s">
        <v>279</v>
      </c>
      <c r="C135" s="25">
        <f>SUM(C129:C134)</f>
        <v>23826208</v>
      </c>
      <c r="D135" s="25">
        <f>SUM(D129:D134)</f>
        <v>33155108</v>
      </c>
      <c r="E135" s="25">
        <f>SUM(E129:E134)</f>
        <v>33155108</v>
      </c>
    </row>
    <row r="136" spans="2:5" ht="15.75">
      <c r="B136" s="5" t="s">
        <v>286</v>
      </c>
      <c r="C136" s="6">
        <f>+'2.bev.'!C25</f>
        <v>0</v>
      </c>
      <c r="D136" s="6">
        <f>+'2.bev.'!D25</f>
        <v>0</v>
      </c>
      <c r="E136" s="6">
        <f>+'2.bev.'!E25</f>
        <v>0</v>
      </c>
    </row>
    <row r="137" spans="2:5" ht="15.75">
      <c r="B137" s="5" t="s">
        <v>287</v>
      </c>
      <c r="C137" s="6">
        <f>+'2.bev.'!C26</f>
        <v>0</v>
      </c>
      <c r="D137" s="6">
        <f>+'2.bev.'!D26</f>
        <v>0</v>
      </c>
      <c r="E137" s="6">
        <f>+'2.bev.'!E26</f>
        <v>0</v>
      </c>
    </row>
    <row r="138" spans="2:5" ht="15.75">
      <c r="B138" s="19" t="s">
        <v>288</v>
      </c>
      <c r="C138" s="20">
        <f>SUM(C136:C137)</f>
        <v>0</v>
      </c>
      <c r="D138" s="20">
        <f>SUM(D136:D137)</f>
        <v>0</v>
      </c>
      <c r="E138" s="20">
        <f>SUM(E136:E137)</f>
        <v>0</v>
      </c>
    </row>
    <row r="139" spans="2:5" ht="15.75">
      <c r="B139" s="5" t="s">
        <v>289</v>
      </c>
      <c r="C139" s="6">
        <f>+'2.bev.'!C28</f>
        <v>0</v>
      </c>
      <c r="D139" s="6">
        <f>+'2.bev.'!D28</f>
        <v>0</v>
      </c>
      <c r="E139" s="6">
        <f>+'2.bev.'!E28</f>
        <v>0</v>
      </c>
    </row>
    <row r="140" spans="2:5" ht="15.75">
      <c r="B140" s="5" t="s">
        <v>290</v>
      </c>
      <c r="C140" s="6">
        <f>+'2.bev.'!C29</f>
        <v>0</v>
      </c>
      <c r="D140" s="6">
        <f>+'2.bev.'!D29</f>
        <v>0</v>
      </c>
      <c r="E140" s="6">
        <f>+'2.bev.'!E29</f>
        <v>0</v>
      </c>
    </row>
    <row r="141" spans="2:5" ht="15.75">
      <c r="B141" s="5" t="s">
        <v>291</v>
      </c>
      <c r="C141" s="6">
        <f>+'2.bev.'!C30</f>
        <v>16110000</v>
      </c>
      <c r="D141" s="6">
        <f>+'2.bev.'!D30</f>
        <v>17149269</v>
      </c>
      <c r="E141" s="6">
        <f>+'2.bev.'!E30</f>
        <v>17149269</v>
      </c>
    </row>
    <row r="142" spans="2:5" ht="15.75">
      <c r="B142" s="5" t="s">
        <v>292</v>
      </c>
      <c r="C142" s="6">
        <f>+'2.bev.'!C31</f>
        <v>4980000</v>
      </c>
      <c r="D142" s="6">
        <f>+'2.bev.'!D31</f>
        <v>6481677</v>
      </c>
      <c r="E142" s="6">
        <f>+'2.bev.'!E31</f>
        <v>6481677</v>
      </c>
    </row>
    <row r="143" spans="2:5" ht="15.75">
      <c r="B143" s="5" t="s">
        <v>293</v>
      </c>
      <c r="C143" s="6">
        <f>+'2.bev.'!C32</f>
        <v>0</v>
      </c>
      <c r="D143" s="6">
        <f>+'2.bev.'!D32</f>
        <v>0</v>
      </c>
      <c r="E143" s="6">
        <f>+'2.bev.'!E32</f>
        <v>0</v>
      </c>
    </row>
    <row r="144" spans="2:5" ht="15.75">
      <c r="B144" s="5" t="s">
        <v>294</v>
      </c>
      <c r="C144" s="6">
        <f>+'2.bev.'!C33</f>
        <v>0</v>
      </c>
      <c r="D144" s="6">
        <f>+'2.bev.'!D33</f>
        <v>0</v>
      </c>
      <c r="E144" s="6">
        <f>+'2.bev.'!E33</f>
        <v>0</v>
      </c>
    </row>
    <row r="145" spans="2:5" ht="15.75">
      <c r="B145" s="5" t="s">
        <v>295</v>
      </c>
      <c r="C145" s="6">
        <f>+'2.bev.'!C34</f>
        <v>1700000</v>
      </c>
      <c r="D145" s="6">
        <f>+'2.bev.'!D34</f>
        <v>1854107</v>
      </c>
      <c r="E145" s="6">
        <f>+'2.bev.'!E34</f>
        <v>1854107</v>
      </c>
    </row>
    <row r="146" spans="2:5" ht="15.75">
      <c r="B146" s="5" t="s">
        <v>296</v>
      </c>
      <c r="C146" s="6">
        <f>+'2.bev.'!C35</f>
        <v>1100000</v>
      </c>
      <c r="D146" s="6">
        <f>+'2.bev.'!D35</f>
        <v>2062560</v>
      </c>
      <c r="E146" s="6">
        <f>+'2.bev.'!E35</f>
        <v>2062560</v>
      </c>
    </row>
    <row r="147" spans="2:5" ht="15.75">
      <c r="B147" s="19" t="s">
        <v>297</v>
      </c>
      <c r="C147" s="20">
        <f>SUM(C142:C146)</f>
        <v>7780000</v>
      </c>
      <c r="D147" s="20">
        <f>SUM(D142:D146)</f>
        <v>10398344</v>
      </c>
      <c r="E147" s="20">
        <f>SUM(E142:E146)</f>
        <v>10398344</v>
      </c>
    </row>
    <row r="148" spans="2:5" ht="15.75">
      <c r="B148" s="5" t="s">
        <v>298</v>
      </c>
      <c r="C148" s="6">
        <f>+'2.bev.'!C37</f>
        <v>120000</v>
      </c>
      <c r="D148" s="6">
        <f>+'2.bev.'!D37</f>
        <v>182643</v>
      </c>
      <c r="E148" s="6">
        <f>+'2.bev.'!E37</f>
        <v>182643</v>
      </c>
    </row>
    <row r="149" spans="2:5" ht="15.75">
      <c r="B149" s="24" t="s">
        <v>299</v>
      </c>
      <c r="C149" s="25">
        <f>C138+C139+C140+C141+C147+C148</f>
        <v>24010000</v>
      </c>
      <c r="D149" s="25">
        <f>D138+D139+D140+D141+D147+D148</f>
        <v>27730256</v>
      </c>
      <c r="E149" s="25">
        <f>E138+E139+E140+E141+E147+E148</f>
        <v>27730256</v>
      </c>
    </row>
    <row r="150" spans="2:5" ht="15.75">
      <c r="B150" s="5" t="s">
        <v>300</v>
      </c>
      <c r="C150" s="6">
        <f>+'2.bev.'!C39</f>
        <v>0</v>
      </c>
      <c r="D150" s="6">
        <f>+'2.bev.'!D39</f>
        <v>0</v>
      </c>
      <c r="E150" s="6">
        <f>+'2.bev.'!E39</f>
        <v>0</v>
      </c>
    </row>
    <row r="151" spans="2:5" ht="15.75">
      <c r="B151" s="5" t="s">
        <v>301</v>
      </c>
      <c r="C151" s="6">
        <f>+'2.bev.'!C40</f>
        <v>200000</v>
      </c>
      <c r="D151" s="6">
        <f>+'2.bev.'!D40</f>
        <v>438840</v>
      </c>
      <c r="E151" s="6">
        <f>+'2.bev.'!E40</f>
        <v>438840</v>
      </c>
    </row>
    <row r="152" spans="2:5" ht="15.75">
      <c r="B152" s="5" t="s">
        <v>302</v>
      </c>
      <c r="C152" s="6">
        <f>+'2.bev.'!C41</f>
        <v>0</v>
      </c>
      <c r="D152" s="6">
        <f>+'2.bev.'!D41</f>
        <v>0</v>
      </c>
      <c r="E152" s="6">
        <f>+'2.bev.'!E41</f>
        <v>0</v>
      </c>
    </row>
    <row r="153" spans="2:5" ht="15.75">
      <c r="B153" s="5" t="s">
        <v>416</v>
      </c>
      <c r="C153" s="6">
        <f>+'2.bev.'!C42</f>
        <v>0</v>
      </c>
      <c r="D153" s="6">
        <f>+'2.bev.'!D42</f>
        <v>696800</v>
      </c>
      <c r="E153" s="6">
        <f>+'2.bev.'!E42</f>
        <v>696800</v>
      </c>
    </row>
    <row r="154" spans="2:5" ht="15.75">
      <c r="B154" s="5" t="s">
        <v>303</v>
      </c>
      <c r="C154" s="6">
        <f>+'2.bev.'!C43</f>
        <v>0</v>
      </c>
      <c r="D154" s="6">
        <f>+'2.bev.'!D43</f>
        <v>0</v>
      </c>
      <c r="E154" s="6">
        <f>+'2.bev.'!E43</f>
        <v>0</v>
      </c>
    </row>
    <row r="155" spans="2:5" ht="15.75">
      <c r="B155" s="5" t="s">
        <v>304</v>
      </c>
      <c r="C155" s="6">
        <f>+'2.bev.'!C44</f>
        <v>0</v>
      </c>
      <c r="D155" s="6">
        <f>+'2.bev.'!D44</f>
        <v>0</v>
      </c>
      <c r="E155" s="6">
        <f>+'2.bev.'!E44</f>
        <v>0</v>
      </c>
    </row>
    <row r="156" spans="2:5" ht="15.75">
      <c r="B156" s="5" t="s">
        <v>305</v>
      </c>
      <c r="C156" s="6">
        <f>+'2.bev.'!C45</f>
        <v>0</v>
      </c>
      <c r="D156" s="6">
        <f>+'2.bev.'!D45</f>
        <v>0</v>
      </c>
      <c r="E156" s="6">
        <f>+'2.bev.'!E45</f>
        <v>0</v>
      </c>
    </row>
    <row r="157" spans="2:5" ht="15.75">
      <c r="B157" s="5" t="s">
        <v>306</v>
      </c>
      <c r="C157" s="6">
        <f>+'2.bev.'!C46</f>
        <v>0</v>
      </c>
      <c r="D157" s="6">
        <f>+'2.bev.'!D46</f>
        <v>1137</v>
      </c>
      <c r="E157" s="6">
        <f>+'2.bev.'!E46</f>
        <v>1137</v>
      </c>
    </row>
    <row r="158" spans="2:5" ht="15.75">
      <c r="B158" s="5" t="s">
        <v>307</v>
      </c>
      <c r="C158" s="6">
        <f>+'2.bev.'!C47</f>
        <v>0</v>
      </c>
      <c r="D158" s="6">
        <f>+'2.bev.'!D47</f>
        <v>0</v>
      </c>
      <c r="E158" s="6">
        <f>+'2.bev.'!E47</f>
        <v>0</v>
      </c>
    </row>
    <row r="159" spans="2:5" ht="15.75">
      <c r="B159" s="5" t="s">
        <v>616</v>
      </c>
      <c r="C159" s="6">
        <f>+'2.bev.'!C48</f>
        <v>0</v>
      </c>
      <c r="D159" s="6">
        <f>+'2.bev.'!D48</f>
        <v>113190</v>
      </c>
      <c r="E159" s="6">
        <f>+'2.bev.'!E48</f>
        <v>113190</v>
      </c>
    </row>
    <row r="160" spans="2:5" ht="15.75">
      <c r="B160" s="5" t="s">
        <v>561</v>
      </c>
      <c r="C160" s="6">
        <f>+'2.bev.'!C49</f>
        <v>0</v>
      </c>
      <c r="D160" s="6">
        <f>+'2.bev.'!D49</f>
        <v>64000</v>
      </c>
      <c r="E160" s="6">
        <f>+'2.bev.'!E49</f>
        <v>64000</v>
      </c>
    </row>
    <row r="161" spans="2:5" ht="15.75">
      <c r="B161" s="24" t="s">
        <v>308</v>
      </c>
      <c r="C161" s="25">
        <f>SUM(C150:C160)</f>
        <v>200000</v>
      </c>
      <c r="D161" s="25">
        <f>SUM(D150:D160)</f>
        <v>1313967</v>
      </c>
      <c r="E161" s="25">
        <f>SUM(E150:E160)</f>
        <v>1313967</v>
      </c>
    </row>
    <row r="162" spans="2:5" ht="15.75">
      <c r="B162" s="5" t="s">
        <v>315</v>
      </c>
      <c r="C162" s="6">
        <f>+'2.bev.'!C57</f>
        <v>0</v>
      </c>
      <c r="D162" s="6">
        <f>+'2.bev.'!D57</f>
        <v>0</v>
      </c>
      <c r="E162" s="6">
        <f>+'2.bev.'!E57</f>
        <v>0</v>
      </c>
    </row>
    <row r="163" spans="2:5" ht="15.75">
      <c r="B163" s="5" t="s">
        <v>316</v>
      </c>
      <c r="C163" s="6">
        <f>+'2.bev.'!C58</f>
        <v>0</v>
      </c>
      <c r="D163" s="6">
        <f>+'2.bev.'!D58</f>
        <v>0</v>
      </c>
      <c r="E163" s="6">
        <f>+'2.bev.'!E58</f>
        <v>0</v>
      </c>
    </row>
    <row r="164" spans="2:5" ht="15.75">
      <c r="B164" s="5" t="s">
        <v>317</v>
      </c>
      <c r="C164" s="6">
        <f>+'2.bev.'!C59</f>
        <v>0</v>
      </c>
      <c r="D164" s="6">
        <f>+'2.bev.'!D59</f>
        <v>0</v>
      </c>
      <c r="E164" s="6">
        <f>+'2.bev.'!E59</f>
        <v>0</v>
      </c>
    </row>
    <row r="165" spans="2:5" ht="15.75">
      <c r="B165" s="24" t="s">
        <v>318</v>
      </c>
      <c r="C165" s="25">
        <f>SUM(C162:C164)</f>
        <v>0</v>
      </c>
      <c r="D165" s="25">
        <f>SUM(D162:D164)</f>
        <v>0</v>
      </c>
      <c r="E165" s="25">
        <f>SUM(E162:E164)</f>
        <v>0</v>
      </c>
    </row>
    <row r="166" spans="2:5" ht="15.75">
      <c r="B166" s="152" t="s">
        <v>441</v>
      </c>
      <c r="C166" s="93">
        <f>C135+C149+C161+C165</f>
        <v>48036208</v>
      </c>
      <c r="D166" s="93">
        <f>D135+D149+D161+D165</f>
        <v>62199331</v>
      </c>
      <c r="E166" s="93">
        <f>E135+E149+E161+E165</f>
        <v>62199331</v>
      </c>
    </row>
    <row r="167" spans="2:5" ht="15.75">
      <c r="B167" s="5" t="s">
        <v>280</v>
      </c>
      <c r="C167" s="6">
        <f>+'2.bev.'!C19</f>
        <v>0</v>
      </c>
      <c r="D167" s="6">
        <f>+'2.bev.'!D19</f>
        <v>992991</v>
      </c>
      <c r="E167" s="6">
        <f>+'2.bev.'!E19</f>
        <v>992991</v>
      </c>
    </row>
    <row r="168" spans="2:5" ht="15.75">
      <c r="B168" s="5" t="s">
        <v>281</v>
      </c>
      <c r="C168" s="6">
        <f>+'2.bev.'!C20</f>
        <v>0</v>
      </c>
      <c r="D168" s="6">
        <f>+'2.bev.'!D20</f>
        <v>0</v>
      </c>
      <c r="E168" s="6">
        <f>+'2.bev.'!E20</f>
        <v>0</v>
      </c>
    </row>
    <row r="169" spans="2:5" ht="15.75">
      <c r="B169" s="5" t="s">
        <v>282</v>
      </c>
      <c r="C169" s="6">
        <f>+'2.bev.'!C21</f>
        <v>0</v>
      </c>
      <c r="D169" s="6">
        <f>+'2.bev.'!D21</f>
        <v>0</v>
      </c>
      <c r="E169" s="6">
        <f>+'2.bev.'!E21</f>
        <v>0</v>
      </c>
    </row>
    <row r="170" spans="2:5" ht="15.75">
      <c r="B170" s="5" t="s">
        <v>283</v>
      </c>
      <c r="C170" s="6">
        <f>+'2.bev.'!C22</f>
        <v>0</v>
      </c>
      <c r="D170" s="6">
        <f>+'2.bev.'!D22</f>
        <v>0</v>
      </c>
      <c r="E170" s="6">
        <f>+'2.bev.'!E22</f>
        <v>0</v>
      </c>
    </row>
    <row r="171" spans="2:5" ht="15.75">
      <c r="B171" s="5" t="s">
        <v>284</v>
      </c>
      <c r="C171" s="6">
        <f>+'2.bev.'!C23</f>
        <v>0</v>
      </c>
      <c r="D171" s="6">
        <f>+'2.bev.'!D23</f>
        <v>0</v>
      </c>
      <c r="E171" s="6">
        <f>+'2.bev.'!E23</f>
        <v>0</v>
      </c>
    </row>
    <row r="172" spans="2:5" ht="15.75">
      <c r="B172" s="24" t="s">
        <v>285</v>
      </c>
      <c r="C172" s="25">
        <f>SUM(C167:C171)</f>
        <v>0</v>
      </c>
      <c r="D172" s="25">
        <f>SUM(D167:D171)</f>
        <v>992991</v>
      </c>
      <c r="E172" s="25">
        <f>SUM(E167:E171)</f>
        <v>992991</v>
      </c>
    </row>
    <row r="173" spans="2:5" ht="15.75">
      <c r="B173" s="5" t="s">
        <v>309</v>
      </c>
      <c r="C173" s="6">
        <f>+'2.bev.'!C51</f>
        <v>0</v>
      </c>
      <c r="D173" s="6">
        <f>+'2.bev.'!D51</f>
        <v>0</v>
      </c>
      <c r="E173" s="6">
        <f>+'2.bev.'!E51</f>
        <v>0</v>
      </c>
    </row>
    <row r="174" spans="2:5" ht="15.75">
      <c r="B174" s="5" t="s">
        <v>310</v>
      </c>
      <c r="C174" s="6">
        <f>+'2.bev.'!C52</f>
        <v>0</v>
      </c>
      <c r="D174" s="6">
        <f>+'2.bev.'!D52</f>
        <v>0</v>
      </c>
      <c r="E174" s="6">
        <f>+'2.bev.'!E52</f>
        <v>0</v>
      </c>
    </row>
    <row r="175" spans="2:5" ht="15.75">
      <c r="B175" s="5" t="s">
        <v>311</v>
      </c>
      <c r="C175" s="6">
        <f>+'2.bev.'!C53</f>
        <v>0</v>
      </c>
      <c r="D175" s="6">
        <f>+'2.bev.'!D53</f>
        <v>0</v>
      </c>
      <c r="E175" s="6">
        <f>+'2.bev.'!E53</f>
        <v>0</v>
      </c>
    </row>
    <row r="176" spans="2:5" ht="15.75">
      <c r="B176" s="5" t="s">
        <v>312</v>
      </c>
      <c r="C176" s="6">
        <f>+'2.bev.'!C54</f>
        <v>0</v>
      </c>
      <c r="D176" s="6">
        <f>+'2.bev.'!D54</f>
        <v>0</v>
      </c>
      <c r="E176" s="6">
        <f>+'2.bev.'!E54</f>
        <v>0</v>
      </c>
    </row>
    <row r="177" spans="2:5" ht="15.75">
      <c r="B177" s="5" t="s">
        <v>313</v>
      </c>
      <c r="C177" s="6">
        <f>+'2.bev.'!C55</f>
        <v>0</v>
      </c>
      <c r="D177" s="6">
        <f>+'2.bev.'!D55</f>
        <v>0</v>
      </c>
      <c r="E177" s="6">
        <f>+'2.bev.'!E55</f>
        <v>0</v>
      </c>
    </row>
    <row r="178" spans="2:5" ht="15.75">
      <c r="B178" s="24" t="s">
        <v>314</v>
      </c>
      <c r="C178" s="25">
        <f>SUM(C173:C177)</f>
        <v>0</v>
      </c>
      <c r="D178" s="25">
        <f>SUM(D173:D177)</f>
        <v>0</v>
      </c>
      <c r="E178" s="25">
        <f>SUM(E173:E177)</f>
        <v>0</v>
      </c>
    </row>
    <row r="179" spans="2:5" ht="15.75">
      <c r="B179" s="5" t="s">
        <v>319</v>
      </c>
      <c r="C179" s="6">
        <f>+'2.bev.'!C62</f>
        <v>0</v>
      </c>
      <c r="D179" s="6">
        <f>+'2.bev.'!D62</f>
        <v>0</v>
      </c>
      <c r="E179" s="6">
        <f>+'2.bev.'!E62</f>
        <v>0</v>
      </c>
    </row>
    <row r="180" spans="2:5" ht="15.75">
      <c r="B180" s="5" t="s">
        <v>320</v>
      </c>
      <c r="C180" s="6">
        <f>+'2.bev.'!C63</f>
        <v>0</v>
      </c>
      <c r="D180" s="6">
        <f>+'2.bev.'!D63</f>
        <v>0</v>
      </c>
      <c r="E180" s="6">
        <f>+'2.bev.'!E63</f>
        <v>0</v>
      </c>
    </row>
    <row r="181" spans="2:5" ht="15.75">
      <c r="B181" s="5" t="s">
        <v>417</v>
      </c>
      <c r="C181" s="6">
        <f>+'2.bev.'!C64</f>
        <v>0</v>
      </c>
      <c r="D181" s="6">
        <f>+'2.bev.'!D64</f>
        <v>0</v>
      </c>
      <c r="E181" s="6">
        <f>+'2.bev.'!E64</f>
        <v>0</v>
      </c>
    </row>
    <row r="182" spans="2:5" ht="15.75">
      <c r="B182" s="24" t="s">
        <v>321</v>
      </c>
      <c r="C182" s="25">
        <f>SUM(C179:C181)</f>
        <v>0</v>
      </c>
      <c r="D182" s="25">
        <f>SUM(D179:D181)</f>
        <v>0</v>
      </c>
      <c r="E182" s="25">
        <f>SUM(E179:E181)</f>
        <v>0</v>
      </c>
    </row>
    <row r="183" spans="2:5" ht="15.75">
      <c r="B183" s="152" t="s">
        <v>442</v>
      </c>
      <c r="C183" s="98">
        <f>C172+C178+C182</f>
        <v>0</v>
      </c>
      <c r="D183" s="98">
        <f>D172+D178+D182</f>
        <v>992991</v>
      </c>
      <c r="E183" s="98">
        <f>E172+E178+E182</f>
        <v>992991</v>
      </c>
    </row>
    <row r="184" spans="2:5" ht="18.75">
      <c r="B184" s="72" t="s">
        <v>446</v>
      </c>
      <c r="C184" s="73">
        <f>C166+C183</f>
        <v>48036208</v>
      </c>
      <c r="D184" s="73">
        <f>D166+D183</f>
        <v>63192322</v>
      </c>
      <c r="E184" s="73">
        <f>E166+E183</f>
        <v>63192322</v>
      </c>
    </row>
    <row r="185" spans="2:5" ht="18.75">
      <c r="B185" s="57" t="s">
        <v>444</v>
      </c>
      <c r="C185" s="58">
        <f>C166-C73</f>
        <v>8584409</v>
      </c>
      <c r="D185" s="58">
        <f>D166-D73</f>
        <v>2668303</v>
      </c>
      <c r="E185" s="58">
        <f>E166-E73</f>
        <v>2668303</v>
      </c>
    </row>
    <row r="186" spans="2:5" ht="18.75">
      <c r="B186" s="57" t="s">
        <v>445</v>
      </c>
      <c r="C186" s="58">
        <f>C183-C96</f>
        <v>-36977000</v>
      </c>
      <c r="D186" s="58">
        <f>D183-D96</f>
        <v>-32963502</v>
      </c>
      <c r="E186" s="58">
        <f>E183-E96</f>
        <v>-32963502</v>
      </c>
    </row>
    <row r="187" spans="2:5" ht="15.75">
      <c r="B187" s="5" t="s">
        <v>323</v>
      </c>
      <c r="C187" s="6">
        <f>+'2.bev.'!C67</f>
        <v>0</v>
      </c>
      <c r="D187" s="6">
        <f>+'2.bev.'!D67</f>
        <v>0</v>
      </c>
      <c r="E187" s="6">
        <f>+'2.bev.'!E67</f>
        <v>0</v>
      </c>
    </row>
    <row r="188" spans="2:5" ht="15.75">
      <c r="B188" s="5" t="s">
        <v>324</v>
      </c>
      <c r="C188" s="6">
        <f>+'2.bev.'!C68</f>
        <v>0</v>
      </c>
      <c r="D188" s="6">
        <f>+'2.bev.'!D68</f>
        <v>0</v>
      </c>
      <c r="E188" s="6">
        <f>+'2.bev.'!E68</f>
        <v>0</v>
      </c>
    </row>
    <row r="189" spans="2:5" ht="15.75">
      <c r="B189" s="5" t="s">
        <v>325</v>
      </c>
      <c r="C189" s="6">
        <f>+'2.bev.'!C69</f>
        <v>0</v>
      </c>
      <c r="D189" s="6">
        <f>+'2.bev.'!D69</f>
        <v>0</v>
      </c>
      <c r="E189" s="6">
        <f>+'2.bev.'!E69</f>
        <v>0</v>
      </c>
    </row>
    <row r="190" spans="2:5" ht="15.75">
      <c r="B190" s="5" t="s">
        <v>326</v>
      </c>
      <c r="C190" s="6">
        <f>+'2.bev.'!C70</f>
        <v>0</v>
      </c>
      <c r="D190" s="6">
        <f>+'2.bev.'!D70</f>
        <v>0</v>
      </c>
      <c r="E190" s="6">
        <f>+'2.bev.'!E70</f>
        <v>0</v>
      </c>
    </row>
    <row r="191" spans="2:5" ht="15.75">
      <c r="B191" s="5" t="s">
        <v>327</v>
      </c>
      <c r="C191" s="6">
        <f>+'2.bev.'!C71</f>
        <v>0</v>
      </c>
      <c r="D191" s="6">
        <f>+'2.bev.'!D71</f>
        <v>0</v>
      </c>
      <c r="E191" s="6">
        <f>+'2.bev.'!E71</f>
        <v>0</v>
      </c>
    </row>
    <row r="192" spans="2:5" ht="15.75">
      <c r="B192" s="5" t="s">
        <v>328</v>
      </c>
      <c r="C192" s="6">
        <f>+'2.bev.'!C72</f>
        <v>0</v>
      </c>
      <c r="D192" s="6">
        <f>+'2.bev.'!D72</f>
        <v>0</v>
      </c>
      <c r="E192" s="6">
        <f>+'2.bev.'!E72</f>
        <v>0</v>
      </c>
    </row>
    <row r="193" spans="2:5" ht="15.75">
      <c r="B193" s="5" t="s">
        <v>329</v>
      </c>
      <c r="C193" s="6">
        <f>+'2.bev.'!C73</f>
        <v>0</v>
      </c>
      <c r="D193" s="6">
        <f>+'2.bev.'!D73</f>
        <v>0</v>
      </c>
      <c r="E193" s="6">
        <f>+'2.bev.'!E73</f>
        <v>0</v>
      </c>
    </row>
    <row r="194" spans="2:5" ht="15.75">
      <c r="B194" s="5" t="s">
        <v>330</v>
      </c>
      <c r="C194" s="6">
        <f>+'2.bev.'!C74</f>
        <v>0</v>
      </c>
      <c r="D194" s="6">
        <f>+'2.bev.'!D74</f>
        <v>0</v>
      </c>
      <c r="E194" s="6">
        <f>+'2.bev.'!E74</f>
        <v>0</v>
      </c>
    </row>
    <row r="195" spans="2:5" ht="15.75">
      <c r="B195" s="5" t="s">
        <v>331</v>
      </c>
      <c r="C195" s="6">
        <f>+'2.bev.'!C75</f>
        <v>0</v>
      </c>
      <c r="D195" s="6">
        <f>+'2.bev.'!D75</f>
        <v>0</v>
      </c>
      <c r="E195" s="6">
        <f>+'2.bev.'!E75</f>
        <v>0</v>
      </c>
    </row>
    <row r="196" spans="2:5" ht="15.75">
      <c r="B196" s="5" t="s">
        <v>333</v>
      </c>
      <c r="C196" s="6">
        <f>+'2.bev.'!C76</f>
        <v>0</v>
      </c>
      <c r="D196" s="6">
        <f>+'2.bev.'!D76</f>
        <v>0</v>
      </c>
      <c r="E196" s="6">
        <f>+'2.bev.'!E76</f>
        <v>0</v>
      </c>
    </row>
    <row r="197" spans="2:5" ht="15.75">
      <c r="B197" s="5" t="s">
        <v>332</v>
      </c>
      <c r="C197" s="6">
        <f>+'2.bev.'!C77</f>
        <v>30185913</v>
      </c>
      <c r="D197" s="6">
        <f>+'2.bev.'!D77</f>
        <v>30185913</v>
      </c>
      <c r="E197" s="6">
        <f>+'2.bev.'!E77</f>
        <v>30185913</v>
      </c>
    </row>
    <row r="198" spans="2:5" ht="15.75">
      <c r="B198" s="5" t="s">
        <v>334</v>
      </c>
      <c r="C198" s="6">
        <f>+'2.bev.'!C78</f>
        <v>0</v>
      </c>
      <c r="D198" s="6">
        <f>+'2.bev.'!D78</f>
        <v>0</v>
      </c>
      <c r="E198" s="6">
        <f>+'2.bev.'!E78</f>
        <v>0</v>
      </c>
    </row>
    <row r="199" spans="2:5" ht="15.75">
      <c r="B199" s="5" t="s">
        <v>335</v>
      </c>
      <c r="C199" s="6">
        <f>+'2.bev.'!C79</f>
        <v>0</v>
      </c>
      <c r="D199" s="6">
        <f>+'2.bev.'!D79</f>
        <v>0</v>
      </c>
      <c r="E199" s="6">
        <f>+'2.bev.'!E79</f>
        <v>0</v>
      </c>
    </row>
    <row r="200" spans="2:5" ht="15.75">
      <c r="B200" s="5" t="s">
        <v>336</v>
      </c>
      <c r="C200" s="6">
        <f>+'2.bev.'!C80</f>
        <v>30185913</v>
      </c>
      <c r="D200" s="6">
        <f>+'2.bev.'!D80</f>
        <v>30185913</v>
      </c>
      <c r="E200" s="6">
        <f>+'2.bev.'!E80</f>
        <v>30185913</v>
      </c>
    </row>
    <row r="201" spans="2:5" ht="15.75">
      <c r="B201" s="5" t="s">
        <v>337</v>
      </c>
      <c r="C201" s="6">
        <f>+'2.bev.'!C81</f>
        <v>0</v>
      </c>
      <c r="D201" s="6">
        <f>+'2.bev.'!D81</f>
        <v>2330573</v>
      </c>
      <c r="E201" s="6">
        <f>+'2.bev.'!E81</f>
        <v>2330573</v>
      </c>
    </row>
    <row r="202" spans="2:5" ht="15.75">
      <c r="B202" s="5" t="s">
        <v>338</v>
      </c>
      <c r="C202" s="6">
        <f>+'2.bev.'!C82</f>
        <v>0</v>
      </c>
      <c r="D202" s="6">
        <f>+'2.bev.'!D82</f>
        <v>0</v>
      </c>
      <c r="E202" s="6">
        <f>+'2.bev.'!E82</f>
        <v>0</v>
      </c>
    </row>
    <row r="203" spans="2:5" ht="15.75">
      <c r="B203" s="5" t="s">
        <v>339</v>
      </c>
      <c r="C203" s="6">
        <f>+'2.bev.'!C83</f>
        <v>0</v>
      </c>
      <c r="D203" s="6">
        <f>+'2.bev.'!D83</f>
        <v>0</v>
      </c>
      <c r="E203" s="6">
        <f>+'2.bev.'!E83</f>
        <v>0</v>
      </c>
    </row>
    <row r="204" spans="2:5" ht="15.75">
      <c r="B204" s="5" t="s">
        <v>340</v>
      </c>
      <c r="C204" s="6">
        <f>+'2.bev.'!C84</f>
        <v>0</v>
      </c>
      <c r="D204" s="6">
        <f>+'2.bev.'!D84</f>
        <v>0</v>
      </c>
      <c r="E204" s="6">
        <f>+'2.bev.'!E84</f>
        <v>0</v>
      </c>
    </row>
    <row r="205" spans="2:5" ht="15.75">
      <c r="B205" s="5" t="s">
        <v>341</v>
      </c>
      <c r="C205" s="6">
        <f>+'2.bev.'!C85</f>
        <v>0</v>
      </c>
      <c r="D205" s="6">
        <f>+'2.bev.'!D85</f>
        <v>0</v>
      </c>
      <c r="E205" s="6">
        <f>+'2.bev.'!E85</f>
        <v>0</v>
      </c>
    </row>
    <row r="206" spans="2:5" ht="15.75">
      <c r="B206" s="5" t="s">
        <v>342</v>
      </c>
      <c r="C206" s="6">
        <f>+'2.bev.'!C86</f>
        <v>30185913</v>
      </c>
      <c r="D206" s="6">
        <f>+'2.bev.'!D86</f>
        <v>32516486</v>
      </c>
      <c r="E206" s="6">
        <f>+'2.bev.'!E86</f>
        <v>32516486</v>
      </c>
    </row>
    <row r="207" spans="2:5" ht="15.75">
      <c r="B207" s="5" t="s">
        <v>343</v>
      </c>
      <c r="C207" s="6">
        <f>+'2.bev.'!C87</f>
        <v>0</v>
      </c>
      <c r="D207" s="6">
        <f>+'2.bev.'!D87</f>
        <v>0</v>
      </c>
      <c r="E207" s="6">
        <f>+'2.bev.'!E87</f>
        <v>0</v>
      </c>
    </row>
    <row r="208" spans="2:5" ht="15.75">
      <c r="B208" s="5" t="s">
        <v>344</v>
      </c>
      <c r="C208" s="6">
        <f>+'2.bev.'!C88</f>
        <v>0</v>
      </c>
      <c r="D208" s="6">
        <f>+'2.bev.'!D88</f>
        <v>0</v>
      </c>
      <c r="E208" s="6">
        <f>+'2.bev.'!E88</f>
        <v>0</v>
      </c>
    </row>
    <row r="209" spans="2:5" ht="15.75">
      <c r="B209" s="5" t="s">
        <v>345</v>
      </c>
      <c r="C209" s="6">
        <f>+'2.bev.'!C89</f>
        <v>0</v>
      </c>
      <c r="D209" s="6">
        <f>+'2.bev.'!D89</f>
        <v>0</v>
      </c>
      <c r="E209" s="6">
        <f>+'2.bev.'!E89</f>
        <v>0</v>
      </c>
    </row>
    <row r="210" spans="2:5" ht="15.75">
      <c r="B210" s="5" t="s">
        <v>346</v>
      </c>
      <c r="C210" s="6">
        <f>+'2.bev.'!C90</f>
        <v>0</v>
      </c>
      <c r="D210" s="6">
        <f>+'2.bev.'!D90</f>
        <v>0</v>
      </c>
      <c r="E210" s="6">
        <f>+'2.bev.'!E90</f>
        <v>0</v>
      </c>
    </row>
    <row r="211" spans="2:5" ht="15.75">
      <c r="B211" s="5" t="s">
        <v>347</v>
      </c>
      <c r="C211" s="6">
        <f>+'2.bev.'!C91</f>
        <v>0</v>
      </c>
      <c r="D211" s="6">
        <f>+'2.bev.'!D91</f>
        <v>0</v>
      </c>
      <c r="E211" s="6">
        <f>+'2.bev.'!E91</f>
        <v>0</v>
      </c>
    </row>
    <row r="212" spans="2:5" ht="15.75">
      <c r="B212" s="5" t="s">
        <v>348</v>
      </c>
      <c r="C212" s="6">
        <f>+'2.bev.'!C92</f>
        <v>0</v>
      </c>
      <c r="D212" s="6">
        <f>+'2.bev.'!D92</f>
        <v>0</v>
      </c>
      <c r="E212" s="6">
        <f>+'2.bev.'!E92</f>
        <v>0</v>
      </c>
    </row>
    <row r="213" spans="2:5" ht="15.75">
      <c r="B213" s="24" t="s">
        <v>349</v>
      </c>
      <c r="C213" s="25">
        <f>C206+C211+C212</f>
        <v>30185913</v>
      </c>
      <c r="D213" s="25">
        <f>D206+D211+D212</f>
        <v>32516486</v>
      </c>
      <c r="E213" s="25">
        <f>E206+E211+E212</f>
        <v>32516486</v>
      </c>
    </row>
    <row r="214" spans="2:5" ht="20.25">
      <c r="B214" s="157" t="s">
        <v>447</v>
      </c>
      <c r="C214" s="158">
        <f>C184+C213</f>
        <v>78222121</v>
      </c>
      <c r="D214" s="158">
        <f>D184+D213</f>
        <v>95708808</v>
      </c>
      <c r="E214" s="158">
        <f>E184+E213</f>
        <v>95708808</v>
      </c>
    </row>
  </sheetData>
  <mergeCells count="2">
    <mergeCell ref="C3:G3"/>
    <mergeCell ref="D4:E4"/>
  </mergeCells>
  <phoneticPr fontId="6" type="noConversion"/>
  <hyperlinks>
    <hyperlink ref="B39" r:id="rId1" location="sup194" display="http://www.opten.hu/loadpage.php - sup194"/>
    <hyperlink ref="B44" r:id="rId2" location="sup195" display="http://www.opten.hu/loadpage.php - sup195"/>
    <hyperlink ref="B52" r:id="rId3" location="sup203" display="http://www.opten.hu/loadpage.php?dest=OISZ&amp;twhich=214774&amp;srcid=ol4366 - sup203"/>
  </hyperlinks>
  <pageMargins left="0.74803149606299213" right="0.74803149606299213" top="0.98425196850393704" bottom="0.98425196850393704" header="0.51181102362204722" footer="0.51181102362204722"/>
  <pageSetup paperSize="9" scale="52" orientation="portrait" r:id="rId4"/>
  <headerFooter alignWithMargins="0"/>
  <rowBreaks count="2" manualBreakCount="2">
    <brk id="73" max="16383" man="1"/>
    <brk id="14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B1:K40"/>
  <sheetViews>
    <sheetView topLeftCell="A4" workbookViewId="0">
      <selection activeCell="H9" sqref="H9"/>
    </sheetView>
  </sheetViews>
  <sheetFormatPr defaultRowHeight="15"/>
  <cols>
    <col min="1" max="1" width="6.140625" customWidth="1"/>
    <col min="2" max="2" width="57.85546875" customWidth="1"/>
    <col min="3" max="3" width="18.85546875" customWidth="1"/>
    <col min="4" max="4" width="16.5703125" customWidth="1"/>
    <col min="5" max="5" width="17.5703125" customWidth="1"/>
    <col min="6" max="6" width="18.7109375" customWidth="1"/>
    <col min="11" max="11" width="9.5703125" bestFit="1" customWidth="1"/>
  </cols>
  <sheetData>
    <row r="1" spans="2:7" ht="15.75">
      <c r="B1" s="171" t="s">
        <v>562</v>
      </c>
      <c r="D1" s="183" t="s">
        <v>589</v>
      </c>
      <c r="E1" s="182" t="str">
        <f>+'1.kiad.'!D4</f>
        <v>3/2018. (V.31.)</v>
      </c>
      <c r="F1" s="195" t="s">
        <v>577</v>
      </c>
    </row>
    <row r="2" spans="2:7" ht="15.75">
      <c r="B2" s="217" t="s">
        <v>38</v>
      </c>
      <c r="C2" s="217"/>
      <c r="D2" s="217"/>
      <c r="E2" s="217"/>
      <c r="F2" s="217"/>
      <c r="G2" s="3"/>
    </row>
    <row r="3" spans="2:7" ht="16.5" thickBot="1">
      <c r="B3" s="17"/>
      <c r="C3" s="17"/>
      <c r="D3" s="17"/>
      <c r="E3" s="17"/>
      <c r="F3" s="17" t="str">
        <f>+'kiadás-bevétel'!E2</f>
        <v>adatok Ft-ban</v>
      </c>
      <c r="G3" s="3"/>
    </row>
    <row r="4" spans="2:7" ht="48" thickBot="1">
      <c r="B4" s="136" t="s">
        <v>372</v>
      </c>
      <c r="C4" s="132" t="s">
        <v>12</v>
      </c>
      <c r="D4" s="132" t="s">
        <v>13</v>
      </c>
      <c r="E4" s="132" t="s">
        <v>14</v>
      </c>
      <c r="F4" s="133" t="s">
        <v>15</v>
      </c>
    </row>
    <row r="5" spans="2:7" ht="15.75">
      <c r="B5" s="110" t="s">
        <v>16</v>
      </c>
      <c r="C5" s="139">
        <f>+'1.kiad.'!D23</f>
        <v>10164184</v>
      </c>
      <c r="D5" s="139">
        <v>0</v>
      </c>
      <c r="E5" s="139">
        <v>0</v>
      </c>
      <c r="F5" s="141">
        <f t="shared" ref="F5:F12" si="0">C5+D5+E5</f>
        <v>10164184</v>
      </c>
    </row>
    <row r="6" spans="2:7" ht="31.5">
      <c r="B6" s="111" t="s">
        <v>17</v>
      </c>
      <c r="C6" s="124">
        <f>+'1.kiad.'!D24</f>
        <v>1885088</v>
      </c>
      <c r="D6" s="139">
        <v>0</v>
      </c>
      <c r="E6" s="139">
        <v>0</v>
      </c>
      <c r="F6" s="141">
        <f t="shared" si="0"/>
        <v>1885088</v>
      </c>
    </row>
    <row r="7" spans="2:7" ht="15.75">
      <c r="B7" s="111" t="s">
        <v>18</v>
      </c>
      <c r="C7" s="124">
        <f>+'1.kiad.'!D49</f>
        <v>13868009</v>
      </c>
      <c r="D7" s="139">
        <v>0</v>
      </c>
      <c r="E7" s="139">
        <v>0</v>
      </c>
      <c r="F7" s="141">
        <f t="shared" si="0"/>
        <v>13868009</v>
      </c>
    </row>
    <row r="8" spans="2:7" ht="15.75">
      <c r="B8" s="111" t="s">
        <v>19</v>
      </c>
      <c r="C8" s="124">
        <f>+'1.kiad.'!D58</f>
        <v>2942160</v>
      </c>
      <c r="D8" s="139">
        <v>0</v>
      </c>
      <c r="E8" s="139">
        <v>0</v>
      </c>
      <c r="F8" s="141">
        <f t="shared" si="0"/>
        <v>2942160</v>
      </c>
    </row>
    <row r="9" spans="2:7" ht="15.75">
      <c r="B9" s="111" t="s">
        <v>20</v>
      </c>
      <c r="C9" s="124">
        <f>SUM(C10:C11)</f>
        <v>5311416</v>
      </c>
      <c r="D9" s="124">
        <f t="shared" ref="D9:F9" si="1">SUM(D10:D11)</f>
        <v>4731600</v>
      </c>
      <c r="E9" s="124">
        <f t="shared" si="1"/>
        <v>0</v>
      </c>
      <c r="F9" s="123">
        <f t="shared" si="1"/>
        <v>10043016</v>
      </c>
    </row>
    <row r="10" spans="2:7" ht="15.75">
      <c r="B10" s="112" t="s">
        <v>40</v>
      </c>
      <c r="C10" s="122">
        <f>+'1.kiad.'!D60+'1.kiad.'!D64</f>
        <v>5311416</v>
      </c>
      <c r="D10" s="122">
        <v>0</v>
      </c>
      <c r="E10" s="122">
        <v>0</v>
      </c>
      <c r="F10" s="123">
        <f>C10+D10+E10</f>
        <v>5311416</v>
      </c>
    </row>
    <row r="11" spans="2:7" ht="15.75">
      <c r="B11" s="112" t="s">
        <v>41</v>
      </c>
      <c r="C11" s="122">
        <v>0</v>
      </c>
      <c r="D11" s="122">
        <f>+'1.kiad.'!D70</f>
        <v>4731600</v>
      </c>
      <c r="E11" s="122">
        <v>0</v>
      </c>
      <c r="F11" s="123">
        <f t="shared" si="0"/>
        <v>4731600</v>
      </c>
    </row>
    <row r="12" spans="2:7" ht="15.75">
      <c r="B12" s="113" t="s">
        <v>595</v>
      </c>
      <c r="C12" s="125">
        <f>+'1.kiad.'!D71+'1.kiad.'!D72</f>
        <v>20628571</v>
      </c>
      <c r="D12" s="125">
        <f>+'1.kiad.'!E72</f>
        <v>0</v>
      </c>
      <c r="E12" s="125">
        <v>0</v>
      </c>
      <c r="F12" s="123">
        <f t="shared" si="0"/>
        <v>20628571</v>
      </c>
    </row>
    <row r="13" spans="2:7" ht="15.75">
      <c r="B13" s="114" t="s">
        <v>21</v>
      </c>
      <c r="C13" s="126">
        <f>C5+C6+C7+C8+C9+C12</f>
        <v>54799428</v>
      </c>
      <c r="D13" s="126">
        <f>D5+D6+D7+D8+D9+D12</f>
        <v>4731600</v>
      </c>
      <c r="E13" s="126">
        <f>E5+E6+E7+E8+E9+E12</f>
        <v>0</v>
      </c>
      <c r="F13" s="127">
        <f>F5+F6+F7+F8+F9+F12</f>
        <v>59531028</v>
      </c>
    </row>
    <row r="14" spans="2:7" ht="15.75">
      <c r="B14" s="111" t="s">
        <v>22</v>
      </c>
      <c r="C14" s="124">
        <f>+'1.kiad.'!D82</f>
        <v>33956493</v>
      </c>
      <c r="D14" s="124">
        <v>0</v>
      </c>
      <c r="E14" s="124">
        <v>0</v>
      </c>
      <c r="F14" s="123">
        <f>C14+D14+E14</f>
        <v>33956493</v>
      </c>
    </row>
    <row r="15" spans="2:7" ht="15.75">
      <c r="B15" s="111" t="s">
        <v>23</v>
      </c>
      <c r="C15" s="124">
        <f>+'1.kiad.'!D87</f>
        <v>0</v>
      </c>
      <c r="D15" s="124">
        <v>0</v>
      </c>
      <c r="E15" s="124">
        <v>0</v>
      </c>
      <c r="F15" s="123">
        <f>C15+D15+E15</f>
        <v>0</v>
      </c>
    </row>
    <row r="16" spans="2:7" ht="15.75">
      <c r="B16" s="114" t="s">
        <v>24</v>
      </c>
      <c r="C16" s="126">
        <f>C14+C15</f>
        <v>33956493</v>
      </c>
      <c r="D16" s="126">
        <f>D14+D15</f>
        <v>0</v>
      </c>
      <c r="E16" s="126">
        <f>E14+E15</f>
        <v>0</v>
      </c>
      <c r="F16" s="127">
        <f>F14+F15</f>
        <v>33956493</v>
      </c>
    </row>
    <row r="17" spans="2:9" ht="15.75">
      <c r="B17" s="115" t="s">
        <v>25</v>
      </c>
      <c r="C17" s="128">
        <f>+'1.kiad.'!D109</f>
        <v>2221287</v>
      </c>
      <c r="D17" s="128">
        <v>0</v>
      </c>
      <c r="E17" s="128">
        <v>0</v>
      </c>
      <c r="F17" s="123">
        <f>C17+D17+E17</f>
        <v>2221287</v>
      </c>
    </row>
    <row r="18" spans="2:9" ht="16.5" thickBot="1">
      <c r="B18" s="116" t="s">
        <v>26</v>
      </c>
      <c r="C18" s="117">
        <f>C17</f>
        <v>2221287</v>
      </c>
      <c r="D18" s="117">
        <f>D17</f>
        <v>0</v>
      </c>
      <c r="E18" s="117">
        <f>E17</f>
        <v>0</v>
      </c>
      <c r="F18" s="221">
        <f>C18+D18+E18</f>
        <v>2221287</v>
      </c>
    </row>
    <row r="19" spans="2:9" ht="16.5" thickBot="1">
      <c r="B19" s="134" t="s">
        <v>27</v>
      </c>
      <c r="C19" s="135">
        <f>C13+C16+C18</f>
        <v>90977208</v>
      </c>
      <c r="D19" s="135">
        <f>D13+D16+D18</f>
        <v>4731600</v>
      </c>
      <c r="E19" s="135">
        <f>E13+E16+E18</f>
        <v>0</v>
      </c>
      <c r="F19" s="143">
        <f>F13+F16+F18</f>
        <v>95708808</v>
      </c>
    </row>
    <row r="20" spans="2:9" ht="16.5" thickBot="1">
      <c r="B20" s="118"/>
      <c r="C20" s="129"/>
      <c r="D20" s="129"/>
      <c r="E20" s="129"/>
      <c r="F20" s="169"/>
    </row>
    <row r="21" spans="2:9" ht="50.25" customHeight="1" thickBot="1">
      <c r="B21" s="136" t="s">
        <v>372</v>
      </c>
      <c r="C21" s="132" t="s">
        <v>12</v>
      </c>
      <c r="D21" s="132" t="s">
        <v>13</v>
      </c>
      <c r="E21" s="132" t="s">
        <v>14</v>
      </c>
      <c r="F21" s="133" t="s">
        <v>15</v>
      </c>
    </row>
    <row r="22" spans="2:9" ht="15.75">
      <c r="B22" s="119" t="s">
        <v>28</v>
      </c>
      <c r="C22" s="124">
        <f>+'2.bev.'!D18</f>
        <v>33155108</v>
      </c>
      <c r="D22" s="124">
        <v>0</v>
      </c>
      <c r="E22" s="124">
        <v>0</v>
      </c>
      <c r="F22" s="142">
        <f>SUM(C22:E22)</f>
        <v>33155108</v>
      </c>
    </row>
    <row r="23" spans="2:9" ht="15.75">
      <c r="B23" s="119" t="s">
        <v>29</v>
      </c>
      <c r="C23" s="124">
        <f>SUM(C24:C26)</f>
        <v>27730256</v>
      </c>
      <c r="D23" s="124">
        <f t="shared" ref="D23:F23" si="2">SUM(D24:D26)</f>
        <v>0</v>
      </c>
      <c r="E23" s="124">
        <f t="shared" si="2"/>
        <v>0</v>
      </c>
      <c r="F23" s="123">
        <f t="shared" si="2"/>
        <v>27730256</v>
      </c>
    </row>
    <row r="24" spans="2:9" ht="15.75">
      <c r="B24" s="120" t="s">
        <v>30</v>
      </c>
      <c r="C24" s="122">
        <f>+'2.bev.'!D30</f>
        <v>17149269</v>
      </c>
      <c r="D24" s="122"/>
      <c r="E24" s="122">
        <v>0</v>
      </c>
      <c r="F24" s="130">
        <f>SUM(C24:E24)</f>
        <v>17149269</v>
      </c>
    </row>
    <row r="25" spans="2:9" ht="15.75">
      <c r="B25" s="120" t="s">
        <v>31</v>
      </c>
      <c r="C25" s="122">
        <f>+'2.bev.'!D36</f>
        <v>10398344</v>
      </c>
      <c r="D25" s="122"/>
      <c r="E25" s="122">
        <v>0</v>
      </c>
      <c r="F25" s="130">
        <f t="shared" ref="F25:F27" si="3">SUM(C25:E25)</f>
        <v>10398344</v>
      </c>
      <c r="I25" s="50"/>
    </row>
    <row r="26" spans="2:9" ht="15.75">
      <c r="B26" s="120" t="s">
        <v>39</v>
      </c>
      <c r="C26" s="122">
        <f>+'2.bev.'!D37</f>
        <v>182643</v>
      </c>
      <c r="D26" s="122">
        <v>0</v>
      </c>
      <c r="E26" s="122">
        <v>0</v>
      </c>
      <c r="F26" s="130">
        <f t="shared" si="3"/>
        <v>182643</v>
      </c>
    </row>
    <row r="27" spans="2:9" s="197" customFormat="1" ht="15.75">
      <c r="B27" s="119" t="s">
        <v>32</v>
      </c>
      <c r="C27" s="124">
        <f>+'2.bev.'!E50</f>
        <v>1313967</v>
      </c>
      <c r="D27" s="124">
        <v>0</v>
      </c>
      <c r="E27" s="124">
        <v>0</v>
      </c>
      <c r="F27" s="123">
        <f t="shared" si="3"/>
        <v>1313967</v>
      </c>
    </row>
    <row r="28" spans="2:9" s="197" customFormat="1" ht="31.5">
      <c r="B28" s="119" t="s">
        <v>33</v>
      </c>
      <c r="C28" s="124">
        <v>0</v>
      </c>
      <c r="D28" s="124">
        <v>0</v>
      </c>
      <c r="E28" s="124">
        <v>0</v>
      </c>
      <c r="F28" s="123">
        <v>0</v>
      </c>
    </row>
    <row r="29" spans="2:9" ht="15.75">
      <c r="B29" s="121" t="s">
        <v>45</v>
      </c>
      <c r="C29" s="126">
        <f>C22+C23+C27</f>
        <v>62199331</v>
      </c>
      <c r="D29" s="126">
        <f>D22+D23+D27</f>
        <v>0</v>
      </c>
      <c r="E29" s="126">
        <f>SUM(E22:E23:E27)</f>
        <v>0</v>
      </c>
      <c r="F29" s="127">
        <f>F22+F23+F27</f>
        <v>62199331</v>
      </c>
    </row>
    <row r="30" spans="2:9" s="197" customFormat="1" ht="15.75">
      <c r="B30" s="119" t="s">
        <v>42</v>
      </c>
      <c r="C30" s="124">
        <f>+'2.bev.'!D24</f>
        <v>992991</v>
      </c>
      <c r="D30" s="124">
        <v>0</v>
      </c>
      <c r="E30" s="124">
        <v>0</v>
      </c>
      <c r="F30" s="123">
        <f>SUM(C30:E30)</f>
        <v>992991</v>
      </c>
    </row>
    <row r="31" spans="2:9" s="197" customFormat="1" ht="31.5">
      <c r="B31" s="119" t="s">
        <v>34</v>
      </c>
      <c r="C31" s="124">
        <v>0</v>
      </c>
      <c r="D31" s="124">
        <v>0</v>
      </c>
      <c r="E31" s="124">
        <v>0</v>
      </c>
      <c r="F31" s="123">
        <f t="shared" ref="F31:F32" si="4">SUM(C31:E31)</f>
        <v>0</v>
      </c>
    </row>
    <row r="32" spans="2:9" s="197" customFormat="1" ht="15.75">
      <c r="B32" s="119" t="s">
        <v>35</v>
      </c>
      <c r="C32" s="124">
        <v>0</v>
      </c>
      <c r="D32" s="124">
        <v>0</v>
      </c>
      <c r="E32" s="124">
        <v>0</v>
      </c>
      <c r="F32" s="123">
        <f t="shared" si="4"/>
        <v>0</v>
      </c>
    </row>
    <row r="33" spans="2:11" ht="31.5">
      <c r="B33" s="121" t="s">
        <v>46</v>
      </c>
      <c r="C33" s="126">
        <f>+C30+C31+C32</f>
        <v>992991</v>
      </c>
      <c r="D33" s="126">
        <f t="shared" ref="D33:F33" si="5">+D30+D31+D32</f>
        <v>0</v>
      </c>
      <c r="E33" s="126">
        <f t="shared" si="5"/>
        <v>0</v>
      </c>
      <c r="F33" s="127">
        <f t="shared" si="5"/>
        <v>992991</v>
      </c>
      <c r="K33" s="50"/>
    </row>
    <row r="34" spans="2:11" ht="15.75">
      <c r="B34" s="119" t="s">
        <v>44</v>
      </c>
      <c r="C34" s="131">
        <f>+'2.bev.'!D80</f>
        <v>30185913</v>
      </c>
      <c r="D34" s="124">
        <v>0</v>
      </c>
      <c r="E34" s="131">
        <v>0</v>
      </c>
      <c r="F34" s="219">
        <f>SUM(C34:E34)</f>
        <v>30185913</v>
      </c>
    </row>
    <row r="35" spans="2:11" ht="15.75">
      <c r="B35" s="119" t="s">
        <v>618</v>
      </c>
      <c r="C35" s="131">
        <f>+'2.bev.'!D81</f>
        <v>2330573</v>
      </c>
      <c r="D35" s="124"/>
      <c r="E35" s="131"/>
      <c r="F35" s="219">
        <f>SUM(C35:E35)</f>
        <v>2330573</v>
      </c>
    </row>
    <row r="36" spans="2:11" ht="15.75">
      <c r="B36" s="121" t="s">
        <v>36</v>
      </c>
      <c r="C36" s="126">
        <f>SUM(C34:C35)</f>
        <v>32516486</v>
      </c>
      <c r="D36" s="126">
        <f t="shared" ref="D36:F36" si="6">SUM(D34:D35)</f>
        <v>0</v>
      </c>
      <c r="E36" s="126">
        <f t="shared" si="6"/>
        <v>0</v>
      </c>
      <c r="F36" s="127">
        <f t="shared" si="6"/>
        <v>32516486</v>
      </c>
    </row>
    <row r="37" spans="2:11" ht="16.5" thickBot="1">
      <c r="B37" s="137" t="s">
        <v>37</v>
      </c>
      <c r="C37" s="138">
        <f>+C29+C33+C36</f>
        <v>95708808</v>
      </c>
      <c r="D37" s="138">
        <f>SUM(D29:D34)</f>
        <v>0</v>
      </c>
      <c r="E37" s="138">
        <f>SUM(E29:E34)</f>
        <v>0</v>
      </c>
      <c r="F37" s="220">
        <f>F29+F33+F36</f>
        <v>95708808</v>
      </c>
    </row>
    <row r="40" spans="2:11">
      <c r="D40" s="50"/>
    </row>
  </sheetData>
  <mergeCells count="1">
    <mergeCell ref="B2:F2"/>
  </mergeCells>
  <phoneticPr fontId="6" type="noConversion"/>
  <pageMargins left="0.74803149606299213" right="0.7480314960629921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1:E122"/>
  <sheetViews>
    <sheetView topLeftCell="B1" workbookViewId="0">
      <selection activeCell="E6" sqref="E6"/>
    </sheetView>
  </sheetViews>
  <sheetFormatPr defaultColWidth="9.140625" defaultRowHeight="15.75"/>
  <cols>
    <col min="1" max="1" width="9.140625" style="3"/>
    <col min="2" max="2" width="88.7109375" style="3" bestFit="1" customWidth="1"/>
    <col min="3" max="3" width="20.7109375" style="4" customWidth="1"/>
    <col min="4" max="5" width="20.7109375" style="3" customWidth="1"/>
    <col min="6" max="6" width="9.140625" style="3"/>
    <col min="7" max="7" width="10.5703125" style="3" bestFit="1" customWidth="1"/>
    <col min="8" max="16384" width="9.140625" style="3"/>
  </cols>
  <sheetData>
    <row r="1" spans="2:5">
      <c r="B1" s="17"/>
    </row>
    <row r="2" spans="2:5">
      <c r="B2" s="170" t="str">
        <f>+'kiadás-bevétel'!B1</f>
        <v>LOVAS KÖZSÉG ÖNKORMÁNYZATA 2017. ÉVI KÖLTSÉGVETÉSE</v>
      </c>
    </row>
    <row r="3" spans="2:5">
      <c r="B3" s="17" t="s">
        <v>155</v>
      </c>
      <c r="C3" s="18"/>
      <c r="D3" s="183"/>
      <c r="E3" s="182"/>
    </row>
    <row r="4" spans="2:5">
      <c r="B4" s="17" t="s">
        <v>354</v>
      </c>
      <c r="C4" s="183" t="s">
        <v>576</v>
      </c>
      <c r="D4" s="202" t="s">
        <v>619</v>
      </c>
      <c r="E4" s="195" t="s">
        <v>577</v>
      </c>
    </row>
    <row r="5" spans="2:5">
      <c r="B5" s="17"/>
      <c r="C5" s="18"/>
      <c r="E5" s="47" t="str">
        <f>+'kiadás-bevétel'!E2</f>
        <v>adatok Ft-ban</v>
      </c>
    </row>
    <row r="6" spans="2:5" ht="72" customHeight="1">
      <c r="B6" s="62" t="s">
        <v>373</v>
      </c>
      <c r="C6" s="59" t="s">
        <v>563</v>
      </c>
      <c r="D6" s="59" t="s">
        <v>564</v>
      </c>
      <c r="E6" s="59" t="s">
        <v>565</v>
      </c>
    </row>
    <row r="7" spans="2:5">
      <c r="B7" s="184" t="s">
        <v>200</v>
      </c>
      <c r="C7" s="172">
        <f>SUM(C8:C18)</f>
        <v>6349000</v>
      </c>
      <c r="D7" s="172">
        <f t="shared" ref="D7:E7" si="0">SUM(D8:D18)</f>
        <v>8516580</v>
      </c>
      <c r="E7" s="172">
        <f t="shared" si="0"/>
        <v>8516580</v>
      </c>
    </row>
    <row r="8" spans="2:5">
      <c r="B8" s="5" t="s">
        <v>201</v>
      </c>
      <c r="C8" s="37">
        <v>5534000</v>
      </c>
      <c r="D8" s="37">
        <v>7677123</v>
      </c>
      <c r="E8" s="37">
        <f>+D8</f>
        <v>7677123</v>
      </c>
    </row>
    <row r="9" spans="2:5">
      <c r="B9" s="5" t="s">
        <v>202</v>
      </c>
      <c r="C9" s="37">
        <v>200000</v>
      </c>
      <c r="D9" s="37">
        <v>200000</v>
      </c>
      <c r="E9" s="37">
        <f t="shared" ref="E9:E18" si="1">+D9</f>
        <v>200000</v>
      </c>
    </row>
    <row r="10" spans="2:5">
      <c r="B10" s="5" t="s">
        <v>203</v>
      </c>
      <c r="C10" s="37">
        <v>0</v>
      </c>
      <c r="D10" s="37">
        <v>0</v>
      </c>
      <c r="E10" s="37">
        <f t="shared" si="1"/>
        <v>0</v>
      </c>
    </row>
    <row r="11" spans="2:5">
      <c r="B11" s="5" t="s">
        <v>204</v>
      </c>
      <c r="C11" s="37">
        <v>0</v>
      </c>
      <c r="D11" s="37">
        <v>0</v>
      </c>
      <c r="E11" s="37">
        <f t="shared" si="1"/>
        <v>0</v>
      </c>
    </row>
    <row r="12" spans="2:5">
      <c r="B12" s="5" t="s">
        <v>205</v>
      </c>
      <c r="C12" s="37">
        <v>600000</v>
      </c>
      <c r="D12" s="37">
        <v>447000</v>
      </c>
      <c r="E12" s="37">
        <f t="shared" si="1"/>
        <v>447000</v>
      </c>
    </row>
    <row r="13" spans="2:5">
      <c r="B13" s="5" t="s">
        <v>206</v>
      </c>
      <c r="C13" s="37">
        <v>0</v>
      </c>
      <c r="D13" s="37">
        <v>0</v>
      </c>
      <c r="E13" s="37">
        <f t="shared" si="1"/>
        <v>0</v>
      </c>
    </row>
    <row r="14" spans="2:5">
      <c r="B14" s="5" t="s">
        <v>207</v>
      </c>
      <c r="C14" s="37">
        <v>15000</v>
      </c>
      <c r="D14" s="37">
        <v>15100</v>
      </c>
      <c r="E14" s="37">
        <f t="shared" si="1"/>
        <v>15100</v>
      </c>
    </row>
    <row r="15" spans="2:5">
      <c r="B15" s="5" t="s">
        <v>208</v>
      </c>
      <c r="C15" s="37">
        <v>0</v>
      </c>
      <c r="D15" s="37">
        <v>0</v>
      </c>
      <c r="E15" s="37">
        <f t="shared" si="1"/>
        <v>0</v>
      </c>
    </row>
    <row r="16" spans="2:5">
      <c r="B16" s="5" t="s">
        <v>209</v>
      </c>
      <c r="C16" s="37">
        <v>0</v>
      </c>
      <c r="D16" s="37">
        <v>0</v>
      </c>
      <c r="E16" s="37">
        <f t="shared" si="1"/>
        <v>0</v>
      </c>
    </row>
    <row r="17" spans="2:5">
      <c r="B17" s="5" t="s">
        <v>210</v>
      </c>
      <c r="C17" s="37">
        <v>0</v>
      </c>
      <c r="D17" s="37">
        <v>0</v>
      </c>
      <c r="E17" s="37">
        <f t="shared" si="1"/>
        <v>0</v>
      </c>
    </row>
    <row r="18" spans="2:5">
      <c r="B18" s="5" t="s">
        <v>211</v>
      </c>
      <c r="C18" s="37">
        <v>0</v>
      </c>
      <c r="D18" s="37">
        <v>177357</v>
      </c>
      <c r="E18" s="37">
        <f t="shared" si="1"/>
        <v>177357</v>
      </c>
    </row>
    <row r="19" spans="2:5">
      <c r="B19" s="184" t="s">
        <v>212</v>
      </c>
      <c r="C19" s="172">
        <f>SUM(C20:C22)</f>
        <v>1453000</v>
      </c>
      <c r="D19" s="172">
        <f>SUM(D20:D22)</f>
        <v>1647604</v>
      </c>
      <c r="E19" s="172">
        <f>SUM(E20:E22)</f>
        <v>1647604</v>
      </c>
    </row>
    <row r="20" spans="2:5">
      <c r="B20" s="5" t="s">
        <v>213</v>
      </c>
      <c r="C20" s="37">
        <v>253000</v>
      </c>
      <c r="D20" s="37">
        <v>1342400</v>
      </c>
      <c r="E20" s="37">
        <f>+D20</f>
        <v>1342400</v>
      </c>
    </row>
    <row r="21" spans="2:5" ht="31.5">
      <c r="B21" s="10" t="s">
        <v>214</v>
      </c>
      <c r="C21" s="37">
        <v>1200000</v>
      </c>
      <c r="D21" s="37">
        <v>156660</v>
      </c>
      <c r="E21" s="37">
        <f t="shared" ref="E21:E22" si="2">+D21</f>
        <v>156660</v>
      </c>
    </row>
    <row r="22" spans="2:5">
      <c r="B22" s="5" t="s">
        <v>215</v>
      </c>
      <c r="C22" s="37">
        <v>0</v>
      </c>
      <c r="D22" s="37">
        <v>148544</v>
      </c>
      <c r="E22" s="37">
        <f t="shared" si="2"/>
        <v>148544</v>
      </c>
    </row>
    <row r="23" spans="2:5">
      <c r="B23" s="7" t="s">
        <v>216</v>
      </c>
      <c r="C23" s="46">
        <f>C7+C19</f>
        <v>7802000</v>
      </c>
      <c r="D23" s="46">
        <f>D7+D19</f>
        <v>10164184</v>
      </c>
      <c r="E23" s="46">
        <f>E7+E19</f>
        <v>10164184</v>
      </c>
    </row>
    <row r="24" spans="2:5">
      <c r="B24" s="7" t="s">
        <v>217</v>
      </c>
      <c r="C24" s="46">
        <v>1384000</v>
      </c>
      <c r="D24" s="46">
        <v>1885088</v>
      </c>
      <c r="E24" s="46">
        <f>+D24</f>
        <v>1885088</v>
      </c>
    </row>
    <row r="25" spans="2:5">
      <c r="B25" s="184" t="s">
        <v>218</v>
      </c>
      <c r="C25" s="172">
        <f>SUM(C26:C28)</f>
        <v>1693000</v>
      </c>
      <c r="D25" s="172">
        <f>SUM(D26:D28)</f>
        <v>2245565</v>
      </c>
      <c r="E25" s="172">
        <f>SUM(E26:E28)</f>
        <v>2245565</v>
      </c>
    </row>
    <row r="26" spans="2:5">
      <c r="B26" s="5" t="s">
        <v>219</v>
      </c>
      <c r="C26" s="37">
        <v>183000</v>
      </c>
      <c r="D26" s="37">
        <v>262878</v>
      </c>
      <c r="E26" s="37">
        <f>+D26</f>
        <v>262878</v>
      </c>
    </row>
    <row r="27" spans="2:5">
      <c r="B27" s="5" t="s">
        <v>220</v>
      </c>
      <c r="C27" s="37">
        <v>1510000</v>
      </c>
      <c r="D27" s="37">
        <v>1982687</v>
      </c>
      <c r="E27" s="37">
        <f t="shared" ref="E27:E28" si="3">+D27</f>
        <v>1982687</v>
      </c>
    </row>
    <row r="28" spans="2:5">
      <c r="B28" s="5" t="s">
        <v>221</v>
      </c>
      <c r="C28" s="37">
        <v>0</v>
      </c>
      <c r="D28" s="37">
        <v>0</v>
      </c>
      <c r="E28" s="37">
        <f t="shared" si="3"/>
        <v>0</v>
      </c>
    </row>
    <row r="29" spans="2:5">
      <c r="B29" s="184" t="s">
        <v>222</v>
      </c>
      <c r="C29" s="172">
        <f>SUM(C30:C31)</f>
        <v>270000</v>
      </c>
      <c r="D29" s="172">
        <f>SUM(D30:D31)</f>
        <v>694914</v>
      </c>
      <c r="E29" s="172">
        <f>SUM(E30:E31)</f>
        <v>694914</v>
      </c>
    </row>
    <row r="30" spans="2:5">
      <c r="B30" s="5" t="s">
        <v>223</v>
      </c>
      <c r="C30" s="37">
        <v>0</v>
      </c>
      <c r="D30" s="37">
        <v>0</v>
      </c>
      <c r="E30" s="37">
        <f>+D30</f>
        <v>0</v>
      </c>
    </row>
    <row r="31" spans="2:5">
      <c r="B31" s="5" t="s">
        <v>224</v>
      </c>
      <c r="C31" s="37">
        <v>270000</v>
      </c>
      <c r="D31" s="37">
        <v>694914</v>
      </c>
      <c r="E31" s="37">
        <f>+D31</f>
        <v>694914</v>
      </c>
    </row>
    <row r="32" spans="2:5">
      <c r="B32" s="184" t="s">
        <v>225</v>
      </c>
      <c r="C32" s="172">
        <f>SUM(C33:C39)</f>
        <v>6092000</v>
      </c>
      <c r="D32" s="172">
        <f>SUM(D33:D39)</f>
        <v>7194676</v>
      </c>
      <c r="E32" s="172">
        <f>SUM(E33:E39)</f>
        <v>7194676</v>
      </c>
    </row>
    <row r="33" spans="2:5">
      <c r="B33" s="5" t="s">
        <v>226</v>
      </c>
      <c r="C33" s="37">
        <v>3505000</v>
      </c>
      <c r="D33" s="37">
        <v>2816513</v>
      </c>
      <c r="E33" s="37">
        <f>+D33</f>
        <v>2816513</v>
      </c>
    </row>
    <row r="34" spans="2:5">
      <c r="B34" s="5" t="s">
        <v>227</v>
      </c>
      <c r="C34" s="37">
        <v>0</v>
      </c>
      <c r="D34" s="37">
        <v>0</v>
      </c>
      <c r="E34" s="37">
        <f t="shared" ref="E34:E39" si="4">+D34</f>
        <v>0</v>
      </c>
    </row>
    <row r="35" spans="2:5">
      <c r="B35" s="5" t="s">
        <v>228</v>
      </c>
      <c r="C35" s="37">
        <v>0</v>
      </c>
      <c r="D35" s="37">
        <v>0</v>
      </c>
      <c r="E35" s="37">
        <f t="shared" si="4"/>
        <v>0</v>
      </c>
    </row>
    <row r="36" spans="2:5">
      <c r="B36" s="5" t="s">
        <v>229</v>
      </c>
      <c r="C36" s="37">
        <v>637000</v>
      </c>
      <c r="D36" s="37">
        <v>708166</v>
      </c>
      <c r="E36" s="37">
        <f t="shared" si="4"/>
        <v>708166</v>
      </c>
    </row>
    <row r="37" spans="2:5">
      <c r="B37" s="5" t="s">
        <v>230</v>
      </c>
      <c r="C37" s="37">
        <v>0</v>
      </c>
      <c r="D37" s="37">
        <v>0</v>
      </c>
      <c r="E37" s="37">
        <f t="shared" si="4"/>
        <v>0</v>
      </c>
    </row>
    <row r="38" spans="2:5">
      <c r="B38" s="5" t="s">
        <v>415</v>
      </c>
      <c r="C38" s="37">
        <v>400000</v>
      </c>
      <c r="D38" s="37">
        <v>0</v>
      </c>
      <c r="E38" s="37">
        <f t="shared" si="4"/>
        <v>0</v>
      </c>
    </row>
    <row r="39" spans="2:5" s="13" customFormat="1">
      <c r="B39" s="43" t="s">
        <v>231</v>
      </c>
      <c r="C39" s="49">
        <v>1550000</v>
      </c>
      <c r="D39" s="49">
        <v>3669997</v>
      </c>
      <c r="E39" s="37">
        <f t="shared" si="4"/>
        <v>3669997</v>
      </c>
    </row>
    <row r="40" spans="2:5">
      <c r="B40" s="184" t="s">
        <v>232</v>
      </c>
      <c r="C40" s="172">
        <f>C41+C42</f>
        <v>780000</v>
      </c>
      <c r="D40" s="172">
        <f>D41+D42</f>
        <v>297679</v>
      </c>
      <c r="E40" s="172">
        <f>E41+E42</f>
        <v>297679</v>
      </c>
    </row>
    <row r="41" spans="2:5">
      <c r="B41" s="5" t="s">
        <v>413</v>
      </c>
      <c r="C41" s="37">
        <v>0</v>
      </c>
      <c r="D41" s="37">
        <v>779</v>
      </c>
      <c r="E41" s="37">
        <f>+D41</f>
        <v>779</v>
      </c>
    </row>
    <row r="42" spans="2:5">
      <c r="B42" s="5" t="s">
        <v>233</v>
      </c>
      <c r="C42" s="37">
        <v>780000</v>
      </c>
      <c r="D42" s="37">
        <v>296900</v>
      </c>
      <c r="E42" s="37">
        <f>+D42</f>
        <v>296900</v>
      </c>
    </row>
    <row r="43" spans="2:5">
      <c r="B43" s="184" t="s">
        <v>234</v>
      </c>
      <c r="C43" s="172">
        <f>SUM(C44:C48)</f>
        <v>8200000</v>
      </c>
      <c r="D43" s="172">
        <f>SUM(D44:D48)</f>
        <v>3435175</v>
      </c>
      <c r="E43" s="172">
        <f>SUM(E44:E48)</f>
        <v>3435175</v>
      </c>
    </row>
    <row r="44" spans="2:5" s="13" customFormat="1">
      <c r="B44" s="11" t="s">
        <v>235</v>
      </c>
      <c r="C44" s="49">
        <v>3000000</v>
      </c>
      <c r="D44" s="49">
        <v>2106797</v>
      </c>
      <c r="E44" s="49">
        <f>+D44</f>
        <v>2106797</v>
      </c>
    </row>
    <row r="45" spans="2:5">
      <c r="B45" s="5" t="s">
        <v>236</v>
      </c>
      <c r="C45" s="37">
        <v>0</v>
      </c>
      <c r="D45" s="37">
        <v>0</v>
      </c>
      <c r="E45" s="49">
        <f t="shared" ref="E45:E48" si="5">+D45</f>
        <v>0</v>
      </c>
    </row>
    <row r="46" spans="2:5">
      <c r="B46" s="5" t="s">
        <v>237</v>
      </c>
      <c r="C46" s="37">
        <v>0</v>
      </c>
      <c r="D46" s="37">
        <v>0</v>
      </c>
      <c r="E46" s="49">
        <f t="shared" si="5"/>
        <v>0</v>
      </c>
    </row>
    <row r="47" spans="2:5">
      <c r="B47" s="5" t="s">
        <v>238</v>
      </c>
      <c r="C47" s="37">
        <v>0</v>
      </c>
      <c r="D47" s="37">
        <v>0</v>
      </c>
      <c r="E47" s="49">
        <f t="shared" si="5"/>
        <v>0</v>
      </c>
    </row>
    <row r="48" spans="2:5">
      <c r="B48" s="5" t="s">
        <v>239</v>
      </c>
      <c r="C48" s="37">
        <v>5200000</v>
      </c>
      <c r="D48" s="37">
        <v>1328378</v>
      </c>
      <c r="E48" s="49">
        <f t="shared" si="5"/>
        <v>1328378</v>
      </c>
    </row>
    <row r="49" spans="2:5">
      <c r="B49" s="7" t="s">
        <v>240</v>
      </c>
      <c r="C49" s="46">
        <f>C25+C29+C32+C40+C43</f>
        <v>17035000</v>
      </c>
      <c r="D49" s="46">
        <f>D25+D29+D32+D40+D43</f>
        <v>13868009</v>
      </c>
      <c r="E49" s="46">
        <f>E25+E29+E32+E40+E43</f>
        <v>13868009</v>
      </c>
    </row>
    <row r="50" spans="2:5">
      <c r="B50" s="5" t="s">
        <v>241</v>
      </c>
      <c r="C50" s="6">
        <f>+'10.ellát.jutt.'!N6</f>
        <v>0</v>
      </c>
      <c r="D50" s="6">
        <f>+'10.ellát.jutt.'!O6</f>
        <v>0</v>
      </c>
      <c r="E50" s="6">
        <f>+'10.ellát.jutt.'!P6</f>
        <v>0</v>
      </c>
    </row>
    <row r="51" spans="2:5">
      <c r="B51" s="5" t="s">
        <v>242</v>
      </c>
      <c r="C51" s="6">
        <f>+'10.ellát.jutt.'!N7</f>
        <v>0</v>
      </c>
      <c r="D51" s="6">
        <f>+'10.ellát.jutt.'!O7</f>
        <v>60000</v>
      </c>
      <c r="E51" s="6">
        <f>+'10.ellát.jutt.'!P7</f>
        <v>60000</v>
      </c>
    </row>
    <row r="52" spans="2:5" s="13" customFormat="1">
      <c r="B52" s="11" t="s">
        <v>243</v>
      </c>
      <c r="C52" s="12">
        <f>+'10.ellát.jutt.'!N18</f>
        <v>0</v>
      </c>
      <c r="D52" s="12">
        <f>+'10.ellát.jutt.'!O18</f>
        <v>0</v>
      </c>
      <c r="E52" s="12">
        <f>+'10.ellát.jutt.'!P18</f>
        <v>0</v>
      </c>
    </row>
    <row r="53" spans="2:5">
      <c r="B53" s="5" t="s">
        <v>244</v>
      </c>
      <c r="C53" s="6">
        <f>+'10.ellát.jutt.'!N19</f>
        <v>0</v>
      </c>
      <c r="D53" s="6">
        <f>+'10.ellát.jutt.'!O19</f>
        <v>0</v>
      </c>
      <c r="E53" s="6">
        <f>+'10.ellát.jutt.'!P19</f>
        <v>0</v>
      </c>
    </row>
    <row r="54" spans="2:5">
      <c r="B54" s="5" t="s">
        <v>245</v>
      </c>
      <c r="C54" s="6">
        <f>+'10.ellát.jutt.'!N27</f>
        <v>0</v>
      </c>
      <c r="D54" s="6">
        <f>+'10.ellát.jutt.'!O27</f>
        <v>0</v>
      </c>
      <c r="E54" s="6">
        <f>+'10.ellát.jutt.'!P27</f>
        <v>0</v>
      </c>
    </row>
    <row r="55" spans="2:5">
      <c r="B55" s="5" t="s">
        <v>246</v>
      </c>
      <c r="C55" s="6">
        <f>+'10.ellát.jutt.'!N37</f>
        <v>0</v>
      </c>
      <c r="D55" s="6">
        <f>+'10.ellát.jutt.'!O37</f>
        <v>0</v>
      </c>
      <c r="E55" s="6">
        <f>+'10.ellát.jutt.'!P37</f>
        <v>0</v>
      </c>
    </row>
    <row r="56" spans="2:5">
      <c r="B56" s="5" t="s">
        <v>247</v>
      </c>
      <c r="C56" s="6">
        <f>+'10.ellát.jutt.'!N42</f>
        <v>75000</v>
      </c>
      <c r="D56" s="6">
        <f>+'10.ellát.jutt.'!O42</f>
        <v>0</v>
      </c>
      <c r="E56" s="6">
        <f>+'10.ellát.jutt.'!P42</f>
        <v>0</v>
      </c>
    </row>
    <row r="57" spans="2:5">
      <c r="B57" s="5" t="s">
        <v>449</v>
      </c>
      <c r="C57" s="12">
        <f>+'10.ellát.jutt.'!N45</f>
        <v>2732000</v>
      </c>
      <c r="D57" s="6">
        <f>+'10.ellát.jutt.'!O45</f>
        <v>2882160</v>
      </c>
      <c r="E57" s="6">
        <f>+'10.ellát.jutt.'!P45</f>
        <v>2882160</v>
      </c>
    </row>
    <row r="58" spans="2:5">
      <c r="B58" s="7" t="s">
        <v>248</v>
      </c>
      <c r="C58" s="46">
        <f>SUM(C50:C57)</f>
        <v>2807000</v>
      </c>
      <c r="D58" s="46">
        <f>SUM(D50:D57)</f>
        <v>2942160</v>
      </c>
      <c r="E58" s="46">
        <f>SUM(E50:E57)</f>
        <v>2942160</v>
      </c>
    </row>
    <row r="59" spans="2:5">
      <c r="B59" s="5" t="s">
        <v>143</v>
      </c>
      <c r="C59" s="6">
        <f>+'9.egy.műk.c.kiad.'!D6</f>
        <v>0</v>
      </c>
      <c r="D59" s="6">
        <f>+'9.egy.műk.c.kiad.'!E6</f>
        <v>0</v>
      </c>
      <c r="E59" s="6">
        <f>+'9.egy.műk.c.kiad.'!F6</f>
        <v>0</v>
      </c>
    </row>
    <row r="60" spans="2:5">
      <c r="B60" s="5" t="s">
        <v>144</v>
      </c>
      <c r="C60" s="6">
        <f>+'9.egy.műk.c.kiad.'!D7</f>
        <v>0</v>
      </c>
      <c r="D60" s="6">
        <f>+'9.egy.műk.c.kiad.'!E7</f>
        <v>822186</v>
      </c>
      <c r="E60" s="6">
        <f>+'9.egy.műk.c.kiad.'!F7</f>
        <v>822186</v>
      </c>
    </row>
    <row r="61" spans="2:5">
      <c r="B61" s="5" t="s">
        <v>145</v>
      </c>
      <c r="C61" s="6">
        <f>+'9.egy.műk.c.kiad.'!D8</f>
        <v>0</v>
      </c>
      <c r="D61" s="6">
        <f>+'9.egy.műk.c.kiad.'!E8</f>
        <v>0</v>
      </c>
      <c r="E61" s="6">
        <f>+'9.egy.műk.c.kiad.'!F8</f>
        <v>0</v>
      </c>
    </row>
    <row r="62" spans="2:5">
      <c r="B62" s="5" t="s">
        <v>146</v>
      </c>
      <c r="C62" s="6">
        <f>+'9.egy.műk.c.kiad.'!D9</f>
        <v>0</v>
      </c>
      <c r="D62" s="6">
        <f>+'9.egy.műk.c.kiad.'!E9</f>
        <v>0</v>
      </c>
      <c r="E62" s="6">
        <f>+'9.egy.műk.c.kiad.'!F9</f>
        <v>0</v>
      </c>
    </row>
    <row r="63" spans="2:5">
      <c r="B63" s="5" t="s">
        <v>147</v>
      </c>
      <c r="C63" s="6">
        <f>+'9.egy.műk.c.kiad.'!D10</f>
        <v>0</v>
      </c>
      <c r="D63" s="6">
        <f>+'9.egy.műk.c.kiad.'!E10</f>
        <v>0</v>
      </c>
      <c r="E63" s="6">
        <f>+'9.egy.műk.c.kiad.'!F10</f>
        <v>0</v>
      </c>
    </row>
    <row r="64" spans="2:5">
      <c r="B64" s="5" t="s">
        <v>148</v>
      </c>
      <c r="C64" s="6">
        <f>+'9.egy.műk.c.kiad.'!D11</f>
        <v>4366666</v>
      </c>
      <c r="D64" s="6">
        <f>+'9.egy.műk.c.kiad.'!E11</f>
        <v>4489230</v>
      </c>
      <c r="E64" s="6">
        <f>+'9.egy.műk.c.kiad.'!F11</f>
        <v>4489230</v>
      </c>
    </row>
    <row r="65" spans="2:5">
      <c r="B65" s="5" t="s">
        <v>149</v>
      </c>
      <c r="C65" s="6">
        <f>+'9.egy.műk.c.kiad.'!D19</f>
        <v>0</v>
      </c>
      <c r="D65" s="6">
        <f>+'9.egy.műk.c.kiad.'!E19</f>
        <v>0</v>
      </c>
      <c r="E65" s="6">
        <f>+'9.egy.műk.c.kiad.'!F19</f>
        <v>0</v>
      </c>
    </row>
    <row r="66" spans="2:5">
      <c r="B66" s="5" t="s">
        <v>150</v>
      </c>
      <c r="C66" s="6">
        <f>+'9.egy.műk.c.kiad.'!D20</f>
        <v>0</v>
      </c>
      <c r="D66" s="6">
        <f>+'9.egy.műk.c.kiad.'!E20</f>
        <v>0</v>
      </c>
      <c r="E66" s="6">
        <f>+'9.egy.műk.c.kiad.'!F20</f>
        <v>0</v>
      </c>
    </row>
    <row r="67" spans="2:5">
      <c r="B67" s="5" t="s">
        <v>151</v>
      </c>
      <c r="C67" s="6">
        <f>+'9.egy.műk.c.kiad.'!D21</f>
        <v>0</v>
      </c>
      <c r="D67" s="6">
        <f>+'9.egy.műk.c.kiad.'!E21</f>
        <v>0</v>
      </c>
      <c r="E67" s="6">
        <f>+'9.egy.műk.c.kiad.'!F21</f>
        <v>0</v>
      </c>
    </row>
    <row r="68" spans="2:5">
      <c r="B68" s="5" t="s">
        <v>152</v>
      </c>
      <c r="C68" s="6">
        <f>+'9.egy.műk.c.kiad.'!D22</f>
        <v>0</v>
      </c>
      <c r="D68" s="6">
        <f>+'9.egy.műk.c.kiad.'!E22</f>
        <v>0</v>
      </c>
      <c r="E68" s="6">
        <f>+'9.egy.műk.c.kiad.'!F22</f>
        <v>0</v>
      </c>
    </row>
    <row r="69" spans="2:5">
      <c r="B69" s="5" t="s">
        <v>614</v>
      </c>
      <c r="C69" s="6">
        <f>+'9.egy.műk.c.kiad.'!D23</f>
        <v>885000</v>
      </c>
      <c r="D69" s="6">
        <f>+'9.egy.műk.c.kiad.'!E23</f>
        <v>0</v>
      </c>
      <c r="E69" s="6">
        <f>+'9.egy.műk.c.kiad.'!F23</f>
        <v>0</v>
      </c>
    </row>
    <row r="70" spans="2:5">
      <c r="B70" s="5" t="s">
        <v>592</v>
      </c>
      <c r="C70" s="6">
        <f>+'9.egy.műk.c.kiad.'!D24</f>
        <v>0</v>
      </c>
      <c r="D70" s="6">
        <f>+'9.egy.műk.c.kiad.'!E24</f>
        <v>4731600</v>
      </c>
      <c r="E70" s="6">
        <f>+'9.egy.műk.c.kiad.'!F24</f>
        <v>4731600</v>
      </c>
    </row>
    <row r="71" spans="2:5">
      <c r="B71" s="5" t="s">
        <v>593</v>
      </c>
      <c r="C71" s="6">
        <f>+'9.egy.műk.c.kiad.'!D30</f>
        <v>0</v>
      </c>
      <c r="D71" s="6">
        <f>+'9.egy.műk.c.kiad.'!E30</f>
        <v>20628571</v>
      </c>
      <c r="E71" s="6">
        <f>+'9.egy.műk.c.kiad.'!F30</f>
        <v>20628571</v>
      </c>
    </row>
    <row r="72" spans="2:5">
      <c r="B72" s="5" t="s">
        <v>594</v>
      </c>
      <c r="C72" s="6">
        <f>+'9.egy.műk.c.kiad.'!D31</f>
        <v>6057133</v>
      </c>
      <c r="D72" s="6">
        <f>+'9.egy.műk.c.kiad.'!E31</f>
        <v>0</v>
      </c>
      <c r="E72" s="6">
        <f>+'9.egy.műk.c.kiad.'!F31</f>
        <v>0</v>
      </c>
    </row>
    <row r="73" spans="2:5">
      <c r="B73" s="7" t="s">
        <v>154</v>
      </c>
      <c r="C73" s="46">
        <f>SUM(C59:C72)</f>
        <v>11308799</v>
      </c>
      <c r="D73" s="46">
        <f>SUM(D59:D72)</f>
        <v>30671587</v>
      </c>
      <c r="E73" s="46">
        <f>SUM(E59:E72)</f>
        <v>30671587</v>
      </c>
    </row>
    <row r="74" spans="2:5">
      <c r="B74" s="15" t="s">
        <v>160</v>
      </c>
      <c r="C74" s="16">
        <f>C23+C24+C49+C58+C73</f>
        <v>40336799</v>
      </c>
      <c r="D74" s="16">
        <f>D23+D24+D49+D58+D73</f>
        <v>59531028</v>
      </c>
      <c r="E74" s="16">
        <f>E23+E24+E49+E58+E73</f>
        <v>59531028</v>
      </c>
    </row>
    <row r="75" spans="2:5">
      <c r="B75" s="5" t="s">
        <v>162</v>
      </c>
      <c r="C75" s="6">
        <f>+'8.beruh.feluj.'!C6</f>
        <v>3937000</v>
      </c>
      <c r="D75" s="6">
        <f>+'8.beruh.feluj.'!D6</f>
        <v>1564500</v>
      </c>
      <c r="E75" s="6">
        <f>+'8.beruh.feluj.'!E6</f>
        <v>1564500</v>
      </c>
    </row>
    <row r="76" spans="2:5">
      <c r="B76" s="5" t="s">
        <v>163</v>
      </c>
      <c r="C76" s="37">
        <f>+'8.beruh.feluj.'!C7</f>
        <v>0</v>
      </c>
      <c r="D76" s="37">
        <f>+'8.beruh.feluj.'!D7</f>
        <v>22894410</v>
      </c>
      <c r="E76" s="37">
        <f>+'8.beruh.feluj.'!E7</f>
        <v>22894410</v>
      </c>
    </row>
    <row r="77" spans="2:5">
      <c r="B77" s="5" t="s">
        <v>167</v>
      </c>
      <c r="C77" s="6">
        <f>+'8.beruh.feluj.'!C9</f>
        <v>788000</v>
      </c>
      <c r="D77" s="6">
        <f>+'8.beruh.feluj.'!D9</f>
        <v>380800</v>
      </c>
      <c r="E77" s="6">
        <f>+'8.beruh.feluj.'!E9</f>
        <v>380800</v>
      </c>
    </row>
    <row r="78" spans="2:5">
      <c r="B78" s="5" t="s">
        <v>164</v>
      </c>
      <c r="C78" s="6">
        <f>+'8.beruh.feluj.'!C16</f>
        <v>23892000</v>
      </c>
      <c r="D78" s="6">
        <f>+'8.beruh.feluj.'!D16</f>
        <v>2121150</v>
      </c>
      <c r="E78" s="6">
        <f>+'8.beruh.feluj.'!E16</f>
        <v>2121150</v>
      </c>
    </row>
    <row r="79" spans="2:5">
      <c r="B79" s="5" t="s">
        <v>165</v>
      </c>
      <c r="C79" s="6">
        <f>+'8.beruh.feluj.'!C17</f>
        <v>0</v>
      </c>
      <c r="D79" s="6">
        <f>+'8.beruh.feluj.'!D17</f>
        <v>0</v>
      </c>
      <c r="E79" s="6">
        <f>+'8.beruh.feluj.'!E17</f>
        <v>0</v>
      </c>
    </row>
    <row r="80" spans="2:5">
      <c r="B80" s="5" t="s">
        <v>166</v>
      </c>
      <c r="C80" s="6">
        <f>+'8.beruh.feluj.'!C18</f>
        <v>0</v>
      </c>
      <c r="D80" s="6">
        <f>+'8.beruh.feluj.'!D18</f>
        <v>0</v>
      </c>
      <c r="E80" s="6">
        <f>+'8.beruh.feluj.'!E18</f>
        <v>0</v>
      </c>
    </row>
    <row r="81" spans="2:5">
      <c r="B81" s="5" t="s">
        <v>168</v>
      </c>
      <c r="C81" s="6">
        <f>+'8.beruh.feluj.'!C19</f>
        <v>7725000</v>
      </c>
      <c r="D81" s="6">
        <f>+'8.beruh.feluj.'!D19</f>
        <v>6995633</v>
      </c>
      <c r="E81" s="6">
        <f>+'8.beruh.feluj.'!E19</f>
        <v>6995633</v>
      </c>
    </row>
    <row r="82" spans="2:5">
      <c r="B82" s="7" t="s">
        <v>156</v>
      </c>
      <c r="C82" s="46">
        <f>SUM(C75:C81)</f>
        <v>36342000</v>
      </c>
      <c r="D82" s="46">
        <f>SUM(D75:D81)</f>
        <v>33956493</v>
      </c>
      <c r="E82" s="46">
        <f>SUM(E75:E81)</f>
        <v>33956493</v>
      </c>
    </row>
    <row r="83" spans="2:5">
      <c r="B83" s="5" t="s">
        <v>169</v>
      </c>
      <c r="C83" s="37">
        <f>+'8.beruh.feluj.'!C21</f>
        <v>0</v>
      </c>
      <c r="D83" s="37">
        <f>+'8.beruh.feluj.'!D21</f>
        <v>0</v>
      </c>
      <c r="E83" s="37">
        <f>+'8.beruh.feluj.'!E21</f>
        <v>0</v>
      </c>
    </row>
    <row r="84" spans="2:5">
      <c r="B84" s="5" t="s">
        <v>170</v>
      </c>
      <c r="C84" s="37">
        <f>+'8.beruh.feluj.'!C22</f>
        <v>0</v>
      </c>
      <c r="D84" s="37">
        <f>+'8.beruh.feluj.'!D22</f>
        <v>0</v>
      </c>
      <c r="E84" s="37">
        <f>+'8.beruh.feluj.'!E22</f>
        <v>0</v>
      </c>
    </row>
    <row r="85" spans="2:5">
      <c r="B85" s="5" t="s">
        <v>171</v>
      </c>
      <c r="C85" s="6">
        <f>+'8.beruh.feluj.'!C24</f>
        <v>500000</v>
      </c>
      <c r="D85" s="6">
        <f>+'8.beruh.feluj.'!D24</f>
        <v>0</v>
      </c>
      <c r="E85" s="6">
        <f>+'8.beruh.feluj.'!E24</f>
        <v>0</v>
      </c>
    </row>
    <row r="86" spans="2:5">
      <c r="B86" s="5" t="s">
        <v>172</v>
      </c>
      <c r="C86" s="6">
        <f>+'8.beruh.feluj.'!C25</f>
        <v>135000</v>
      </c>
      <c r="D86" s="6">
        <f>+'8.beruh.feluj.'!D25</f>
        <v>0</v>
      </c>
      <c r="E86" s="6">
        <f>+'8.beruh.feluj.'!E25</f>
        <v>0</v>
      </c>
    </row>
    <row r="87" spans="2:5">
      <c r="B87" s="7" t="s">
        <v>157</v>
      </c>
      <c r="C87" s="46">
        <f>SUM(C83:C86)</f>
        <v>635000</v>
      </c>
      <c r="D87" s="46">
        <f>SUM(D83:D86)</f>
        <v>0</v>
      </c>
      <c r="E87" s="46">
        <f>SUM(E83:E86)</f>
        <v>0</v>
      </c>
    </row>
    <row r="88" spans="2:5">
      <c r="B88" s="5" t="s">
        <v>173</v>
      </c>
      <c r="C88" s="37">
        <v>0</v>
      </c>
      <c r="D88" s="37">
        <v>0</v>
      </c>
      <c r="E88" s="37">
        <f>+D88</f>
        <v>0</v>
      </c>
    </row>
    <row r="89" spans="2:5">
      <c r="B89" s="5" t="s">
        <v>174</v>
      </c>
      <c r="C89" s="37">
        <v>0</v>
      </c>
      <c r="D89" s="37">
        <v>0</v>
      </c>
      <c r="E89" s="37">
        <f t="shared" ref="E89:E95" si="6">+D89</f>
        <v>0</v>
      </c>
    </row>
    <row r="90" spans="2:5">
      <c r="B90" s="5" t="s">
        <v>176</v>
      </c>
      <c r="C90" s="37">
        <v>0</v>
      </c>
      <c r="D90" s="37">
        <v>0</v>
      </c>
      <c r="E90" s="37">
        <f t="shared" si="6"/>
        <v>0</v>
      </c>
    </row>
    <row r="91" spans="2:5">
      <c r="B91" s="5" t="s">
        <v>178</v>
      </c>
      <c r="C91" s="37">
        <v>0</v>
      </c>
      <c r="D91" s="37">
        <v>0</v>
      </c>
      <c r="E91" s="37">
        <f t="shared" si="6"/>
        <v>0</v>
      </c>
    </row>
    <row r="92" spans="2:5">
      <c r="B92" s="5" t="s">
        <v>177</v>
      </c>
      <c r="C92" s="37">
        <v>0</v>
      </c>
      <c r="D92" s="37">
        <v>0</v>
      </c>
      <c r="E92" s="37">
        <f t="shared" si="6"/>
        <v>0</v>
      </c>
    </row>
    <row r="93" spans="2:5">
      <c r="B93" s="5" t="s">
        <v>179</v>
      </c>
      <c r="C93" s="37">
        <v>0</v>
      </c>
      <c r="D93" s="37">
        <v>0</v>
      </c>
      <c r="E93" s="37">
        <f t="shared" si="6"/>
        <v>0</v>
      </c>
    </row>
    <row r="94" spans="2:5">
      <c r="B94" s="5" t="s">
        <v>175</v>
      </c>
      <c r="C94" s="37">
        <v>0</v>
      </c>
      <c r="D94" s="37">
        <v>0</v>
      </c>
      <c r="E94" s="37">
        <f t="shared" si="6"/>
        <v>0</v>
      </c>
    </row>
    <row r="95" spans="2:5">
      <c r="B95" s="5" t="s">
        <v>180</v>
      </c>
      <c r="C95" s="37">
        <v>0</v>
      </c>
      <c r="D95" s="37">
        <v>0</v>
      </c>
      <c r="E95" s="37">
        <f t="shared" si="6"/>
        <v>0</v>
      </c>
    </row>
    <row r="96" spans="2:5">
      <c r="B96" s="7" t="s">
        <v>158</v>
      </c>
      <c r="C96" s="46">
        <f>SUM(C88:C95)</f>
        <v>0</v>
      </c>
      <c r="D96" s="46">
        <f>SUM(D88:D95)</f>
        <v>0</v>
      </c>
      <c r="E96" s="46">
        <f>SUM(E88:E95)</f>
        <v>0</v>
      </c>
    </row>
    <row r="97" spans="2:5">
      <c r="B97" s="15" t="s">
        <v>159</v>
      </c>
      <c r="C97" s="16">
        <f>C82+C87+C96</f>
        <v>36977000</v>
      </c>
      <c r="D97" s="16">
        <f>D82+D87+D96</f>
        <v>33956493</v>
      </c>
      <c r="E97" s="16">
        <f>E82+E87+E96</f>
        <v>33956493</v>
      </c>
    </row>
    <row r="98" spans="2:5" ht="18.75">
      <c r="B98" s="21" t="s">
        <v>161</v>
      </c>
      <c r="C98" s="22">
        <f>C74+C97</f>
        <v>77313799</v>
      </c>
      <c r="D98" s="22">
        <f>D74+D97</f>
        <v>93487521</v>
      </c>
      <c r="E98" s="22">
        <f>E74+E97</f>
        <v>93487521</v>
      </c>
    </row>
    <row r="99" spans="2:5">
      <c r="B99" s="5" t="s">
        <v>569</v>
      </c>
      <c r="C99" s="37">
        <v>0</v>
      </c>
      <c r="D99" s="37">
        <v>0</v>
      </c>
      <c r="E99" s="37">
        <f>+D99</f>
        <v>0</v>
      </c>
    </row>
    <row r="100" spans="2:5">
      <c r="B100" s="5" t="s">
        <v>181</v>
      </c>
      <c r="C100" s="37">
        <v>0</v>
      </c>
      <c r="D100" s="37">
        <v>0</v>
      </c>
      <c r="E100" s="37">
        <f t="shared" ref="E100:E101" si="7">+D100</f>
        <v>0</v>
      </c>
    </row>
    <row r="101" spans="2:5">
      <c r="B101" s="5" t="s">
        <v>547</v>
      </c>
      <c r="C101" s="37">
        <v>0</v>
      </c>
      <c r="D101" s="37">
        <v>0</v>
      </c>
      <c r="E101" s="37">
        <f t="shared" si="7"/>
        <v>0</v>
      </c>
    </row>
    <row r="102" spans="2:5">
      <c r="B102" s="184" t="s">
        <v>191</v>
      </c>
      <c r="C102" s="172">
        <f>SUM(C99:C101)</f>
        <v>0</v>
      </c>
      <c r="D102" s="172">
        <f t="shared" ref="D102:E102" si="8">SUM(D99:D101)</f>
        <v>0</v>
      </c>
      <c r="E102" s="172">
        <f t="shared" si="8"/>
        <v>0</v>
      </c>
    </row>
    <row r="103" spans="2:5">
      <c r="B103" s="5" t="s">
        <v>184</v>
      </c>
      <c r="C103" s="37">
        <v>0</v>
      </c>
      <c r="D103" s="37">
        <v>0</v>
      </c>
      <c r="E103" s="37">
        <f>+D103</f>
        <v>0</v>
      </c>
    </row>
    <row r="104" spans="2:5">
      <c r="B104" s="5" t="s">
        <v>600</v>
      </c>
      <c r="C104" s="37">
        <v>0</v>
      </c>
      <c r="D104" s="37">
        <v>0</v>
      </c>
      <c r="E104" s="37">
        <f t="shared" ref="E104:E106" si="9">+D104</f>
        <v>0</v>
      </c>
    </row>
    <row r="105" spans="2:5">
      <c r="B105" s="5" t="s">
        <v>601</v>
      </c>
      <c r="C105" s="37">
        <v>0</v>
      </c>
      <c r="D105" s="37">
        <v>0</v>
      </c>
      <c r="E105" s="37">
        <f t="shared" si="9"/>
        <v>0</v>
      </c>
    </row>
    <row r="106" spans="2:5">
      <c r="B106" s="5" t="s">
        <v>602</v>
      </c>
      <c r="C106" s="37">
        <v>0</v>
      </c>
      <c r="D106" s="37">
        <v>0</v>
      </c>
      <c r="E106" s="37">
        <f t="shared" si="9"/>
        <v>0</v>
      </c>
    </row>
    <row r="107" spans="2:5">
      <c r="B107" s="184" t="s">
        <v>185</v>
      </c>
      <c r="C107" s="172">
        <f>SUM(C103:C106)</f>
        <v>0</v>
      </c>
      <c r="D107" s="172">
        <f t="shared" ref="D107:E107" si="10">SUM(D103:D106)</f>
        <v>0</v>
      </c>
      <c r="E107" s="172">
        <f t="shared" si="10"/>
        <v>0</v>
      </c>
    </row>
    <row r="108" spans="2:5">
      <c r="B108" s="5" t="s">
        <v>567</v>
      </c>
      <c r="C108" s="37">
        <v>0</v>
      </c>
      <c r="D108" s="37">
        <v>0</v>
      </c>
      <c r="E108" s="37">
        <f>+D108</f>
        <v>0</v>
      </c>
    </row>
    <row r="109" spans="2:5">
      <c r="B109" s="5" t="s">
        <v>186</v>
      </c>
      <c r="C109" s="37">
        <v>908322</v>
      </c>
      <c r="D109" s="37">
        <v>2221287</v>
      </c>
      <c r="E109" s="37">
        <f t="shared" ref="E109:E113" si="11">+D109</f>
        <v>2221287</v>
      </c>
    </row>
    <row r="110" spans="2:5">
      <c r="B110" s="5" t="s">
        <v>568</v>
      </c>
      <c r="C110" s="37">
        <v>0</v>
      </c>
      <c r="D110" s="37">
        <v>0</v>
      </c>
      <c r="E110" s="37">
        <f t="shared" si="11"/>
        <v>0</v>
      </c>
    </row>
    <row r="111" spans="2:5">
      <c r="B111" s="5" t="s">
        <v>187</v>
      </c>
      <c r="C111" s="37">
        <v>0</v>
      </c>
      <c r="D111" s="37">
        <v>0</v>
      </c>
      <c r="E111" s="37">
        <f t="shared" si="11"/>
        <v>0</v>
      </c>
    </row>
    <row r="112" spans="2:5">
      <c r="B112" s="5" t="s">
        <v>188</v>
      </c>
      <c r="C112" s="37">
        <v>0</v>
      </c>
      <c r="D112" s="37">
        <v>0</v>
      </c>
      <c r="E112" s="37">
        <f t="shared" si="11"/>
        <v>0</v>
      </c>
    </row>
    <row r="113" spans="2:5">
      <c r="B113" s="5" t="s">
        <v>189</v>
      </c>
      <c r="C113" s="37">
        <v>0</v>
      </c>
      <c r="D113" s="37">
        <v>0</v>
      </c>
      <c r="E113" s="37">
        <f t="shared" si="11"/>
        <v>0</v>
      </c>
    </row>
    <row r="114" spans="2:5">
      <c r="B114" s="19" t="s">
        <v>190</v>
      </c>
      <c r="C114" s="48">
        <f>C102+C107+C108+C109+C110+C111+C112+C113</f>
        <v>908322</v>
      </c>
      <c r="D114" s="48">
        <f>D102+D107+D108+D109+D110+D111+D112+D113</f>
        <v>2221287</v>
      </c>
      <c r="E114" s="48">
        <f t="shared" ref="E114" si="12">E102+E107+E108+E109+E110+E111+E112+E113</f>
        <v>2221287</v>
      </c>
    </row>
    <row r="115" spans="2:5">
      <c r="B115" s="5" t="s">
        <v>192</v>
      </c>
      <c r="C115" s="37">
        <v>0</v>
      </c>
      <c r="D115" s="37">
        <v>0</v>
      </c>
      <c r="E115" s="37">
        <f>+D115</f>
        <v>0</v>
      </c>
    </row>
    <row r="116" spans="2:5">
      <c r="B116" s="5" t="s">
        <v>193</v>
      </c>
      <c r="C116" s="37">
        <v>0</v>
      </c>
      <c r="D116" s="37">
        <v>0</v>
      </c>
      <c r="E116" s="37">
        <f t="shared" ref="E116:E118" si="13">+D116</f>
        <v>0</v>
      </c>
    </row>
    <row r="117" spans="2:5">
      <c r="B117" s="5" t="s">
        <v>194</v>
      </c>
      <c r="C117" s="37">
        <v>0</v>
      </c>
      <c r="D117" s="37">
        <v>0</v>
      </c>
      <c r="E117" s="37">
        <f t="shared" si="13"/>
        <v>0</v>
      </c>
    </row>
    <row r="118" spans="2:5">
      <c r="B118" s="5" t="s">
        <v>195</v>
      </c>
      <c r="C118" s="37">
        <v>0</v>
      </c>
      <c r="D118" s="37">
        <v>0</v>
      </c>
      <c r="E118" s="37">
        <f t="shared" si="13"/>
        <v>0</v>
      </c>
    </row>
    <row r="119" spans="2:5">
      <c r="B119" s="19" t="s">
        <v>196</v>
      </c>
      <c r="C119" s="48">
        <f>SUM(C115:C118)</f>
        <v>0</v>
      </c>
      <c r="D119" s="48">
        <f>SUM(D115:D118)</f>
        <v>0</v>
      </c>
      <c r="E119" s="48">
        <f>SUM(E115:E118)</f>
        <v>0</v>
      </c>
    </row>
    <row r="120" spans="2:5">
      <c r="B120" s="19" t="s">
        <v>197</v>
      </c>
      <c r="C120" s="48">
        <v>0</v>
      </c>
      <c r="D120" s="48">
        <v>0</v>
      </c>
      <c r="E120" s="48">
        <v>0</v>
      </c>
    </row>
    <row r="121" spans="2:5">
      <c r="B121" s="15" t="s">
        <v>199</v>
      </c>
      <c r="C121" s="16">
        <f>C114+C119+C120</f>
        <v>908322</v>
      </c>
      <c r="D121" s="16">
        <f>D114+D119+D120</f>
        <v>2221287</v>
      </c>
      <c r="E121" s="16">
        <f>E114+E119+E120</f>
        <v>2221287</v>
      </c>
    </row>
    <row r="122" spans="2:5" ht="20.25">
      <c r="B122" s="94" t="s">
        <v>198</v>
      </c>
      <c r="C122" s="95">
        <f>C74+C97+C121</f>
        <v>78222121</v>
      </c>
      <c r="D122" s="95">
        <f>D74+D97+D121</f>
        <v>95708808</v>
      </c>
      <c r="E122" s="95">
        <f>E74+E97+E121</f>
        <v>95708808</v>
      </c>
    </row>
  </sheetData>
  <phoneticPr fontId="6" type="noConversion"/>
  <hyperlinks>
    <hyperlink ref="B39" r:id="rId1" location="sup194" display="http://www.opten.hu/loadpage.php - sup194"/>
    <hyperlink ref="B44" r:id="rId2" location="sup195" display="http://www.opten.hu/loadpage.php - sup195"/>
    <hyperlink ref="B52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9" scale="66" orientation="landscape" r:id="rId4"/>
  <headerFooter>
    <oddFooter>&amp;C-&amp;P-</oddFooter>
  </headerFooter>
  <rowBreaks count="2" manualBreakCount="2">
    <brk id="4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IN94"/>
  <sheetViews>
    <sheetView workbookViewId="0">
      <selection activeCell="E5" sqref="E5"/>
    </sheetView>
  </sheetViews>
  <sheetFormatPr defaultColWidth="9.140625" defaultRowHeight="15.75"/>
  <cols>
    <col min="1" max="1" width="9.140625" style="3"/>
    <col min="2" max="2" width="103.5703125" style="3" bestFit="1" customWidth="1"/>
    <col min="3" max="3" width="20.7109375" style="4" customWidth="1"/>
    <col min="4" max="5" width="20.7109375" style="3" customWidth="1"/>
    <col min="6" max="16384" width="9.140625" style="3"/>
  </cols>
  <sheetData>
    <row r="1" spans="2:248">
      <c r="B1" s="17"/>
    </row>
    <row r="2" spans="2:248">
      <c r="B2" s="171" t="str">
        <f>+'kiadás-bevétel'!B1</f>
        <v>LOVAS KÖZSÉG ÖNKORMÁNYZATA 2017. ÉVI KÖLTSÉGVETÉSE</v>
      </c>
    </row>
    <row r="3" spans="2:248">
      <c r="B3" s="17" t="s">
        <v>249</v>
      </c>
      <c r="C3" s="183" t="s">
        <v>578</v>
      </c>
      <c r="D3" s="182" t="str">
        <f>+'1.kiad.'!D4</f>
        <v>3/2018. (V.31.)</v>
      </c>
      <c r="E3" s="195" t="s">
        <v>577</v>
      </c>
    </row>
    <row r="4" spans="2:248">
      <c r="B4" s="17" t="s">
        <v>354</v>
      </c>
      <c r="C4" s="3"/>
      <c r="E4" s="47" t="str">
        <f>+'kiadás-bevétel'!E2</f>
        <v>adatok Ft-ban</v>
      </c>
    </row>
    <row r="5" spans="2:248" ht="66" customHeight="1">
      <c r="B5" s="76" t="s">
        <v>373</v>
      </c>
      <c r="C5" s="60" t="s">
        <v>563</v>
      </c>
      <c r="D5" s="60" t="s">
        <v>564</v>
      </c>
      <c r="E5" s="60" t="s">
        <v>565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</row>
    <row r="6" spans="2:248">
      <c r="B6" s="5" t="s">
        <v>268</v>
      </c>
      <c r="C6" s="37">
        <f>+'5.közp.tám.'!C7</f>
        <v>15535858</v>
      </c>
      <c r="D6" s="37">
        <f>+'5.közp.tám.'!D7</f>
        <v>16535858</v>
      </c>
      <c r="E6" s="37">
        <f>+'5.közp.tám.'!E7</f>
        <v>16535858</v>
      </c>
    </row>
    <row r="7" spans="2:248">
      <c r="B7" s="5" t="s">
        <v>570</v>
      </c>
      <c r="C7" s="6">
        <f>+'5.közp.tám.'!C20</f>
        <v>0</v>
      </c>
      <c r="D7" s="6">
        <f>+'5.közp.tám.'!D20</f>
        <v>0</v>
      </c>
      <c r="E7" s="6">
        <f>+'5.közp.tám.'!E20</f>
        <v>0</v>
      </c>
    </row>
    <row r="8" spans="2:248">
      <c r="B8" s="5" t="s">
        <v>571</v>
      </c>
      <c r="C8" s="37">
        <f>+'5.közp.tám.'!C21</f>
        <v>6007000</v>
      </c>
      <c r="D8" s="37">
        <f>+'5.közp.tám.'!D21</f>
        <v>6120557</v>
      </c>
      <c r="E8" s="37">
        <f>+'5.közp.tám.'!E21</f>
        <v>6120557</v>
      </c>
    </row>
    <row r="9" spans="2:248">
      <c r="B9" s="5" t="s">
        <v>270</v>
      </c>
      <c r="C9" s="37">
        <f>+'5.közp.tám.'!C27</f>
        <v>1200000</v>
      </c>
      <c r="D9" s="37">
        <f>+'5.közp.tám.'!D27</f>
        <v>1200000</v>
      </c>
      <c r="E9" s="37">
        <f>+'5.közp.tám.'!E27</f>
        <v>1200000</v>
      </c>
    </row>
    <row r="10" spans="2:248">
      <c r="B10" s="5" t="s">
        <v>527</v>
      </c>
      <c r="C10" s="37">
        <f>+'5.közp.tám.'!C29</f>
        <v>0</v>
      </c>
      <c r="D10" s="37">
        <f>+'5.közp.tám.'!D29</f>
        <v>5536610</v>
      </c>
      <c r="E10" s="37">
        <f>+'5.közp.tám.'!E29</f>
        <v>5536610</v>
      </c>
    </row>
    <row r="11" spans="2:248">
      <c r="B11" s="5" t="s">
        <v>528</v>
      </c>
      <c r="C11" s="6">
        <f>+'5.közp.tám.'!C34</f>
        <v>0</v>
      </c>
      <c r="D11" s="6">
        <f>+'5.közp.tám.'!D34</f>
        <v>0</v>
      </c>
      <c r="E11" s="6">
        <f>+'5.közp.tám.'!E34</f>
        <v>0</v>
      </c>
    </row>
    <row r="12" spans="2:248">
      <c r="B12" s="185" t="s">
        <v>273</v>
      </c>
      <c r="C12" s="186">
        <f>SUM(C6:C11)</f>
        <v>22742858</v>
      </c>
      <c r="D12" s="186">
        <f>SUM(D6:D11)</f>
        <v>29393025</v>
      </c>
      <c r="E12" s="186">
        <f>SUM(E6:E11)</f>
        <v>29393025</v>
      </c>
    </row>
    <row r="13" spans="2:248">
      <c r="B13" s="5" t="s">
        <v>274</v>
      </c>
      <c r="C13" s="6">
        <f>+'4.műk.c.tám.'!D7</f>
        <v>0</v>
      </c>
      <c r="D13" s="6">
        <f>+'4.műk.c.tám.'!E7</f>
        <v>0</v>
      </c>
      <c r="E13" s="6">
        <f>+'4.műk.c.tám.'!F7</f>
        <v>0</v>
      </c>
    </row>
    <row r="14" spans="2:248">
      <c r="B14" s="5" t="s">
        <v>275</v>
      </c>
      <c r="C14" s="6">
        <f>+'4.műk.c.tám.'!D8</f>
        <v>0</v>
      </c>
      <c r="D14" s="6">
        <f>+'4.műk.c.tám.'!E8</f>
        <v>0</v>
      </c>
      <c r="E14" s="6">
        <f>+'4.műk.c.tám.'!F8</f>
        <v>0</v>
      </c>
    </row>
    <row r="15" spans="2:248">
      <c r="B15" s="5" t="s">
        <v>276</v>
      </c>
      <c r="C15" s="6">
        <f>+'4.műk.c.tám.'!D9</f>
        <v>0</v>
      </c>
      <c r="D15" s="6">
        <f>+'4.műk.c.tám.'!E9</f>
        <v>0</v>
      </c>
      <c r="E15" s="6">
        <f>+'4.műk.c.tám.'!F9</f>
        <v>0</v>
      </c>
    </row>
    <row r="16" spans="2:248">
      <c r="B16" s="5" t="s">
        <v>277</v>
      </c>
      <c r="C16" s="6">
        <f>+'4.műk.c.tám.'!D10</f>
        <v>0</v>
      </c>
      <c r="D16" s="6">
        <f>+'4.műk.c.tám.'!E10</f>
        <v>0</v>
      </c>
      <c r="E16" s="6">
        <f>+'4.műk.c.tám.'!F10</f>
        <v>0</v>
      </c>
    </row>
    <row r="17" spans="2:5">
      <c r="B17" s="5" t="s">
        <v>278</v>
      </c>
      <c r="C17" s="6">
        <f>+'4.műk.c.tám.'!D11</f>
        <v>1083350</v>
      </c>
      <c r="D17" s="6">
        <f>+'4.műk.c.tám.'!E11</f>
        <v>3762083</v>
      </c>
      <c r="E17" s="6">
        <f>+'4.műk.c.tám.'!F11</f>
        <v>3762083</v>
      </c>
    </row>
    <row r="18" spans="2:5">
      <c r="B18" s="24" t="s">
        <v>279</v>
      </c>
      <c r="C18" s="25">
        <f>SUM(C12:C17)</f>
        <v>23826208</v>
      </c>
      <c r="D18" s="25">
        <f>SUM(D12:D17)</f>
        <v>33155108</v>
      </c>
      <c r="E18" s="25">
        <f>SUM(E12:E17)</f>
        <v>33155108</v>
      </c>
    </row>
    <row r="19" spans="2:5">
      <c r="B19" s="5" t="s">
        <v>280</v>
      </c>
      <c r="C19" s="6">
        <f>+'6.felhalm.bev'!D8</f>
        <v>0</v>
      </c>
      <c r="D19" s="6">
        <f>+'6.felhalm.bev'!E8</f>
        <v>992991</v>
      </c>
      <c r="E19" s="6">
        <f>+'6.felhalm.bev'!F8</f>
        <v>992991</v>
      </c>
    </row>
    <row r="20" spans="2:5">
      <c r="B20" s="5" t="s">
        <v>281</v>
      </c>
      <c r="C20" s="6">
        <f>+'6.felhalm.bev'!D11</f>
        <v>0</v>
      </c>
      <c r="D20" s="6">
        <f>+'6.felhalm.bev'!E11</f>
        <v>0</v>
      </c>
      <c r="E20" s="6">
        <f>+'6.felhalm.bev'!F11</f>
        <v>0</v>
      </c>
    </row>
    <row r="21" spans="2:5">
      <c r="B21" s="5" t="s">
        <v>282</v>
      </c>
      <c r="C21" s="6">
        <f>+'6.felhalm.bev'!D12</f>
        <v>0</v>
      </c>
      <c r="D21" s="6">
        <f>+'6.felhalm.bev'!E12</f>
        <v>0</v>
      </c>
      <c r="E21" s="6">
        <f>+'6.felhalm.bev'!F12</f>
        <v>0</v>
      </c>
    </row>
    <row r="22" spans="2:5">
      <c r="B22" s="5" t="s">
        <v>283</v>
      </c>
      <c r="C22" s="6">
        <f>+'6.felhalm.bev'!D13</f>
        <v>0</v>
      </c>
      <c r="D22" s="6">
        <f>+'6.felhalm.bev'!E13</f>
        <v>0</v>
      </c>
      <c r="E22" s="6">
        <f>+'6.felhalm.bev'!F13</f>
        <v>0</v>
      </c>
    </row>
    <row r="23" spans="2:5">
      <c r="B23" s="5" t="s">
        <v>284</v>
      </c>
      <c r="C23" s="6">
        <f>+'6.felhalm.bev'!D14</f>
        <v>0</v>
      </c>
      <c r="D23" s="6">
        <f>+'6.felhalm.bev'!E14</f>
        <v>0</v>
      </c>
      <c r="E23" s="6">
        <f>+'6.felhalm.bev'!F14</f>
        <v>0</v>
      </c>
    </row>
    <row r="24" spans="2:5">
      <c r="B24" s="24" t="s">
        <v>285</v>
      </c>
      <c r="C24" s="25">
        <f>SUM(C19:C23)</f>
        <v>0</v>
      </c>
      <c r="D24" s="25">
        <f>SUM(D19:D23)</f>
        <v>992991</v>
      </c>
      <c r="E24" s="25">
        <f>SUM(E19:E23)</f>
        <v>992991</v>
      </c>
    </row>
    <row r="25" spans="2:5">
      <c r="B25" s="5" t="s">
        <v>286</v>
      </c>
      <c r="C25" s="37">
        <v>0</v>
      </c>
      <c r="D25" s="37">
        <v>0</v>
      </c>
      <c r="E25" s="37">
        <f>+D25</f>
        <v>0</v>
      </c>
    </row>
    <row r="26" spans="2:5">
      <c r="B26" s="5" t="s">
        <v>287</v>
      </c>
      <c r="C26" s="37">
        <v>0</v>
      </c>
      <c r="D26" s="37">
        <v>0</v>
      </c>
      <c r="E26" s="37">
        <f>+D26</f>
        <v>0</v>
      </c>
    </row>
    <row r="27" spans="2:5">
      <c r="B27" s="184" t="s">
        <v>288</v>
      </c>
      <c r="C27" s="172">
        <f>+'3.adó'!D7</f>
        <v>0</v>
      </c>
      <c r="D27" s="172">
        <f t="shared" ref="D27:E27" si="0">SUM(D25:D26)</f>
        <v>0</v>
      </c>
      <c r="E27" s="172">
        <f t="shared" si="0"/>
        <v>0</v>
      </c>
    </row>
    <row r="28" spans="2:5">
      <c r="B28" s="5" t="s">
        <v>289</v>
      </c>
      <c r="C28" s="37">
        <f>+'3.adó'!D8</f>
        <v>0</v>
      </c>
      <c r="D28" s="37">
        <f>+'3.adó'!E8</f>
        <v>0</v>
      </c>
      <c r="E28" s="37">
        <f>+'3.adó'!F8</f>
        <v>0</v>
      </c>
    </row>
    <row r="29" spans="2:5">
      <c r="B29" s="5" t="s">
        <v>290</v>
      </c>
      <c r="C29" s="37">
        <f>+'3.adó'!D9</f>
        <v>0</v>
      </c>
      <c r="D29" s="37">
        <f>+'3.adó'!E9</f>
        <v>0</v>
      </c>
      <c r="E29" s="37">
        <f>+'3.adó'!F9</f>
        <v>0</v>
      </c>
    </row>
    <row r="30" spans="2:5">
      <c r="B30" s="187" t="s">
        <v>291</v>
      </c>
      <c r="C30" s="37">
        <f>+'3.adó'!D10</f>
        <v>16110000</v>
      </c>
      <c r="D30" s="37">
        <f>+'3.adó'!E10</f>
        <v>17149269</v>
      </c>
      <c r="E30" s="37">
        <f>+'3.adó'!F10</f>
        <v>17149269</v>
      </c>
    </row>
    <row r="31" spans="2:5">
      <c r="B31" s="5" t="s">
        <v>292</v>
      </c>
      <c r="C31" s="37">
        <f>+'3.adó'!D15</f>
        <v>4980000</v>
      </c>
      <c r="D31" s="37">
        <f>+'3.adó'!E15</f>
        <v>6481677</v>
      </c>
      <c r="E31" s="37">
        <f>+'3.adó'!F15</f>
        <v>6481677</v>
      </c>
    </row>
    <row r="32" spans="2:5">
      <c r="B32" s="5" t="s">
        <v>293</v>
      </c>
      <c r="C32" s="37">
        <f>+'3.adó'!D17</f>
        <v>0</v>
      </c>
      <c r="D32" s="37">
        <f>+'3.adó'!E17</f>
        <v>0</v>
      </c>
      <c r="E32" s="37">
        <f>+'3.adó'!F17</f>
        <v>0</v>
      </c>
    </row>
    <row r="33" spans="2:5">
      <c r="B33" s="5" t="s">
        <v>294</v>
      </c>
      <c r="C33" s="37">
        <f>+'3.adó'!D18</f>
        <v>0</v>
      </c>
      <c r="D33" s="37">
        <f>+'3.adó'!E18</f>
        <v>0</v>
      </c>
      <c r="E33" s="37">
        <f>+'3.adó'!F18</f>
        <v>0</v>
      </c>
    </row>
    <row r="34" spans="2:5">
      <c r="B34" s="5" t="s">
        <v>295</v>
      </c>
      <c r="C34" s="37">
        <f>+'3.adó'!D19</f>
        <v>1700000</v>
      </c>
      <c r="D34" s="37">
        <f>+'3.adó'!E19</f>
        <v>1854107</v>
      </c>
      <c r="E34" s="37">
        <f>+'3.adó'!F19</f>
        <v>1854107</v>
      </c>
    </row>
    <row r="35" spans="2:5">
      <c r="B35" s="5" t="s">
        <v>296</v>
      </c>
      <c r="C35" s="37">
        <f>+'3.adó'!D20</f>
        <v>1100000</v>
      </c>
      <c r="D35" s="37">
        <f>+'3.adó'!E20</f>
        <v>2062560</v>
      </c>
      <c r="E35" s="37">
        <f>+'3.adó'!F20</f>
        <v>2062560</v>
      </c>
    </row>
    <row r="36" spans="2:5">
      <c r="B36" s="184" t="s">
        <v>297</v>
      </c>
      <c r="C36" s="172">
        <f>SUM(C31:C35)</f>
        <v>7780000</v>
      </c>
      <c r="D36" s="172">
        <f t="shared" ref="D36:E36" si="1">SUM(D31:D35)</f>
        <v>10398344</v>
      </c>
      <c r="E36" s="172">
        <f t="shared" si="1"/>
        <v>10398344</v>
      </c>
    </row>
    <row r="37" spans="2:5">
      <c r="B37" s="5" t="s">
        <v>298</v>
      </c>
      <c r="C37" s="37">
        <f>+'3.adó'!D23</f>
        <v>120000</v>
      </c>
      <c r="D37" s="37">
        <f>+'3.adó'!E23</f>
        <v>182643</v>
      </c>
      <c r="E37" s="37">
        <f>+'3.adó'!F23</f>
        <v>182643</v>
      </c>
    </row>
    <row r="38" spans="2:5">
      <c r="B38" s="24" t="s">
        <v>299</v>
      </c>
      <c r="C38" s="25">
        <f>C27+C28+C29+C30+C36+C37</f>
        <v>24010000</v>
      </c>
      <c r="D38" s="25">
        <f>D27+D28+D29+D30+D36+D37</f>
        <v>27730256</v>
      </c>
      <c r="E38" s="25">
        <f>E27+E28+E29+E30+E36+E37</f>
        <v>27730256</v>
      </c>
    </row>
    <row r="39" spans="2:5">
      <c r="B39" s="5" t="s">
        <v>300</v>
      </c>
      <c r="C39" s="6">
        <f>+'4.műk.c.tám.'!D24</f>
        <v>0</v>
      </c>
      <c r="D39" s="6">
        <f>+'4.műk.c.tám.'!E24</f>
        <v>0</v>
      </c>
      <c r="E39" s="6">
        <f>+'4.műk.c.tám.'!F24</f>
        <v>0</v>
      </c>
    </row>
    <row r="40" spans="2:5">
      <c r="B40" s="5" t="s">
        <v>301</v>
      </c>
      <c r="C40" s="6">
        <f>+'4.műk.c.tám.'!D25</f>
        <v>200000</v>
      </c>
      <c r="D40" s="6">
        <f>+'4.műk.c.tám.'!E25</f>
        <v>438840</v>
      </c>
      <c r="E40" s="6">
        <f>+'4.műk.c.tám.'!F25</f>
        <v>438840</v>
      </c>
    </row>
    <row r="41" spans="2:5">
      <c r="B41" s="5" t="s">
        <v>302</v>
      </c>
      <c r="C41" s="6">
        <f>+'4.műk.c.tám.'!D26</f>
        <v>0</v>
      </c>
      <c r="D41" s="6">
        <f>+'4.műk.c.tám.'!E26</f>
        <v>0</v>
      </c>
      <c r="E41" s="6">
        <f>+'4.műk.c.tám.'!F26</f>
        <v>0</v>
      </c>
    </row>
    <row r="42" spans="2:5">
      <c r="B42" s="5" t="s">
        <v>416</v>
      </c>
      <c r="C42" s="6">
        <f>+'4.műk.c.tám.'!D27</f>
        <v>0</v>
      </c>
      <c r="D42" s="6">
        <f>+'4.műk.c.tám.'!E27</f>
        <v>696800</v>
      </c>
      <c r="E42" s="6">
        <f>+'4.műk.c.tám.'!F27</f>
        <v>696800</v>
      </c>
    </row>
    <row r="43" spans="2:5">
      <c r="B43" s="5" t="s">
        <v>303</v>
      </c>
      <c r="C43" s="6">
        <f>+'4.műk.c.tám.'!D28</f>
        <v>0</v>
      </c>
      <c r="D43" s="6">
        <f>+'4.műk.c.tám.'!E28</f>
        <v>0</v>
      </c>
      <c r="E43" s="6">
        <f>+'4.műk.c.tám.'!F28</f>
        <v>0</v>
      </c>
    </row>
    <row r="44" spans="2:5">
      <c r="B44" s="5" t="s">
        <v>304</v>
      </c>
      <c r="C44" s="6">
        <f>+'4.műk.c.tám.'!D29</f>
        <v>0</v>
      </c>
      <c r="D44" s="6">
        <f>+'4.műk.c.tám.'!E29</f>
        <v>0</v>
      </c>
      <c r="E44" s="6">
        <f>+'4.műk.c.tám.'!F29</f>
        <v>0</v>
      </c>
    </row>
    <row r="45" spans="2:5">
      <c r="B45" s="5" t="s">
        <v>305</v>
      </c>
      <c r="C45" s="6">
        <f>+'4.műk.c.tám.'!D30</f>
        <v>0</v>
      </c>
      <c r="D45" s="6">
        <f>+'4.műk.c.tám.'!E30</f>
        <v>0</v>
      </c>
      <c r="E45" s="6">
        <f>+'4.műk.c.tám.'!F30</f>
        <v>0</v>
      </c>
    </row>
    <row r="46" spans="2:5">
      <c r="B46" s="5" t="s">
        <v>306</v>
      </c>
      <c r="C46" s="6">
        <f>+'4.műk.c.tám.'!D31</f>
        <v>0</v>
      </c>
      <c r="D46" s="6">
        <f>+'4.műk.c.tám.'!E31</f>
        <v>1137</v>
      </c>
      <c r="E46" s="6">
        <f>+'4.műk.c.tám.'!F31</f>
        <v>1137</v>
      </c>
    </row>
    <row r="47" spans="2:5">
      <c r="B47" s="5" t="s">
        <v>307</v>
      </c>
      <c r="C47" s="6">
        <f>+'4.műk.c.tám.'!D32</f>
        <v>0</v>
      </c>
      <c r="D47" s="6">
        <f>+'4.műk.c.tám.'!E32</f>
        <v>0</v>
      </c>
      <c r="E47" s="6">
        <f>+'4.műk.c.tám.'!F32</f>
        <v>0</v>
      </c>
    </row>
    <row r="48" spans="2:5">
      <c r="B48" s="5" t="s">
        <v>616</v>
      </c>
      <c r="C48" s="6">
        <f>+'4.műk.c.tám.'!D33</f>
        <v>0</v>
      </c>
      <c r="D48" s="6">
        <f>+'4.műk.c.tám.'!E33</f>
        <v>113190</v>
      </c>
      <c r="E48" s="6">
        <f>+'4.műk.c.tám.'!F33</f>
        <v>113190</v>
      </c>
    </row>
    <row r="49" spans="2:5">
      <c r="B49" s="5" t="s">
        <v>561</v>
      </c>
      <c r="C49" s="6">
        <f>+'4.műk.c.tám.'!D34</f>
        <v>0</v>
      </c>
      <c r="D49" s="6">
        <f>+'4.műk.c.tám.'!E34</f>
        <v>64000</v>
      </c>
      <c r="E49" s="6">
        <f>+'4.műk.c.tám.'!F34</f>
        <v>64000</v>
      </c>
    </row>
    <row r="50" spans="2:5">
      <c r="B50" s="24" t="s">
        <v>308</v>
      </c>
      <c r="C50" s="25">
        <f>SUM(C39:C49)</f>
        <v>200000</v>
      </c>
      <c r="D50" s="25">
        <f>SUM(D39:D49)</f>
        <v>1313967</v>
      </c>
      <c r="E50" s="25">
        <f>SUM(E39:E49)</f>
        <v>1313967</v>
      </c>
    </row>
    <row r="51" spans="2:5">
      <c r="B51" s="5" t="s">
        <v>309</v>
      </c>
      <c r="C51" s="37">
        <f>+'6.felhalm.bev'!D18</f>
        <v>0</v>
      </c>
      <c r="D51" s="37">
        <f>+'6.felhalm.bev'!E18</f>
        <v>0</v>
      </c>
      <c r="E51" s="37">
        <f>+'6.felhalm.bev'!F18</f>
        <v>0</v>
      </c>
    </row>
    <row r="52" spans="2:5">
      <c r="B52" s="5" t="s">
        <v>310</v>
      </c>
      <c r="C52" s="37">
        <f>+'6.felhalm.bev'!D19</f>
        <v>0</v>
      </c>
      <c r="D52" s="37">
        <f>+'6.felhalm.bev'!E19</f>
        <v>0</v>
      </c>
      <c r="E52" s="37">
        <f>+'6.felhalm.bev'!F19</f>
        <v>0</v>
      </c>
    </row>
    <row r="53" spans="2:5">
      <c r="B53" s="5" t="s">
        <v>311</v>
      </c>
      <c r="C53" s="37">
        <f>+'6.felhalm.bev'!D20</f>
        <v>0</v>
      </c>
      <c r="D53" s="37">
        <f>+'6.felhalm.bev'!E20</f>
        <v>0</v>
      </c>
      <c r="E53" s="37">
        <f>+'6.felhalm.bev'!F20</f>
        <v>0</v>
      </c>
    </row>
    <row r="54" spans="2:5">
      <c r="B54" s="5" t="s">
        <v>312</v>
      </c>
      <c r="C54" s="37">
        <f>+'6.felhalm.bev'!D21</f>
        <v>0</v>
      </c>
      <c r="D54" s="37">
        <f>+'6.felhalm.bev'!E21</f>
        <v>0</v>
      </c>
      <c r="E54" s="37">
        <f>+'6.felhalm.bev'!F21</f>
        <v>0</v>
      </c>
    </row>
    <row r="55" spans="2:5">
      <c r="B55" s="5" t="s">
        <v>313</v>
      </c>
      <c r="C55" s="37">
        <f>+'6.felhalm.bev'!D22</f>
        <v>0</v>
      </c>
      <c r="D55" s="37">
        <f>+'6.felhalm.bev'!E22</f>
        <v>0</v>
      </c>
      <c r="E55" s="37">
        <f>+'6.felhalm.bev'!F22</f>
        <v>0</v>
      </c>
    </row>
    <row r="56" spans="2:5">
      <c r="B56" s="24" t="s">
        <v>314</v>
      </c>
      <c r="C56" s="25">
        <f>SUM(C51:C55)</f>
        <v>0</v>
      </c>
      <c r="D56" s="25">
        <f>SUM(D51:D55)</f>
        <v>0</v>
      </c>
      <c r="E56" s="25">
        <f>SUM(E51:E55)</f>
        <v>0</v>
      </c>
    </row>
    <row r="57" spans="2:5">
      <c r="B57" s="5" t="s">
        <v>315</v>
      </c>
      <c r="C57" s="6">
        <f>+'4.műk.c.tám.'!D18</f>
        <v>0</v>
      </c>
      <c r="D57" s="6">
        <f>+'4.műk.c.tám.'!E18</f>
        <v>0</v>
      </c>
      <c r="E57" s="6">
        <f>+'4.műk.c.tám.'!F18</f>
        <v>0</v>
      </c>
    </row>
    <row r="58" spans="2:5">
      <c r="B58" s="5" t="s">
        <v>316</v>
      </c>
      <c r="C58" s="6">
        <f>+'4.műk.c.tám.'!D19</f>
        <v>0</v>
      </c>
      <c r="D58" s="6">
        <f>+'4.műk.c.tám.'!E19</f>
        <v>0</v>
      </c>
      <c r="E58" s="6">
        <f>+'4.műk.c.tám.'!F19</f>
        <v>0</v>
      </c>
    </row>
    <row r="59" spans="2:5">
      <c r="B59" s="5" t="s">
        <v>317</v>
      </c>
      <c r="C59" s="6">
        <f>+'4.műk.c.tám.'!D20</f>
        <v>0</v>
      </c>
      <c r="D59" s="6">
        <f>+'4.műk.c.tám.'!E20</f>
        <v>0</v>
      </c>
      <c r="E59" s="6">
        <f>+'4.műk.c.tám.'!F20</f>
        <v>0</v>
      </c>
    </row>
    <row r="60" spans="2:5">
      <c r="B60" s="5" t="s">
        <v>411</v>
      </c>
      <c r="C60" s="6">
        <f>+'4.műk.c.tám.'!D21</f>
        <v>0</v>
      </c>
      <c r="D60" s="6">
        <f>+'4.műk.c.tám.'!E21</f>
        <v>0</v>
      </c>
      <c r="E60" s="6">
        <f>+'4.műk.c.tám.'!F21</f>
        <v>0</v>
      </c>
    </row>
    <row r="61" spans="2:5">
      <c r="B61" s="24" t="s">
        <v>318</v>
      </c>
      <c r="C61" s="25">
        <f>SUM(C57:C60)</f>
        <v>0</v>
      </c>
      <c r="D61" s="25">
        <f>SUM(D57:D60)</f>
        <v>0</v>
      </c>
      <c r="E61" s="25">
        <f>SUM(E57:E60)</f>
        <v>0</v>
      </c>
    </row>
    <row r="62" spans="2:5">
      <c r="B62" s="5" t="s">
        <v>319</v>
      </c>
      <c r="C62" s="37">
        <f>+'6.felhalm.bev'!D26</f>
        <v>0</v>
      </c>
      <c r="D62" s="37">
        <f>+'6.felhalm.bev'!E26</f>
        <v>0</v>
      </c>
      <c r="E62" s="37">
        <f>+'6.felhalm.bev'!F26</f>
        <v>0</v>
      </c>
    </row>
    <row r="63" spans="2:5">
      <c r="B63" s="5" t="s">
        <v>320</v>
      </c>
      <c r="C63" s="37">
        <f>+'6.felhalm.bev'!D27</f>
        <v>0</v>
      </c>
      <c r="D63" s="37">
        <f>+'6.felhalm.bev'!E27</f>
        <v>0</v>
      </c>
      <c r="E63" s="37">
        <f>+'6.felhalm.bev'!F27</f>
        <v>0</v>
      </c>
    </row>
    <row r="64" spans="2:5">
      <c r="B64" s="5" t="s">
        <v>412</v>
      </c>
      <c r="C64" s="37">
        <f>+'6.felhalm.bev'!D28</f>
        <v>0</v>
      </c>
      <c r="D64" s="37">
        <f>+'6.felhalm.bev'!E28</f>
        <v>0</v>
      </c>
      <c r="E64" s="37">
        <f>+'6.felhalm.bev'!F28</f>
        <v>0</v>
      </c>
    </row>
    <row r="65" spans="2:5">
      <c r="B65" s="24" t="s">
        <v>321</v>
      </c>
      <c r="C65" s="25">
        <f>SUM(C62:C64)</f>
        <v>0</v>
      </c>
      <c r="D65" s="25">
        <f>SUM(D62:D64)</f>
        <v>0</v>
      </c>
      <c r="E65" s="25">
        <f>SUM(E62:E64)</f>
        <v>0</v>
      </c>
    </row>
    <row r="66" spans="2:5" ht="18.75">
      <c r="B66" s="74" t="s">
        <v>322</v>
      </c>
      <c r="C66" s="75">
        <f>C18+C24+C38+C50+C56+C61+C65</f>
        <v>48036208</v>
      </c>
      <c r="D66" s="75">
        <f>D18+D24+D38+D50+D56+D61+D65</f>
        <v>63192322</v>
      </c>
      <c r="E66" s="75">
        <f>E18+E24+E38+E50+E56+E61+E65</f>
        <v>63192322</v>
      </c>
    </row>
    <row r="67" spans="2:5">
      <c r="B67" s="5" t="s">
        <v>323</v>
      </c>
      <c r="C67" s="37">
        <v>0</v>
      </c>
      <c r="D67" s="37">
        <v>0</v>
      </c>
      <c r="E67" s="37">
        <f>+D67</f>
        <v>0</v>
      </c>
    </row>
    <row r="68" spans="2:5">
      <c r="B68" s="5" t="s">
        <v>324</v>
      </c>
      <c r="C68" s="37">
        <v>0</v>
      </c>
      <c r="D68" s="37">
        <v>0</v>
      </c>
      <c r="E68" s="37">
        <f t="shared" ref="E68:E69" si="2">+D68</f>
        <v>0</v>
      </c>
    </row>
    <row r="69" spans="2:5">
      <c r="B69" s="5" t="s">
        <v>325</v>
      </c>
      <c r="C69" s="37">
        <v>0</v>
      </c>
      <c r="D69" s="37">
        <v>0</v>
      </c>
      <c r="E69" s="37">
        <f t="shared" si="2"/>
        <v>0</v>
      </c>
    </row>
    <row r="70" spans="2:5">
      <c r="B70" s="184" t="s">
        <v>326</v>
      </c>
      <c r="C70" s="172">
        <f>SUM(C67:C69)</f>
        <v>0</v>
      </c>
      <c r="D70" s="172">
        <f>SUM(D67:D69)</f>
        <v>0</v>
      </c>
      <c r="E70" s="172">
        <f>SUM(E67:E69)</f>
        <v>0</v>
      </c>
    </row>
    <row r="71" spans="2:5">
      <c r="B71" s="5" t="s">
        <v>327</v>
      </c>
      <c r="C71" s="37">
        <v>0</v>
      </c>
      <c r="D71" s="37">
        <v>0</v>
      </c>
      <c r="E71" s="37">
        <f>+D71</f>
        <v>0</v>
      </c>
    </row>
    <row r="72" spans="2:5">
      <c r="B72" s="5" t="s">
        <v>328</v>
      </c>
      <c r="C72" s="37">
        <v>0</v>
      </c>
      <c r="D72" s="37">
        <v>0</v>
      </c>
      <c r="E72" s="37">
        <f t="shared" ref="E72:E74" si="3">+D72</f>
        <v>0</v>
      </c>
    </row>
    <row r="73" spans="2:5">
      <c r="B73" s="5" t="s">
        <v>329</v>
      </c>
      <c r="C73" s="37">
        <v>0</v>
      </c>
      <c r="D73" s="37">
        <v>0</v>
      </c>
      <c r="E73" s="37">
        <f t="shared" si="3"/>
        <v>0</v>
      </c>
    </row>
    <row r="74" spans="2:5">
      <c r="B74" s="5" t="s">
        <v>330</v>
      </c>
      <c r="C74" s="37">
        <v>0</v>
      </c>
      <c r="D74" s="37">
        <v>0</v>
      </c>
      <c r="E74" s="37">
        <f t="shared" si="3"/>
        <v>0</v>
      </c>
    </row>
    <row r="75" spans="2:5">
      <c r="B75" s="184" t="s">
        <v>331</v>
      </c>
      <c r="C75" s="172">
        <f>SUM(C71:C74)</f>
        <v>0</v>
      </c>
      <c r="D75" s="172">
        <f>SUM(D71:D74)</f>
        <v>0</v>
      </c>
      <c r="E75" s="172">
        <f>SUM(E71:E74)</f>
        <v>0</v>
      </c>
    </row>
    <row r="76" spans="2:5">
      <c r="B76" s="5" t="s">
        <v>333</v>
      </c>
      <c r="C76" s="37">
        <v>0</v>
      </c>
      <c r="D76" s="37">
        <v>0</v>
      </c>
      <c r="E76" s="37">
        <f>+D76</f>
        <v>0</v>
      </c>
    </row>
    <row r="77" spans="2:5">
      <c r="B77" s="5" t="s">
        <v>332</v>
      </c>
      <c r="C77" s="37">
        <v>30185913</v>
      </c>
      <c r="D77" s="37">
        <v>30185913</v>
      </c>
      <c r="E77" s="37">
        <f t="shared" ref="E77:E79" si="4">+D77</f>
        <v>30185913</v>
      </c>
    </row>
    <row r="78" spans="2:5">
      <c r="B78" s="5" t="s">
        <v>334</v>
      </c>
      <c r="C78" s="37">
        <v>0</v>
      </c>
      <c r="D78" s="37">
        <v>0</v>
      </c>
      <c r="E78" s="37">
        <f t="shared" si="4"/>
        <v>0</v>
      </c>
    </row>
    <row r="79" spans="2:5">
      <c r="B79" s="5" t="s">
        <v>335</v>
      </c>
      <c r="C79" s="37">
        <v>0</v>
      </c>
      <c r="D79" s="37">
        <v>0</v>
      </c>
      <c r="E79" s="37">
        <f t="shared" si="4"/>
        <v>0</v>
      </c>
    </row>
    <row r="80" spans="2:5">
      <c r="B80" s="184" t="s">
        <v>336</v>
      </c>
      <c r="C80" s="172">
        <f>SUM(C76:C79)</f>
        <v>30185913</v>
      </c>
      <c r="D80" s="172">
        <f>SUM(D76:D79)</f>
        <v>30185913</v>
      </c>
      <c r="E80" s="172">
        <f>SUM(E76:E79)</f>
        <v>30185913</v>
      </c>
    </row>
    <row r="81" spans="2:5">
      <c r="B81" s="5" t="s">
        <v>337</v>
      </c>
      <c r="C81" s="37">
        <v>0</v>
      </c>
      <c r="D81" s="37">
        <v>2330573</v>
      </c>
      <c r="E81" s="37">
        <f>+D81</f>
        <v>2330573</v>
      </c>
    </row>
    <row r="82" spans="2:5">
      <c r="B82" s="5" t="s">
        <v>338</v>
      </c>
      <c r="C82" s="37">
        <v>0</v>
      </c>
      <c r="D82" s="37">
        <v>0</v>
      </c>
      <c r="E82" s="37">
        <f t="shared" ref="E82:E85" si="5">+D82</f>
        <v>0</v>
      </c>
    </row>
    <row r="83" spans="2:5">
      <c r="B83" s="5" t="s">
        <v>339</v>
      </c>
      <c r="C83" s="37">
        <v>0</v>
      </c>
      <c r="D83" s="37">
        <v>0</v>
      </c>
      <c r="E83" s="37">
        <f t="shared" si="5"/>
        <v>0</v>
      </c>
    </row>
    <row r="84" spans="2:5">
      <c r="B84" s="5" t="s">
        <v>340</v>
      </c>
      <c r="C84" s="37">
        <v>0</v>
      </c>
      <c r="D84" s="37">
        <v>0</v>
      </c>
      <c r="E84" s="37">
        <f t="shared" si="5"/>
        <v>0</v>
      </c>
    </row>
    <row r="85" spans="2:5">
      <c r="B85" s="5" t="s">
        <v>341</v>
      </c>
      <c r="C85" s="37">
        <v>0</v>
      </c>
      <c r="D85" s="37">
        <v>0</v>
      </c>
      <c r="E85" s="37">
        <f t="shared" si="5"/>
        <v>0</v>
      </c>
    </row>
    <row r="86" spans="2:5">
      <c r="B86" s="184" t="s">
        <v>342</v>
      </c>
      <c r="C86" s="172">
        <f>C70+C75+C80+C81+C82+C83+C84+C85</f>
        <v>30185913</v>
      </c>
      <c r="D86" s="172">
        <f t="shared" ref="D86:E86" si="6">D70+D75+D80+D81+D82+D83+D84+D85</f>
        <v>32516486</v>
      </c>
      <c r="E86" s="172">
        <f t="shared" si="6"/>
        <v>32516486</v>
      </c>
    </row>
    <row r="87" spans="2:5">
      <c r="B87" s="5" t="s">
        <v>343</v>
      </c>
      <c r="C87" s="37">
        <v>0</v>
      </c>
      <c r="D87" s="37">
        <v>0</v>
      </c>
      <c r="E87" s="37">
        <f>+D87</f>
        <v>0</v>
      </c>
    </row>
    <row r="88" spans="2:5">
      <c r="B88" s="5" t="s">
        <v>344</v>
      </c>
      <c r="C88" s="37">
        <v>0</v>
      </c>
      <c r="D88" s="37">
        <v>0</v>
      </c>
      <c r="E88" s="37">
        <f t="shared" ref="E88:E92" si="7">+D88</f>
        <v>0</v>
      </c>
    </row>
    <row r="89" spans="2:5">
      <c r="B89" s="5" t="s">
        <v>345</v>
      </c>
      <c r="C89" s="37">
        <v>0</v>
      </c>
      <c r="D89" s="37">
        <v>0</v>
      </c>
      <c r="E89" s="37">
        <f t="shared" si="7"/>
        <v>0</v>
      </c>
    </row>
    <row r="90" spans="2:5">
      <c r="B90" s="5" t="s">
        <v>346</v>
      </c>
      <c r="C90" s="37">
        <v>0</v>
      </c>
      <c r="D90" s="37">
        <v>0</v>
      </c>
      <c r="E90" s="37">
        <f t="shared" si="7"/>
        <v>0</v>
      </c>
    </row>
    <row r="91" spans="2:5">
      <c r="B91" s="5" t="s">
        <v>347</v>
      </c>
      <c r="C91" s="37">
        <v>0</v>
      </c>
      <c r="D91" s="37">
        <v>0</v>
      </c>
      <c r="E91" s="37">
        <f t="shared" si="7"/>
        <v>0</v>
      </c>
    </row>
    <row r="92" spans="2:5">
      <c r="B92" s="5" t="s">
        <v>348</v>
      </c>
      <c r="C92" s="37">
        <v>0</v>
      </c>
      <c r="D92" s="37">
        <v>0</v>
      </c>
      <c r="E92" s="37">
        <f t="shared" si="7"/>
        <v>0</v>
      </c>
    </row>
    <row r="93" spans="2:5">
      <c r="B93" s="24" t="s">
        <v>349</v>
      </c>
      <c r="C93" s="25">
        <f>C86+C91+C92</f>
        <v>30185913</v>
      </c>
      <c r="D93" s="25">
        <f>D86+D91+D92</f>
        <v>32516486</v>
      </c>
      <c r="E93" s="25">
        <f>E86+E91+E92</f>
        <v>32516486</v>
      </c>
    </row>
    <row r="94" spans="2:5" ht="20.25">
      <c r="B94" s="77" t="s">
        <v>350</v>
      </c>
      <c r="C94" s="78">
        <f>C18+C24+C38+C50+C56+C61+C65+C93</f>
        <v>78222121</v>
      </c>
      <c r="D94" s="78">
        <f>D18+D24+D38+D50+D56+D61+D65+D93</f>
        <v>95708808</v>
      </c>
      <c r="E94" s="78">
        <f>E18+E24+E38+E50+E56+E61+E65+E93</f>
        <v>95708808</v>
      </c>
    </row>
  </sheetData>
  <phoneticPr fontId="6" type="noConversion"/>
  <pageMargins left="0.70866141732283472" right="0.31496062992125984" top="0.74803149606299213" bottom="0.74803149606299213" header="0.31496062992125984" footer="0.31496062992125984"/>
  <pageSetup paperSize="9" scale="59" orientation="landscape" r:id="rId1"/>
  <headerFooter>
    <oddFooter>&amp;C-&amp;P-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I27"/>
  <sheetViews>
    <sheetView workbookViewId="0">
      <selection activeCell="F6" sqref="F6"/>
    </sheetView>
  </sheetViews>
  <sheetFormatPr defaultColWidth="9.140625" defaultRowHeight="15"/>
  <cols>
    <col min="1" max="1" width="9.140625" style="1"/>
    <col min="2" max="2" width="9.140625" style="23"/>
    <col min="3" max="3" width="70.7109375" style="1" bestFit="1" customWidth="1"/>
    <col min="4" max="4" width="20.7109375" style="2" customWidth="1"/>
    <col min="5" max="6" width="20.7109375" style="1" customWidth="1"/>
    <col min="7" max="16384" width="9.140625" style="1"/>
  </cols>
  <sheetData>
    <row r="1" spans="2:6">
      <c r="C1" s="38"/>
    </row>
    <row r="2" spans="2:6" ht="15.75">
      <c r="C2" s="171" t="str">
        <f>+'kiadás-bevétel'!B1</f>
        <v>LOVAS KÖZSÉG ÖNKORMÁNYZATA 2017. ÉVI KÖLTSÉGVETÉSE</v>
      </c>
      <c r="D2" s="4"/>
    </row>
    <row r="3" spans="2:6" ht="15.75">
      <c r="C3" s="17" t="s">
        <v>464</v>
      </c>
      <c r="D3" s="4"/>
    </row>
    <row r="4" spans="2:6" ht="15.75">
      <c r="C4" s="17"/>
      <c r="D4" s="183" t="s">
        <v>579</v>
      </c>
      <c r="E4" s="182" t="str">
        <f>+'1.kiad.'!D4</f>
        <v>3/2018. (V.31.)</v>
      </c>
      <c r="F4" s="195" t="s">
        <v>577</v>
      </c>
    </row>
    <row r="5" spans="2:6" ht="15.75">
      <c r="C5" s="17" t="s">
        <v>354</v>
      </c>
      <c r="D5" s="3"/>
      <c r="E5" s="3"/>
      <c r="F5" s="42" t="str">
        <f>+'kiadás-bevétel'!E2</f>
        <v>adatok Ft-ban</v>
      </c>
    </row>
    <row r="6" spans="2:6" ht="75.75" customHeight="1">
      <c r="B6" s="153" t="s">
        <v>371</v>
      </c>
      <c r="C6" s="153" t="s">
        <v>372</v>
      </c>
      <c r="D6" s="60" t="s">
        <v>563</v>
      </c>
      <c r="E6" s="60" t="s">
        <v>564</v>
      </c>
      <c r="F6" s="60" t="s">
        <v>565</v>
      </c>
    </row>
    <row r="7" spans="2:6">
      <c r="B7" s="26" t="s">
        <v>252</v>
      </c>
      <c r="C7" s="26" t="s">
        <v>251</v>
      </c>
      <c r="D7" s="28">
        <v>0</v>
      </c>
      <c r="E7" s="28">
        <v>0</v>
      </c>
      <c r="F7" s="28">
        <v>0</v>
      </c>
    </row>
    <row r="8" spans="2:6">
      <c r="B8" s="26" t="s">
        <v>253</v>
      </c>
      <c r="C8" s="26" t="s">
        <v>363</v>
      </c>
      <c r="D8" s="28">
        <v>0</v>
      </c>
      <c r="E8" s="28">
        <v>0</v>
      </c>
      <c r="F8" s="28">
        <v>0</v>
      </c>
    </row>
    <row r="9" spans="2:6">
      <c r="B9" s="26" t="s">
        <v>255</v>
      </c>
      <c r="C9" s="26" t="s">
        <v>254</v>
      </c>
      <c r="D9" s="28">
        <v>0</v>
      </c>
      <c r="E9" s="28">
        <v>0</v>
      </c>
      <c r="F9" s="28">
        <v>0</v>
      </c>
    </row>
    <row r="10" spans="2:6">
      <c r="B10" s="26" t="s">
        <v>256</v>
      </c>
      <c r="C10" s="23" t="s">
        <v>362</v>
      </c>
      <c r="D10" s="28">
        <f>D11</f>
        <v>16110000</v>
      </c>
      <c r="E10" s="28">
        <f>SUM(E11:E14)</f>
        <v>17149269</v>
      </c>
      <c r="F10" s="28">
        <f>SUM(F11:F14)</f>
        <v>17149269</v>
      </c>
    </row>
    <row r="11" spans="2:6" ht="15.75">
      <c r="B11" s="26"/>
      <c r="C11" s="29" t="s">
        <v>553</v>
      </c>
      <c r="D11" s="9">
        <v>16110000</v>
      </c>
      <c r="E11" s="9">
        <v>17133269</v>
      </c>
      <c r="F11" s="9">
        <f>+E11</f>
        <v>17133269</v>
      </c>
    </row>
    <row r="12" spans="2:6" ht="15.75">
      <c r="B12" s="26"/>
      <c r="C12" s="30" t="s">
        <v>397</v>
      </c>
      <c r="D12" s="9">
        <v>0</v>
      </c>
      <c r="E12" s="9">
        <v>16000</v>
      </c>
      <c r="F12" s="9">
        <f t="shared" ref="F12:F14" si="0">+E12</f>
        <v>16000</v>
      </c>
    </row>
    <row r="13" spans="2:6" ht="15.75">
      <c r="B13" s="26"/>
      <c r="C13" s="30" t="s">
        <v>367</v>
      </c>
      <c r="D13" s="9">
        <v>0</v>
      </c>
      <c r="E13" s="9"/>
      <c r="F13" s="9">
        <f t="shared" si="0"/>
        <v>0</v>
      </c>
    </row>
    <row r="14" spans="2:6" ht="15.75">
      <c r="B14" s="26"/>
      <c r="C14" s="30" t="s">
        <v>368</v>
      </c>
      <c r="D14" s="9">
        <v>0</v>
      </c>
      <c r="E14" s="9"/>
      <c r="F14" s="9">
        <f t="shared" si="0"/>
        <v>0</v>
      </c>
    </row>
    <row r="15" spans="2:6" ht="15.75">
      <c r="B15" s="140" t="s">
        <v>257</v>
      </c>
      <c r="C15" s="30" t="s">
        <v>43</v>
      </c>
      <c r="D15" s="9">
        <f>SUM(D16:D16)</f>
        <v>4980000</v>
      </c>
      <c r="E15" s="9">
        <f>SUM(E16:E16)</f>
        <v>6481677</v>
      </c>
      <c r="F15" s="9">
        <f>SUM(F16:F16)</f>
        <v>6481677</v>
      </c>
    </row>
    <row r="16" spans="2:6" ht="15.75">
      <c r="B16" s="26"/>
      <c r="C16" s="29" t="s">
        <v>366</v>
      </c>
      <c r="D16" s="9">
        <v>4980000</v>
      </c>
      <c r="E16" s="9">
        <v>6481677</v>
      </c>
      <c r="F16" s="9">
        <f>+E16</f>
        <v>6481677</v>
      </c>
    </row>
    <row r="17" spans="2:9">
      <c r="B17" s="140" t="s">
        <v>259</v>
      </c>
      <c r="C17" s="32" t="s">
        <v>258</v>
      </c>
      <c r="D17" s="9">
        <v>0</v>
      </c>
      <c r="E17" s="9">
        <v>0</v>
      </c>
      <c r="F17" s="9">
        <v>0</v>
      </c>
    </row>
    <row r="18" spans="2:9">
      <c r="B18" s="140" t="s">
        <v>261</v>
      </c>
      <c r="C18" s="32" t="s">
        <v>260</v>
      </c>
      <c r="D18" s="9">
        <v>0</v>
      </c>
      <c r="E18" s="9">
        <v>0</v>
      </c>
      <c r="F18" s="9">
        <v>0</v>
      </c>
    </row>
    <row r="19" spans="2:9">
      <c r="B19" s="140" t="s">
        <v>262</v>
      </c>
      <c r="C19" s="32" t="s">
        <v>548</v>
      </c>
      <c r="D19" s="9">
        <v>1700000</v>
      </c>
      <c r="E19" s="9">
        <v>1854107</v>
      </c>
      <c r="F19" s="9">
        <f>+E19</f>
        <v>1854107</v>
      </c>
    </row>
    <row r="20" spans="2:9">
      <c r="B20" s="140" t="s">
        <v>264</v>
      </c>
      <c r="C20" s="32" t="s">
        <v>263</v>
      </c>
      <c r="D20" s="9">
        <f>SUM(D21)</f>
        <v>1100000</v>
      </c>
      <c r="E20" s="9">
        <f>SUM(E21)</f>
        <v>2062560</v>
      </c>
      <c r="F20" s="9">
        <f>SUM(F21)</f>
        <v>2062560</v>
      </c>
    </row>
    <row r="21" spans="2:9">
      <c r="B21" s="26"/>
      <c r="C21" s="33" t="s">
        <v>8</v>
      </c>
      <c r="D21" s="9">
        <v>1100000</v>
      </c>
      <c r="E21" s="9">
        <v>2062560</v>
      </c>
      <c r="F21" s="9">
        <f>+E21</f>
        <v>2062560</v>
      </c>
    </row>
    <row r="22" spans="2:9" ht="15.75">
      <c r="B22" s="26" t="s">
        <v>266</v>
      </c>
      <c r="C22" s="31" t="s">
        <v>265</v>
      </c>
      <c r="D22" s="28">
        <f>D15+D17+D18+D19+D20</f>
        <v>7780000</v>
      </c>
      <c r="E22" s="28">
        <f>E15+E17+E18+E19+E20</f>
        <v>10398344</v>
      </c>
      <c r="F22" s="28">
        <f>F15+F17+F18+F19+F20</f>
        <v>10398344</v>
      </c>
      <c r="I22" s="2"/>
    </row>
    <row r="23" spans="2:9">
      <c r="B23" s="26" t="s">
        <v>267</v>
      </c>
      <c r="C23" s="26" t="s">
        <v>364</v>
      </c>
      <c r="D23" s="28">
        <f>SUM(D24)</f>
        <v>120000</v>
      </c>
      <c r="E23" s="28">
        <f>SUM(E24)</f>
        <v>182643</v>
      </c>
      <c r="F23" s="28">
        <f>SUM(F24)</f>
        <v>182643</v>
      </c>
    </row>
    <row r="24" spans="2:9">
      <c r="B24" s="26"/>
      <c r="C24" s="34" t="s">
        <v>369</v>
      </c>
      <c r="D24" s="9">
        <v>120000</v>
      </c>
      <c r="E24" s="9">
        <v>182643</v>
      </c>
      <c r="F24" s="9">
        <f>+E24</f>
        <v>182643</v>
      </c>
    </row>
    <row r="25" spans="2:9">
      <c r="B25" s="26"/>
      <c r="C25" s="52" t="s">
        <v>401</v>
      </c>
      <c r="D25" s="9">
        <v>0</v>
      </c>
      <c r="E25" s="9">
        <v>0</v>
      </c>
      <c r="F25" s="9">
        <f>+E25</f>
        <v>0</v>
      </c>
    </row>
    <row r="26" spans="2:9">
      <c r="B26" s="26"/>
      <c r="C26" s="52" t="s">
        <v>402</v>
      </c>
      <c r="D26" s="9">
        <v>0</v>
      </c>
      <c r="E26" s="9">
        <v>0</v>
      </c>
      <c r="F26" s="9">
        <f>+E26</f>
        <v>0</v>
      </c>
    </row>
    <row r="27" spans="2:9" ht="15.75">
      <c r="B27" s="96" t="s">
        <v>370</v>
      </c>
      <c r="C27" s="97" t="s">
        <v>482</v>
      </c>
      <c r="D27" s="98">
        <f>D7+D8+D9+D10+D22+D23</f>
        <v>24010000</v>
      </c>
      <c r="E27" s="98">
        <f>E7+E8+E9+E10+E22+E23</f>
        <v>27730256</v>
      </c>
      <c r="F27" s="98">
        <f>F7+F8+F9+F10+F22+F23</f>
        <v>27730256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1:F37"/>
  <sheetViews>
    <sheetView workbookViewId="0">
      <selection activeCell="F6" sqref="F6"/>
    </sheetView>
  </sheetViews>
  <sheetFormatPr defaultRowHeight="15.75"/>
  <cols>
    <col min="2" max="2" width="10.28515625" style="3" customWidth="1"/>
    <col min="3" max="3" width="75.28515625" customWidth="1"/>
    <col min="4" max="6" width="20.7109375" customWidth="1"/>
  </cols>
  <sheetData>
    <row r="1" spans="2:6">
      <c r="C1" s="17"/>
    </row>
    <row r="2" spans="2:6">
      <c r="C2" s="171" t="str">
        <f>+'kiadás-bevétel'!B1</f>
        <v>LOVAS KÖZSÉG ÖNKORMÁNYZATA 2017. ÉVI KÖLTSÉGVETÉSE</v>
      </c>
      <c r="D2" s="4"/>
    </row>
    <row r="3" spans="2:6" ht="43.5" customHeight="1">
      <c r="C3" s="205" t="s">
        <v>520</v>
      </c>
      <c r="D3" s="205"/>
    </row>
    <row r="4" spans="2:6">
      <c r="C4" s="17" t="s">
        <v>354</v>
      </c>
      <c r="D4" s="183" t="s">
        <v>580</v>
      </c>
      <c r="E4" s="182" t="str">
        <f>+'1.kiad.'!D4</f>
        <v>3/2018. (V.31.)</v>
      </c>
      <c r="F4" s="195" t="s">
        <v>577</v>
      </c>
    </row>
    <row r="5" spans="2:6">
      <c r="C5" s="17"/>
      <c r="F5" s="108" t="str">
        <f>+'kiadás-bevétel'!E2</f>
        <v>adatok Ft-ban</v>
      </c>
    </row>
    <row r="6" spans="2:6" ht="64.5" customHeight="1">
      <c r="B6" s="151" t="s">
        <v>371</v>
      </c>
      <c r="C6" s="151" t="s">
        <v>372</v>
      </c>
      <c r="D6" s="60" t="s">
        <v>563</v>
      </c>
      <c r="E6" s="60" t="s">
        <v>564</v>
      </c>
      <c r="F6" s="60" t="s">
        <v>565</v>
      </c>
    </row>
    <row r="7" spans="2:6">
      <c r="B7" s="160" t="s">
        <v>487</v>
      </c>
      <c r="C7" s="5" t="s">
        <v>530</v>
      </c>
      <c r="D7" s="188">
        <v>0</v>
      </c>
      <c r="E7" s="188">
        <v>0</v>
      </c>
      <c r="F7" s="188">
        <f>+E7</f>
        <v>0</v>
      </c>
    </row>
    <row r="8" spans="2:6" ht="31.5">
      <c r="B8" s="160" t="s">
        <v>484</v>
      </c>
      <c r="C8" s="10" t="s">
        <v>531</v>
      </c>
      <c r="D8" s="188">
        <v>0</v>
      </c>
      <c r="E8" s="188">
        <v>0</v>
      </c>
      <c r="F8" s="188">
        <f t="shared" ref="F8:F10" si="0">+E8</f>
        <v>0</v>
      </c>
    </row>
    <row r="9" spans="2:6" ht="31.5">
      <c r="B9" s="160" t="s">
        <v>485</v>
      </c>
      <c r="C9" s="10" t="s">
        <v>532</v>
      </c>
      <c r="D9" s="188">
        <v>0</v>
      </c>
      <c r="E9" s="188">
        <v>0</v>
      </c>
      <c r="F9" s="188">
        <f t="shared" si="0"/>
        <v>0</v>
      </c>
    </row>
    <row r="10" spans="2:6" ht="31.5">
      <c r="B10" s="160" t="s">
        <v>486</v>
      </c>
      <c r="C10" s="10" t="s">
        <v>533</v>
      </c>
      <c r="D10" s="188">
        <v>0</v>
      </c>
      <c r="E10" s="188">
        <v>0</v>
      </c>
      <c r="F10" s="188">
        <f t="shared" si="0"/>
        <v>0</v>
      </c>
    </row>
    <row r="11" spans="2:6">
      <c r="B11" s="160" t="s">
        <v>250</v>
      </c>
      <c r="C11" s="5" t="s">
        <v>534</v>
      </c>
      <c r="D11" s="163">
        <f>D12+D13+D14+D15</f>
        <v>1083350</v>
      </c>
      <c r="E11" s="163">
        <f>E12+E13+E14+E15</f>
        <v>3762083</v>
      </c>
      <c r="F11" s="163">
        <f>F12+F13+F14+F15</f>
        <v>3762083</v>
      </c>
    </row>
    <row r="12" spans="2:6">
      <c r="B12" s="162" t="s">
        <v>365</v>
      </c>
      <c r="C12" s="5" t="s">
        <v>537</v>
      </c>
      <c r="D12" s="6">
        <v>0</v>
      </c>
      <c r="E12" s="6">
        <v>60000</v>
      </c>
      <c r="F12" s="6">
        <f>+E12</f>
        <v>60000</v>
      </c>
    </row>
    <row r="13" spans="2:6">
      <c r="B13" s="35"/>
      <c r="C13" s="5" t="s">
        <v>398</v>
      </c>
      <c r="D13" s="6">
        <v>0</v>
      </c>
      <c r="E13" s="6">
        <v>0</v>
      </c>
      <c r="F13" s="6">
        <f t="shared" ref="F13:F15" si="1">+E13</f>
        <v>0</v>
      </c>
    </row>
    <row r="14" spans="2:6">
      <c r="B14" s="35"/>
      <c r="C14" s="5" t="s">
        <v>535</v>
      </c>
      <c r="D14" s="6">
        <v>1083350</v>
      </c>
      <c r="E14" s="6">
        <v>3702083</v>
      </c>
      <c r="F14" s="6">
        <f t="shared" si="1"/>
        <v>3702083</v>
      </c>
    </row>
    <row r="15" spans="2:6">
      <c r="B15" s="35"/>
      <c r="C15" s="5" t="s">
        <v>536</v>
      </c>
      <c r="D15" s="6">
        <v>0</v>
      </c>
      <c r="E15" s="6">
        <v>0</v>
      </c>
      <c r="F15" s="6">
        <f t="shared" si="1"/>
        <v>0</v>
      </c>
    </row>
    <row r="16" spans="2:6" ht="31.5">
      <c r="B16" s="161" t="s">
        <v>483</v>
      </c>
      <c r="C16" s="159" t="s">
        <v>521</v>
      </c>
      <c r="D16" s="93">
        <f>SUM(D12:D15)</f>
        <v>1083350</v>
      </c>
      <c r="E16" s="93">
        <f>SUM(E12:E15)</f>
        <v>3762083</v>
      </c>
      <c r="F16" s="93">
        <f>SUM(F12:F15)</f>
        <v>3762083</v>
      </c>
    </row>
    <row r="18" spans="2:6" ht="31.5">
      <c r="B18" s="19" t="s">
        <v>488</v>
      </c>
      <c r="C18" s="10" t="s">
        <v>495</v>
      </c>
      <c r="D18" s="37">
        <v>0</v>
      </c>
      <c r="E18" s="37">
        <v>0</v>
      </c>
      <c r="F18" s="37">
        <f>+E18</f>
        <v>0</v>
      </c>
    </row>
    <row r="19" spans="2:6" ht="31.5">
      <c r="B19" s="19" t="s">
        <v>489</v>
      </c>
      <c r="C19" s="10" t="s">
        <v>496</v>
      </c>
      <c r="D19" s="37">
        <v>0</v>
      </c>
      <c r="E19" s="37">
        <v>0</v>
      </c>
      <c r="F19" s="37">
        <f t="shared" ref="F19:F21" si="2">+E19</f>
        <v>0</v>
      </c>
    </row>
    <row r="20" spans="2:6">
      <c r="B20" s="19" t="s">
        <v>490</v>
      </c>
      <c r="C20" s="5" t="s">
        <v>493</v>
      </c>
      <c r="D20" s="37">
        <v>0</v>
      </c>
      <c r="E20" s="37">
        <v>0</v>
      </c>
      <c r="F20" s="37">
        <f t="shared" si="2"/>
        <v>0</v>
      </c>
    </row>
    <row r="21" spans="2:6">
      <c r="B21" s="19" t="s">
        <v>491</v>
      </c>
      <c r="C21" s="5" t="s">
        <v>494</v>
      </c>
      <c r="D21" s="37">
        <v>0</v>
      </c>
      <c r="E21" s="37">
        <v>0</v>
      </c>
      <c r="F21" s="37">
        <f t="shared" si="2"/>
        <v>0</v>
      </c>
    </row>
    <row r="22" spans="2:6">
      <c r="B22" s="152" t="s">
        <v>492</v>
      </c>
      <c r="C22" s="152" t="s">
        <v>522</v>
      </c>
      <c r="D22" s="93">
        <f>SUM(D18:D21)</f>
        <v>0</v>
      </c>
      <c r="E22" s="93">
        <f>SUM(E18:E21)</f>
        <v>0</v>
      </c>
      <c r="F22" s="93">
        <f>SUM(F18:F21)</f>
        <v>0</v>
      </c>
    </row>
    <row r="24" spans="2:6">
      <c r="B24" s="19" t="s">
        <v>501</v>
      </c>
      <c r="C24" s="5" t="s">
        <v>511</v>
      </c>
      <c r="D24" s="37">
        <v>0</v>
      </c>
      <c r="E24" s="37">
        <v>0</v>
      </c>
      <c r="F24" s="37">
        <f>+E24</f>
        <v>0</v>
      </c>
    </row>
    <row r="25" spans="2:6">
      <c r="B25" s="19" t="s">
        <v>502</v>
      </c>
      <c r="C25" s="5" t="s">
        <v>512</v>
      </c>
      <c r="D25" s="37">
        <v>200000</v>
      </c>
      <c r="E25" s="37">
        <v>438840</v>
      </c>
      <c r="F25" s="37">
        <f t="shared" ref="F25:F34" si="3">+E25</f>
        <v>438840</v>
      </c>
    </row>
    <row r="26" spans="2:6">
      <c r="B26" s="19" t="s">
        <v>503</v>
      </c>
      <c r="C26" s="5" t="s">
        <v>513</v>
      </c>
      <c r="D26" s="37">
        <v>0</v>
      </c>
      <c r="E26" s="37">
        <v>0</v>
      </c>
      <c r="F26" s="37">
        <f t="shared" si="3"/>
        <v>0</v>
      </c>
    </row>
    <row r="27" spans="2:6">
      <c r="B27" s="19" t="s">
        <v>504</v>
      </c>
      <c r="C27" s="5" t="s">
        <v>552</v>
      </c>
      <c r="D27" s="37">
        <v>0</v>
      </c>
      <c r="E27" s="37">
        <v>696800</v>
      </c>
      <c r="F27" s="37">
        <f t="shared" si="3"/>
        <v>696800</v>
      </c>
    </row>
    <row r="28" spans="2:6">
      <c r="B28" s="19" t="s">
        <v>505</v>
      </c>
      <c r="C28" s="5" t="s">
        <v>514</v>
      </c>
      <c r="D28" s="37">
        <v>0</v>
      </c>
      <c r="E28" s="37">
        <v>0</v>
      </c>
      <c r="F28" s="37">
        <f t="shared" si="3"/>
        <v>0</v>
      </c>
    </row>
    <row r="29" spans="2:6">
      <c r="B29" s="19" t="s">
        <v>506</v>
      </c>
      <c r="C29" s="5" t="s">
        <v>515</v>
      </c>
      <c r="D29" s="37">
        <v>0</v>
      </c>
      <c r="E29" s="37">
        <v>0</v>
      </c>
      <c r="F29" s="37">
        <f t="shared" si="3"/>
        <v>0</v>
      </c>
    </row>
    <row r="30" spans="2:6">
      <c r="B30" s="19" t="s">
        <v>507</v>
      </c>
      <c r="C30" s="5" t="s">
        <v>516</v>
      </c>
      <c r="D30" s="37">
        <v>0</v>
      </c>
      <c r="E30" s="37">
        <v>0</v>
      </c>
      <c r="F30" s="37">
        <f t="shared" si="3"/>
        <v>0</v>
      </c>
    </row>
    <row r="31" spans="2:6">
      <c r="B31" s="19" t="s">
        <v>508</v>
      </c>
      <c r="C31" s="5" t="s">
        <v>517</v>
      </c>
      <c r="D31" s="37">
        <v>0</v>
      </c>
      <c r="E31" s="37">
        <v>1137</v>
      </c>
      <c r="F31" s="37">
        <f t="shared" si="3"/>
        <v>1137</v>
      </c>
    </row>
    <row r="32" spans="2:6">
      <c r="B32" s="19" t="s">
        <v>509</v>
      </c>
      <c r="C32" s="5" t="s">
        <v>518</v>
      </c>
      <c r="D32" s="37">
        <v>0</v>
      </c>
      <c r="E32" s="37">
        <v>0</v>
      </c>
      <c r="F32" s="37">
        <f t="shared" si="3"/>
        <v>0</v>
      </c>
    </row>
    <row r="33" spans="2:6">
      <c r="B33" s="19" t="s">
        <v>603</v>
      </c>
      <c r="C33" s="5" t="s">
        <v>604</v>
      </c>
      <c r="D33" s="37">
        <v>0</v>
      </c>
      <c r="E33" s="37">
        <v>113190</v>
      </c>
      <c r="F33" s="37">
        <f t="shared" si="3"/>
        <v>113190</v>
      </c>
    </row>
    <row r="34" spans="2:6">
      <c r="B34" s="19" t="s">
        <v>573</v>
      </c>
      <c r="C34" s="5" t="s">
        <v>519</v>
      </c>
      <c r="D34" s="37">
        <v>0</v>
      </c>
      <c r="E34" s="37">
        <v>64000</v>
      </c>
      <c r="F34" s="37">
        <f t="shared" si="3"/>
        <v>64000</v>
      </c>
    </row>
    <row r="35" spans="2:6">
      <c r="B35" s="152" t="s">
        <v>510</v>
      </c>
      <c r="C35" s="152" t="s">
        <v>523</v>
      </c>
      <c r="D35" s="93">
        <f>SUM(D24:D34)</f>
        <v>200000</v>
      </c>
      <c r="E35" s="93">
        <f>SUM(E24:E34)</f>
        <v>1313967</v>
      </c>
      <c r="F35" s="93">
        <f>SUM(F24:F34)</f>
        <v>1313967</v>
      </c>
    </row>
    <row r="37" spans="2:6">
      <c r="B37" s="165"/>
      <c r="C37" s="152" t="s">
        <v>15</v>
      </c>
      <c r="D37" s="93">
        <f>D16+D22+D35</f>
        <v>1283350</v>
      </c>
      <c r="E37" s="93">
        <f>E16+E22+E35</f>
        <v>5076050</v>
      </c>
      <c r="F37" s="93">
        <f>F16+F22+F35</f>
        <v>5076050</v>
      </c>
    </row>
  </sheetData>
  <mergeCells count="1">
    <mergeCell ref="C3:D3"/>
  </mergeCells>
  <phoneticPr fontId="6" type="noConversion"/>
  <pageMargins left="0.35433070866141736" right="0.35433070866141736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B1:F35"/>
  <sheetViews>
    <sheetView workbookViewId="0">
      <selection activeCell="E6" sqref="E6"/>
    </sheetView>
  </sheetViews>
  <sheetFormatPr defaultRowHeight="15"/>
  <cols>
    <col min="2" max="2" width="81.42578125" customWidth="1"/>
    <col min="3" max="5" width="20.7109375" customWidth="1"/>
    <col min="6" max="6" width="9.28515625" bestFit="1" customWidth="1"/>
  </cols>
  <sheetData>
    <row r="1" spans="2:5" ht="15.75">
      <c r="B1" s="17"/>
    </row>
    <row r="2" spans="2:5" ht="15.75">
      <c r="B2" s="171" t="str">
        <f>+'kiadás-bevétel'!B1</f>
        <v>LOVAS KÖZSÉG ÖNKORMÁNYZATA 2017. ÉVI KÖLTSÉGVETÉSE</v>
      </c>
      <c r="C2" s="4"/>
    </row>
    <row r="3" spans="2:5" ht="31.5">
      <c r="B3" s="164" t="s">
        <v>525</v>
      </c>
      <c r="C3" s="18"/>
    </row>
    <row r="4" spans="2:5" ht="15.75">
      <c r="B4" s="17" t="s">
        <v>354</v>
      </c>
      <c r="C4" s="183" t="s">
        <v>581</v>
      </c>
      <c r="D4" s="182" t="str">
        <f>+'1.kiad.'!D4</f>
        <v>3/2018. (V.31.)</v>
      </c>
      <c r="E4" s="195" t="s">
        <v>577</v>
      </c>
    </row>
    <row r="5" spans="2:5" ht="15.75">
      <c r="B5" s="17"/>
      <c r="E5" s="42" t="str">
        <f>+'kiadás-bevétel'!E2</f>
        <v>adatok Ft-ban</v>
      </c>
    </row>
    <row r="6" spans="2:5" ht="72" customHeight="1">
      <c r="B6" s="153" t="s">
        <v>373</v>
      </c>
      <c r="C6" s="60" t="s">
        <v>563</v>
      </c>
      <c r="D6" s="60" t="s">
        <v>564</v>
      </c>
      <c r="E6" s="60" t="s">
        <v>565</v>
      </c>
    </row>
    <row r="7" spans="2:5" s="39" customFormat="1" ht="15.75">
      <c r="B7" s="19" t="s">
        <v>268</v>
      </c>
      <c r="C7" s="20">
        <f>C8+C13+C14+C15+C16+C17+C18+C19</f>
        <v>15535858</v>
      </c>
      <c r="D7" s="20">
        <f t="shared" ref="D7:E7" si="0">D8+D13+D14+D15+D16+D17+D18+D19</f>
        <v>16535858</v>
      </c>
      <c r="E7" s="20">
        <f t="shared" si="0"/>
        <v>16535858</v>
      </c>
    </row>
    <row r="8" spans="2:5" s="39" customFormat="1" ht="15.75">
      <c r="B8" s="36" t="s">
        <v>463</v>
      </c>
      <c r="C8" s="6">
        <f>SUM(C9:C12)</f>
        <v>7011780</v>
      </c>
      <c r="D8" s="6">
        <f t="shared" ref="D8:E8" si="1">SUM(D9:D12)</f>
        <v>7011780</v>
      </c>
      <c r="E8" s="6">
        <f t="shared" si="1"/>
        <v>7011780</v>
      </c>
    </row>
    <row r="9" spans="2:5" s="39" customFormat="1">
      <c r="B9" s="67" t="s">
        <v>452</v>
      </c>
      <c r="C9" s="68">
        <v>876390</v>
      </c>
      <c r="D9" s="68">
        <v>876390</v>
      </c>
      <c r="E9" s="68">
        <f>+D9</f>
        <v>876390</v>
      </c>
    </row>
    <row r="10" spans="2:5" s="39" customFormat="1">
      <c r="B10" s="69" t="s">
        <v>453</v>
      </c>
      <c r="C10" s="68">
        <v>4544000</v>
      </c>
      <c r="D10" s="68">
        <v>4544000</v>
      </c>
      <c r="E10" s="68">
        <f t="shared" ref="E10:E18" si="2">+D10</f>
        <v>4544000</v>
      </c>
    </row>
    <row r="11" spans="2:5" s="39" customFormat="1">
      <c r="B11" s="69" t="s">
        <v>454</v>
      </c>
      <c r="C11" s="68">
        <v>100000</v>
      </c>
      <c r="D11" s="68">
        <v>100000</v>
      </c>
      <c r="E11" s="68">
        <f t="shared" si="2"/>
        <v>100000</v>
      </c>
    </row>
    <row r="12" spans="2:5" s="39" customFormat="1">
      <c r="B12" s="69" t="s">
        <v>455</v>
      </c>
      <c r="C12" s="68">
        <v>1491390</v>
      </c>
      <c r="D12" s="68">
        <v>1491390</v>
      </c>
      <c r="E12" s="68">
        <f t="shared" si="2"/>
        <v>1491390</v>
      </c>
    </row>
    <row r="13" spans="2:5" s="39" customFormat="1" ht="15.75">
      <c r="B13" s="5" t="s">
        <v>456</v>
      </c>
      <c r="C13" s="6">
        <v>5000000</v>
      </c>
      <c r="D13" s="6">
        <v>5000000</v>
      </c>
      <c r="E13" s="203">
        <f t="shared" si="2"/>
        <v>5000000</v>
      </c>
    </row>
    <row r="14" spans="2:5" s="39" customFormat="1" ht="15.75">
      <c r="B14" s="5" t="s">
        <v>572</v>
      </c>
      <c r="C14" s="6">
        <v>188700</v>
      </c>
      <c r="D14" s="6">
        <v>188700</v>
      </c>
      <c r="E14" s="203">
        <f t="shared" si="2"/>
        <v>188700</v>
      </c>
    </row>
    <row r="15" spans="2:5" s="39" customFormat="1" ht="15.75">
      <c r="B15" s="5" t="s">
        <v>457</v>
      </c>
      <c r="C15" s="6">
        <v>936000</v>
      </c>
      <c r="D15" s="6">
        <v>936000</v>
      </c>
      <c r="E15" s="203">
        <f t="shared" si="2"/>
        <v>936000</v>
      </c>
    </row>
    <row r="16" spans="2:5" s="39" customFormat="1" ht="15.75">
      <c r="B16" s="5" t="s">
        <v>590</v>
      </c>
      <c r="C16" s="6">
        <v>2364566</v>
      </c>
      <c r="D16" s="6">
        <v>2364566</v>
      </c>
      <c r="E16" s="203">
        <f t="shared" si="2"/>
        <v>2364566</v>
      </c>
    </row>
    <row r="17" spans="2:5" s="39" customFormat="1" ht="15.75">
      <c r="B17" s="5" t="s">
        <v>458</v>
      </c>
      <c r="C17" s="6">
        <v>15000</v>
      </c>
      <c r="D17" s="6">
        <v>15000</v>
      </c>
      <c r="E17" s="203">
        <v>15000</v>
      </c>
    </row>
    <row r="18" spans="2:5" s="39" customFormat="1" ht="15.75">
      <c r="B18" s="5" t="s">
        <v>459</v>
      </c>
      <c r="C18" s="6">
        <v>19812</v>
      </c>
      <c r="D18" s="6">
        <v>19812</v>
      </c>
      <c r="E18" s="203">
        <f t="shared" si="2"/>
        <v>19812</v>
      </c>
    </row>
    <row r="19" spans="2:5" s="39" customFormat="1" ht="15.75">
      <c r="B19" s="5" t="s">
        <v>605</v>
      </c>
      <c r="C19" s="6">
        <v>0</v>
      </c>
      <c r="D19" s="6">
        <v>1000000</v>
      </c>
      <c r="E19" s="203">
        <v>1000000</v>
      </c>
    </row>
    <row r="20" spans="2:5" s="39" customFormat="1" ht="15.75">
      <c r="B20" s="19" t="s">
        <v>549</v>
      </c>
      <c r="C20" s="20">
        <v>0</v>
      </c>
      <c r="D20" s="20">
        <v>0</v>
      </c>
      <c r="E20" s="20">
        <v>0</v>
      </c>
    </row>
    <row r="21" spans="2:5" s="39" customFormat="1" ht="31.5">
      <c r="B21" s="27" t="s">
        <v>550</v>
      </c>
      <c r="C21" s="20">
        <f>C22+C23+C24+C25+C26</f>
        <v>6007000</v>
      </c>
      <c r="D21" s="20">
        <f>D22+D23+D24+D25+D26</f>
        <v>6120557</v>
      </c>
      <c r="E21" s="20">
        <f>E22+E23+E24+E25+E26</f>
        <v>6120557</v>
      </c>
    </row>
    <row r="22" spans="2:5" ht="15.75">
      <c r="B22" s="36" t="s">
        <v>462</v>
      </c>
      <c r="C22" s="6">
        <v>2500000</v>
      </c>
      <c r="D22" s="6">
        <v>2500000</v>
      </c>
      <c r="E22" s="6">
        <f>+D22</f>
        <v>2500000</v>
      </c>
    </row>
    <row r="23" spans="2:5" ht="15.75">
      <c r="B23" s="5" t="s">
        <v>461</v>
      </c>
      <c r="C23" s="6">
        <v>0</v>
      </c>
      <c r="D23" s="6">
        <v>0</v>
      </c>
      <c r="E23" s="6">
        <f t="shared" ref="E23:E26" si="3">+D23</f>
        <v>0</v>
      </c>
    </row>
    <row r="24" spans="2:5" ht="15.75">
      <c r="B24" s="5" t="s">
        <v>460</v>
      </c>
      <c r="C24" s="6">
        <v>3507000</v>
      </c>
      <c r="D24" s="6">
        <v>3507000</v>
      </c>
      <c r="E24" s="6">
        <f t="shared" si="3"/>
        <v>3507000</v>
      </c>
    </row>
    <row r="25" spans="2:5" ht="15.75">
      <c r="B25" s="5" t="s">
        <v>399</v>
      </c>
      <c r="C25" s="6">
        <v>0</v>
      </c>
      <c r="D25" s="6">
        <v>0</v>
      </c>
      <c r="E25" s="6">
        <f t="shared" si="3"/>
        <v>0</v>
      </c>
    </row>
    <row r="26" spans="2:5" ht="15.75">
      <c r="B26" s="5" t="s">
        <v>450</v>
      </c>
      <c r="C26" s="6">
        <v>0</v>
      </c>
      <c r="D26" s="6">
        <v>113557</v>
      </c>
      <c r="E26" s="6">
        <f t="shared" si="3"/>
        <v>113557</v>
      </c>
    </row>
    <row r="27" spans="2:5" ht="15.75">
      <c r="B27" s="19" t="s">
        <v>270</v>
      </c>
      <c r="C27" s="20">
        <f>C28</f>
        <v>1200000</v>
      </c>
      <c r="D27" s="20">
        <f>D28</f>
        <v>1200000</v>
      </c>
      <c r="E27" s="20">
        <f>E28</f>
        <v>1200000</v>
      </c>
    </row>
    <row r="28" spans="2:5" ht="15.75">
      <c r="B28" s="36" t="s">
        <v>396</v>
      </c>
      <c r="C28" s="6">
        <v>1200000</v>
      </c>
      <c r="D28" s="6">
        <v>1200000</v>
      </c>
      <c r="E28" s="6">
        <f>+D28</f>
        <v>1200000</v>
      </c>
    </row>
    <row r="29" spans="2:5" s="39" customFormat="1" ht="15.75">
      <c r="B29" s="19" t="s">
        <v>527</v>
      </c>
      <c r="C29" s="20">
        <f>C30+C31+C32+C33</f>
        <v>0</v>
      </c>
      <c r="D29" s="20">
        <f>D30+D31+D32+D33</f>
        <v>5536610</v>
      </c>
      <c r="E29" s="20">
        <f>E30+E31+E32+E33</f>
        <v>5536610</v>
      </c>
    </row>
    <row r="30" spans="2:5" ht="15.75">
      <c r="B30" s="36" t="s">
        <v>451</v>
      </c>
      <c r="C30" s="6">
        <v>0</v>
      </c>
      <c r="D30" s="6">
        <v>444500</v>
      </c>
      <c r="E30" s="6">
        <f>+D30</f>
        <v>444500</v>
      </c>
    </row>
    <row r="31" spans="2:5" ht="15.75">
      <c r="B31" s="5" t="s">
        <v>606</v>
      </c>
      <c r="C31" s="6">
        <v>0</v>
      </c>
      <c r="D31" s="6">
        <v>4001600</v>
      </c>
      <c r="E31" s="6">
        <f t="shared" ref="E31:E34" si="4">+D31</f>
        <v>4001600</v>
      </c>
    </row>
    <row r="32" spans="2:5" ht="15.75">
      <c r="B32" s="5" t="s">
        <v>607</v>
      </c>
      <c r="C32" s="6">
        <v>0</v>
      </c>
      <c r="D32" s="6">
        <v>882500</v>
      </c>
      <c r="E32" s="6">
        <f t="shared" si="4"/>
        <v>882500</v>
      </c>
    </row>
    <row r="33" spans="2:6" ht="15.75">
      <c r="B33" s="5" t="s">
        <v>608</v>
      </c>
      <c r="C33" s="6">
        <v>0</v>
      </c>
      <c r="D33" s="6">
        <v>208010</v>
      </c>
      <c r="E33" s="6">
        <f t="shared" si="4"/>
        <v>208010</v>
      </c>
    </row>
    <row r="34" spans="2:6" ht="15.75">
      <c r="B34" s="19" t="s">
        <v>529</v>
      </c>
      <c r="C34" s="20">
        <v>0</v>
      </c>
      <c r="D34" s="20">
        <v>0</v>
      </c>
      <c r="E34" s="6">
        <f t="shared" si="4"/>
        <v>0</v>
      </c>
    </row>
    <row r="35" spans="2:6" ht="31.5">
      <c r="B35" s="159" t="s">
        <v>524</v>
      </c>
      <c r="C35" s="93">
        <f>C7+C20+C21+C27+C29+C34</f>
        <v>22742858</v>
      </c>
      <c r="D35" s="93">
        <f>D7+D20+D21+D27+D29+D34</f>
        <v>29393025</v>
      </c>
      <c r="E35" s="93">
        <f>E7+E20+E21+E27+E29+E34</f>
        <v>29393025</v>
      </c>
      <c r="F35" s="50"/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1:F31"/>
  <sheetViews>
    <sheetView workbookViewId="0">
      <selection activeCell="F7" sqref="F7"/>
    </sheetView>
  </sheetViews>
  <sheetFormatPr defaultRowHeight="15"/>
  <cols>
    <col min="2" max="2" width="9.42578125" bestFit="1" customWidth="1"/>
    <col min="3" max="3" width="60" customWidth="1"/>
    <col min="4" max="6" width="20.7109375" customWidth="1"/>
  </cols>
  <sheetData>
    <row r="1" spans="2:6" ht="15.75">
      <c r="C1" s="17"/>
    </row>
    <row r="2" spans="2:6" ht="15.75">
      <c r="B2" s="3"/>
      <c r="C2" s="171" t="str">
        <f>+'kiadás-bevétel'!B1</f>
        <v>LOVAS KÖZSÉG ÖNKORMÁNYZATA 2017. ÉVI KÖLTSÉGVETÉSE</v>
      </c>
      <c r="D2" s="4"/>
    </row>
    <row r="3" spans="2:6" ht="47.25" customHeight="1">
      <c r="B3" s="3"/>
      <c r="C3" s="206" t="s">
        <v>526</v>
      </c>
      <c r="D3" s="206"/>
    </row>
    <row r="4" spans="2:6" ht="15.75">
      <c r="B4" s="3"/>
      <c r="C4" s="164"/>
      <c r="D4" s="164"/>
    </row>
    <row r="5" spans="2:6" ht="15.75">
      <c r="B5" s="3"/>
      <c r="C5" s="17" t="s">
        <v>354</v>
      </c>
      <c r="D5" s="183" t="s">
        <v>582</v>
      </c>
      <c r="E5" s="182" t="str">
        <f>+'1.kiad.'!D4</f>
        <v>3/2018. (V.31.)</v>
      </c>
      <c r="F5" s="195" t="s">
        <v>577</v>
      </c>
    </row>
    <row r="6" spans="2:6" ht="15.75">
      <c r="B6" s="3"/>
      <c r="C6" s="17"/>
      <c r="F6" s="42" t="str">
        <f>+'kiadás-bevétel'!E2</f>
        <v>adatok Ft-ban</v>
      </c>
    </row>
    <row r="7" spans="2:6" ht="63.75" customHeight="1">
      <c r="B7" s="151" t="s">
        <v>371</v>
      </c>
      <c r="C7" s="151" t="s">
        <v>372</v>
      </c>
      <c r="D7" s="60" t="s">
        <v>563</v>
      </c>
      <c r="E7" s="60" t="s">
        <v>564</v>
      </c>
      <c r="F7" s="60" t="s">
        <v>565</v>
      </c>
    </row>
    <row r="8" spans="2:6" ht="15.75">
      <c r="B8" s="168" t="s">
        <v>538</v>
      </c>
      <c r="C8" s="167" t="s">
        <v>539</v>
      </c>
      <c r="D8" s="188">
        <f>D9+D10</f>
        <v>0</v>
      </c>
      <c r="E8" s="188">
        <v>992991</v>
      </c>
      <c r="F8" s="188">
        <f>+E8</f>
        <v>992991</v>
      </c>
    </row>
    <row r="9" spans="2:6" ht="15.75">
      <c r="B9" s="166" t="s">
        <v>365</v>
      </c>
      <c r="C9" s="10" t="s">
        <v>537</v>
      </c>
      <c r="D9" s="6">
        <f>D10+D14</f>
        <v>0</v>
      </c>
      <c r="E9" s="6">
        <v>0</v>
      </c>
      <c r="F9" s="188">
        <f t="shared" ref="F9:F14" si="0">+E9</f>
        <v>0</v>
      </c>
    </row>
    <row r="10" spans="2:6" ht="15.75">
      <c r="B10" s="5"/>
      <c r="C10" s="5" t="s">
        <v>535</v>
      </c>
      <c r="D10" s="6">
        <v>0</v>
      </c>
      <c r="E10" s="6">
        <v>0</v>
      </c>
      <c r="F10" s="188">
        <f t="shared" si="0"/>
        <v>0</v>
      </c>
    </row>
    <row r="11" spans="2:6" ht="31.5">
      <c r="B11" s="5" t="s">
        <v>540</v>
      </c>
      <c r="C11" s="10" t="s">
        <v>544</v>
      </c>
      <c r="D11" s="6">
        <v>0</v>
      </c>
      <c r="E11" s="6">
        <v>0</v>
      </c>
      <c r="F11" s="188">
        <f t="shared" si="0"/>
        <v>0</v>
      </c>
    </row>
    <row r="12" spans="2:6" ht="31.5">
      <c r="B12" s="5" t="s">
        <v>541</v>
      </c>
      <c r="C12" s="10" t="s">
        <v>545</v>
      </c>
      <c r="D12" s="6">
        <v>0</v>
      </c>
      <c r="E12" s="6">
        <v>0</v>
      </c>
      <c r="F12" s="188">
        <f t="shared" si="0"/>
        <v>0</v>
      </c>
    </row>
    <row r="13" spans="2:6" ht="31.5">
      <c r="B13" s="5" t="s">
        <v>542</v>
      </c>
      <c r="C13" s="10" t="s">
        <v>546</v>
      </c>
      <c r="D13" s="6">
        <v>0</v>
      </c>
      <c r="E13" s="6">
        <v>0</v>
      </c>
      <c r="F13" s="188">
        <f t="shared" si="0"/>
        <v>0</v>
      </c>
    </row>
    <row r="14" spans="2:6" ht="31.5">
      <c r="B14" s="5" t="s">
        <v>543</v>
      </c>
      <c r="C14" s="10" t="s">
        <v>406</v>
      </c>
      <c r="D14" s="6">
        <v>0</v>
      </c>
      <c r="E14" s="6">
        <v>0</v>
      </c>
      <c r="F14" s="188">
        <f t="shared" si="0"/>
        <v>0</v>
      </c>
    </row>
    <row r="15" spans="2:6" ht="15.75">
      <c r="B15" s="152" t="s">
        <v>400</v>
      </c>
      <c r="C15" s="159" t="s">
        <v>465</v>
      </c>
      <c r="D15" s="93">
        <f>D8+D11+D12+D13+D14</f>
        <v>0</v>
      </c>
      <c r="E15" s="93">
        <f>E8+E11+E12+E13+E14</f>
        <v>992991</v>
      </c>
      <c r="F15" s="93">
        <f>F8+F11+F12+F13+F14</f>
        <v>992991</v>
      </c>
    </row>
    <row r="18" spans="2:6" ht="15.75">
      <c r="B18" s="5" t="s">
        <v>466</v>
      </c>
      <c r="C18" s="5" t="s">
        <v>472</v>
      </c>
      <c r="D18" s="37">
        <v>0</v>
      </c>
      <c r="E18" s="37">
        <v>0</v>
      </c>
      <c r="F18" s="37">
        <f>+E18</f>
        <v>0</v>
      </c>
    </row>
    <row r="19" spans="2:6" ht="15.75">
      <c r="B19" s="5" t="s">
        <v>467</v>
      </c>
      <c r="C19" s="5" t="s">
        <v>473</v>
      </c>
      <c r="D19" s="37">
        <v>0</v>
      </c>
      <c r="E19" s="37">
        <v>0</v>
      </c>
      <c r="F19" s="37">
        <f t="shared" ref="F19:F22" si="1">+E19</f>
        <v>0</v>
      </c>
    </row>
    <row r="20" spans="2:6" ht="15.75">
      <c r="B20" s="5" t="s">
        <v>468</v>
      </c>
      <c r="C20" s="5" t="s">
        <v>474</v>
      </c>
      <c r="D20" s="37">
        <v>0</v>
      </c>
      <c r="E20" s="37">
        <v>0</v>
      </c>
      <c r="F20" s="37">
        <f t="shared" si="1"/>
        <v>0</v>
      </c>
    </row>
    <row r="21" spans="2:6" ht="15.75">
      <c r="B21" s="5" t="s">
        <v>469</v>
      </c>
      <c r="C21" s="5" t="s">
        <v>475</v>
      </c>
      <c r="D21" s="37">
        <v>0</v>
      </c>
      <c r="E21" s="37">
        <v>0</v>
      </c>
      <c r="F21" s="37">
        <f t="shared" si="1"/>
        <v>0</v>
      </c>
    </row>
    <row r="22" spans="2:6" ht="15.75">
      <c r="B22" s="5" t="s">
        <v>470</v>
      </c>
      <c r="C22" s="5" t="s">
        <v>476</v>
      </c>
      <c r="D22" s="37">
        <v>0</v>
      </c>
      <c r="E22" s="37">
        <v>0</v>
      </c>
      <c r="F22" s="37">
        <f t="shared" si="1"/>
        <v>0</v>
      </c>
    </row>
    <row r="23" spans="2:6" ht="15.75">
      <c r="B23" s="152" t="s">
        <v>471</v>
      </c>
      <c r="C23" s="159" t="s">
        <v>477</v>
      </c>
      <c r="D23" s="93">
        <f>SUM(D18:D22)</f>
        <v>0</v>
      </c>
      <c r="E23" s="93">
        <f>SUM(E18:E22)</f>
        <v>0</v>
      </c>
      <c r="F23" s="93">
        <f>SUM(F18:F22)</f>
        <v>0</v>
      </c>
    </row>
    <row r="26" spans="2:6" ht="31.5">
      <c r="B26" s="5" t="s">
        <v>478</v>
      </c>
      <c r="C26" s="10" t="s">
        <v>497</v>
      </c>
      <c r="D26" s="37">
        <v>0</v>
      </c>
      <c r="E26" s="37">
        <v>0</v>
      </c>
      <c r="F26" s="37">
        <f>+E26</f>
        <v>0</v>
      </c>
    </row>
    <row r="27" spans="2:6" ht="31.5">
      <c r="B27" s="5" t="s">
        <v>479</v>
      </c>
      <c r="C27" s="10" t="s">
        <v>498</v>
      </c>
      <c r="D27" s="37">
        <v>0</v>
      </c>
      <c r="E27" s="37">
        <v>0</v>
      </c>
      <c r="F27" s="37">
        <f t="shared" ref="F27:F28" si="2">+E27</f>
        <v>0</v>
      </c>
    </row>
    <row r="28" spans="2:6" ht="31.5">
      <c r="B28" s="5" t="s">
        <v>480</v>
      </c>
      <c r="C28" s="10" t="s">
        <v>499</v>
      </c>
      <c r="D28" s="37">
        <v>0</v>
      </c>
      <c r="E28" s="37">
        <v>0</v>
      </c>
      <c r="F28" s="37">
        <f t="shared" si="2"/>
        <v>0</v>
      </c>
    </row>
    <row r="29" spans="2:6" ht="15.75">
      <c r="B29" s="152" t="s">
        <v>481</v>
      </c>
      <c r="C29" s="152" t="s">
        <v>500</v>
      </c>
      <c r="D29" s="93">
        <f>SUM(D26:D28)</f>
        <v>0</v>
      </c>
      <c r="E29" s="93">
        <f>SUM(E26:E28)</f>
        <v>0</v>
      </c>
      <c r="F29" s="93">
        <f>SUM(F26:F28)</f>
        <v>0</v>
      </c>
    </row>
    <row r="31" spans="2:6" ht="15.75">
      <c r="B31" s="152"/>
      <c r="C31" s="152" t="s">
        <v>15</v>
      </c>
      <c r="D31" s="93">
        <f>D15+D23+D29</f>
        <v>0</v>
      </c>
      <c r="E31" s="93">
        <f>E15+E23+E29</f>
        <v>992991</v>
      </c>
      <c r="F31" s="93">
        <f>F15+F23+F29</f>
        <v>992991</v>
      </c>
    </row>
  </sheetData>
  <mergeCells count="1">
    <mergeCell ref="C3:D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B3:E14"/>
  <sheetViews>
    <sheetView workbookViewId="0">
      <selection activeCell="E9" sqref="E9"/>
    </sheetView>
  </sheetViews>
  <sheetFormatPr defaultColWidth="9.140625" defaultRowHeight="15.75"/>
  <cols>
    <col min="1" max="1" width="9.140625" style="3"/>
    <col min="2" max="2" width="8.28515625" style="3" bestFit="1" customWidth="1"/>
    <col min="3" max="3" width="30.140625" style="3" bestFit="1" customWidth="1"/>
    <col min="4" max="5" width="20.7109375" style="3" customWidth="1"/>
    <col min="6" max="16384" width="9.140625" style="3"/>
  </cols>
  <sheetData>
    <row r="3" spans="2:5">
      <c r="B3" s="207" t="s">
        <v>597</v>
      </c>
      <c r="C3" s="207"/>
      <c r="D3" s="207"/>
      <c r="E3" s="207"/>
    </row>
    <row r="4" spans="2:5">
      <c r="B4" s="207" t="s">
        <v>591</v>
      </c>
      <c r="C4" s="207"/>
      <c r="D4" s="207"/>
      <c r="E4" s="207"/>
    </row>
    <row r="5" spans="2:5">
      <c r="B5" s="99"/>
      <c r="C5" s="99"/>
      <c r="D5" s="99"/>
      <c r="E5" s="99"/>
    </row>
    <row r="7" spans="2:5">
      <c r="B7" s="196"/>
      <c r="C7" s="183" t="s">
        <v>583</v>
      </c>
      <c r="D7" s="182" t="str">
        <f>+'1.kiad.'!D4</f>
        <v>3/2018. (V.31.)</v>
      </c>
      <c r="E7" s="195" t="s">
        <v>577</v>
      </c>
    </row>
    <row r="8" spans="2:5" ht="16.5" thickBot="1">
      <c r="B8" s="107"/>
      <c r="C8" s="107"/>
      <c r="D8" s="107"/>
      <c r="E8" s="150" t="str">
        <f>+'kiadás-bevétel'!E2</f>
        <v>adatok Ft-ban</v>
      </c>
    </row>
    <row r="9" spans="2:5" ht="54" customHeight="1">
      <c r="B9" s="208" t="s">
        <v>1</v>
      </c>
      <c r="C9" s="211" t="s">
        <v>3</v>
      </c>
      <c r="D9" s="144" t="s">
        <v>10</v>
      </c>
      <c r="E9" s="144" t="s">
        <v>11</v>
      </c>
    </row>
    <row r="10" spans="2:5">
      <c r="B10" s="209"/>
      <c r="C10" s="212"/>
      <c r="D10" s="145" t="s">
        <v>4</v>
      </c>
      <c r="E10" s="214" t="s">
        <v>5</v>
      </c>
    </row>
    <row r="11" spans="2:5" ht="16.5" thickBot="1">
      <c r="B11" s="210"/>
      <c r="C11" s="213"/>
      <c r="D11" s="145" t="s">
        <v>9</v>
      </c>
      <c r="E11" s="215"/>
    </row>
    <row r="12" spans="2:5">
      <c r="B12" s="100" t="s">
        <v>109</v>
      </c>
      <c r="C12" s="101" t="s">
        <v>6</v>
      </c>
      <c r="D12" s="102">
        <v>16110000</v>
      </c>
      <c r="E12" s="103">
        <v>0</v>
      </c>
    </row>
    <row r="13" spans="2:5" ht="16.5" thickBot="1">
      <c r="B13" s="104" t="s">
        <v>108</v>
      </c>
      <c r="C13" s="105" t="s">
        <v>7</v>
      </c>
      <c r="D13" s="6">
        <v>4980000</v>
      </c>
      <c r="E13" s="106">
        <v>0</v>
      </c>
    </row>
    <row r="14" spans="2:5" ht="16.5" thickBot="1">
      <c r="B14" s="146"/>
      <c r="C14" s="147" t="s">
        <v>2</v>
      </c>
      <c r="D14" s="148">
        <f>SUM(D12:D13)</f>
        <v>21090000</v>
      </c>
      <c r="E14" s="149">
        <f>SUM(E12:E13)</f>
        <v>0</v>
      </c>
    </row>
  </sheetData>
  <mergeCells count="5">
    <mergeCell ref="B3:E3"/>
    <mergeCell ref="B9:B11"/>
    <mergeCell ref="C9:C11"/>
    <mergeCell ref="B4:E4"/>
    <mergeCell ref="E10:E1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1:F28"/>
  <sheetViews>
    <sheetView workbookViewId="0">
      <selection activeCell="E5" sqref="E5"/>
    </sheetView>
  </sheetViews>
  <sheetFormatPr defaultColWidth="9.140625" defaultRowHeight="15.75"/>
  <cols>
    <col min="1" max="1" width="9.140625" style="3"/>
    <col min="2" max="2" width="70.7109375" style="3" bestFit="1" customWidth="1"/>
    <col min="3" max="3" width="20.7109375" style="4" customWidth="1"/>
    <col min="4" max="5" width="20.7109375" style="3" customWidth="1"/>
    <col min="6" max="16384" width="9.140625" style="3"/>
  </cols>
  <sheetData>
    <row r="1" spans="2:5">
      <c r="B1" s="17"/>
    </row>
    <row r="2" spans="2:5">
      <c r="B2" s="171" t="s">
        <v>562</v>
      </c>
    </row>
    <row r="3" spans="2:5">
      <c r="B3" s="17" t="s">
        <v>351</v>
      </c>
      <c r="C3" s="183" t="s">
        <v>584</v>
      </c>
      <c r="D3" s="182" t="str">
        <f>+'1.kiad.'!D4</f>
        <v>3/2018. (V.31.)</v>
      </c>
      <c r="E3" s="195" t="s">
        <v>577</v>
      </c>
    </row>
    <row r="4" spans="2:5">
      <c r="B4" s="17" t="s">
        <v>354</v>
      </c>
      <c r="C4" s="3"/>
      <c r="E4" s="42" t="str">
        <f>+'kiadás-bevétel'!E2</f>
        <v>adatok Ft-ban</v>
      </c>
    </row>
    <row r="5" spans="2:5" ht="67.5" customHeight="1">
      <c r="B5" s="63" t="s">
        <v>373</v>
      </c>
      <c r="C5" s="64" t="s">
        <v>563</v>
      </c>
      <c r="D5" s="64" t="s">
        <v>564</v>
      </c>
      <c r="E5" s="64" t="s">
        <v>565</v>
      </c>
    </row>
    <row r="6" spans="2:5">
      <c r="B6" s="19" t="s">
        <v>560</v>
      </c>
      <c r="C6" s="20">
        <v>3937000</v>
      </c>
      <c r="D6" s="20">
        <v>1564500</v>
      </c>
      <c r="E6" s="20">
        <f>+D6</f>
        <v>1564500</v>
      </c>
    </row>
    <row r="7" spans="2:5">
      <c r="B7" s="19" t="s">
        <v>163</v>
      </c>
      <c r="C7" s="20">
        <f>SUM(C8)</f>
        <v>0</v>
      </c>
      <c r="D7" s="20">
        <f t="shared" ref="D7:E7" si="0">SUM(D8)</f>
        <v>22894410</v>
      </c>
      <c r="E7" s="20">
        <f t="shared" si="0"/>
        <v>22894410</v>
      </c>
    </row>
    <row r="8" spans="2:5">
      <c r="B8" s="190" t="s">
        <v>575</v>
      </c>
      <c r="C8" s="6"/>
      <c r="D8" s="6">
        <v>22894410</v>
      </c>
      <c r="E8" s="6">
        <f>+D8</f>
        <v>22894410</v>
      </c>
    </row>
    <row r="9" spans="2:5">
      <c r="B9" s="19" t="s">
        <v>167</v>
      </c>
      <c r="C9" s="20">
        <v>788000</v>
      </c>
      <c r="D9" s="20">
        <v>380800</v>
      </c>
      <c r="E9" s="20">
        <f>+D9</f>
        <v>380800</v>
      </c>
    </row>
    <row r="10" spans="2:5">
      <c r="B10" s="190" t="s">
        <v>554</v>
      </c>
      <c r="C10" s="6">
        <v>79000</v>
      </c>
      <c r="D10" s="6">
        <v>0</v>
      </c>
      <c r="E10" s="6">
        <f>+D10</f>
        <v>0</v>
      </c>
    </row>
    <row r="11" spans="2:5">
      <c r="B11" s="190" t="s">
        <v>555</v>
      </c>
      <c r="C11" s="6">
        <v>5000000</v>
      </c>
      <c r="D11" s="6">
        <v>200000</v>
      </c>
      <c r="E11" s="6">
        <f t="shared" ref="E11:E15" si="1">+D11</f>
        <v>200000</v>
      </c>
    </row>
    <row r="12" spans="2:5">
      <c r="B12" s="190" t="s">
        <v>556</v>
      </c>
      <c r="C12" s="6">
        <v>945000</v>
      </c>
      <c r="D12" s="6">
        <v>0</v>
      </c>
      <c r="E12" s="6">
        <f t="shared" si="1"/>
        <v>0</v>
      </c>
    </row>
    <row r="13" spans="2:5">
      <c r="B13" s="190" t="s">
        <v>557</v>
      </c>
      <c r="C13" s="6">
        <v>1575000</v>
      </c>
      <c r="D13" s="6">
        <v>1577750</v>
      </c>
      <c r="E13" s="6">
        <f t="shared" si="1"/>
        <v>1577750</v>
      </c>
    </row>
    <row r="14" spans="2:5">
      <c r="B14" s="190" t="s">
        <v>558</v>
      </c>
      <c r="C14" s="6">
        <v>545000</v>
      </c>
      <c r="D14" s="6">
        <v>343400</v>
      </c>
      <c r="E14" s="6">
        <f t="shared" si="1"/>
        <v>343400</v>
      </c>
    </row>
    <row r="15" spans="2:5">
      <c r="B15" s="190" t="s">
        <v>559</v>
      </c>
      <c r="C15" s="6">
        <v>15748000</v>
      </c>
      <c r="D15" s="6">
        <v>0</v>
      </c>
      <c r="E15" s="6">
        <f t="shared" si="1"/>
        <v>0</v>
      </c>
    </row>
    <row r="16" spans="2:5">
      <c r="B16" s="19" t="s">
        <v>164</v>
      </c>
      <c r="C16" s="20">
        <f>SUM(C10:C15)</f>
        <v>23892000</v>
      </c>
      <c r="D16" s="20">
        <f>SUM(D10:D15)</f>
        <v>2121150</v>
      </c>
      <c r="E16" s="20">
        <f>SUM(E10:E15)</f>
        <v>2121150</v>
      </c>
    </row>
    <row r="17" spans="2:6">
      <c r="B17" s="19" t="s">
        <v>165</v>
      </c>
      <c r="C17" s="20">
        <v>0</v>
      </c>
      <c r="D17" s="20">
        <v>0</v>
      </c>
      <c r="E17" s="20">
        <f>+D17</f>
        <v>0</v>
      </c>
    </row>
    <row r="18" spans="2:6">
      <c r="B18" s="19" t="s">
        <v>166</v>
      </c>
      <c r="C18" s="20">
        <v>0</v>
      </c>
      <c r="D18" s="20">
        <v>0</v>
      </c>
      <c r="E18" s="20">
        <f>+D18</f>
        <v>0</v>
      </c>
    </row>
    <row r="19" spans="2:6">
      <c r="B19" s="19" t="s">
        <v>168</v>
      </c>
      <c r="C19" s="20">
        <v>7725000</v>
      </c>
      <c r="D19" s="20">
        <v>6995633</v>
      </c>
      <c r="E19" s="20">
        <f>+D19</f>
        <v>6995633</v>
      </c>
    </row>
    <row r="20" spans="2:6">
      <c r="B20" s="44" t="s">
        <v>352</v>
      </c>
      <c r="C20" s="45">
        <f>C6+C7+C9+C16+C17+C18+C19</f>
        <v>36342000</v>
      </c>
      <c r="D20" s="45">
        <f>D6+D7+D9+D16+D17+D18+D19</f>
        <v>33956493</v>
      </c>
      <c r="E20" s="45">
        <f>E6+E7+E9+E16+E17+E18+E19</f>
        <v>33956493</v>
      </c>
    </row>
    <row r="21" spans="2:6">
      <c r="B21" s="19" t="s">
        <v>169</v>
      </c>
      <c r="C21" s="48">
        <v>0</v>
      </c>
      <c r="D21" s="48">
        <v>0</v>
      </c>
      <c r="E21" s="48">
        <v>0</v>
      </c>
    </row>
    <row r="22" spans="2:6">
      <c r="B22" s="19" t="s">
        <v>170</v>
      </c>
      <c r="C22" s="48">
        <v>0</v>
      </c>
      <c r="D22" s="48">
        <v>0</v>
      </c>
      <c r="E22" s="48">
        <v>0</v>
      </c>
    </row>
    <row r="23" spans="2:6">
      <c r="B23" s="190" t="s">
        <v>414</v>
      </c>
      <c r="C23" s="6">
        <v>500000</v>
      </c>
      <c r="D23" s="6">
        <v>0</v>
      </c>
      <c r="E23" s="6">
        <f>+D23</f>
        <v>0</v>
      </c>
    </row>
    <row r="24" spans="2:6">
      <c r="B24" s="19" t="s">
        <v>405</v>
      </c>
      <c r="C24" s="20">
        <f>SUM(C23:C23)</f>
        <v>500000</v>
      </c>
      <c r="D24" s="20">
        <f>SUM(D23:D23)</f>
        <v>0</v>
      </c>
      <c r="E24" s="20">
        <f>SUM(E23:E23)</f>
        <v>0</v>
      </c>
    </row>
    <row r="25" spans="2:6">
      <c r="B25" s="19" t="s">
        <v>172</v>
      </c>
      <c r="C25" s="20">
        <v>135000</v>
      </c>
      <c r="D25" s="20">
        <v>0</v>
      </c>
      <c r="E25" s="20">
        <f>+D25</f>
        <v>0</v>
      </c>
    </row>
    <row r="26" spans="2:6">
      <c r="B26" s="44" t="s">
        <v>353</v>
      </c>
      <c r="C26" s="45">
        <f>C21+C22+C24+C25</f>
        <v>635000</v>
      </c>
      <c r="D26" s="45">
        <f t="shared" ref="D26:E26" si="2">D21+D22+D24+D25</f>
        <v>0</v>
      </c>
      <c r="E26" s="45">
        <f t="shared" si="2"/>
        <v>0</v>
      </c>
    </row>
    <row r="27" spans="2:6">
      <c r="D27" s="4"/>
      <c r="E27" s="4"/>
    </row>
    <row r="28" spans="2:6" ht="18.75">
      <c r="B28" s="40" t="s">
        <v>617</v>
      </c>
      <c r="C28" s="41">
        <f>C20+C26</f>
        <v>36977000</v>
      </c>
      <c r="D28" s="41">
        <f>D20+D26</f>
        <v>33956493</v>
      </c>
      <c r="E28" s="41">
        <f>E20+E26</f>
        <v>33956493</v>
      </c>
      <c r="F28" s="51"/>
    </row>
  </sheetData>
  <phoneticPr fontId="6" type="noConversion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12.ktgv.m.közg.tag.</vt:lpstr>
      <vt:lpstr>13.megbontás</vt:lpstr>
      <vt:lpstr>'11.létszám'!Nyomtatási_terület</vt:lpstr>
      <vt:lpstr>'12.ktgv.m.közg.tag.'!Nyomtatási_terület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 Pénzugy</cp:lastModifiedBy>
  <cp:lastPrinted>2018-06-04T12:07:37Z</cp:lastPrinted>
  <dcterms:created xsi:type="dcterms:W3CDTF">2014-02-16T16:34:25Z</dcterms:created>
  <dcterms:modified xsi:type="dcterms:W3CDTF">2018-06-04T12:11:34Z</dcterms:modified>
</cp:coreProperties>
</file>