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7980" firstSheet="7" activeTab="8"/>
  </bookViews>
  <sheets>
    <sheet name="bevételek önkormányzat" sheetId="1" r:id="rId1"/>
    <sheet name="kiadások önkorm" sheetId="2" r:id="rId2"/>
    <sheet name="Működési mérleg" sheetId="3" r:id="rId3"/>
    <sheet name="Felhalmozási mérleg" sheetId="4" r:id="rId4"/>
    <sheet name="MÉRLEG" sheetId="5" r:id="rId5"/>
    <sheet name="beruházások felújítások" sheetId="6" r:id="rId6"/>
    <sheet name="EU projektek" sheetId="7" r:id="rId7"/>
    <sheet name="Többéves kihatás " sheetId="8" r:id="rId8"/>
    <sheet name="Adósságállomány " sheetId="9" r:id="rId9"/>
    <sheet name="Adósságot keletkeztető ügyletek" sheetId="10" r:id="rId10"/>
    <sheet name="Közvetett" sheetId="11" r:id="rId11"/>
    <sheet name="Gördülő bevételek 3éves" sheetId="12" r:id="rId12"/>
    <sheet name="Gördülő kiadások 3 éves" sheetId="13" r:id="rId13"/>
    <sheet name="Vagyon kimutatás " sheetId="14" r:id="rId14"/>
    <sheet name="Gazdálkodó szervezet " sheetId="15" r:id="rId15"/>
    <sheet name="Pénzeszköz" sheetId="16" r:id="rId16"/>
    <sheet name="Maradványkimutatás " sheetId="17" r:id="rId17"/>
  </sheets>
  <definedNames>
    <definedName name="_xlfn.IFERROR" hidden="1">#NAME?</definedName>
    <definedName name="_xlnm.Print_Area" localSheetId="8">'Adósságállomány '!$A$1:$J$19</definedName>
    <definedName name="_xlnm.Print_Area" localSheetId="9">'Adósságot keletkeztető ügyletek'!$A$1:$F$16</definedName>
    <definedName name="_xlnm.Print_Area" localSheetId="5">'beruházások felújítások'!$A$1:$E$59</definedName>
    <definedName name="_xlnm.Print_Area" localSheetId="0">'bevételek önkormányzat'!$A$1:$E$98</definedName>
    <definedName name="_xlnm.Print_Area" localSheetId="6">'EU projektek'!$A$1:$D$86</definedName>
    <definedName name="_xlnm.Print_Area" localSheetId="3">'Felhalmozási mérleg'!$A$1:$J$33</definedName>
    <definedName name="_xlnm.Print_Area" localSheetId="14">'Gazdálkodó szervezet '!$A$1:$F$22</definedName>
    <definedName name="_xlnm.Print_Area" localSheetId="11">'Gördülő bevételek 3éves'!$A$1:$F$98</definedName>
    <definedName name="_xlnm.Print_Area" localSheetId="12">'Gördülő kiadások 3 éves'!$A$1:$F$124</definedName>
    <definedName name="_xlnm.Print_Area" localSheetId="1">'kiadások önkorm'!$A$1:$E$124</definedName>
    <definedName name="_xlnm.Print_Area" localSheetId="10">'Közvetett'!$A$1:$E$34</definedName>
    <definedName name="_xlnm.Print_Area" localSheetId="16">'Maradványkimutatás '!$A$1:$B$24</definedName>
    <definedName name="_xlnm.Print_Area" localSheetId="4">'MÉRLEG'!$A$1:$E$156</definedName>
    <definedName name="_xlnm.Print_Area" localSheetId="2">'Működési mérleg'!$A$1:$J$30</definedName>
    <definedName name="_xlnm.Print_Area" localSheetId="15">'Pénzeszköz'!$A$1:$D$14</definedName>
    <definedName name="_xlnm.Print_Area" localSheetId="7">'Többéves kihatás '!$A$1:$I$34</definedName>
    <definedName name="_xlnm.Print_Area" localSheetId="13">'Vagyon kimutatás '!$A$1:$E$120</definedName>
    <definedName name="pr232" localSheetId="9">'Adósságot keletkeztető ügyletek'!#REF!</definedName>
    <definedName name="pr232" localSheetId="4">'MÉRLEG'!#REF!</definedName>
    <definedName name="pr233" localSheetId="9">'Adósságot keletkeztető ügyletek'!#REF!</definedName>
    <definedName name="pr233" localSheetId="4">'MÉRLEG'!#REF!</definedName>
    <definedName name="pr234" localSheetId="9">'Adósságot keletkeztető ügyletek'!#REF!</definedName>
    <definedName name="pr234" localSheetId="4">'MÉRLEG'!#REF!</definedName>
    <definedName name="pr235" localSheetId="9">'Adósságot keletkeztető ügyletek'!#REF!</definedName>
    <definedName name="pr235" localSheetId="4">'MÉRLEG'!#REF!</definedName>
    <definedName name="pr236" localSheetId="9">'Adósságot keletkeztető ügyletek'!#REF!</definedName>
    <definedName name="pr236" localSheetId="4">'MÉRLEG'!#REF!</definedName>
    <definedName name="pr312" localSheetId="9">'Adósságot keletkeztető ügyletek'!#REF!</definedName>
    <definedName name="pr312" localSheetId="4">'MÉRLEG'!#REF!</definedName>
    <definedName name="pr313" localSheetId="9">'Adósságot keletkeztető ügyletek'!#REF!</definedName>
    <definedName name="pr313" localSheetId="4">'MÉRLEG'!#REF!</definedName>
    <definedName name="pr314" localSheetId="9">'Adósságot keletkeztető ügyletek'!#REF!</definedName>
    <definedName name="pr314" localSheetId="4">'MÉRLEG'!#REF!</definedName>
    <definedName name="pr315" localSheetId="9">'Adósságot keletkeztető ügyletek'!#REF!</definedName>
    <definedName name="pr315" localSheetId="4">'MÉRLEG'!#REF!</definedName>
    <definedName name="pr347" localSheetId="9">'Adósságot keletkeztető ügyletek'!#REF!</definedName>
    <definedName name="pr348" localSheetId="9">'Adósságot keletkeztető ügyletek'!#REF!</definedName>
    <definedName name="pr349" localSheetId="9">'Adósságot keletkeztető ügyletek'!#REF!</definedName>
    <definedName name="pr395" localSheetId="9">'Adósságot keletkeztető ügyletek'!#REF!</definedName>
    <definedName name="pr396" localSheetId="9">'Adósságot keletkeztető ügyletek'!#REF!</definedName>
    <definedName name="pr397" localSheetId="9">'Adósságot keletkeztető ügyletek'!#REF!</definedName>
  </definedNames>
  <calcPr fullCalcOnLoad="1"/>
</workbook>
</file>

<file path=xl/sharedStrings.xml><?xml version="1.0" encoding="utf-8"?>
<sst xmlns="http://schemas.openxmlformats.org/spreadsheetml/2006/main" count="1885" uniqueCount="875">
  <si>
    <t>2022. évi előirányzat</t>
  </si>
  <si>
    <t>TOP-5.3.1-16-SO1-2017 Helyi identitás</t>
  </si>
  <si>
    <t>ÖNKORMÁNYZATI ELŐIRÁNYZATOK</t>
  </si>
  <si>
    <t>ÖNKORMÁNYZAT ÉS KÖLTSÉGVETÉSI SZERVEI ELŐIRÁNYZATA MINDÖSSZESEN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</si>
  <si>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</si>
  <si>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</si>
  <si>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</si>
  <si>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</si>
  <si>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</si>
  <si>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</si>
  <si>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</si>
  <si>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</si>
  <si>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Beruházások és felújítások (E Ft)</t>
  </si>
  <si>
    <t>A helyi önkormányzat költségvetési mérlege közgazdasági tagolásban (E Ft)</t>
  </si>
  <si>
    <t>ÖSSZESEN:</t>
  </si>
  <si>
    <t>Az európai uniós forrásból finanszírozott támogatással megvalósuló programok, projektek kiadásai, bevételei, valamint a helyi önkormányzat ilyen projektekhez történő hozzájárulásai (E Ft)</t>
  </si>
  <si>
    <t>Rovat-
szám</t>
  </si>
  <si>
    <t>Működési kiadások összesen</t>
  </si>
  <si>
    <t>Felhalmozási kiadások összesen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</si>
  <si>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</si>
  <si>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</si>
  <si>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</si>
  <si>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</si>
  <si>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r>
      <t xml:space="preserve">b) </t>
    </r>
    <r>
      <rPr>
        <sz val="10"/>
        <color indexed="8"/>
        <rFont val="Times New Roman"/>
        <family val="1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</si>
  <si>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</si>
  <si>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</si>
  <si>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</si>
  <si>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</rPr>
      <t>a szerződésben kapott, legalább háromszázhatvanöt nap időtartamú halasztott fizetés, részletfizetés, és a még ki nem fizetett ellenérték,</t>
    </r>
  </si>
  <si>
    <r>
      <t>a)</t>
    </r>
    <r>
      <rPr>
        <sz val="10"/>
        <color indexed="8"/>
        <rFont val="Times New Roman"/>
        <family val="1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</si>
  <si>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</rPr>
      <t>hitelintézetek által, származékos műveletek különbözeteként az Államadósság Kezelő Központ Zrt.-nél (a továbbiakban: ÁKK Zrt.) elhelyezett fedezeti betétek, és azok összege.</t>
    </r>
  </si>
  <si>
    <t>Fizetési kötelezettségek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</si>
  <si>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</si>
  <si>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</si>
  <si>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</si>
  <si>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</si>
  <si>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</si>
  <si>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</si>
  <si>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</si>
  <si>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</si>
  <si>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</si>
  <si>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</si>
  <si>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</si>
  <si>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</si>
  <si>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</si>
  <si>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</si>
  <si>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</si>
  <si>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</si>
  <si>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</si>
  <si>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</si>
  <si>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</si>
  <si>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</si>
  <si>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</si>
  <si>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</si>
  <si>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</si>
  <si>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</si>
  <si>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</si>
  <si>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</si>
  <si>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</si>
  <si>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</si>
  <si>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</si>
  <si>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</si>
  <si>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</si>
  <si>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</si>
  <si>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</si>
  <si>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</si>
  <si>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</si>
  <si>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</si>
  <si>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</si>
  <si>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</si>
  <si>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</si>
  <si>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</si>
  <si>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</si>
  <si>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</si>
  <si>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</si>
  <si>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</si>
  <si>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</si>
  <si>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</si>
  <si>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</si>
  <si>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</si>
  <si>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</si>
  <si>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</si>
  <si>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</si>
  <si>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</si>
  <si>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</si>
  <si>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</si>
  <si>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</si>
  <si>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</si>
  <si>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</si>
  <si>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</si>
  <si>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</si>
  <si>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</si>
  <si>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</si>
  <si>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</si>
  <si>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</si>
  <si>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</si>
  <si>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</si>
  <si>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</si>
  <si>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</si>
  <si>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</si>
  <si>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</si>
  <si>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</si>
  <si>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</si>
  <si>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</si>
  <si>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</si>
  <si>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</si>
  <si>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</si>
  <si>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</si>
  <si>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</si>
  <si>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</si>
  <si>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</si>
  <si>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</si>
  <si>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</si>
  <si>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</si>
  <si>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</si>
  <si>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</si>
  <si>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</si>
  <si>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</si>
  <si>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</si>
  <si>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</si>
  <si>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</si>
  <si>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</si>
  <si>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</si>
  <si>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</si>
  <si>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</si>
  <si>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</si>
  <si>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</si>
  <si>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</si>
  <si>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</si>
  <si>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</si>
  <si>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</si>
  <si>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</si>
  <si>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</si>
  <si>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</si>
  <si>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</si>
  <si>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</si>
  <si>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</si>
  <si>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</si>
  <si>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</si>
  <si>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</si>
  <si>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</si>
  <si>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</si>
  <si>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</si>
  <si>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</si>
  <si>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</si>
  <si>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</si>
  <si>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</si>
  <si>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</si>
  <si>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</si>
  <si>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</si>
  <si>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</si>
  <si>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</si>
  <si>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</si>
  <si>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</si>
  <si>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</si>
  <si>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</si>
  <si>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</si>
  <si>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</si>
  <si>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</si>
  <si>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</si>
  <si>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</si>
  <si>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</si>
  <si>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</si>
  <si>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</si>
  <si>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</si>
  <si>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</si>
  <si>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</si>
  <si>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</si>
  <si>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</si>
  <si>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</si>
  <si>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</si>
  <si>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</si>
  <si>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</si>
  <si>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</si>
  <si>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</si>
  <si>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</si>
  <si>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</si>
  <si>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</si>
  <si>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</si>
  <si>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</si>
  <si>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</si>
  <si>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</si>
  <si>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</si>
  <si>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</si>
  <si>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</si>
  <si>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</si>
  <si>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</si>
  <si>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</si>
  <si>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</si>
  <si>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</si>
  <si>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</si>
  <si>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</si>
  <si>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</si>
  <si>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</si>
  <si>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</si>
  <si>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</si>
  <si>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</si>
  <si>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</si>
  <si>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</si>
  <si>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</si>
  <si>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</si>
  <si>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</si>
  <si>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</si>
  <si>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</si>
  <si>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</si>
  <si>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</si>
  <si>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</si>
  <si>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</si>
  <si>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</si>
  <si>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</si>
  <si>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</si>
  <si>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</si>
  <si>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</si>
  <si>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</si>
  <si>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</si>
  <si>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</si>
  <si>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</si>
  <si>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</si>
  <si>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</si>
  <si>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</si>
  <si>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</si>
  <si>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</si>
  <si>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</si>
  <si>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</si>
  <si>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</si>
  <si>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</si>
  <si>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</si>
  <si>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</si>
  <si>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</si>
  <si>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</si>
  <si>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</si>
  <si>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</si>
  <si>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</si>
  <si>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</si>
  <si>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</si>
  <si>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</si>
  <si>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</si>
  <si>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</si>
  <si>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</si>
  <si>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</si>
  <si>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</si>
  <si>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</si>
  <si>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</si>
  <si>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</si>
  <si>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</si>
  <si>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</si>
  <si>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</si>
  <si>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</si>
  <si>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</si>
  <si>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</si>
  <si>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</si>
  <si>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</si>
  <si>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</si>
  <si>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</si>
  <si>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</si>
  <si>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</si>
  <si>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</si>
  <si>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</si>
  <si>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</si>
  <si>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</si>
  <si>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</si>
  <si>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</si>
  <si>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</si>
  <si>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</si>
  <si>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</si>
  <si>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</si>
  <si>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</si>
  <si>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</si>
  <si>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</si>
  <si>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</si>
  <si>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</si>
  <si>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</si>
  <si>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</si>
  <si>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</si>
  <si>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</si>
  <si>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</si>
  <si>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</si>
  <si>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</si>
  <si>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</si>
  <si>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</si>
  <si>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</si>
  <si>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</si>
  <si>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</si>
  <si>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</si>
  <si>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</si>
  <si>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</si>
  <si>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</si>
  <si>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</si>
  <si>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</si>
  <si>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</si>
  <si>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</si>
  <si>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</si>
  <si>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</si>
  <si>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</si>
  <si>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</si>
  <si>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</si>
  <si>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</si>
  <si>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</si>
  <si>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</si>
  <si>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</si>
  <si>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</si>
  <si>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</si>
  <si>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</si>
  <si>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</si>
  <si>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</si>
  <si>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</si>
  <si>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</si>
  <si>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</si>
  <si>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</si>
  <si>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</si>
  <si>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</si>
  <si>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</si>
  <si>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</si>
  <si>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</si>
  <si>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</si>
  <si>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</si>
  <si>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</si>
  <si>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</si>
  <si>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</si>
  <si>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</si>
  <si>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</si>
  <si>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</si>
  <si>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</si>
  <si>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</si>
  <si>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</si>
  <si>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</si>
  <si>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</si>
  <si>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</si>
  <si>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</si>
  <si>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</si>
  <si>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</si>
  <si>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</si>
  <si>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</si>
  <si>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</si>
  <si>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</si>
  <si>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</si>
  <si>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</si>
  <si>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</si>
  <si>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</si>
  <si>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</si>
  <si>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</si>
  <si>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</si>
  <si>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</si>
  <si>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</si>
  <si>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</si>
  <si>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</si>
  <si>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</si>
  <si>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</si>
  <si>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</si>
  <si>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</si>
  <si>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</si>
  <si>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</si>
  <si>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</si>
  <si>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</si>
  <si>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</si>
  <si>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</si>
  <si>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</si>
  <si>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</si>
  <si>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</si>
  <si>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</si>
  <si>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</si>
  <si>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</si>
  <si>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</si>
  <si>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</si>
  <si>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</si>
  <si>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</si>
  <si>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</si>
  <si>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</si>
  <si>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</si>
  <si>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</si>
  <si>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</si>
  <si>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</si>
  <si>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</si>
  <si>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</si>
  <si>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</si>
  <si>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</si>
  <si>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</si>
  <si>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</si>
  <si>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</si>
  <si>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</si>
  <si>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</si>
  <si>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</si>
  <si>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</si>
  <si>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</si>
  <si>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</si>
  <si>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</si>
  <si>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</si>
  <si>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</si>
  <si>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</si>
  <si>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</si>
  <si>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</si>
  <si>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</si>
  <si>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</si>
  <si>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</si>
  <si>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</si>
  <si>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</si>
  <si>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</si>
  <si>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</si>
  <si>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</si>
  <si>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</si>
  <si>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</si>
  <si>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</si>
  <si>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</si>
  <si>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</si>
  <si>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</si>
  <si>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</si>
  <si>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</si>
  <si>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</si>
  <si>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</si>
  <si>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</si>
  <si>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</si>
  <si>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</si>
  <si>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</si>
  <si>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</si>
  <si>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</si>
  <si>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</si>
  <si>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</si>
  <si>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</si>
  <si>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</si>
  <si>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</si>
  <si>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</si>
  <si>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</si>
  <si>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</si>
  <si>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</si>
  <si>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</si>
  <si>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</si>
  <si>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</si>
  <si>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</si>
  <si>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</si>
  <si>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</si>
  <si>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</si>
  <si>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</si>
  <si>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</si>
  <si>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</si>
  <si>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</si>
  <si>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</si>
  <si>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</si>
  <si>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</si>
  <si>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</si>
  <si>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</si>
  <si>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BEVÉTELEK ÖSSZESEN </t>
  </si>
  <si>
    <t>Bevételek (E Ft)</t>
  </si>
  <si>
    <t>Kiadások (E Ft)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</si>
  <si>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</si>
  <si>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</si>
  <si>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</si>
  <si>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</si>
  <si>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</si>
  <si>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</si>
  <si>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Megnevezés</t>
  </si>
  <si>
    <t>2019. évi előirányzat</t>
  </si>
  <si>
    <t>2020. évi előirányzat</t>
  </si>
  <si>
    <t>2021. évi előirányzat</t>
  </si>
  <si>
    <t>I. Működési célú bevételek és kiadások mérlege
(Önkormányzati szinten)</t>
  </si>
  <si>
    <t xml:space="preserve"> Ezer forintban </t>
  </si>
  <si>
    <t>Sor-
szám</t>
  </si>
  <si>
    <t>Bevételek</t>
  </si>
  <si>
    <t>Kiadások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</si>
  <si>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</si>
  <si>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</si>
  <si>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</si>
  <si>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</si>
  <si>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</si>
  <si>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</si>
  <si>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</si>
  <si>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</si>
  <si>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Munkaadókat terhelő járulékok és szociális hozzájárulási adó</t>
  </si>
  <si>
    <t>3.</t>
  </si>
  <si>
    <t>2.-ból EU-s támogatás</t>
  </si>
  <si>
    <t>4.</t>
  </si>
  <si>
    <t>Közhatalmi bevételek</t>
  </si>
  <si>
    <t>Ellátottak pénzbeli juttatásai</t>
  </si>
  <si>
    <t>5.</t>
  </si>
  <si>
    <t>Egyéb működési célú kiadások</t>
  </si>
  <si>
    <t>6.</t>
  </si>
  <si>
    <t>Működési célú átvett pénzeszközök</t>
  </si>
  <si>
    <t>Tartalékok</t>
  </si>
  <si>
    <t>7.</t>
  </si>
  <si>
    <t>8.</t>
  </si>
  <si>
    <t>9.</t>
  </si>
  <si>
    <t>10.</t>
  </si>
  <si>
    <t>11.</t>
  </si>
  <si>
    <t>12.</t>
  </si>
  <si>
    <t>13.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</si>
  <si>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</si>
  <si>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</si>
  <si>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</si>
  <si>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</si>
  <si>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</si>
  <si>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</si>
  <si>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</si>
  <si>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</si>
  <si>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</si>
  <si>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</si>
  <si>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</si>
  <si>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</si>
  <si>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</si>
  <si>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</si>
  <si>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</si>
  <si>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</si>
  <si>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</si>
  <si>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</si>
  <si>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</si>
  <si>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</si>
  <si>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</si>
  <si>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21.</t>
  </si>
  <si>
    <t xml:space="preserve">   Értékpapírok bevételei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</si>
  <si>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</si>
  <si>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</si>
  <si>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</si>
  <si>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</si>
  <si>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</si>
  <si>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</si>
  <si>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</si>
  <si>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</si>
  <si>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</si>
  <si>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</si>
  <si>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</si>
  <si>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</si>
  <si>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</si>
  <si>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</si>
  <si>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</si>
  <si>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</si>
  <si>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</si>
  <si>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</si>
  <si>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</si>
  <si>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</si>
  <si>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</si>
  <si>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</si>
  <si>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</si>
  <si>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</si>
  <si>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</si>
  <si>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</si>
  <si>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</si>
  <si>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</si>
  <si>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</si>
  <si>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</si>
  <si>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</si>
  <si>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</si>
  <si>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</si>
  <si>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</si>
  <si>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</si>
  <si>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</si>
  <si>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</si>
  <si>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</si>
  <si>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</si>
  <si>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</si>
  <si>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BEVÉTEL ÖSSZESEN (12+25)</t>
  </si>
  <si>
    <t>KIADÁSOK ÖSSZESEN (12+25)</t>
  </si>
  <si>
    <t>28.</t>
  </si>
  <si>
    <t>VP-6-7.2.1-7.4.1.2-16 Zártkerti útépítés</t>
  </si>
  <si>
    <t>eredeti előirányzat</t>
  </si>
  <si>
    <t>módosított előirányzat</t>
  </si>
  <si>
    <t xml:space="preserve">teljesítés </t>
  </si>
  <si>
    <t>2018. évi eredeti előirányzat</t>
  </si>
  <si>
    <t>2018. évi módosított előirányzat</t>
  </si>
  <si>
    <t>2018. évi teljesítés</t>
  </si>
  <si>
    <t>K513</t>
  </si>
  <si>
    <t>B75</t>
  </si>
  <si>
    <t xml:space="preserve"> Ezer forintban !</t>
  </si>
  <si>
    <t>E</t>
  </si>
  <si>
    <t>F</t>
  </si>
  <si>
    <t>G</t>
  </si>
  <si>
    <t>H</t>
  </si>
  <si>
    <t>I</t>
  </si>
  <si>
    <t>5.-ből EU-s támogatás</t>
  </si>
  <si>
    <t>Költségvetési bevételek összesen (1.+2.+4.+5.+7.+…+12.)</t>
  </si>
  <si>
    <t>Belföldi finanszírozások kiadásai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</si>
  <si>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</si>
  <si>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</si>
  <si>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</si>
  <si>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</si>
  <si>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Felhalmozási célú finanszírozási kiadások összesen (13.+...+24.)</t>
  </si>
  <si>
    <t>A többéves kihatással járó döntések számszerűsítése évenkénti bontásban és összesítve (E Ft)</t>
  </si>
  <si>
    <t>Kötelezettségek megnevezése</t>
  </si>
  <si>
    <t>Köt.vállalás éve</t>
  </si>
  <si>
    <t>Tárgyév előtti kifizetés</t>
  </si>
  <si>
    <t>Tárgyévi kifizetés (2018. évi ei.)</t>
  </si>
  <si>
    <t>2019. évi kifizetés</t>
  </si>
  <si>
    <t>2020. évi kifizetés</t>
  </si>
  <si>
    <t>2021. évi kifizetés</t>
  </si>
  <si>
    <t>2022. év utáni kifizetések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</si>
  <si>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</si>
  <si>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</si>
  <si>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</si>
  <si>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</si>
  <si>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</si>
  <si>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</si>
  <si>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</si>
  <si>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</si>
  <si>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</si>
  <si>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</si>
  <si>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</si>
  <si>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</si>
  <si>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</si>
  <si>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</si>
  <si>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a helyiségek, eszközök hasznosításából származó bevételből nyújtott kedvezmény, mentesség összege</t>
  </si>
  <si>
    <t>B4, B5</t>
  </si>
  <si>
    <t>az egyéb nyújtott kedvezmény vagy kölcsön elengedésének összege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</si>
  <si>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</si>
  <si>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</si>
  <si>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</si>
  <si>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</si>
  <si>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</si>
  <si>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</si>
  <si>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</si>
  <si>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</si>
  <si>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</si>
  <si>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</si>
  <si>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H=(D+…+G)</t>
  </si>
  <si>
    <t>I=(C+H)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</si>
  <si>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</si>
  <si>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</si>
  <si>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</si>
  <si>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</si>
  <si>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</si>
  <si>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</si>
  <si>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</si>
  <si>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</si>
  <si>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</si>
  <si>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,</t>
  </si>
  <si>
    <t>Külföldi szállítók</t>
  </si>
  <si>
    <t>Külföldi összesen:</t>
  </si>
  <si>
    <t>Adósságállomány mindösszesen:</t>
  </si>
  <si>
    <t>Sorszám</t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</si>
  <si>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</si>
  <si>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</si>
  <si>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</si>
  <si>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</si>
  <si>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</si>
  <si>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PÉNZESZKÖZÖK VÁLTOZÁSÁNAK LEVEZETÉSE</t>
  </si>
  <si>
    <t>Összeg  ( E Ft )</t>
  </si>
  <si>
    <t>Pénzkészlet 2018. január 1-jén
ebből:</t>
  </si>
  <si>
    <r>
      <t xml:space="preserve"> </t>
    </r>
    <r>
      <rPr>
        <sz val="10"/>
        <rFont val="Times New Roman CE"/>
        <family val="1"/>
      </rPr>
      <t>Bankszámlák egyenlege</t>
    </r>
  </si>
  <si>
    <r>
      <t xml:space="preserve"> </t>
    </r>
    <r>
      <rPr>
        <sz val="10"/>
        <rFont val="Times New Roman CE"/>
        <family val="1"/>
      </rPr>
      <t>Pénztárak és betétkönyvek egyenlege</t>
    </r>
  </si>
  <si>
    <t>Bevételek   ( + )</t>
  </si>
  <si>
    <t>Kiadások    ( - )</t>
  </si>
  <si>
    <t>Egyéb korrekciós tételek (+,-)</t>
  </si>
  <si>
    <t>Záró pénzkészlet 2018. december 31-én
ebből:</t>
  </si>
  <si>
    <t>VP-6-7.2.1-7.4.1.2-16 Zártkerti útépítés/ gyümölcsfák</t>
  </si>
  <si>
    <t>VP-6-7.2.1-7.4.1.2-16 Zártkerti útépítés/projekt előkészítés</t>
  </si>
  <si>
    <t>Laptop /műv.ház.</t>
  </si>
  <si>
    <t xml:space="preserve">VP6-7.2.1-7.4.1.1-16 IKSZT /játszótéri eszközök </t>
  </si>
  <si>
    <t xml:space="preserve">VP6-7.2.1-7.4.1.2-16  /erő és munkagép beszerzés  </t>
  </si>
  <si>
    <t>VP6-7.2.1-7.4.1.2-16  /erő és munkagép beszerzés /tábla</t>
  </si>
  <si>
    <t>VP6-7.2.1-7.4.1.2-16  /erő és munkagép beszerzés /projekt elők.</t>
  </si>
  <si>
    <t>TOP-5.3.1-16-SO1-2017 Helyi identitás/led projektor</t>
  </si>
  <si>
    <t xml:space="preserve">Orvosi rendelő eszközök </t>
  </si>
  <si>
    <t>Alacsony összegűtámogatás/ járda felújítás</t>
  </si>
  <si>
    <t>VP6-7.2.1-7.4.1.1-16 IKSZT /művelődési ház felújítás 1.részszámla</t>
  </si>
  <si>
    <t>VP6-7.2.1-7.4.1.1-16 IKSZT /művelődési ház felújítás 2.részszámla</t>
  </si>
  <si>
    <t>VP6-7.2.1-7.4.1.1-16 IKSZT /művelődési ház felújítás végszámla</t>
  </si>
  <si>
    <t xml:space="preserve">VP6-7.2.1-7.4.1.1-16 IKSZT /művelődési ház felújítás projekt előkészítés 1. </t>
  </si>
  <si>
    <t xml:space="preserve">VP6-7.2.1-7.4.1.1-16 IKSZT /művelődési ház felújítás projekt előkészítés 2. </t>
  </si>
  <si>
    <t xml:space="preserve">VP6-7.2.1-7.4.1.1-16 IKSZT /művelődési ház felújítás műszaki ellenőrzés </t>
  </si>
  <si>
    <t xml:space="preserve">VP6-7.2.1-7.4.1.1-16 Integrált Közösségi Szolgáltató Tér </t>
  </si>
  <si>
    <t xml:space="preserve">B73 Felhalmozási célú átvett pénzeszközök </t>
  </si>
  <si>
    <t xml:space="preserve">VP6-7.2.1-7.4.1.2-16  Erő és munkagép beszerzés </t>
  </si>
  <si>
    <t>Péterhida  Község Önkormányzat 2018. évi költségvetésének végrehajtásáról</t>
  </si>
  <si>
    <t>VP6-7.2.1-7.4.1.1-16 Integrált Közösségi Szolgáltató Tér</t>
  </si>
  <si>
    <t>2017-2018</t>
  </si>
  <si>
    <t xml:space="preserve">Járda felújítás </t>
  </si>
  <si>
    <t xml:space="preserve">Orvosi rendelő műszerek </t>
  </si>
  <si>
    <t>Laptop</t>
  </si>
  <si>
    <t xml:space="preserve">2018. teljesítés </t>
  </si>
  <si>
    <t>Adósságot keletkeztető Ügyletek- Péterhida Község Önkormányzatának 2018. évi költségvetésének végrehajtásáról</t>
  </si>
  <si>
    <t xml:space="preserve"> Péterhida Község Önkormányzatának 2018. évi költségvetésének végrehajtásáról</t>
  </si>
  <si>
    <t xml:space="preserve">Péterhida Község Önkormányzat 2018. évi költségvetésnek végrehajtásáról </t>
  </si>
  <si>
    <t>Vagyonkimutatás - 2018</t>
  </si>
  <si>
    <t>Értéktípus: Forint</t>
  </si>
  <si>
    <t>Előző év</t>
  </si>
  <si>
    <t>Tárgyév</t>
  </si>
  <si>
    <t>Index (%)</t>
  </si>
  <si>
    <t>ESZKÖZÖK</t>
  </si>
  <si>
    <t>A/ NEMZETI VAGYONBA TARTOZÓ BEFEKTETETT ESZKÖZÖK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</si>
  <si>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</si>
  <si>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</si>
  <si>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</si>
  <si>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</si>
  <si>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</si>
  <si>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</si>
  <si>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</si>
  <si>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</si>
  <si>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</si>
  <si>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</si>
  <si>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</si>
  <si>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</si>
  <si>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</si>
  <si>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</si>
  <si>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</si>
  <si>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</si>
  <si>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</si>
  <si>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</si>
  <si>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</si>
  <si>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</si>
  <si>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</si>
  <si>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</si>
  <si>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</si>
  <si>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</si>
  <si>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</si>
  <si>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</si>
  <si>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</si>
  <si>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</si>
  <si>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</si>
  <si>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</si>
  <si>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</si>
  <si>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</si>
  <si>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</si>
  <si>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</si>
  <si>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</si>
  <si>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</si>
  <si>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</si>
  <si>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</si>
  <si>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</si>
  <si>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</si>
  <si>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</si>
  <si>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</si>
  <si>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</si>
  <si>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</si>
  <si>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</si>
  <si>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</si>
  <si>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</si>
  <si>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</si>
  <si>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</si>
  <si>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</si>
  <si>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</si>
  <si>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</si>
  <si>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</si>
  <si>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</si>
  <si>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</si>
  <si>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</si>
  <si>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</si>
  <si>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</si>
  <si>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</si>
  <si>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</si>
  <si>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</si>
  <si>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</si>
  <si>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</si>
  <si>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</si>
  <si>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</si>
  <si>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</si>
  <si>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</si>
  <si>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</si>
  <si>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</si>
  <si>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</si>
  <si>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</si>
  <si>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</si>
  <si>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</si>
  <si>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</si>
  <si>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</si>
  <si>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</si>
  <si>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</si>
  <si>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</si>
  <si>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</si>
  <si>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</si>
  <si>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</si>
  <si>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</si>
  <si>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</si>
  <si>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</si>
  <si>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</si>
  <si>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</si>
  <si>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</si>
  <si>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</si>
  <si>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</si>
  <si>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</si>
  <si>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</si>
  <si>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</si>
  <si>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</si>
  <si>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</si>
  <si>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</si>
  <si>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</si>
  <si>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</si>
  <si>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</si>
  <si>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</si>
  <si>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</si>
  <si>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</si>
  <si>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</si>
  <si>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</si>
  <si>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</si>
  <si>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</si>
  <si>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</si>
  <si>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</si>
  <si>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</si>
  <si>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</si>
  <si>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</si>
  <si>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</si>
  <si>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</si>
  <si>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F/ AKTÍV IDŐBELI ELHATÁROLÁSOK</t>
  </si>
  <si>
    <t>ESZKÖZÖK ÖSSZESEN</t>
  </si>
  <si>
    <t>A+..+F</t>
  </si>
  <si>
    <t>FORRÁSOK</t>
  </si>
  <si>
    <t>G/ SAJÁT TŐKE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</si>
  <si>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</si>
  <si>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</si>
  <si>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</si>
  <si>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</si>
  <si>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</si>
  <si>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</si>
  <si>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</si>
  <si>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</si>
  <si>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</si>
  <si>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</si>
  <si>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</si>
  <si>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</si>
  <si>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</si>
  <si>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</si>
  <si>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</si>
  <si>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</si>
  <si>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</si>
  <si>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</si>
  <si>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</si>
  <si>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</si>
  <si>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</si>
  <si>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</si>
  <si>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</si>
  <si>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</si>
  <si>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</si>
  <si>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</si>
  <si>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</si>
  <si>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</si>
  <si>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</si>
  <si>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</si>
  <si>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</si>
  <si>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</si>
  <si>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</si>
  <si>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</si>
  <si>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</si>
  <si>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</si>
  <si>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</si>
  <si>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</si>
  <si>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</si>
  <si>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</si>
  <si>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</si>
  <si>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</si>
  <si>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A Péterhida  Község Önkormányzat tulajdonában álló gazdálkodó szervezetek működéséből származó
kötelezettségek és részesedések alakulása a 2018. évben</t>
  </si>
  <si>
    <t>2. melléklet a   4/2019. (V.29.)  számú önkormányzati rendelethez</t>
  </si>
  <si>
    <t>1. melléklet a 4/2019. (V.29.)  számú önkormányzati rendelethez</t>
  </si>
  <si>
    <t>3.1. melléklet a  4/2019. (V.29.)  számú önkormányzati rendelethez</t>
  </si>
  <si>
    <t>3.2 melléklet a 4/2019. (V.29.)  számú önkormányzati rendelethez</t>
  </si>
  <si>
    <t>4. melléklet a 4/2019. (V.29.)  számú önkormányzati rendelethez</t>
  </si>
  <si>
    <t>5. melléklet a 4/2019. (V.29.)  számú önkormányzati rendelethez</t>
  </si>
  <si>
    <t>6. melléklet a   4/2019. (V.29.)  számú önkormányzati rendelethez</t>
  </si>
  <si>
    <t>7. melléklet  4/2019. (V.29.)  számú önkormányzati rendelethez</t>
  </si>
  <si>
    <t>8. melléklet  a 4/2019. (V.29.)  számú önkormányzati rendelethez</t>
  </si>
  <si>
    <t>9. melléklet a 4/2019. (V.29.)  számú önkormányzati rendelethez</t>
  </si>
  <si>
    <t>10. melléklet  4/2019. (V.29.)  számú önkormányzati rendelethez</t>
  </si>
  <si>
    <t>11.1. melléklet a 4/2019. (V.29.)  számú önkormányzati rendelethez</t>
  </si>
  <si>
    <t>11.2.. melléklet a 4/2019. (V.29.)  számú önkormányzati rendelethez</t>
  </si>
  <si>
    <t>12. melléklet 4/2019. (V.29.)  számú önkormányzati rendelethez</t>
  </si>
  <si>
    <t>13. melléklet a 4/2019. (V.29.)  számú önkormányzati rendelethez</t>
  </si>
  <si>
    <t>14. melléklet a 4/2019. (V.29.)  számú önkormányzati rendelethez</t>
  </si>
  <si>
    <t>G) Vállalkozási tevékenység felhasználható maradványa (=B-F)</t>
  </si>
  <si>
    <t>F) Vállalkozási tevékenységet terhelő befizetési kötelezettség (=B*0,09)</t>
  </si>
  <si>
    <t>E) Alaptevékenység szabad maradványa (=A-D)</t>
  </si>
  <si>
    <t>D) Alaptevékenység kötelezettségvállalással terhelt maradványa</t>
  </si>
  <si>
    <t>C) Összes maradvány (=A+B)</t>
  </si>
  <si>
    <t>B) Vállalkozási tevékenység maradványa (=±III±IV)</t>
  </si>
  <si>
    <t>IV Vállalkozási tevékenység finanszírozási egyenlege (=07-08)</t>
  </si>
  <si>
    <t>8 Vállalkozási tevékenység finanszírozási kiadásai</t>
  </si>
  <si>
    <t>07 Vállalkozási tevékenység finanszírozási bevételei</t>
  </si>
  <si>
    <t>III Vállalkozási tevékenység költségvetési egyenlege (=05-06)</t>
  </si>
  <si>
    <t>06 Vállalkozási tevékenység költségvetési kiadásai</t>
  </si>
  <si>
    <t>05 Vállalkozási tevékenység költségvetési bevételei</t>
  </si>
  <si>
    <t>A) Alaptevékenység maradványa (=±I±II)</t>
  </si>
  <si>
    <t>II Alaptevékenység finanszírozási egyenlege (=03-04)</t>
  </si>
  <si>
    <t>04 Alaptevékenység finanszírozási kiadásai</t>
  </si>
  <si>
    <t>03 Alaptevékenység finanszírozási bevételei</t>
  </si>
  <si>
    <t>I Alaptevékenység költségvetési egyenlege (=01-02)</t>
  </si>
  <si>
    <t>02 Alaptevékenység költségvetési kiadásai</t>
  </si>
  <si>
    <t>01 Alaptevékenység költségvetési bevételei</t>
  </si>
  <si>
    <t>Összeg</t>
  </si>
  <si>
    <t>Maradványkimutatás</t>
  </si>
  <si>
    <t xml:space="preserve">15. melléklet  a 4/2019. (V.29.) önkormányzati rendelethez </t>
  </si>
  <si>
    <t>Péterhida Község Önkormányzat 2018. évi költségvetsének végrehajtásáról</t>
  </si>
  <si>
    <t>Ezer forintban</t>
  </si>
  <si>
    <t>Péterhida Község Önkormányzat adósság állomány alakulása lejárat, eszközök, bel - és külföldi hitelezők szerinti bontásban 2018. december 31-én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</si>
</sst>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[$¥€-2]\ #\ ##,000_);[Red]\([$€-2]\ #\ ##,000\)"/>
    <numFmt numFmtId="176" formatCode="#,##0.00\ &quot;Ft&quot;"/>
    <numFmt numFmtId="177" formatCode="#,###"/>
    <numFmt numFmtId="178" formatCode="#"/>
    <numFmt numFmtId="179" formatCode="_-* #,##0\ _F_t_-;\-* #,##0\ _F_t_-;_-* &quot;-&quot;??\ _F_t_-;_-@_-"/>
    <numFmt numFmtId="180" formatCode="0&quot;.&quot;"/>
    <numFmt numFmtId="181" formatCode="[$-40E]yyyy\.\ mmmm\ d\.\,\ dddd"/>
    <numFmt numFmtId="182" formatCode="0.000"/>
    <numFmt numFmtId="183" formatCode="0.0"/>
    <numFmt numFmtId="184" formatCode="#,###__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sz val="10"/>
      <color indexed="8"/>
      <name val="Times New Roman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11"/>
      <color indexed="10"/>
      <name val="Bookman Old Style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Times New Roman CE"/>
      <family val="0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b/>
      <i/>
      <sz val="12"/>
      <name val="Bookman Old Style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name val="Times New Roman CE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10"/>
      <name val="Wingdings"/>
      <family val="0"/>
    </font>
    <font>
      <sz val="9"/>
      <name val="Times New Roman CE"/>
      <family val="0"/>
    </font>
    <font>
      <b/>
      <sz val="1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4"/>
      <color indexed="8"/>
      <name val="Times New Roman"/>
      <family val="1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Bookman Old Style"/>
      <family val="1"/>
    </font>
    <font>
      <sz val="11"/>
      <color theme="1"/>
      <name val="Bookman Old Style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gray125">
        <bgColor indexed="47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/>
      <right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5" borderId="0" applyNumberFormat="0" applyBorder="0" applyAlignment="0" applyProtection="0"/>
    <xf numFmtId="0" fontId="87" fillId="10" borderId="0" applyNumberFormat="0" applyBorder="0" applyAlignment="0" applyProtection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8" fillId="19" borderId="1" applyNumberFormat="0" applyAlignment="0" applyProtection="0"/>
    <xf numFmtId="0" fontId="89" fillId="0" borderId="0" applyNumberFormat="0" applyFill="0" applyBorder="0" applyAlignment="0" applyProtection="0"/>
    <xf numFmtId="0" fontId="90" fillId="0" borderId="2" applyNumberFormat="0" applyFill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2" fillId="0" borderId="0" applyNumberFormat="0" applyFill="0" applyBorder="0" applyAlignment="0" applyProtection="0"/>
    <xf numFmtId="0" fontId="93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1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87" fillId="27" borderId="0" applyNumberFormat="0" applyBorder="0" applyAlignment="0" applyProtection="0"/>
    <xf numFmtId="0" fontId="87" fillId="28" borderId="0" applyNumberFormat="0" applyBorder="0" applyAlignment="0" applyProtection="0"/>
    <xf numFmtId="0" fontId="87" fillId="29" borderId="0" applyNumberFormat="0" applyBorder="0" applyAlignment="0" applyProtection="0"/>
    <xf numFmtId="0" fontId="87" fillId="30" borderId="0" applyNumberFormat="0" applyBorder="0" applyAlignment="0" applyProtection="0"/>
    <xf numFmtId="0" fontId="87" fillId="31" borderId="0" applyNumberFormat="0" applyBorder="0" applyAlignment="0" applyProtection="0"/>
    <xf numFmtId="0" fontId="87" fillId="32" borderId="0" applyNumberFormat="0" applyBorder="0" applyAlignment="0" applyProtection="0"/>
    <xf numFmtId="0" fontId="97" fillId="33" borderId="0" applyNumberFormat="0" applyBorder="0" applyAlignment="0" applyProtection="0"/>
    <xf numFmtId="0" fontId="98" fillId="34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10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2" fillId="35" borderId="0" applyNumberFormat="0" applyBorder="0" applyAlignment="0" applyProtection="0"/>
    <xf numFmtId="0" fontId="103" fillId="36" borderId="0" applyNumberFormat="0" applyBorder="0" applyAlignment="0" applyProtection="0"/>
    <xf numFmtId="0" fontId="104" fillId="34" borderId="1" applyNumberForma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45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7" borderId="10" xfId="0" applyFont="1" applyFill="1" applyBorder="1" applyAlignment="1">
      <alignment horizontal="left" vertical="center"/>
    </xf>
    <xf numFmtId="0" fontId="5" fillId="38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7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7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6" fillId="39" borderId="10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0" fillId="37" borderId="10" xfId="0" applyFont="1" applyFill="1" applyBorder="1" applyAlignment="1">
      <alignment vertical="center"/>
    </xf>
    <xf numFmtId="0" fontId="9" fillId="10" borderId="10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7" fontId="11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20" fillId="40" borderId="10" xfId="0" applyFont="1" applyFill="1" applyBorder="1" applyAlignment="1">
      <alignment/>
    </xf>
    <xf numFmtId="0" fontId="6" fillId="5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18" fillId="0" borderId="0" xfId="0" applyFont="1" applyAlignment="1">
      <alignment horizontal="center" wrapText="1"/>
    </xf>
    <xf numFmtId="0" fontId="11" fillId="39" borderId="1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4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167" fontId="11" fillId="40" borderId="10" xfId="0" applyNumberFormat="1" applyFont="1" applyFill="1" applyBorder="1" applyAlignment="1">
      <alignment vertical="center"/>
    </xf>
    <xf numFmtId="0" fontId="23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0" fontId="6" fillId="41" borderId="10" xfId="0" applyFont="1" applyFill="1" applyBorder="1" applyAlignment="1">
      <alignment horizontal="left" vertical="center"/>
    </xf>
    <xf numFmtId="0" fontId="6" fillId="41" borderId="10" xfId="0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11" fillId="37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 wrapText="1"/>
    </xf>
    <xf numFmtId="0" fontId="29" fillId="0" borderId="0" xfId="0" applyFont="1" applyAlignment="1">
      <alignment/>
    </xf>
    <xf numFmtId="0" fontId="11" fillId="0" borderId="10" xfId="0" applyFont="1" applyBorder="1" applyAlignment="1">
      <alignment/>
    </xf>
    <xf numFmtId="3" fontId="1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1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3" fontId="10" fillId="0" borderId="10" xfId="0" applyNumberFormat="1" applyFont="1" applyFill="1" applyBorder="1" applyAlignment="1">
      <alignment horizontal="right" vertical="center" wrapText="1"/>
    </xf>
    <xf numFmtId="3" fontId="10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/>
    </xf>
    <xf numFmtId="0" fontId="30" fillId="37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/>
    </xf>
    <xf numFmtId="3" fontId="6" fillId="0" borderId="10" xfId="0" applyNumberFormat="1" applyFont="1" applyFill="1" applyBorder="1" applyAlignment="1">
      <alignment horizontal="left" vertical="center" wrapText="1"/>
    </xf>
    <xf numFmtId="0" fontId="11" fillId="42" borderId="10" xfId="0" applyFont="1" applyFill="1" applyBorder="1" applyAlignment="1">
      <alignment vertical="center" wrapText="1"/>
    </xf>
    <xf numFmtId="167" fontId="11" fillId="42" borderId="10" xfId="0" applyNumberFormat="1" applyFont="1" applyFill="1" applyBorder="1" applyAlignment="1">
      <alignment vertical="center"/>
    </xf>
    <xf numFmtId="3" fontId="11" fillId="42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11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3" fontId="11" fillId="43" borderId="10" xfId="0" applyNumberFormat="1" applyFont="1" applyFill="1" applyBorder="1" applyAlignment="1">
      <alignment/>
    </xf>
    <xf numFmtId="3" fontId="11" fillId="44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32" fillId="0" borderId="0" xfId="67">
      <alignment/>
      <protection/>
    </xf>
    <xf numFmtId="177" fontId="33" fillId="0" borderId="0" xfId="67" applyNumberFormat="1" applyFont="1" applyFill="1" applyAlignment="1" applyProtection="1">
      <alignment horizontal="centerContinuous" vertical="center" wrapText="1"/>
      <protection/>
    </xf>
    <xf numFmtId="177" fontId="32" fillId="0" borderId="0" xfId="67" applyNumberFormat="1" applyFill="1" applyAlignment="1" applyProtection="1">
      <alignment horizontal="centerContinuous" vertical="center"/>
      <protection/>
    </xf>
    <xf numFmtId="177" fontId="32" fillId="0" borderId="0" xfId="70" applyNumberFormat="1" applyAlignment="1">
      <alignment vertical="center" wrapText="1"/>
      <protection/>
    </xf>
    <xf numFmtId="177" fontId="35" fillId="0" borderId="0" xfId="67" applyNumberFormat="1" applyFont="1" applyFill="1" applyAlignment="1" applyProtection="1">
      <alignment horizontal="right" vertical="center"/>
      <protection/>
    </xf>
    <xf numFmtId="177" fontId="36" fillId="0" borderId="12" xfId="67" applyNumberFormat="1" applyFont="1" applyFill="1" applyBorder="1" applyAlignment="1" applyProtection="1">
      <alignment horizontal="centerContinuous" vertical="center" wrapText="1"/>
      <protection/>
    </xf>
    <xf numFmtId="177" fontId="36" fillId="0" borderId="13" xfId="67" applyNumberFormat="1" applyFont="1" applyFill="1" applyBorder="1" applyAlignment="1" applyProtection="1">
      <alignment horizontal="centerContinuous" vertical="center" wrapText="1"/>
      <protection/>
    </xf>
    <xf numFmtId="177" fontId="36" fillId="0" borderId="14" xfId="67" applyNumberFormat="1" applyFont="1" applyFill="1" applyBorder="1" applyAlignment="1" applyProtection="1">
      <alignment horizontal="centerContinuous" vertical="center" wrapText="1"/>
      <protection/>
    </xf>
    <xf numFmtId="177" fontId="36" fillId="0" borderId="12" xfId="67" applyNumberFormat="1" applyFont="1" applyFill="1" applyBorder="1" applyAlignment="1" applyProtection="1">
      <alignment horizontal="center" vertical="center" wrapText="1"/>
      <protection/>
    </xf>
    <xf numFmtId="177" fontId="36" fillId="0" borderId="13" xfId="67" applyNumberFormat="1" applyFont="1" applyFill="1" applyBorder="1" applyAlignment="1" applyProtection="1">
      <alignment horizontal="center" vertical="center" wrapText="1"/>
      <protection/>
    </xf>
    <xf numFmtId="177" fontId="36" fillId="0" borderId="15" xfId="67" applyNumberFormat="1" applyFont="1" applyFill="1" applyBorder="1" applyAlignment="1" applyProtection="1">
      <alignment horizontal="center" vertical="center" wrapText="1"/>
      <protection/>
    </xf>
    <xf numFmtId="177" fontId="36" fillId="0" borderId="14" xfId="67" applyNumberFormat="1" applyFont="1" applyFill="1" applyBorder="1" applyAlignment="1" applyProtection="1">
      <alignment horizontal="center" vertical="center" wrapText="1"/>
      <protection/>
    </xf>
    <xf numFmtId="177" fontId="37" fillId="0" borderId="0" xfId="70" applyNumberFormat="1" applyFont="1" applyAlignment="1">
      <alignment horizontal="center" vertical="center" wrapText="1"/>
      <protection/>
    </xf>
    <xf numFmtId="177" fontId="38" fillId="0" borderId="16" xfId="67" applyNumberFormat="1" applyFont="1" applyFill="1" applyBorder="1" applyAlignment="1" applyProtection="1">
      <alignment horizontal="center" vertical="center" wrapText="1"/>
      <protection/>
    </xf>
    <xf numFmtId="177" fontId="38" fillId="0" borderId="12" xfId="67" applyNumberFormat="1" applyFont="1" applyFill="1" applyBorder="1" applyAlignment="1" applyProtection="1">
      <alignment horizontal="center" vertical="center" wrapText="1"/>
      <protection/>
    </xf>
    <xf numFmtId="177" fontId="38" fillId="0" borderId="13" xfId="67" applyNumberFormat="1" applyFont="1" applyFill="1" applyBorder="1" applyAlignment="1" applyProtection="1">
      <alignment horizontal="center" vertical="center" wrapText="1"/>
      <protection/>
    </xf>
    <xf numFmtId="177" fontId="38" fillId="0" borderId="14" xfId="67" applyNumberFormat="1" applyFont="1" applyFill="1" applyBorder="1" applyAlignment="1" applyProtection="1">
      <alignment horizontal="center" vertical="center" wrapText="1"/>
      <protection/>
    </xf>
    <xf numFmtId="177" fontId="38" fillId="0" borderId="0" xfId="70" applyNumberFormat="1" applyFont="1" applyAlignment="1">
      <alignment horizontal="center" vertical="center" wrapText="1"/>
      <protection/>
    </xf>
    <xf numFmtId="177" fontId="32" fillId="0" borderId="17" xfId="67" applyNumberFormat="1" applyFill="1" applyBorder="1" applyAlignment="1" applyProtection="1">
      <alignment horizontal="left" vertical="center" wrapText="1" indent="1"/>
      <protection/>
    </xf>
    <xf numFmtId="177" fontId="39" fillId="0" borderId="18" xfId="67" applyNumberFormat="1" applyFont="1" applyFill="1" applyBorder="1" applyAlignment="1" applyProtection="1">
      <alignment horizontal="left" vertical="center" wrapText="1" indent="1"/>
      <protection/>
    </xf>
    <xf numFmtId="177" fontId="39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0" xfId="71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1" xfId="71" applyNumberFormat="1" applyFont="1" applyFill="1" applyBorder="1" applyAlignment="1" applyProtection="1">
      <alignment horizontal="right" vertical="center" wrapText="1" indent="1"/>
      <protection locked="0"/>
    </xf>
    <xf numFmtId="177" fontId="32" fillId="0" borderId="22" xfId="67" applyNumberFormat="1" applyFill="1" applyBorder="1" applyAlignment="1" applyProtection="1">
      <alignment horizontal="left" vertical="center" wrapText="1" indent="1"/>
      <protection/>
    </xf>
    <xf numFmtId="177" fontId="39" fillId="0" borderId="23" xfId="67" applyNumberFormat="1" applyFont="1" applyFill="1" applyBorder="1" applyAlignment="1" applyProtection="1">
      <alignment horizontal="left" vertical="center" wrapText="1" indent="1"/>
      <protection/>
    </xf>
    <xf numFmtId="177" fontId="39" fillId="0" borderId="10" xfId="67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10" xfId="71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4" xfId="71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5" xfId="71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6" xfId="71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7" xfId="67" applyNumberFormat="1" applyFont="1" applyFill="1" applyBorder="1" applyAlignment="1" applyProtection="1">
      <alignment horizontal="left" vertical="center" wrapText="1" indent="1"/>
      <protection/>
    </xf>
    <xf numFmtId="177" fontId="32" fillId="0" borderId="10" xfId="70" applyNumberFormat="1" applyBorder="1" applyAlignment="1">
      <alignment vertical="center" wrapText="1"/>
      <protection/>
    </xf>
    <xf numFmtId="177" fontId="39" fillId="0" borderId="28" xfId="67" applyNumberFormat="1" applyFont="1" applyFill="1" applyBorder="1" applyAlignment="1" applyProtection="1">
      <alignment horizontal="left" vertical="center" wrapText="1" indent="1"/>
      <protection/>
    </xf>
    <xf numFmtId="177" fontId="39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3" xfId="67" applyNumberFormat="1" applyFont="1" applyFill="1" applyBorder="1" applyAlignment="1" applyProtection="1">
      <alignment horizontal="left" vertical="center" wrapText="1" indent="1"/>
      <protection locked="0"/>
    </xf>
    <xf numFmtId="177" fontId="39" fillId="0" borderId="0" xfId="67" applyNumberFormat="1" applyFont="1" applyFill="1" applyBorder="1" applyAlignment="1" applyProtection="1">
      <alignment horizontal="left" vertical="center" wrapText="1" indent="1"/>
      <protection locked="0"/>
    </xf>
    <xf numFmtId="177" fontId="39" fillId="0" borderId="31" xfId="67" applyNumberFormat="1" applyFont="1" applyFill="1" applyBorder="1" applyAlignment="1" applyProtection="1">
      <alignment horizontal="left" vertical="center" wrapText="1" indent="1"/>
      <protection locked="0"/>
    </xf>
    <xf numFmtId="177" fontId="39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2" xfId="67" applyNumberFormat="1" applyFont="1" applyFill="1" applyBorder="1" applyAlignment="1" applyProtection="1">
      <alignment horizontal="right" vertical="center" wrapText="1" indent="1"/>
      <protection locked="0"/>
    </xf>
    <xf numFmtId="177" fontId="37" fillId="0" borderId="16" xfId="67" applyNumberFormat="1" applyFont="1" applyFill="1" applyBorder="1" applyAlignment="1" applyProtection="1">
      <alignment horizontal="left" vertical="center" wrapText="1" indent="1"/>
      <protection/>
    </xf>
    <xf numFmtId="177" fontId="38" fillId="0" borderId="12" xfId="67" applyNumberFormat="1" applyFont="1" applyFill="1" applyBorder="1" applyAlignment="1" applyProtection="1">
      <alignment horizontal="left" vertical="center" wrapText="1" indent="1"/>
      <protection/>
    </xf>
    <xf numFmtId="177" fontId="38" fillId="0" borderId="13" xfId="67" applyNumberFormat="1" applyFont="1" applyFill="1" applyBorder="1" applyAlignment="1" applyProtection="1">
      <alignment horizontal="right" vertical="center" wrapText="1" indent="1"/>
      <protection/>
    </xf>
    <xf numFmtId="177" fontId="32" fillId="0" borderId="33" xfId="67" applyNumberFormat="1" applyFont="1" applyFill="1" applyBorder="1" applyAlignment="1" applyProtection="1">
      <alignment horizontal="left" vertical="center" wrapText="1" indent="1"/>
      <protection/>
    </xf>
    <xf numFmtId="177" fontId="39" fillId="0" borderId="34" xfId="67" applyNumberFormat="1" applyFont="1" applyFill="1" applyBorder="1" applyAlignment="1" applyProtection="1">
      <alignment horizontal="left" vertical="center" wrapText="1" indent="1"/>
      <protection/>
    </xf>
    <xf numFmtId="177" fontId="40" fillId="0" borderId="35" xfId="67" applyNumberFormat="1" applyFont="1" applyFill="1" applyBorder="1" applyAlignment="1" applyProtection="1">
      <alignment horizontal="right" vertical="center" wrapText="1" indent="1"/>
      <protection/>
    </xf>
    <xf numFmtId="177" fontId="39" fillId="0" borderId="23" xfId="67" applyNumberFormat="1" applyFont="1" applyFill="1" applyBorder="1" applyAlignment="1" applyProtection="1">
      <alignment horizontal="left" vertical="center" wrapText="1" indent="1"/>
      <protection/>
    </xf>
    <xf numFmtId="177" fontId="39" fillId="0" borderId="35" xfId="67" applyNumberFormat="1" applyFont="1" applyFill="1" applyBorder="1" applyAlignment="1" applyProtection="1">
      <alignment horizontal="right" vertical="center" wrapText="1" indent="1"/>
      <protection locked="0"/>
    </xf>
    <xf numFmtId="177" fontId="32" fillId="0" borderId="22" xfId="67" applyNumberFormat="1" applyFont="1" applyFill="1" applyBorder="1" applyAlignment="1" applyProtection="1">
      <alignment horizontal="left" vertical="center" wrapText="1" indent="1"/>
      <protection/>
    </xf>
    <xf numFmtId="177" fontId="39" fillId="0" borderId="10" xfId="67" applyNumberFormat="1" applyFont="1" applyFill="1" applyBorder="1" applyAlignment="1" applyProtection="1">
      <alignment horizontal="right" vertical="center" wrapText="1" indent="1"/>
      <protection locked="0"/>
    </xf>
    <xf numFmtId="177" fontId="40" fillId="0" borderId="10" xfId="67" applyNumberFormat="1" applyFont="1" applyFill="1" applyBorder="1" applyAlignment="1" applyProtection="1">
      <alignment horizontal="right" vertical="center" wrapText="1" indent="1"/>
      <protection/>
    </xf>
    <xf numFmtId="177" fontId="37" fillId="0" borderId="12" xfId="67" applyNumberFormat="1" applyFont="1" applyFill="1" applyBorder="1" applyAlignment="1" applyProtection="1">
      <alignment horizontal="left" vertical="center" wrapText="1" indent="1"/>
      <protection/>
    </xf>
    <xf numFmtId="177" fontId="37" fillId="0" borderId="13" xfId="67" applyNumberFormat="1" applyFont="1" applyFill="1" applyBorder="1" applyAlignment="1" applyProtection="1">
      <alignment horizontal="right" vertical="center" wrapText="1" indent="1"/>
      <protection/>
    </xf>
    <xf numFmtId="177" fontId="37" fillId="0" borderId="13" xfId="0" applyNumberFormat="1" applyFont="1" applyFill="1" applyBorder="1" applyAlignment="1" applyProtection="1">
      <alignment horizontal="right" vertical="center" wrapText="1" indent="1"/>
      <protection/>
    </xf>
    <xf numFmtId="177" fontId="0" fillId="0" borderId="0" xfId="0" applyNumberFormat="1" applyFill="1" applyAlignment="1" applyProtection="1">
      <alignment vertical="center" wrapText="1"/>
      <protection/>
    </xf>
    <xf numFmtId="177" fontId="33" fillId="0" borderId="0" xfId="0" applyNumberFormat="1" applyFont="1" applyFill="1" applyAlignment="1" applyProtection="1">
      <alignment horizontal="centerContinuous" vertical="center" wrapText="1"/>
      <protection/>
    </xf>
    <xf numFmtId="177" fontId="0" fillId="0" borderId="0" xfId="0" applyNumberFormat="1" applyFill="1" applyAlignment="1" applyProtection="1">
      <alignment horizontal="centerContinuous" vertical="center"/>
      <protection/>
    </xf>
    <xf numFmtId="177" fontId="0" fillId="0" borderId="0" xfId="0" applyNumberFormat="1" applyFill="1" applyAlignment="1" applyProtection="1">
      <alignment horizontal="center" vertical="center" wrapText="1"/>
      <protection/>
    </xf>
    <xf numFmtId="177" fontId="35" fillId="0" borderId="0" xfId="0" applyNumberFormat="1" applyFont="1" applyFill="1" applyAlignment="1" applyProtection="1">
      <alignment horizontal="right" vertical="center"/>
      <protection/>
    </xf>
    <xf numFmtId="177" fontId="36" fillId="0" borderId="12" xfId="0" applyNumberFormat="1" applyFont="1" applyFill="1" applyBorder="1" applyAlignment="1" applyProtection="1">
      <alignment horizontal="centerContinuous" vertical="center" wrapText="1"/>
      <protection/>
    </xf>
    <xf numFmtId="177" fontId="36" fillId="0" borderId="13" xfId="0" applyNumberFormat="1" applyFont="1" applyFill="1" applyBorder="1" applyAlignment="1" applyProtection="1">
      <alignment horizontal="centerContinuous" vertical="center" wrapText="1"/>
      <protection/>
    </xf>
    <xf numFmtId="177" fontId="36" fillId="0" borderId="14" xfId="0" applyNumberFormat="1" applyFont="1" applyFill="1" applyBorder="1" applyAlignment="1" applyProtection="1">
      <alignment horizontal="centerContinuous" vertical="center" wrapText="1"/>
      <protection/>
    </xf>
    <xf numFmtId="177" fontId="36" fillId="0" borderId="12" xfId="0" applyNumberFormat="1" applyFont="1" applyFill="1" applyBorder="1" applyAlignment="1" applyProtection="1">
      <alignment horizontal="center" vertical="center" wrapText="1"/>
      <protection/>
    </xf>
    <xf numFmtId="177" fontId="38" fillId="0" borderId="16" xfId="0" applyNumberFormat="1" applyFont="1" applyFill="1" applyBorder="1" applyAlignment="1" applyProtection="1">
      <alignment horizontal="center" vertical="center" wrapText="1"/>
      <protection/>
    </xf>
    <xf numFmtId="177" fontId="38" fillId="0" borderId="12" xfId="0" applyNumberFormat="1" applyFont="1" applyFill="1" applyBorder="1" applyAlignment="1" applyProtection="1">
      <alignment horizontal="center" vertical="center" wrapText="1"/>
      <protection/>
    </xf>
    <xf numFmtId="177" fontId="38" fillId="0" borderId="13" xfId="0" applyNumberFormat="1" applyFont="1" applyFill="1" applyBorder="1" applyAlignment="1" applyProtection="1">
      <alignment horizontal="center" vertical="center" wrapText="1"/>
      <protection/>
    </xf>
    <xf numFmtId="177" fontId="38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7" xfId="0" applyNumberFormat="1" applyFill="1" applyBorder="1" applyAlignment="1" applyProtection="1">
      <alignment horizontal="left" vertical="center" wrapText="1" indent="1"/>
      <protection/>
    </xf>
    <xf numFmtId="177" fontId="39" fillId="0" borderId="18" xfId="0" applyNumberFormat="1" applyFont="1" applyFill="1" applyBorder="1" applyAlignment="1" applyProtection="1">
      <alignment horizontal="left" vertical="center" wrapText="1" indent="1"/>
      <protection/>
    </xf>
    <xf numFmtId="17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7" fontId="0" fillId="0" borderId="22" xfId="0" applyNumberFormat="1" applyFill="1" applyBorder="1" applyAlignment="1" applyProtection="1">
      <alignment horizontal="left" vertical="center" wrapText="1" indent="1"/>
      <protection/>
    </xf>
    <xf numFmtId="177" fontId="39" fillId="0" borderId="23" xfId="0" applyNumberFormat="1" applyFont="1" applyFill="1" applyBorder="1" applyAlignment="1" applyProtection="1">
      <alignment horizontal="left" vertical="center" wrapText="1" indent="1"/>
      <protection/>
    </xf>
    <xf numFmtId="177" fontId="3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3" xfId="0" applyNumberFormat="1" applyFont="1" applyFill="1" applyBorder="1" applyAlignment="1" applyProtection="1" quotePrefix="1">
      <alignment horizontal="left" vertical="center" wrapText="1" indent="6"/>
      <protection locked="0"/>
    </xf>
    <xf numFmtId="177" fontId="39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77" fontId="39" fillId="0" borderId="23" xfId="0" applyNumberFormat="1" applyFont="1" applyFill="1" applyBorder="1" applyAlignment="1" applyProtection="1" quotePrefix="1">
      <alignment horizontal="left" vertical="center" wrapText="1" indent="6"/>
      <protection locked="0"/>
    </xf>
    <xf numFmtId="177" fontId="39" fillId="0" borderId="23" xfId="0" applyNumberFormat="1" applyFont="1" applyFill="1" applyBorder="1" applyAlignment="1" applyProtection="1" quotePrefix="1">
      <alignment horizontal="left" vertical="center" wrapText="1" indent="3"/>
      <protection locked="0"/>
    </xf>
    <xf numFmtId="177" fontId="0" fillId="0" borderId="33" xfId="0" applyNumberFormat="1" applyFill="1" applyBorder="1" applyAlignment="1" applyProtection="1">
      <alignment horizontal="left" vertical="center" wrapText="1" indent="1"/>
      <protection/>
    </xf>
    <xf numFmtId="177" fontId="39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77" fontId="3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4" xfId="0" applyNumberFormat="1" applyFont="1" applyFill="1" applyBorder="1" applyAlignment="1" applyProtection="1">
      <alignment horizontal="left" vertical="center" wrapText="1" indent="1"/>
      <protection/>
    </xf>
    <xf numFmtId="177" fontId="37" fillId="0" borderId="16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12" xfId="0" applyNumberFormat="1" applyFont="1" applyFill="1" applyBorder="1" applyAlignment="1" applyProtection="1">
      <alignment horizontal="left" vertical="center" wrapText="1" indent="1"/>
      <protection/>
    </xf>
    <xf numFmtId="177" fontId="38" fillId="0" borderId="13" xfId="0" applyNumberFormat="1" applyFont="1" applyFill="1" applyBorder="1" applyAlignment="1" applyProtection="1">
      <alignment horizontal="right" vertical="center" wrapText="1" indent="1"/>
      <protection/>
    </xf>
    <xf numFmtId="177" fontId="38" fillId="0" borderId="14" xfId="0" applyNumberFormat="1" applyFont="1" applyFill="1" applyBorder="1" applyAlignment="1" applyProtection="1">
      <alignment horizontal="right" vertical="center" wrapText="1" indent="1"/>
      <protection/>
    </xf>
    <xf numFmtId="177" fontId="40" fillId="0" borderId="34" xfId="0" applyNumberFormat="1" applyFont="1" applyFill="1" applyBorder="1" applyAlignment="1" applyProtection="1">
      <alignment horizontal="left" vertical="center" wrapText="1" indent="1"/>
      <protection/>
    </xf>
    <xf numFmtId="177" fontId="40" fillId="0" borderId="19" xfId="0" applyNumberFormat="1" applyFont="1" applyFill="1" applyBorder="1" applyAlignment="1" applyProtection="1">
      <alignment horizontal="right" vertical="center" wrapText="1" indent="1"/>
      <protection/>
    </xf>
    <xf numFmtId="177" fontId="39" fillId="0" borderId="23" xfId="0" applyNumberFormat="1" applyFont="1" applyFill="1" applyBorder="1" applyAlignment="1" applyProtection="1">
      <alignment horizontal="left" vertical="center" wrapText="1" indent="1"/>
      <protection/>
    </xf>
    <xf numFmtId="177" fontId="3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23" xfId="0" applyNumberFormat="1" applyFont="1" applyFill="1" applyBorder="1" applyAlignment="1" applyProtection="1">
      <alignment horizontal="left" vertical="center" wrapText="1" indent="2"/>
      <protection/>
    </xf>
    <xf numFmtId="177" fontId="3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7" fontId="39" fillId="0" borderId="34" xfId="0" applyNumberFormat="1" applyFont="1" applyFill="1" applyBorder="1" applyAlignment="1" applyProtection="1">
      <alignment horizontal="left" vertical="center" wrapText="1" indent="1"/>
      <protection/>
    </xf>
    <xf numFmtId="177" fontId="39" fillId="0" borderId="10" xfId="0" applyNumberFormat="1" applyFont="1" applyFill="1" applyBorder="1" applyAlignment="1" applyProtection="1">
      <alignment horizontal="left" vertical="center" wrapText="1" indent="2"/>
      <protection/>
    </xf>
    <xf numFmtId="177" fontId="40" fillId="0" borderId="10" xfId="0" applyNumberFormat="1" applyFont="1" applyFill="1" applyBorder="1" applyAlignment="1" applyProtection="1">
      <alignment horizontal="left" vertical="center" wrapText="1" indent="1"/>
      <protection/>
    </xf>
    <xf numFmtId="177" fontId="40" fillId="0" borderId="10" xfId="0" applyNumberFormat="1" applyFont="1" applyFill="1" applyBorder="1" applyAlignment="1" applyProtection="1">
      <alignment horizontal="right" vertical="center" wrapText="1" indent="1"/>
      <protection/>
    </xf>
    <xf numFmtId="177" fontId="39" fillId="0" borderId="18" xfId="0" applyNumberFormat="1" applyFont="1" applyFill="1" applyBorder="1" applyAlignment="1" applyProtection="1">
      <alignment horizontal="left" vertical="center" wrapText="1" indent="1"/>
      <protection/>
    </xf>
    <xf numFmtId="177" fontId="3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7" fontId="39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77" fontId="39" fillId="0" borderId="18" xfId="0" applyNumberFormat="1" applyFont="1" applyFill="1" applyBorder="1" applyAlignment="1" applyProtection="1">
      <alignment horizontal="left" vertical="center" wrapText="1" indent="2"/>
      <protection/>
    </xf>
    <xf numFmtId="177" fontId="39" fillId="0" borderId="31" xfId="0" applyNumberFormat="1" applyFont="1" applyFill="1" applyBorder="1" applyAlignment="1" applyProtection="1">
      <alignment horizontal="left" vertical="center" wrapText="1" indent="2"/>
      <protection/>
    </xf>
    <xf numFmtId="177" fontId="37" fillId="0" borderId="12" xfId="0" applyNumberFormat="1" applyFont="1" applyFill="1" applyBorder="1" applyAlignment="1" applyProtection="1">
      <alignment horizontal="left" vertical="center" wrapText="1" indent="1"/>
      <protection/>
    </xf>
    <xf numFmtId="177" fontId="37" fillId="0" borderId="38" xfId="0" applyNumberFormat="1" applyFont="1" applyFill="1" applyBorder="1" applyAlignment="1" applyProtection="1">
      <alignment horizontal="right" vertical="center" wrapText="1" indent="1"/>
      <protection/>
    </xf>
    <xf numFmtId="177" fontId="37" fillId="0" borderId="14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68">
      <alignment/>
      <protection/>
    </xf>
    <xf numFmtId="177" fontId="0" fillId="0" borderId="0" xfId="0" applyNumberFormat="1" applyFill="1" applyAlignment="1">
      <alignment vertical="center" wrapText="1"/>
    </xf>
    <xf numFmtId="177" fontId="44" fillId="0" borderId="0" xfId="0" applyNumberFormat="1" applyFont="1" applyFill="1" applyAlignment="1">
      <alignment vertical="center"/>
    </xf>
    <xf numFmtId="177" fontId="44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 wrapText="1"/>
    </xf>
    <xf numFmtId="0" fontId="14" fillId="0" borderId="0" xfId="68" applyFont="1">
      <alignment/>
      <protection/>
    </xf>
    <xf numFmtId="0" fontId="45" fillId="0" borderId="10" xfId="68" applyFont="1" applyFill="1" applyBorder="1" applyAlignment="1">
      <alignment wrapText="1"/>
      <protection/>
    </xf>
    <xf numFmtId="0" fontId="46" fillId="0" borderId="10" xfId="68" applyFont="1" applyFill="1" applyBorder="1" applyAlignment="1">
      <alignment wrapText="1"/>
      <protection/>
    </xf>
    <xf numFmtId="0" fontId="47" fillId="0" borderId="10" xfId="68" applyFont="1" applyFill="1" applyBorder="1" applyAlignment="1">
      <alignment wrapText="1"/>
      <protection/>
    </xf>
    <xf numFmtId="0" fontId="8" fillId="0" borderId="10" xfId="68" applyFont="1" applyFill="1" applyBorder="1">
      <alignment/>
      <protection/>
    </xf>
    <xf numFmtId="3" fontId="8" fillId="0" borderId="10" xfId="68" applyNumberFormat="1" applyFont="1" applyFill="1" applyBorder="1">
      <alignment/>
      <protection/>
    </xf>
    <xf numFmtId="0" fontId="45" fillId="0" borderId="10" xfId="68" applyFont="1" applyFill="1" applyBorder="1">
      <alignment/>
      <protection/>
    </xf>
    <xf numFmtId="3" fontId="45" fillId="0" borderId="10" xfId="68" applyNumberFormat="1" applyFont="1" applyFill="1" applyBorder="1">
      <alignment/>
      <protection/>
    </xf>
    <xf numFmtId="0" fontId="48" fillId="0" borderId="10" xfId="68" applyFont="1" applyFill="1" applyBorder="1">
      <alignment/>
      <protection/>
    </xf>
    <xf numFmtId="3" fontId="48" fillId="0" borderId="10" xfId="68" applyNumberFormat="1" applyFont="1" applyFill="1" applyBorder="1">
      <alignment/>
      <protection/>
    </xf>
    <xf numFmtId="0" fontId="18" fillId="0" borderId="0" xfId="68" applyFont="1" applyAlignment="1">
      <alignment horizontal="justify"/>
      <protection/>
    </xf>
    <xf numFmtId="0" fontId="11" fillId="0" borderId="10" xfId="68" applyFont="1" applyFill="1" applyBorder="1" applyAlignment="1">
      <alignment horizontal="center" vertical="center"/>
      <protection/>
    </xf>
    <xf numFmtId="0" fontId="11" fillId="0" borderId="10" xfId="68" applyFont="1" applyFill="1" applyBorder="1" applyAlignment="1">
      <alignment horizontal="center" vertical="center" wrapText="1"/>
      <protection/>
    </xf>
    <xf numFmtId="0" fontId="4" fillId="0" borderId="10" xfId="68" applyFont="1" applyBorder="1" applyAlignment="1">
      <alignment wrapText="1"/>
      <protection/>
    </xf>
    <xf numFmtId="0" fontId="49" fillId="0" borderId="10" xfId="68" applyFont="1" applyBorder="1" applyAlignment="1">
      <alignment horizontal="justify"/>
      <protection/>
    </xf>
    <xf numFmtId="0" fontId="14" fillId="0" borderId="10" xfId="68" applyFont="1" applyBorder="1">
      <alignment/>
      <protection/>
    </xf>
    <xf numFmtId="0" fontId="11" fillId="0" borderId="10" xfId="68" applyFont="1" applyBorder="1" applyAlignment="1">
      <alignment horizontal="justify"/>
      <protection/>
    </xf>
    <xf numFmtId="0" fontId="11" fillId="0" borderId="10" xfId="68" applyFont="1" applyFill="1" applyBorder="1" applyAlignment="1">
      <alignment horizontal="left" vertical="center"/>
      <protection/>
    </xf>
    <xf numFmtId="0" fontId="11" fillId="0" borderId="10" xfId="68" applyFont="1" applyBorder="1">
      <alignment/>
      <protection/>
    </xf>
    <xf numFmtId="0" fontId="50" fillId="0" borderId="10" xfId="68" applyFont="1" applyBorder="1" applyAlignment="1">
      <alignment horizontal="justify"/>
      <protection/>
    </xf>
    <xf numFmtId="0" fontId="11" fillId="0" borderId="10" xfId="68" applyFont="1" applyFill="1" applyBorder="1" applyAlignment="1">
      <alignment horizontal="left" vertical="center" wrapText="1"/>
      <protection/>
    </xf>
    <xf numFmtId="0" fontId="14" fillId="0" borderId="10" xfId="68" applyFont="1" applyFill="1" applyBorder="1" applyAlignment="1">
      <alignment horizontal="left" vertical="center" wrapText="1"/>
      <protection/>
    </xf>
    <xf numFmtId="0" fontId="14" fillId="0" borderId="10" xfId="68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36" fillId="0" borderId="13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/>
      <protection/>
    </xf>
    <xf numFmtId="0" fontId="39" fillId="0" borderId="10" xfId="0" applyFont="1" applyFill="1" applyBorder="1" applyAlignment="1" applyProtection="1">
      <alignment vertical="center" wrapText="1"/>
      <protection/>
    </xf>
    <xf numFmtId="177" fontId="39" fillId="0" borderId="10" xfId="0" applyNumberFormat="1" applyFont="1" applyFill="1" applyBorder="1" applyAlignment="1" applyProtection="1">
      <alignment vertical="center"/>
      <protection locked="0"/>
    </xf>
    <xf numFmtId="177" fontId="39" fillId="0" borderId="29" xfId="0" applyNumberFormat="1" applyFont="1" applyFill="1" applyBorder="1" applyAlignment="1" applyProtection="1">
      <alignment vertical="center"/>
      <protection locked="0"/>
    </xf>
    <xf numFmtId="177" fontId="38" fillId="0" borderId="29" xfId="0" applyNumberFormat="1" applyFont="1" applyFill="1" applyBorder="1" applyAlignment="1" applyProtection="1">
      <alignment vertical="center"/>
      <protection/>
    </xf>
    <xf numFmtId="177" fontId="38" fillId="0" borderId="30" xfId="0" applyNumberFormat="1" applyFont="1" applyFill="1" applyBorder="1" applyAlignment="1" applyProtection="1">
      <alignment vertical="center"/>
      <protection/>
    </xf>
    <xf numFmtId="0" fontId="39" fillId="0" borderId="31" xfId="0" applyFont="1" applyFill="1" applyBorder="1" applyAlignment="1" applyProtection="1">
      <alignment horizontal="center" vertical="center"/>
      <protection/>
    </xf>
    <xf numFmtId="0" fontId="39" fillId="0" borderId="25" xfId="0" applyFont="1" applyFill="1" applyBorder="1" applyAlignment="1" applyProtection="1">
      <alignment vertical="center" wrapText="1"/>
      <protection/>
    </xf>
    <xf numFmtId="177" fontId="39" fillId="0" borderId="25" xfId="0" applyNumberFormat="1" applyFont="1" applyFill="1" applyBorder="1" applyAlignment="1" applyProtection="1">
      <alignment vertical="center"/>
      <protection locked="0"/>
    </xf>
    <xf numFmtId="177" fontId="39" fillId="0" borderId="40" xfId="0" applyNumberFormat="1" applyFont="1" applyFill="1" applyBorder="1" applyAlignment="1" applyProtection="1">
      <alignment vertical="center"/>
      <protection locked="0"/>
    </xf>
    <xf numFmtId="0" fontId="39" fillId="0" borderId="41" xfId="0" applyFont="1" applyFill="1" applyBorder="1" applyAlignment="1" applyProtection="1">
      <alignment horizontal="center" vertical="center"/>
      <protection/>
    </xf>
    <xf numFmtId="0" fontId="39" fillId="0" borderId="37" xfId="0" applyFont="1" applyFill="1" applyBorder="1" applyAlignment="1" applyProtection="1">
      <alignment vertical="center" wrapText="1"/>
      <protection/>
    </xf>
    <xf numFmtId="177" fontId="39" fillId="0" borderId="37" xfId="0" applyNumberFormat="1" applyFont="1" applyFill="1" applyBorder="1" applyAlignment="1" applyProtection="1">
      <alignment vertical="center"/>
      <protection locked="0"/>
    </xf>
    <xf numFmtId="177" fontId="39" fillId="0" borderId="42" xfId="0" applyNumberFormat="1" applyFont="1" applyFill="1" applyBorder="1" applyAlignment="1" applyProtection="1">
      <alignment vertical="center"/>
      <protection locked="0"/>
    </xf>
    <xf numFmtId="177" fontId="38" fillId="0" borderId="13" xfId="0" applyNumberFormat="1" applyFont="1" applyFill="1" applyBorder="1" applyAlignment="1" applyProtection="1">
      <alignment vertical="center"/>
      <protection/>
    </xf>
    <xf numFmtId="177" fontId="38" fillId="0" borderId="39" xfId="0" applyNumberFormat="1" applyFont="1" applyFill="1" applyBorder="1" applyAlignment="1" applyProtection="1">
      <alignment vertical="center"/>
      <protection/>
    </xf>
    <xf numFmtId="177" fontId="38" fillId="0" borderId="14" xfId="0" applyNumberFormat="1" applyFont="1" applyFill="1" applyBorder="1" applyAlignment="1" applyProtection="1">
      <alignment vertical="center"/>
      <protection/>
    </xf>
    <xf numFmtId="0" fontId="37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7" fontId="38" fillId="0" borderId="43" xfId="0" applyNumberFormat="1" applyFont="1" applyFill="1" applyBorder="1" applyAlignment="1" applyProtection="1">
      <alignment vertical="center"/>
      <protection/>
    </xf>
    <xf numFmtId="177" fontId="36" fillId="0" borderId="13" xfId="0" applyNumberFormat="1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 horizontal="center"/>
      <protection/>
    </xf>
    <xf numFmtId="0" fontId="24" fillId="0" borderId="12" xfId="0" applyFont="1" applyBorder="1" applyAlignment="1" applyProtection="1">
      <alignment horizontal="center" vertical="center" wrapText="1"/>
      <protection/>
    </xf>
    <xf numFmtId="0" fontId="54" fillId="0" borderId="13" xfId="0" applyFont="1" applyBorder="1" applyAlignment="1" applyProtection="1">
      <alignment horizontal="center" vertical="center" wrapText="1"/>
      <protection/>
    </xf>
    <xf numFmtId="0" fontId="54" fillId="0" borderId="14" xfId="0" applyFont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0" fontId="23" fillId="0" borderId="19" xfId="0" applyFont="1" applyBorder="1" applyAlignment="1" applyProtection="1">
      <alignment horizontal="left" vertical="top" wrapText="1"/>
      <protection locked="0"/>
    </xf>
    <xf numFmtId="9" fontId="23" fillId="0" borderId="19" xfId="79" applyFont="1" applyBorder="1" applyAlignment="1" applyProtection="1">
      <alignment horizontal="center" vertical="center" wrapText="1"/>
      <protection locked="0"/>
    </xf>
    <xf numFmtId="179" fontId="23" fillId="0" borderId="19" xfId="42" applyNumberFormat="1" applyFont="1" applyBorder="1" applyAlignment="1" applyProtection="1">
      <alignment horizontal="center" vertical="center" wrapText="1"/>
      <protection locked="0"/>
    </xf>
    <xf numFmtId="179" fontId="23" fillId="0" borderId="36" xfId="42" applyNumberFormat="1" applyFont="1" applyBorder="1" applyAlignment="1" applyProtection="1">
      <alignment horizontal="center" vertical="top" wrapText="1"/>
      <protection locked="0"/>
    </xf>
    <xf numFmtId="0" fontId="54" fillId="0" borderId="23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left" vertical="top" wrapText="1"/>
      <protection locked="0"/>
    </xf>
    <xf numFmtId="9" fontId="23" fillId="0" borderId="10" xfId="79" applyFont="1" applyBorder="1" applyAlignment="1" applyProtection="1">
      <alignment horizontal="center" vertical="center" wrapText="1"/>
      <protection locked="0"/>
    </xf>
    <xf numFmtId="179" fontId="23" fillId="0" borderId="10" xfId="42" applyNumberFormat="1" applyFont="1" applyBorder="1" applyAlignment="1" applyProtection="1">
      <alignment horizontal="center" vertical="center" wrapText="1"/>
      <protection locked="0"/>
    </xf>
    <xf numFmtId="179" fontId="23" fillId="0" borderId="30" xfId="42" applyNumberFormat="1" applyFont="1" applyBorder="1" applyAlignment="1" applyProtection="1">
      <alignment horizontal="center" vertical="top" wrapText="1"/>
      <protection locked="0"/>
    </xf>
    <xf numFmtId="0" fontId="54" fillId="0" borderId="31" xfId="0" applyFont="1" applyBorder="1" applyAlignment="1" applyProtection="1">
      <alignment horizontal="center" vertical="top" wrapText="1"/>
      <protection/>
    </xf>
    <xf numFmtId="0" fontId="23" fillId="0" borderId="25" xfId="0" applyFont="1" applyBorder="1" applyAlignment="1" applyProtection="1">
      <alignment horizontal="left" vertical="top" wrapText="1"/>
      <protection locked="0"/>
    </xf>
    <xf numFmtId="9" fontId="23" fillId="0" borderId="25" xfId="79" applyFont="1" applyBorder="1" applyAlignment="1" applyProtection="1">
      <alignment horizontal="center" vertical="center" wrapText="1"/>
      <protection locked="0"/>
    </xf>
    <xf numFmtId="179" fontId="23" fillId="0" borderId="25" xfId="42" applyNumberFormat="1" applyFont="1" applyBorder="1" applyAlignment="1" applyProtection="1">
      <alignment horizontal="center" vertical="center" wrapText="1"/>
      <protection locked="0"/>
    </xf>
    <xf numFmtId="179" fontId="23" fillId="0" borderId="32" xfId="42" applyNumberFormat="1" applyFont="1" applyBorder="1" applyAlignment="1" applyProtection="1">
      <alignment horizontal="center" vertical="top" wrapText="1"/>
      <protection locked="0"/>
    </xf>
    <xf numFmtId="0" fontId="54" fillId="45" borderId="13" xfId="0" applyFont="1" applyFill="1" applyBorder="1" applyAlignment="1" applyProtection="1">
      <alignment horizontal="center" vertical="top" wrapText="1"/>
      <protection/>
    </xf>
    <xf numFmtId="179" fontId="23" fillId="0" borderId="13" xfId="42" applyNumberFormat="1" applyFont="1" applyBorder="1" applyAlignment="1" applyProtection="1">
      <alignment horizontal="center" vertical="center" wrapText="1"/>
      <protection/>
    </xf>
    <xf numFmtId="179" fontId="23" fillId="0" borderId="14" xfId="42" applyNumberFormat="1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right"/>
    </xf>
    <xf numFmtId="0" fontId="44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0" fontId="37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184" fontId="36" fillId="0" borderId="36" xfId="0" applyNumberFormat="1" applyFont="1" applyFill="1" applyBorder="1" applyAlignment="1" applyProtection="1">
      <alignment horizontal="right" vertical="center"/>
      <protection/>
    </xf>
    <xf numFmtId="0" fontId="0" fillId="0" borderId="23" xfId="0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indent="5"/>
    </xf>
    <xf numFmtId="184" fontId="58" fillId="0" borderId="30" xfId="0" applyNumberFormat="1" applyFont="1" applyFill="1" applyBorder="1" applyAlignment="1" applyProtection="1">
      <alignment horizontal="right" vertical="center"/>
      <protection locked="0"/>
    </xf>
    <xf numFmtId="0" fontId="32" fillId="0" borderId="10" xfId="0" applyFont="1" applyFill="1" applyBorder="1" applyAlignment="1">
      <alignment horizontal="left" vertical="center" indent="1"/>
    </xf>
    <xf numFmtId="0" fontId="0" fillId="0" borderId="31" xfId="0" applyFill="1" applyBorder="1" applyAlignment="1">
      <alignment horizontal="center" vertical="center"/>
    </xf>
    <xf numFmtId="0" fontId="32" fillId="0" borderId="25" xfId="0" applyFont="1" applyFill="1" applyBorder="1" applyAlignment="1">
      <alignment horizontal="left" vertical="center" indent="1"/>
    </xf>
    <xf numFmtId="184" fontId="58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Fill="1" applyBorder="1" applyAlignment="1">
      <alignment horizontal="center" vertical="center"/>
    </xf>
    <xf numFmtId="0" fontId="0" fillId="0" borderId="37" xfId="0" applyFill="1" applyBorder="1" applyAlignment="1">
      <alignment horizontal="left" vertical="center" indent="1"/>
    </xf>
    <xf numFmtId="184" fontId="58" fillId="0" borderId="43" xfId="0" applyNumberFormat="1" applyFont="1" applyFill="1" applyBorder="1" applyAlignment="1" applyProtection="1">
      <alignment horizontal="right" vertical="center"/>
      <protection locked="0"/>
    </xf>
    <xf numFmtId="0" fontId="0" fillId="0" borderId="44" xfId="0" applyFill="1" applyBorder="1" applyAlignment="1">
      <alignment horizontal="center" vertical="center"/>
    </xf>
    <xf numFmtId="184" fontId="36" fillId="0" borderId="45" xfId="0" applyNumberFormat="1" applyFont="1" applyFill="1" applyBorder="1" applyAlignment="1" applyProtection="1">
      <alignment horizontal="right" vertical="center"/>
      <protection/>
    </xf>
    <xf numFmtId="0" fontId="57" fillId="0" borderId="37" xfId="0" applyFont="1" applyFill="1" applyBorder="1" applyAlignment="1">
      <alignment horizontal="left" vertical="center" indent="5"/>
    </xf>
    <xf numFmtId="0" fontId="14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3" fontId="101" fillId="0" borderId="10" xfId="0" applyNumberFormat="1" applyFont="1" applyBorder="1" applyAlignment="1">
      <alignment/>
    </xf>
    <xf numFmtId="3" fontId="30" fillId="46" borderId="10" xfId="0" applyNumberFormat="1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10" xfId="0" applyNumberFormat="1" applyBorder="1" applyAlignment="1">
      <alignment horizontal="right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center" vertical="center" wrapText="1"/>
    </xf>
    <xf numFmtId="3" fontId="31" fillId="46" borderId="10" xfId="0" applyNumberFormat="1" applyFont="1" applyFill="1" applyBorder="1" applyAlignment="1">
      <alignment/>
    </xf>
    <xf numFmtId="3" fontId="14" fillId="46" borderId="10" xfId="0" applyNumberFormat="1" applyFont="1" applyFill="1" applyBorder="1" applyAlignment="1">
      <alignment/>
    </xf>
    <xf numFmtId="3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center" wrapText="1"/>
    </xf>
    <xf numFmtId="3" fontId="5" fillId="0" borderId="10" xfId="0" applyNumberFormat="1" applyFont="1" applyBorder="1" applyAlignment="1">
      <alignment vertical="center" wrapText="1"/>
    </xf>
    <xf numFmtId="3" fontId="0" fillId="46" borderId="10" xfId="0" applyNumberForma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3" fontId="6" fillId="0" borderId="10" xfId="0" applyNumberFormat="1" applyFont="1" applyFill="1" applyBorder="1" applyAlignment="1">
      <alignment horizontal="right" wrapText="1"/>
    </xf>
    <xf numFmtId="3" fontId="105" fillId="0" borderId="10" xfId="0" applyNumberFormat="1" applyFont="1" applyBorder="1" applyAlignment="1">
      <alignment/>
    </xf>
    <xf numFmtId="0" fontId="8" fillId="0" borderId="10" xfId="68" applyFont="1" applyFill="1" applyBorder="1" applyAlignment="1">
      <alignment wrapText="1"/>
      <protection/>
    </xf>
    <xf numFmtId="0" fontId="8" fillId="0" borderId="10" xfId="68" applyFont="1" applyFill="1" applyBorder="1" applyAlignment="1">
      <alignment horizontal="right"/>
      <protection/>
    </xf>
    <xf numFmtId="0" fontId="45" fillId="0" borderId="10" xfId="68" applyFont="1" applyFill="1" applyBorder="1" applyAlignment="1">
      <alignment horizontal="right"/>
      <protection/>
    </xf>
    <xf numFmtId="0" fontId="48" fillId="0" borderId="10" xfId="68" applyFont="1" applyFill="1" applyBorder="1" applyAlignment="1">
      <alignment horizontal="right"/>
      <protection/>
    </xf>
    <xf numFmtId="3" fontId="8" fillId="0" borderId="10" xfId="68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06" fillId="0" borderId="10" xfId="0" applyFont="1" applyBorder="1" applyAlignment="1">
      <alignment/>
    </xf>
    <xf numFmtId="0" fontId="105" fillId="0" borderId="10" xfId="0" applyFont="1" applyBorder="1" applyAlignment="1">
      <alignment/>
    </xf>
    <xf numFmtId="0" fontId="61" fillId="0" borderId="46" xfId="0" applyFont="1" applyBorder="1" applyAlignment="1">
      <alignment horizontal="center" vertical="top" wrapText="1"/>
    </xf>
    <xf numFmtId="0" fontId="61" fillId="0" borderId="46" xfId="0" applyFont="1" applyBorder="1" applyAlignment="1">
      <alignment horizontal="left" vertical="top" wrapText="1" indent="2"/>
    </xf>
    <xf numFmtId="0" fontId="61" fillId="0" borderId="46" xfId="0" applyFont="1" applyBorder="1" applyAlignment="1">
      <alignment horizontal="left" vertical="top" wrapText="1" indent="4"/>
    </xf>
    <xf numFmtId="1" fontId="107" fillId="0" borderId="46" xfId="0" applyNumberFormat="1" applyFont="1" applyBorder="1" applyAlignment="1">
      <alignment horizontal="center" vertical="top" shrinkToFit="1"/>
    </xf>
    <xf numFmtId="0" fontId="62" fillId="0" borderId="46" xfId="0" applyFont="1" applyBorder="1" applyAlignment="1">
      <alignment horizontal="left" vertical="top" wrapText="1"/>
    </xf>
    <xf numFmtId="0" fontId="108" fillId="0" borderId="46" xfId="0" applyFont="1" applyBorder="1" applyAlignment="1">
      <alignment horizontal="left" wrapText="1"/>
    </xf>
    <xf numFmtId="0" fontId="63" fillId="0" borderId="46" xfId="0" applyFont="1" applyBorder="1" applyAlignment="1">
      <alignment horizontal="left" vertical="top" wrapText="1"/>
    </xf>
    <xf numFmtId="0" fontId="64" fillId="0" borderId="46" xfId="0" applyFont="1" applyBorder="1" applyAlignment="1">
      <alignment horizontal="right" vertical="top" wrapText="1"/>
    </xf>
    <xf numFmtId="3" fontId="109" fillId="0" borderId="46" xfId="0" applyNumberFormat="1" applyFont="1" applyBorder="1" applyAlignment="1">
      <alignment horizontal="right" vertical="top" shrinkToFit="1"/>
    </xf>
    <xf numFmtId="2" fontId="109" fillId="0" borderId="46" xfId="0" applyNumberFormat="1" applyFont="1" applyBorder="1" applyAlignment="1">
      <alignment horizontal="right" vertical="top" shrinkToFit="1"/>
    </xf>
    <xf numFmtId="0" fontId="64" fillId="0" borderId="46" xfId="0" applyFont="1" applyBorder="1" applyAlignment="1">
      <alignment horizontal="left" vertical="top" wrapText="1"/>
    </xf>
    <xf numFmtId="0" fontId="108" fillId="0" borderId="46" xfId="0" applyFont="1" applyBorder="1" applyAlignment="1">
      <alignment horizontal="left" vertical="center" wrapText="1"/>
    </xf>
    <xf numFmtId="1" fontId="109" fillId="0" borderId="46" xfId="0" applyNumberFormat="1" applyFont="1" applyBorder="1" applyAlignment="1">
      <alignment horizontal="right" vertical="top" shrinkToFit="1"/>
    </xf>
    <xf numFmtId="0" fontId="65" fillId="0" borderId="46" xfId="0" applyFont="1" applyBorder="1" applyAlignment="1">
      <alignment horizontal="left" vertical="top" wrapText="1"/>
    </xf>
    <xf numFmtId="0" fontId="66" fillId="0" borderId="46" xfId="0" applyFont="1" applyBorder="1" applyAlignment="1">
      <alignment horizontal="right" vertical="top" wrapText="1"/>
    </xf>
    <xf numFmtId="3" fontId="110" fillId="0" borderId="46" xfId="0" applyNumberFormat="1" applyFont="1" applyBorder="1" applyAlignment="1">
      <alignment horizontal="right" vertical="top" shrinkToFit="1"/>
    </xf>
    <xf numFmtId="2" fontId="110" fillId="0" borderId="46" xfId="0" applyNumberFormat="1" applyFont="1" applyBorder="1" applyAlignment="1">
      <alignment horizontal="right" vertical="top" shrinkToFit="1"/>
    </xf>
    <xf numFmtId="0" fontId="64" fillId="0" borderId="46" xfId="0" applyFont="1" applyBorder="1" applyAlignment="1">
      <alignment horizontal="right" vertical="center" wrapText="1"/>
    </xf>
    <xf numFmtId="0" fontId="108" fillId="0" borderId="46" xfId="0" applyFont="1" applyBorder="1" applyAlignment="1">
      <alignment horizontal="left" vertical="top" wrapText="1"/>
    </xf>
    <xf numFmtId="0" fontId="108" fillId="0" borderId="0" xfId="0" applyFont="1" applyAlignment="1">
      <alignment horizontal="left" vertical="top"/>
    </xf>
    <xf numFmtId="0" fontId="111" fillId="0" borderId="0" xfId="0" applyFont="1" applyAlignment="1">
      <alignment horizontal="left" vertical="top"/>
    </xf>
    <xf numFmtId="0" fontId="112" fillId="0" borderId="0" xfId="0" applyFont="1" applyAlignment="1">
      <alignment/>
    </xf>
    <xf numFmtId="3" fontId="113" fillId="0" borderId="43" xfId="0" applyNumberFormat="1" applyFont="1" applyBorder="1" applyAlignment="1">
      <alignment/>
    </xf>
    <xf numFmtId="0" fontId="113" fillId="0" borderId="41" xfId="0" applyFont="1" applyBorder="1" applyAlignment="1">
      <alignment vertical="center" wrapText="1"/>
    </xf>
    <xf numFmtId="3" fontId="113" fillId="0" borderId="30" xfId="0" applyNumberFormat="1" applyFont="1" applyBorder="1" applyAlignment="1">
      <alignment/>
    </xf>
    <xf numFmtId="0" fontId="113" fillId="0" borderId="23" xfId="0" applyFont="1" applyBorder="1" applyAlignment="1">
      <alignment vertical="center" wrapText="1"/>
    </xf>
    <xf numFmtId="3" fontId="114" fillId="0" borderId="30" xfId="0" applyNumberFormat="1" applyFont="1" applyBorder="1" applyAlignment="1">
      <alignment/>
    </xf>
    <xf numFmtId="0" fontId="112" fillId="0" borderId="23" xfId="0" applyFont="1" applyBorder="1" applyAlignment="1">
      <alignment vertical="center" wrapText="1"/>
    </xf>
    <xf numFmtId="0" fontId="114" fillId="0" borderId="23" xfId="0" applyFont="1" applyBorder="1" applyAlignment="1">
      <alignment vertical="center" wrapText="1"/>
    </xf>
    <xf numFmtId="3" fontId="114" fillId="0" borderId="45" xfId="0" applyNumberFormat="1" applyFont="1" applyBorder="1" applyAlignment="1">
      <alignment/>
    </xf>
    <xf numFmtId="0" fontId="114" fillId="0" borderId="44" xfId="0" applyFont="1" applyBorder="1" applyAlignment="1">
      <alignment vertical="center" wrapText="1"/>
    </xf>
    <xf numFmtId="0" fontId="112" fillId="0" borderId="32" xfId="0" applyFont="1" applyBorder="1" applyAlignment="1">
      <alignment horizontal="center"/>
    </xf>
    <xf numFmtId="0" fontId="112" fillId="0" borderId="45" xfId="0" applyFont="1" applyBorder="1" applyAlignment="1">
      <alignment horizontal="center"/>
    </xf>
    <xf numFmtId="0" fontId="112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7" fontId="34" fillId="0" borderId="0" xfId="67" applyNumberFormat="1" applyFont="1" applyFill="1" applyAlignment="1" applyProtection="1">
      <alignment horizontal="center" textRotation="180" wrapText="1"/>
      <protection/>
    </xf>
    <xf numFmtId="177" fontId="36" fillId="0" borderId="47" xfId="67" applyNumberFormat="1" applyFont="1" applyFill="1" applyBorder="1" applyAlignment="1" applyProtection="1">
      <alignment horizontal="center" vertical="center" wrapText="1"/>
      <protection/>
    </xf>
    <xf numFmtId="177" fontId="36" fillId="0" borderId="48" xfId="67" applyNumberFormat="1" applyFont="1" applyFill="1" applyBorder="1" applyAlignment="1" applyProtection="1">
      <alignment horizontal="center" vertical="center" wrapText="1"/>
      <protection/>
    </xf>
    <xf numFmtId="177" fontId="34" fillId="0" borderId="0" xfId="0" applyNumberFormat="1" applyFont="1" applyFill="1" applyAlignment="1" applyProtection="1">
      <alignment horizontal="center" textRotation="180" wrapText="1"/>
      <protection locked="0"/>
    </xf>
    <xf numFmtId="177" fontId="36" fillId="0" borderId="49" xfId="0" applyNumberFormat="1" applyFont="1" applyFill="1" applyBorder="1" applyAlignment="1" applyProtection="1">
      <alignment horizontal="center" vertical="center" wrapText="1"/>
      <protection/>
    </xf>
    <xf numFmtId="177" fontId="36" fillId="0" borderId="5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6" fillId="0" borderId="0" xfId="68" applyFont="1" applyAlignment="1">
      <alignment horizontal="center" wrapText="1"/>
      <protection/>
    </xf>
    <xf numFmtId="0" fontId="18" fillId="0" borderId="0" xfId="68" applyFont="1" applyAlignment="1">
      <alignment horizontal="center" wrapText="1"/>
      <protection/>
    </xf>
    <xf numFmtId="0" fontId="1" fillId="0" borderId="0" xfId="68" applyAlignment="1">
      <alignment horizontal="center" wrapText="1"/>
      <protection/>
    </xf>
    <xf numFmtId="0" fontId="36" fillId="0" borderId="51" xfId="0" applyFont="1" applyFill="1" applyBorder="1" applyAlignment="1" applyProtection="1">
      <alignment horizontal="left" vertical="center" wrapText="1"/>
      <protection/>
    </xf>
    <xf numFmtId="0" fontId="36" fillId="0" borderId="52" xfId="0" applyFont="1" applyFill="1" applyBorder="1" applyAlignment="1" applyProtection="1">
      <alignment horizontal="left" vertical="center" wrapText="1"/>
      <protection/>
    </xf>
    <xf numFmtId="0" fontId="36" fillId="0" borderId="53" xfId="0" applyFont="1" applyFill="1" applyBorder="1" applyAlignment="1" applyProtection="1">
      <alignment horizontal="left" vertical="center" wrapText="1"/>
      <protection/>
    </xf>
    <xf numFmtId="0" fontId="38" fillId="0" borderId="54" xfId="0" applyFont="1" applyFill="1" applyBorder="1" applyAlignment="1" applyProtection="1">
      <alignment horizontal="left" vertical="center"/>
      <protection/>
    </xf>
    <xf numFmtId="0" fontId="38" fillId="0" borderId="15" xfId="0" applyFont="1" applyFill="1" applyBorder="1" applyAlignment="1" applyProtection="1">
      <alignment horizontal="left" vertical="center"/>
      <protection/>
    </xf>
    <xf numFmtId="0" fontId="37" fillId="0" borderId="54" xfId="0" applyFont="1" applyFill="1" applyBorder="1" applyAlignment="1" applyProtection="1">
      <alignment horizontal="left" vertical="center"/>
      <protection/>
    </xf>
    <xf numFmtId="0" fontId="37" fillId="0" borderId="15" xfId="0" applyFont="1" applyFill="1" applyBorder="1" applyAlignment="1" applyProtection="1">
      <alignment horizontal="left" vertical="center"/>
      <protection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177" fontId="51" fillId="0" borderId="0" xfId="0" applyNumberFormat="1" applyFont="1" applyFill="1" applyAlignment="1">
      <alignment horizontal="center" textRotation="180" wrapText="1"/>
    </xf>
    <xf numFmtId="0" fontId="35" fillId="0" borderId="55" xfId="0" applyFont="1" applyFill="1" applyBorder="1" applyAlignment="1">
      <alignment horizontal="right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6" xfId="0" applyFont="1" applyFill="1" applyBorder="1" applyAlignment="1">
      <alignment horizontal="center" vertical="center" wrapText="1"/>
    </xf>
    <xf numFmtId="0" fontId="36" fillId="0" borderId="5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/>
    </xf>
    <xf numFmtId="0" fontId="36" fillId="0" borderId="59" xfId="0" applyFont="1" applyFill="1" applyBorder="1" applyAlignment="1">
      <alignment horizontal="center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left" vertical="center" wrapText="1"/>
    </xf>
    <xf numFmtId="0" fontId="36" fillId="0" borderId="53" xfId="0" applyFont="1" applyFill="1" applyBorder="1" applyAlignment="1">
      <alignment horizontal="left" vertical="center" wrapText="1"/>
    </xf>
    <xf numFmtId="0" fontId="18" fillId="0" borderId="29" xfId="0" applyFont="1" applyBorder="1" applyAlignment="1">
      <alignment horizontal="center" wrapText="1"/>
    </xf>
    <xf numFmtId="0" fontId="26" fillId="0" borderId="62" xfId="0" applyFont="1" applyBorder="1" applyAlignment="1">
      <alignment horizontal="center" wrapText="1"/>
    </xf>
    <xf numFmtId="0" fontId="26" fillId="0" borderId="28" xfId="0" applyFont="1" applyBorder="1" applyAlignment="1">
      <alignment horizontal="center" wrapText="1"/>
    </xf>
    <xf numFmtId="0" fontId="1" fillId="0" borderId="0" xfId="68" applyFont="1" applyAlignment="1">
      <alignment horizontal="center" wrapText="1"/>
      <protection/>
    </xf>
    <xf numFmtId="0" fontId="59" fillId="0" borderId="0" xfId="0" applyFont="1" applyAlignment="1">
      <alignment horizontal="center" vertical="top"/>
    </xf>
    <xf numFmtId="0" fontId="60" fillId="0" borderId="63" xfId="0" applyFont="1" applyBorder="1" applyAlignment="1">
      <alignment horizontal="right" vertical="top"/>
    </xf>
    <xf numFmtId="0" fontId="108" fillId="0" borderId="0" xfId="0" applyFont="1" applyAlignment="1">
      <alignment horizontal="center" vertical="top"/>
    </xf>
    <xf numFmtId="0" fontId="34" fillId="0" borderId="0" xfId="0" applyFont="1" applyAlignment="1" applyProtection="1">
      <alignment horizontal="center" textRotation="180"/>
      <protection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wrapText="1"/>
      <protection/>
    </xf>
    <xf numFmtId="0" fontId="54" fillId="0" borderId="13" xfId="0" applyFont="1" applyBorder="1" applyAlignment="1" applyProtection="1">
      <alignment wrapText="1"/>
      <protection/>
    </xf>
    <xf numFmtId="0" fontId="44" fillId="0" borderId="0" xfId="0" applyFont="1" applyFill="1" applyAlignment="1" applyProtection="1">
      <alignment horizontal="center" vertical="top" wrapText="1"/>
      <protection locked="0"/>
    </xf>
    <xf numFmtId="0" fontId="67" fillId="0" borderId="55" xfId="0" applyFont="1" applyBorder="1" applyAlignment="1">
      <alignment horizontal="center" vertical="center" wrapText="1"/>
    </xf>
    <xf numFmtId="0" fontId="67" fillId="0" borderId="54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112" fillId="0" borderId="64" xfId="0" applyFont="1" applyBorder="1" applyAlignment="1">
      <alignment horizontal="center" vertical="center"/>
    </xf>
    <xf numFmtId="0" fontId="112" fillId="0" borderId="65" xfId="0" applyFont="1" applyBorder="1" applyAlignment="1">
      <alignment horizontal="center" vertical="center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yperlink" xfId="47"/>
    <cellStyle name="Hivatkozott cella" xfId="48"/>
    <cellStyle name="Jegyzet" xfId="49"/>
    <cellStyle name="Jelölőszín (1)" xfId="50"/>
    <cellStyle name="Jelölőszín (2)" xfId="51"/>
    <cellStyle name="Jelölőszín (3)" xfId="52"/>
    <cellStyle name="Jelölőszín (4)" xfId="53"/>
    <cellStyle name="Jelölőszín (5)" xfId="54"/>
    <cellStyle name="Jelölőszín (6)" xfId="55"/>
    <cellStyle name="Jelölőszín 1" xfId="56"/>
    <cellStyle name="Jelölőszín 2" xfId="57"/>
    <cellStyle name="Jelölőszín 3" xfId="58"/>
    <cellStyle name="Jelölőszín 4" xfId="59"/>
    <cellStyle name="Jelölőszín 5" xfId="60"/>
    <cellStyle name="Jelölőszín 6" xfId="61"/>
    <cellStyle name="Jó" xfId="62"/>
    <cellStyle name="Kimenet" xfId="63"/>
    <cellStyle name="Followed Hyperlink" xfId="64"/>
    <cellStyle name="Magyarázó szöveg" xfId="65"/>
    <cellStyle name="Már látott hiperhivatkozás" xfId="66"/>
    <cellStyle name="Normál 2" xfId="67"/>
    <cellStyle name="Normál_KÖLTSÉGVETÉSI rendelet Rinyaújnép 2018" xfId="68"/>
    <cellStyle name="Normal_KTRSZJ" xfId="69"/>
    <cellStyle name="Normál_KVIREND Babócsa 2017 végleges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  <cellStyle name="Százalék 2" xfId="79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zoomScalePageLayoutView="0" workbookViewId="0" topLeftCell="A1">
      <selection activeCell="A1" sqref="A1:E98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5.8515625" style="0" customWidth="1"/>
  </cols>
  <sheetData>
    <row r="1" ht="15">
      <c r="A1" t="s">
        <v>835</v>
      </c>
    </row>
    <row r="3" spans="1:5" ht="24" customHeight="1">
      <c r="A3" s="397" t="s">
        <v>665</v>
      </c>
      <c r="B3" s="398"/>
      <c r="C3" s="398"/>
      <c r="D3" s="398"/>
      <c r="E3" s="398"/>
    </row>
    <row r="4" spans="1:7" ht="24" customHeight="1">
      <c r="A4" s="399" t="s">
        <v>440</v>
      </c>
      <c r="B4" s="400"/>
      <c r="C4" s="400"/>
      <c r="D4" s="400"/>
      <c r="E4" s="400"/>
      <c r="G4" s="60"/>
    </row>
    <row r="5" ht="18">
      <c r="A5" s="43"/>
    </row>
    <row r="6" ht="15">
      <c r="A6" s="3" t="s">
        <v>2</v>
      </c>
    </row>
    <row r="7" spans="1:5" ht="30">
      <c r="A7" s="1" t="s">
        <v>39</v>
      </c>
      <c r="B7" s="2" t="s">
        <v>16</v>
      </c>
      <c r="C7" s="91" t="s">
        <v>550</v>
      </c>
      <c r="D7" s="91" t="s">
        <v>551</v>
      </c>
      <c r="E7" s="91" t="s">
        <v>552</v>
      </c>
    </row>
    <row r="8" spans="1:5" ht="15" customHeight="1">
      <c r="A8" s="27" t="s">
        <v>211</v>
      </c>
      <c r="B8" s="5" t="s">
        <v>212</v>
      </c>
      <c r="C8" s="82">
        <v>12918</v>
      </c>
      <c r="D8" s="82">
        <v>12919</v>
      </c>
      <c r="E8" s="82">
        <v>12919</v>
      </c>
    </row>
    <row r="9" spans="1:5" ht="15" customHeight="1">
      <c r="A9" s="4" t="s">
        <v>213</v>
      </c>
      <c r="B9" s="5" t="s">
        <v>214</v>
      </c>
      <c r="C9" s="82"/>
      <c r="D9" s="82"/>
      <c r="E9" s="82"/>
    </row>
    <row r="10" spans="1:5" ht="15" customHeight="1">
      <c r="A10" s="4" t="s">
        <v>215</v>
      </c>
      <c r="B10" s="5" t="s">
        <v>216</v>
      </c>
      <c r="C10" s="82">
        <v>4650</v>
      </c>
      <c r="D10" s="82">
        <v>4748</v>
      </c>
      <c r="E10" s="82">
        <v>4748</v>
      </c>
    </row>
    <row r="11" spans="1:5" ht="15" customHeight="1">
      <c r="A11" s="4" t="s">
        <v>217</v>
      </c>
      <c r="B11" s="5" t="s">
        <v>218</v>
      </c>
      <c r="C11" s="82">
        <v>1800</v>
      </c>
      <c r="D11" s="82">
        <v>1800</v>
      </c>
      <c r="E11" s="82">
        <v>1800</v>
      </c>
    </row>
    <row r="12" spans="1:5" ht="15" customHeight="1">
      <c r="A12" s="4" t="s">
        <v>219</v>
      </c>
      <c r="B12" s="5" t="s">
        <v>220</v>
      </c>
      <c r="C12" s="82"/>
      <c r="D12" s="82"/>
      <c r="E12" s="82"/>
    </row>
    <row r="13" spans="1:5" ht="15" customHeight="1">
      <c r="A13" s="4" t="s">
        <v>221</v>
      </c>
      <c r="B13" s="5" t="s">
        <v>222</v>
      </c>
      <c r="C13" s="82"/>
      <c r="D13" s="82">
        <v>1893</v>
      </c>
      <c r="E13" s="82">
        <v>1893</v>
      </c>
    </row>
    <row r="14" spans="1:5" ht="15" customHeight="1">
      <c r="A14" s="6" t="s">
        <v>418</v>
      </c>
      <c r="B14" s="7" t="s">
        <v>223</v>
      </c>
      <c r="C14" s="83">
        <f>SUM(C8:C13)</f>
        <v>19368</v>
      </c>
      <c r="D14" s="83">
        <f>SUM(D8:D13)</f>
        <v>21360</v>
      </c>
      <c r="E14" s="83">
        <f>SUM(E8:E13)</f>
        <v>21360</v>
      </c>
    </row>
    <row r="15" spans="1:5" ht="15" customHeight="1">
      <c r="A15" s="4" t="s">
        <v>224</v>
      </c>
      <c r="B15" s="5" t="s">
        <v>225</v>
      </c>
      <c r="C15" s="82"/>
      <c r="D15" s="82"/>
      <c r="E15" s="82"/>
    </row>
    <row r="16" spans="1:5" ht="15" customHeight="1">
      <c r="A16" s="4" t="s">
        <v>226</v>
      </c>
      <c r="B16" s="5" t="s">
        <v>227</v>
      </c>
      <c r="C16" s="82"/>
      <c r="D16" s="82"/>
      <c r="E16" s="82"/>
    </row>
    <row r="17" spans="1:5" ht="15" customHeight="1">
      <c r="A17" s="4" t="s">
        <v>381</v>
      </c>
      <c r="B17" s="5" t="s">
        <v>228</v>
      </c>
      <c r="C17" s="82"/>
      <c r="D17" s="82"/>
      <c r="E17" s="82"/>
    </row>
    <row r="18" spans="1:5" ht="15" customHeight="1">
      <c r="A18" s="4" t="s">
        <v>382</v>
      </c>
      <c r="B18" s="5" t="s">
        <v>229</v>
      </c>
      <c r="C18" s="82"/>
      <c r="D18" s="82"/>
      <c r="E18" s="82"/>
    </row>
    <row r="19" spans="1:7" ht="15" customHeight="1">
      <c r="A19" s="4" t="s">
        <v>383</v>
      </c>
      <c r="B19" s="5" t="s">
        <v>230</v>
      </c>
      <c r="C19" s="82">
        <v>814</v>
      </c>
      <c r="D19" s="82">
        <v>814</v>
      </c>
      <c r="E19" s="82">
        <v>34886</v>
      </c>
      <c r="F19" s="106"/>
      <c r="G19" s="19"/>
    </row>
    <row r="20" spans="1:5" ht="15" customHeight="1">
      <c r="A20" s="35" t="s">
        <v>419</v>
      </c>
      <c r="B20" s="45" t="s">
        <v>231</v>
      </c>
      <c r="C20" s="83">
        <f>SUM(C14:C19)</f>
        <v>20182</v>
      </c>
      <c r="D20" s="83">
        <f>SUM(D14:D19)</f>
        <v>22174</v>
      </c>
      <c r="E20" s="83">
        <f>E14+E19</f>
        <v>56246</v>
      </c>
    </row>
    <row r="21" spans="1:5" ht="15" customHeight="1">
      <c r="A21" s="4" t="s">
        <v>387</v>
      </c>
      <c r="B21" s="5" t="s">
        <v>240</v>
      </c>
      <c r="C21" s="82"/>
      <c r="D21" s="82"/>
      <c r="E21" s="82"/>
    </row>
    <row r="22" spans="1:5" ht="15" customHeight="1">
      <c r="A22" s="4" t="s">
        <v>388</v>
      </c>
      <c r="B22" s="5" t="s">
        <v>241</v>
      </c>
      <c r="C22" s="82"/>
      <c r="D22" s="82"/>
      <c r="E22" s="82"/>
    </row>
    <row r="23" spans="1:5" ht="15" customHeight="1">
      <c r="A23" s="6" t="s">
        <v>421</v>
      </c>
      <c r="B23" s="7" t="s">
        <v>242</v>
      </c>
      <c r="C23" s="82">
        <f>SUM(C21:C22)</f>
        <v>0</v>
      </c>
      <c r="D23" s="82">
        <f>SUM(D21:D22)</f>
        <v>0</v>
      </c>
      <c r="E23" s="82">
        <f>SUM(E21:E22)</f>
        <v>0</v>
      </c>
    </row>
    <row r="24" spans="1:5" ht="15" customHeight="1">
      <c r="A24" s="4" t="s">
        <v>389</v>
      </c>
      <c r="B24" s="5" t="s">
        <v>243</v>
      </c>
      <c r="C24" s="82"/>
      <c r="D24" s="82"/>
      <c r="E24" s="82"/>
    </row>
    <row r="25" spans="1:5" ht="15" customHeight="1">
      <c r="A25" s="4" t="s">
        <v>390</v>
      </c>
      <c r="B25" s="5" t="s">
        <v>244</v>
      </c>
      <c r="C25" s="82"/>
      <c r="D25" s="82"/>
      <c r="E25" s="82"/>
    </row>
    <row r="26" spans="1:5" ht="15" customHeight="1">
      <c r="A26" s="4" t="s">
        <v>391</v>
      </c>
      <c r="B26" s="5" t="s">
        <v>245</v>
      </c>
      <c r="C26" s="82">
        <v>156</v>
      </c>
      <c r="D26" s="82">
        <v>156</v>
      </c>
      <c r="E26" s="82">
        <v>158</v>
      </c>
    </row>
    <row r="27" spans="1:5" ht="15" customHeight="1">
      <c r="A27" s="4" t="s">
        <v>392</v>
      </c>
      <c r="B27" s="5" t="s">
        <v>246</v>
      </c>
      <c r="C27" s="82">
        <v>1950</v>
      </c>
      <c r="D27" s="82">
        <v>1950</v>
      </c>
      <c r="E27" s="82">
        <v>5283</v>
      </c>
    </row>
    <row r="28" spans="1:5" ht="15" customHeight="1">
      <c r="A28" s="4" t="s">
        <v>393</v>
      </c>
      <c r="B28" s="5" t="s">
        <v>247</v>
      </c>
      <c r="C28" s="82"/>
      <c r="D28" s="82"/>
      <c r="E28" s="82"/>
    </row>
    <row r="29" spans="1:5" ht="15" customHeight="1">
      <c r="A29" s="4" t="s">
        <v>248</v>
      </c>
      <c r="B29" s="5" t="s">
        <v>249</v>
      </c>
      <c r="C29" s="82"/>
      <c r="D29" s="82"/>
      <c r="E29" s="82"/>
    </row>
    <row r="30" spans="1:5" ht="15" customHeight="1">
      <c r="A30" s="4" t="s">
        <v>394</v>
      </c>
      <c r="B30" s="5" t="s">
        <v>250</v>
      </c>
      <c r="C30" s="82">
        <v>240</v>
      </c>
      <c r="D30" s="82">
        <v>240</v>
      </c>
      <c r="E30" s="82">
        <v>235</v>
      </c>
    </row>
    <row r="31" spans="1:5" ht="15" customHeight="1">
      <c r="A31" s="4" t="s">
        <v>395</v>
      </c>
      <c r="B31" s="5" t="s">
        <v>251</v>
      </c>
      <c r="C31" s="82">
        <v>0</v>
      </c>
      <c r="D31" s="82">
        <v>0</v>
      </c>
      <c r="E31" s="82">
        <v>0</v>
      </c>
    </row>
    <row r="32" spans="1:5" ht="15" customHeight="1">
      <c r="A32" s="6" t="s">
        <v>422</v>
      </c>
      <c r="B32" s="7" t="s">
        <v>252</v>
      </c>
      <c r="C32" s="83">
        <f>SUM(C27:C31)</f>
        <v>2190</v>
      </c>
      <c r="D32" s="83">
        <f>SUM(D27:D31)</f>
        <v>2190</v>
      </c>
      <c r="E32" s="83">
        <f>SUM(E27:E31)</f>
        <v>5518</v>
      </c>
    </row>
    <row r="33" spans="1:5" ht="15" customHeight="1">
      <c r="A33" s="4" t="s">
        <v>396</v>
      </c>
      <c r="B33" s="5" t="s">
        <v>253</v>
      </c>
      <c r="C33" s="82">
        <v>0</v>
      </c>
      <c r="D33" s="82">
        <v>0</v>
      </c>
      <c r="E33" s="82">
        <v>8</v>
      </c>
    </row>
    <row r="34" spans="1:5" ht="15" customHeight="1">
      <c r="A34" s="35" t="s">
        <v>423</v>
      </c>
      <c r="B34" s="45" t="s">
        <v>254</v>
      </c>
      <c r="C34" s="83">
        <f>C23+C24+C25+C26+C32+C33</f>
        <v>2346</v>
      </c>
      <c r="D34" s="83">
        <f>D23+D24+D25+D26+D32+D33</f>
        <v>2346</v>
      </c>
      <c r="E34" s="83">
        <f>E23+E24+E25+E26+E32+E33</f>
        <v>5684</v>
      </c>
    </row>
    <row r="35" spans="1:5" ht="15" customHeight="1">
      <c r="A35" s="11" t="s">
        <v>255</v>
      </c>
      <c r="B35" s="5" t="s">
        <v>256</v>
      </c>
      <c r="C35" s="82"/>
      <c r="D35" s="82"/>
      <c r="E35" s="82"/>
    </row>
    <row r="36" spans="1:5" ht="15" customHeight="1">
      <c r="A36" s="11" t="s">
        <v>397</v>
      </c>
      <c r="B36" s="5" t="s">
        <v>257</v>
      </c>
      <c r="C36" s="82"/>
      <c r="D36" s="82"/>
      <c r="E36" s="82"/>
    </row>
    <row r="37" spans="1:5" ht="15" customHeight="1">
      <c r="A37" s="11" t="s">
        <v>398</v>
      </c>
      <c r="B37" s="5" t="s">
        <v>258</v>
      </c>
      <c r="C37" s="82"/>
      <c r="D37" s="82"/>
      <c r="E37" s="82"/>
    </row>
    <row r="38" spans="1:5" ht="15" customHeight="1">
      <c r="A38" s="11" t="s">
        <v>399</v>
      </c>
      <c r="B38" s="5" t="s">
        <v>259</v>
      </c>
      <c r="C38" s="82">
        <v>675</v>
      </c>
      <c r="D38" s="82">
        <v>0</v>
      </c>
      <c r="E38" s="82">
        <v>219</v>
      </c>
    </row>
    <row r="39" spans="1:5" ht="15" customHeight="1">
      <c r="A39" s="11" t="s">
        <v>260</v>
      </c>
      <c r="B39" s="5" t="s">
        <v>261</v>
      </c>
      <c r="C39" s="82"/>
      <c r="D39" s="82"/>
      <c r="E39" s="82"/>
    </row>
    <row r="40" spans="1:5" ht="15" customHeight="1">
      <c r="A40" s="11" t="s">
        <v>262</v>
      </c>
      <c r="B40" s="5" t="s">
        <v>263</v>
      </c>
      <c r="C40" s="82"/>
      <c r="D40" s="82"/>
      <c r="E40" s="82"/>
    </row>
    <row r="41" spans="1:5" ht="15" customHeight="1">
      <c r="A41" s="11" t="s">
        <v>264</v>
      </c>
      <c r="B41" s="5" t="s">
        <v>265</v>
      </c>
      <c r="C41" s="82"/>
      <c r="D41" s="82"/>
      <c r="E41" s="82"/>
    </row>
    <row r="42" spans="1:5" ht="15" customHeight="1">
      <c r="A42" s="11" t="s">
        <v>400</v>
      </c>
      <c r="B42" s="5" t="s">
        <v>266</v>
      </c>
      <c r="C42" s="82"/>
      <c r="D42" s="82"/>
      <c r="E42" s="82">
        <v>1</v>
      </c>
    </row>
    <row r="43" spans="1:5" ht="15" customHeight="1">
      <c r="A43" s="11" t="s">
        <v>401</v>
      </c>
      <c r="B43" s="5" t="s">
        <v>267</v>
      </c>
      <c r="C43" s="82"/>
      <c r="D43" s="82"/>
      <c r="E43" s="82"/>
    </row>
    <row r="44" spans="1:5" ht="15" customHeight="1">
      <c r="A44" s="11" t="s">
        <v>402</v>
      </c>
      <c r="B44" s="5" t="s">
        <v>268</v>
      </c>
      <c r="C44" s="82">
        <v>0</v>
      </c>
      <c r="D44" s="82">
        <v>16092</v>
      </c>
      <c r="E44" s="82">
        <v>2872</v>
      </c>
    </row>
    <row r="45" spans="1:5" ht="15" customHeight="1">
      <c r="A45" s="44" t="s">
        <v>424</v>
      </c>
      <c r="B45" s="45" t="s">
        <v>269</v>
      </c>
      <c r="C45" s="83">
        <f>SUM(C35:C44)</f>
        <v>675</v>
      </c>
      <c r="D45" s="83">
        <f>SUM(D35:D44)</f>
        <v>16092</v>
      </c>
      <c r="E45" s="83">
        <f>SUM(E35:E44)</f>
        <v>3092</v>
      </c>
    </row>
    <row r="46" spans="1:5" ht="15" customHeight="1">
      <c r="A46" s="11" t="s">
        <v>278</v>
      </c>
      <c r="B46" s="5" t="s">
        <v>279</v>
      </c>
      <c r="C46" s="82"/>
      <c r="D46" s="82"/>
      <c r="E46" s="82"/>
    </row>
    <row r="47" spans="1:5" ht="15" customHeight="1">
      <c r="A47" s="4" t="s">
        <v>406</v>
      </c>
      <c r="B47" s="5" t="s">
        <v>280</v>
      </c>
      <c r="C47" s="82"/>
      <c r="D47" s="82"/>
      <c r="E47" s="82"/>
    </row>
    <row r="48" spans="1:5" ht="15" customHeight="1">
      <c r="A48" s="11" t="s">
        <v>407</v>
      </c>
      <c r="B48" s="5" t="s">
        <v>281</v>
      </c>
      <c r="C48" s="82"/>
      <c r="D48" s="82"/>
      <c r="E48" s="82"/>
    </row>
    <row r="49" spans="1:5" ht="15" customHeight="1">
      <c r="A49" s="35" t="s">
        <v>426</v>
      </c>
      <c r="B49" s="45" t="s">
        <v>282</v>
      </c>
      <c r="C49" s="82">
        <f>SUM(C46:C48)</f>
        <v>0</v>
      </c>
      <c r="D49" s="82">
        <f>SUM(D46:D48)</f>
        <v>0</v>
      </c>
      <c r="E49" s="82"/>
    </row>
    <row r="50" spans="1:5" ht="15" customHeight="1">
      <c r="A50" s="49" t="s">
        <v>19</v>
      </c>
      <c r="B50" s="51"/>
      <c r="C50" s="83">
        <f>C20+C34+C45+C49</f>
        <v>23203</v>
      </c>
      <c r="D50" s="83">
        <f>D20+D34+D45+D49</f>
        <v>40612</v>
      </c>
      <c r="E50" s="83">
        <f>E20+E34+E45</f>
        <v>65022</v>
      </c>
    </row>
    <row r="51" spans="1:5" ht="15" customHeight="1">
      <c r="A51" s="4" t="s">
        <v>232</v>
      </c>
      <c r="B51" s="5" t="s">
        <v>233</v>
      </c>
      <c r="C51" s="82"/>
      <c r="D51" s="82"/>
      <c r="E51" s="82"/>
    </row>
    <row r="52" spans="1:5" ht="15" customHeight="1">
      <c r="A52" s="4" t="s">
        <v>234</v>
      </c>
      <c r="B52" s="5" t="s">
        <v>235</v>
      </c>
      <c r="C52" s="82"/>
      <c r="D52" s="82"/>
      <c r="E52" s="82"/>
    </row>
    <row r="53" spans="1:5" ht="15" customHeight="1">
      <c r="A53" s="4" t="s">
        <v>384</v>
      </c>
      <c r="B53" s="5" t="s">
        <v>236</v>
      </c>
      <c r="C53" s="82"/>
      <c r="D53" s="82"/>
      <c r="E53" s="82"/>
    </row>
    <row r="54" spans="1:5" ht="15" customHeight="1">
      <c r="A54" s="4" t="s">
        <v>385</v>
      </c>
      <c r="B54" s="5" t="s">
        <v>237</v>
      </c>
      <c r="C54" s="82"/>
      <c r="D54" s="82"/>
      <c r="E54" s="82"/>
    </row>
    <row r="55" spans="1:5" ht="15" customHeight="1">
      <c r="A55" s="4" t="s">
        <v>386</v>
      </c>
      <c r="B55" s="5" t="s">
        <v>238</v>
      </c>
      <c r="C55" s="82">
        <v>0</v>
      </c>
      <c r="D55" s="82"/>
      <c r="E55" s="82"/>
    </row>
    <row r="56" spans="1:5" ht="15" customHeight="1">
      <c r="A56" s="35" t="s">
        <v>420</v>
      </c>
      <c r="B56" s="45" t="s">
        <v>239</v>
      </c>
      <c r="C56" s="84">
        <f>SUM(C51:C55)</f>
        <v>0</v>
      </c>
      <c r="D56" s="82"/>
      <c r="E56" s="82"/>
    </row>
    <row r="57" spans="1:5" ht="15" customHeight="1">
      <c r="A57" s="11" t="s">
        <v>403</v>
      </c>
      <c r="B57" s="5" t="s">
        <v>270</v>
      </c>
      <c r="C57" s="82"/>
      <c r="D57" s="82"/>
      <c r="E57" s="82"/>
    </row>
    <row r="58" spans="1:5" ht="15" customHeight="1">
      <c r="A58" s="11" t="s">
        <v>404</v>
      </c>
      <c r="B58" s="5" t="s">
        <v>271</v>
      </c>
      <c r="C58" s="82"/>
      <c r="D58" s="82"/>
      <c r="E58" s="82"/>
    </row>
    <row r="59" spans="1:5" ht="15" customHeight="1">
      <c r="A59" s="11" t="s">
        <v>272</v>
      </c>
      <c r="B59" s="5" t="s">
        <v>273</v>
      </c>
      <c r="C59" s="82"/>
      <c r="D59" s="82"/>
      <c r="E59" s="82"/>
    </row>
    <row r="60" spans="1:5" ht="15" customHeight="1">
      <c r="A60" s="11" t="s">
        <v>405</v>
      </c>
      <c r="B60" s="5" t="s">
        <v>274</v>
      </c>
      <c r="C60" s="82"/>
      <c r="D60" s="82"/>
      <c r="E60" s="82"/>
    </row>
    <row r="61" spans="1:5" ht="15" customHeight="1">
      <c r="A61" s="11" t="s">
        <v>275</v>
      </c>
      <c r="B61" s="5" t="s">
        <v>276</v>
      </c>
      <c r="C61" s="82"/>
      <c r="D61" s="82"/>
      <c r="E61" s="82"/>
    </row>
    <row r="62" spans="1:5" ht="15" customHeight="1">
      <c r="A62" s="35" t="s">
        <v>425</v>
      </c>
      <c r="B62" s="45" t="s">
        <v>277</v>
      </c>
      <c r="C62" s="84">
        <f>SUM(C58:C61)</f>
        <v>0</v>
      </c>
      <c r="D62" s="84">
        <f>SUM(D58:D61)</f>
        <v>0</v>
      </c>
      <c r="E62" s="84">
        <f>SUM(E58:E61)</f>
        <v>0</v>
      </c>
    </row>
    <row r="63" spans="1:5" ht="15" customHeight="1">
      <c r="A63" s="11" t="s">
        <v>283</v>
      </c>
      <c r="B63" s="5" t="s">
        <v>284</v>
      </c>
      <c r="C63" s="82"/>
      <c r="D63" s="82"/>
      <c r="E63" s="82"/>
    </row>
    <row r="64" spans="1:5" ht="15" customHeight="1">
      <c r="A64" s="4" t="s">
        <v>408</v>
      </c>
      <c r="B64" s="5" t="s">
        <v>285</v>
      </c>
      <c r="C64" s="82"/>
      <c r="D64" s="82"/>
      <c r="E64" s="82"/>
    </row>
    <row r="65" spans="1:5" ht="15" customHeight="1">
      <c r="A65" s="11" t="s">
        <v>409</v>
      </c>
      <c r="B65" s="5" t="s">
        <v>286</v>
      </c>
      <c r="C65" s="82">
        <v>14636</v>
      </c>
      <c r="D65" s="82">
        <v>14636</v>
      </c>
      <c r="E65" s="82">
        <v>0</v>
      </c>
    </row>
    <row r="66" spans="1:5" ht="15" customHeight="1">
      <c r="A66" s="35" t="s">
        <v>428</v>
      </c>
      <c r="B66" s="45" t="s">
        <v>287</v>
      </c>
      <c r="C66" s="82">
        <f>SUM(C63:C65)</f>
        <v>14636</v>
      </c>
      <c r="D66" s="82">
        <f>SUM(D63:D65)</f>
        <v>14636</v>
      </c>
      <c r="E66" s="82">
        <f>SUM(E63:E65)</f>
        <v>0</v>
      </c>
    </row>
    <row r="67" spans="1:5" ht="15" customHeight="1">
      <c r="A67" s="49" t="s">
        <v>20</v>
      </c>
      <c r="B67" s="51"/>
      <c r="C67" s="84">
        <f>C56+C62+C66</f>
        <v>14636</v>
      </c>
      <c r="D67" s="84">
        <f>D56+D62+D66</f>
        <v>14636</v>
      </c>
      <c r="E67" s="84">
        <f>E56+E62+E66</f>
        <v>0</v>
      </c>
    </row>
    <row r="68" spans="1:5" ht="15.75">
      <c r="A68" s="42" t="s">
        <v>427</v>
      </c>
      <c r="B68" s="31" t="s">
        <v>288</v>
      </c>
      <c r="C68" s="107">
        <f>C50+C67</f>
        <v>37839</v>
      </c>
      <c r="D68" s="107">
        <f>D50+D67</f>
        <v>55248</v>
      </c>
      <c r="E68" s="107">
        <f>E50+E67</f>
        <v>65022</v>
      </c>
    </row>
    <row r="69" spans="1:5" ht="15.75">
      <c r="A69" s="67" t="s">
        <v>21</v>
      </c>
      <c r="B69" s="66"/>
      <c r="C69" s="82"/>
      <c r="D69" s="82"/>
      <c r="E69" s="82"/>
    </row>
    <row r="70" spans="1:5" ht="15.75">
      <c r="A70" s="67" t="s">
        <v>22</v>
      </c>
      <c r="B70" s="66"/>
      <c r="C70" s="82"/>
      <c r="D70" s="82"/>
      <c r="E70" s="82"/>
    </row>
    <row r="71" spans="1:5" ht="15">
      <c r="A71" s="33" t="s">
        <v>410</v>
      </c>
      <c r="B71" s="4" t="s">
        <v>289</v>
      </c>
      <c r="C71" s="82"/>
      <c r="D71" s="82"/>
      <c r="E71" s="82"/>
    </row>
    <row r="72" spans="1:5" ht="15">
      <c r="A72" s="11" t="s">
        <v>290</v>
      </c>
      <c r="B72" s="4" t="s">
        <v>291</v>
      </c>
      <c r="C72" s="82"/>
      <c r="D72" s="82"/>
      <c r="E72" s="82"/>
    </row>
    <row r="73" spans="1:5" ht="15">
      <c r="A73" s="33" t="s">
        <v>411</v>
      </c>
      <c r="B73" s="4" t="s">
        <v>292</v>
      </c>
      <c r="C73" s="82"/>
      <c r="D73" s="82"/>
      <c r="E73" s="82"/>
    </row>
    <row r="74" spans="1:5" ht="15">
      <c r="A74" s="13" t="s">
        <v>429</v>
      </c>
      <c r="B74" s="6" t="s">
        <v>293</v>
      </c>
      <c r="C74" s="82"/>
      <c r="D74" s="82"/>
      <c r="E74" s="82"/>
    </row>
    <row r="75" spans="1:5" ht="15">
      <c r="A75" s="11" t="s">
        <v>412</v>
      </c>
      <c r="B75" s="4" t="s">
        <v>294</v>
      </c>
      <c r="C75" s="82"/>
      <c r="D75" s="82"/>
      <c r="E75" s="82"/>
    </row>
    <row r="76" spans="1:5" ht="15">
      <c r="A76" s="33" t="s">
        <v>295</v>
      </c>
      <c r="B76" s="4" t="s">
        <v>296</v>
      </c>
      <c r="C76" s="82"/>
      <c r="D76" s="82"/>
      <c r="E76" s="82"/>
    </row>
    <row r="77" spans="1:5" ht="15">
      <c r="A77" s="11" t="s">
        <v>413</v>
      </c>
      <c r="B77" s="4" t="s">
        <v>297</v>
      </c>
      <c r="C77" s="82"/>
      <c r="D77" s="82"/>
      <c r="E77" s="82"/>
    </row>
    <row r="78" spans="1:5" ht="15">
      <c r="A78" s="33" t="s">
        <v>298</v>
      </c>
      <c r="B78" s="4" t="s">
        <v>299</v>
      </c>
      <c r="C78" s="82"/>
      <c r="D78" s="82"/>
      <c r="E78" s="82"/>
    </row>
    <row r="79" spans="1:5" ht="15">
      <c r="A79" s="12" t="s">
        <v>430</v>
      </c>
      <c r="B79" s="6" t="s">
        <v>300</v>
      </c>
      <c r="C79" s="82"/>
      <c r="D79" s="82"/>
      <c r="E79" s="82"/>
    </row>
    <row r="80" spans="1:5" ht="15">
      <c r="A80" s="4" t="s">
        <v>444</v>
      </c>
      <c r="B80" s="4" t="s">
        <v>301</v>
      </c>
      <c r="C80" s="82">
        <v>16476</v>
      </c>
      <c r="D80" s="82">
        <v>18916</v>
      </c>
      <c r="E80" s="82">
        <v>18916</v>
      </c>
    </row>
    <row r="81" spans="1:5" ht="15">
      <c r="A81" s="4" t="s">
        <v>445</v>
      </c>
      <c r="B81" s="4" t="s">
        <v>301</v>
      </c>
      <c r="C81" s="82"/>
      <c r="D81" s="82"/>
      <c r="E81" s="82"/>
    </row>
    <row r="82" spans="1:5" ht="15">
      <c r="A82" s="4" t="s">
        <v>442</v>
      </c>
      <c r="B82" s="4" t="s">
        <v>302</v>
      </c>
      <c r="C82" s="82"/>
      <c r="D82" s="82"/>
      <c r="E82" s="82"/>
    </row>
    <row r="83" spans="1:5" ht="15">
      <c r="A83" s="4" t="s">
        <v>443</v>
      </c>
      <c r="B83" s="4" t="s">
        <v>302</v>
      </c>
      <c r="C83" s="82">
        <v>0</v>
      </c>
      <c r="D83" s="82">
        <v>111</v>
      </c>
      <c r="E83" s="82">
        <v>111</v>
      </c>
    </row>
    <row r="84" spans="1:5" ht="15.75">
      <c r="A84" s="6" t="s">
        <v>431</v>
      </c>
      <c r="B84" s="6" t="s">
        <v>303</v>
      </c>
      <c r="C84" s="83">
        <f>SUM(C80:C83)</f>
        <v>16476</v>
      </c>
      <c r="D84" s="83">
        <f>SUM(D80:D83)</f>
        <v>19027</v>
      </c>
      <c r="E84" s="83">
        <f>SUM(E80:E83)</f>
        <v>19027</v>
      </c>
    </row>
    <row r="85" spans="1:5" ht="15">
      <c r="A85" s="33" t="s">
        <v>304</v>
      </c>
      <c r="B85" s="4" t="s">
        <v>305</v>
      </c>
      <c r="C85" s="82">
        <v>0</v>
      </c>
      <c r="D85" s="82">
        <v>0</v>
      </c>
      <c r="E85" s="82">
        <v>683</v>
      </c>
    </row>
    <row r="86" spans="1:5" ht="15">
      <c r="A86" s="33" t="s">
        <v>306</v>
      </c>
      <c r="B86" s="4" t="s">
        <v>307</v>
      </c>
      <c r="C86" s="82"/>
      <c r="D86" s="82"/>
      <c r="E86" s="82"/>
    </row>
    <row r="87" spans="1:5" ht="15">
      <c r="A87" s="33" t="s">
        <v>308</v>
      </c>
      <c r="B87" s="4" t="s">
        <v>309</v>
      </c>
      <c r="C87" s="82"/>
      <c r="D87" s="82"/>
      <c r="E87" s="82"/>
    </row>
    <row r="88" spans="1:5" ht="15">
      <c r="A88" s="33" t="s">
        <v>310</v>
      </c>
      <c r="B88" s="4" t="s">
        <v>311</v>
      </c>
      <c r="C88" s="82"/>
      <c r="D88" s="82"/>
      <c r="E88" s="82"/>
    </row>
    <row r="89" spans="1:5" ht="15">
      <c r="A89" s="11" t="s">
        <v>414</v>
      </c>
      <c r="B89" s="4" t="s">
        <v>312</v>
      </c>
      <c r="C89" s="82"/>
      <c r="D89" s="82"/>
      <c r="E89" s="82"/>
    </row>
    <row r="90" spans="1:5" ht="15">
      <c r="A90" s="13" t="s">
        <v>432</v>
      </c>
      <c r="B90" s="6" t="s">
        <v>313</v>
      </c>
      <c r="C90" s="82">
        <f>SUM(C85:C89)</f>
        <v>0</v>
      </c>
      <c r="D90" s="82">
        <f>SUM(D85:D89)</f>
        <v>0</v>
      </c>
      <c r="E90" s="82">
        <f>SUM(E74+E79+E84+E85+E86+E87+E88+E89)</f>
        <v>19710</v>
      </c>
    </row>
    <row r="91" spans="1:5" ht="15">
      <c r="A91" s="11" t="s">
        <v>314</v>
      </c>
      <c r="B91" s="4" t="s">
        <v>315</v>
      </c>
      <c r="C91" s="82"/>
      <c r="D91" s="82"/>
      <c r="E91" s="82"/>
    </row>
    <row r="92" spans="1:5" ht="15">
      <c r="A92" s="11" t="s">
        <v>316</v>
      </c>
      <c r="B92" s="4" t="s">
        <v>317</v>
      </c>
      <c r="C92" s="82"/>
      <c r="D92" s="82"/>
      <c r="E92" s="82"/>
    </row>
    <row r="93" spans="1:5" ht="15">
      <c r="A93" s="33" t="s">
        <v>318</v>
      </c>
      <c r="B93" s="4" t="s">
        <v>319</v>
      </c>
      <c r="C93" s="82"/>
      <c r="D93" s="82"/>
      <c r="E93" s="82"/>
    </row>
    <row r="94" spans="1:5" ht="15">
      <c r="A94" s="33" t="s">
        <v>415</v>
      </c>
      <c r="B94" s="4" t="s">
        <v>320</v>
      </c>
      <c r="C94" s="82"/>
      <c r="D94" s="82"/>
      <c r="E94" s="82"/>
    </row>
    <row r="95" spans="1:5" ht="15">
      <c r="A95" s="12" t="s">
        <v>433</v>
      </c>
      <c r="B95" s="6" t="s">
        <v>321</v>
      </c>
      <c r="C95" s="82"/>
      <c r="D95" s="82"/>
      <c r="E95" s="82"/>
    </row>
    <row r="96" spans="1:5" ht="15">
      <c r="A96" s="13" t="s">
        <v>322</v>
      </c>
      <c r="B96" s="6" t="s">
        <v>323</v>
      </c>
      <c r="C96" s="82"/>
      <c r="D96" s="82"/>
      <c r="E96" s="82"/>
    </row>
    <row r="97" spans="1:5" ht="15.75">
      <c r="A97" s="36" t="s">
        <v>434</v>
      </c>
      <c r="B97" s="37" t="s">
        <v>324</v>
      </c>
      <c r="C97" s="83">
        <f>C84</f>
        <v>16476</v>
      </c>
      <c r="D97" s="83">
        <f>D84</f>
        <v>19027</v>
      </c>
      <c r="E97" s="83">
        <f>E90+E95+E96</f>
        <v>19710</v>
      </c>
    </row>
    <row r="98" spans="1:5" ht="15.75">
      <c r="A98" s="39" t="s">
        <v>417</v>
      </c>
      <c r="B98" s="40"/>
      <c r="C98" s="83">
        <f>C68+C97</f>
        <v>54315</v>
      </c>
      <c r="D98" s="83">
        <f>D68+D97</f>
        <v>74275</v>
      </c>
      <c r="E98" s="83">
        <f>E68+E97</f>
        <v>84732</v>
      </c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A1" sqref="A1:F16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2.140625" style="0" customWidth="1"/>
    <col min="8" max="8" width="11.140625" style="0" customWidth="1"/>
    <col min="9" max="9" width="12.28125" style="0" customWidth="1"/>
    <col min="10" max="10" width="12.00390625" style="0" customWidth="1"/>
  </cols>
  <sheetData>
    <row r="1" ht="15">
      <c r="A1" t="s">
        <v>843</v>
      </c>
    </row>
    <row r="3" spans="1:10" ht="30" customHeight="1">
      <c r="A3" s="397" t="s">
        <v>664</v>
      </c>
      <c r="B3" s="400"/>
      <c r="C3" s="400"/>
      <c r="D3" s="400"/>
      <c r="E3" s="400"/>
      <c r="F3" s="400"/>
      <c r="G3" s="65"/>
      <c r="H3" s="65"/>
      <c r="I3" s="65"/>
      <c r="J3" s="65"/>
    </row>
    <row r="5" ht="15.75">
      <c r="A5" s="62"/>
    </row>
    <row r="6" ht="15">
      <c r="A6" s="3" t="s">
        <v>3</v>
      </c>
    </row>
    <row r="7" spans="1:6" ht="18.75">
      <c r="A7" s="436" t="s">
        <v>30</v>
      </c>
      <c r="B7" s="437"/>
      <c r="C7" s="437"/>
      <c r="D7" s="437"/>
      <c r="E7" s="437"/>
      <c r="F7" s="438"/>
    </row>
    <row r="8" spans="1:10" ht="36" customHeight="1">
      <c r="A8" s="1" t="s">
        <v>39</v>
      </c>
      <c r="B8" s="2" t="s">
        <v>40</v>
      </c>
      <c r="C8" s="76" t="s">
        <v>449</v>
      </c>
      <c r="D8" s="76" t="s">
        <v>450</v>
      </c>
      <c r="E8" s="76" t="s">
        <v>451</v>
      </c>
      <c r="F8" s="76" t="s">
        <v>0</v>
      </c>
      <c r="G8" s="68"/>
      <c r="H8" s="69"/>
      <c r="I8" s="69"/>
      <c r="J8" s="69"/>
    </row>
    <row r="9" spans="1:10" ht="15">
      <c r="A9" s="72" t="s">
        <v>28</v>
      </c>
      <c r="B9" s="4"/>
      <c r="C9" s="38">
        <v>0</v>
      </c>
      <c r="D9" s="38">
        <v>0</v>
      </c>
      <c r="E9" s="52">
        <v>0</v>
      </c>
      <c r="F9" s="52">
        <v>0</v>
      </c>
      <c r="G9" s="70"/>
      <c r="H9" s="71"/>
      <c r="I9" s="71"/>
      <c r="J9" s="19"/>
    </row>
    <row r="10" spans="1:10" ht="38.25">
      <c r="A10" s="72" t="s">
        <v>23</v>
      </c>
      <c r="B10" s="48"/>
      <c r="C10" s="38">
        <v>0</v>
      </c>
      <c r="D10" s="38">
        <v>0</v>
      </c>
      <c r="E10" s="38">
        <v>0</v>
      </c>
      <c r="F10" s="38">
        <v>0</v>
      </c>
      <c r="G10" s="70"/>
      <c r="H10" s="71"/>
      <c r="I10" s="71"/>
      <c r="J10" s="19"/>
    </row>
    <row r="11" spans="1:10" ht="25.5">
      <c r="A11" s="72" t="s">
        <v>24</v>
      </c>
      <c r="B11" s="4"/>
      <c r="C11" s="38">
        <v>0</v>
      </c>
      <c r="D11" s="38">
        <v>0</v>
      </c>
      <c r="E11" s="38">
        <v>0</v>
      </c>
      <c r="F11" s="38">
        <v>0</v>
      </c>
      <c r="G11" s="70"/>
      <c r="H11" s="71"/>
      <c r="I11" s="71"/>
      <c r="J11" s="19"/>
    </row>
    <row r="12" spans="1:10" ht="25.5">
      <c r="A12" s="72" t="s">
        <v>25</v>
      </c>
      <c r="B12" s="4"/>
      <c r="C12" s="38">
        <v>0</v>
      </c>
      <c r="D12" s="38">
        <v>0</v>
      </c>
      <c r="E12" s="38">
        <v>0</v>
      </c>
      <c r="F12" s="38">
        <v>0</v>
      </c>
      <c r="G12" s="70"/>
      <c r="H12" s="71"/>
      <c r="I12" s="71"/>
      <c r="J12" s="19"/>
    </row>
    <row r="13" spans="1:10" ht="25.5">
      <c r="A13" s="72" t="s">
        <v>26</v>
      </c>
      <c r="B13" s="48"/>
      <c r="C13" s="38">
        <v>0</v>
      </c>
      <c r="D13" s="38">
        <v>0</v>
      </c>
      <c r="E13" s="38">
        <v>0</v>
      </c>
      <c r="F13" s="38">
        <v>0</v>
      </c>
      <c r="G13" s="70"/>
      <c r="H13" s="71"/>
      <c r="I13" s="71"/>
      <c r="J13" s="19"/>
    </row>
    <row r="14" spans="1:10" ht="25.5">
      <c r="A14" s="72" t="s">
        <v>27</v>
      </c>
      <c r="B14" s="6"/>
      <c r="C14" s="38">
        <v>0</v>
      </c>
      <c r="D14" s="38">
        <v>0</v>
      </c>
      <c r="E14" s="38">
        <v>0</v>
      </c>
      <c r="F14" s="38">
        <v>0</v>
      </c>
      <c r="G14" s="70"/>
      <c r="H14" s="71"/>
      <c r="I14" s="71"/>
      <c r="J14" s="19"/>
    </row>
    <row r="15" spans="1:10" ht="25.5">
      <c r="A15" s="72" t="s">
        <v>29</v>
      </c>
      <c r="B15" s="4"/>
      <c r="C15" s="38">
        <v>0</v>
      </c>
      <c r="D15" s="38">
        <v>0</v>
      </c>
      <c r="E15" s="38">
        <v>0</v>
      </c>
      <c r="F15" s="38">
        <v>0</v>
      </c>
      <c r="G15" s="70"/>
      <c r="H15" s="71"/>
      <c r="I15" s="71"/>
      <c r="J15" s="19"/>
    </row>
    <row r="16" spans="1:10" ht="26.25" customHeight="1">
      <c r="A16" s="41" t="s">
        <v>14</v>
      </c>
      <c r="B16" s="73" t="s">
        <v>210</v>
      </c>
      <c r="C16" s="97">
        <v>0</v>
      </c>
      <c r="D16" s="97">
        <v>0</v>
      </c>
      <c r="E16" s="97">
        <v>0</v>
      </c>
      <c r="F16" s="97">
        <v>0</v>
      </c>
      <c r="G16" s="19"/>
      <c r="H16" s="19"/>
      <c r="I16" s="19"/>
      <c r="J16" s="19"/>
    </row>
    <row r="17" spans="1:10" ht="26.25" customHeight="1">
      <c r="A17" s="63"/>
      <c r="B17" s="74"/>
      <c r="C17" s="75"/>
      <c r="D17" s="75"/>
      <c r="E17" s="75"/>
      <c r="F17" s="75"/>
      <c r="G17" s="75"/>
      <c r="H17" s="75"/>
      <c r="I17" s="75"/>
      <c r="J17" s="19"/>
    </row>
    <row r="18" spans="1:10" ht="15">
      <c r="A18" s="63"/>
      <c r="B18" s="64"/>
      <c r="C18" s="19"/>
      <c r="D18" s="19"/>
      <c r="E18" s="19"/>
      <c r="F18" s="19"/>
      <c r="G18" s="19"/>
      <c r="H18" s="19"/>
      <c r="I18" s="19"/>
      <c r="J18" s="19"/>
    </row>
  </sheetData>
  <sheetProtection/>
  <mergeCells count="2">
    <mergeCell ref="A3:F3"/>
    <mergeCell ref="A7:F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E34"/>
  <sheetViews>
    <sheetView zoomScalePageLayoutView="0" workbookViewId="0" topLeftCell="A1">
      <selection activeCell="A1" sqref="A1:E34"/>
    </sheetView>
  </sheetViews>
  <sheetFormatPr defaultColWidth="9.140625" defaultRowHeight="15"/>
  <cols>
    <col min="1" max="1" width="101.28125" style="227" customWidth="1"/>
    <col min="2" max="2" width="9.140625" style="227" customWidth="1"/>
    <col min="3" max="3" width="19.57421875" style="227" customWidth="1"/>
    <col min="4" max="4" width="16.57421875" style="227" customWidth="1"/>
    <col min="5" max="5" width="15.00390625" style="227" customWidth="1"/>
    <col min="6" max="16384" width="9.140625" style="227" customWidth="1"/>
  </cols>
  <sheetData>
    <row r="1" ht="15">
      <c r="A1" s="227" t="s">
        <v>844</v>
      </c>
    </row>
    <row r="2" spans="1:5" ht="27" customHeight="1">
      <c r="A2" s="409" t="s">
        <v>666</v>
      </c>
      <c r="B2" s="439"/>
      <c r="C2" s="439"/>
      <c r="D2" s="439"/>
      <c r="E2" s="439"/>
    </row>
    <row r="3" spans="1:5" ht="22.5" customHeight="1">
      <c r="A3" s="410" t="s">
        <v>587</v>
      </c>
      <c r="B3" s="411"/>
      <c r="C3" s="411"/>
      <c r="D3" s="411"/>
      <c r="E3" s="411"/>
    </row>
    <row r="4" ht="18">
      <c r="A4" s="242"/>
    </row>
    <row r="5" ht="15">
      <c r="A5" s="232" t="s">
        <v>2</v>
      </c>
    </row>
    <row r="6" spans="1:5" ht="31.5" customHeight="1">
      <c r="A6" s="243" t="s">
        <v>39</v>
      </c>
      <c r="B6" s="244" t="s">
        <v>40</v>
      </c>
      <c r="C6" s="245" t="s">
        <v>588</v>
      </c>
      <c r="D6" s="245" t="s">
        <v>589</v>
      </c>
      <c r="E6" s="245" t="s">
        <v>590</v>
      </c>
    </row>
    <row r="7" spans="1:5" ht="15" customHeight="1">
      <c r="A7" s="246"/>
      <c r="B7" s="247"/>
      <c r="C7" s="247"/>
      <c r="D7" s="247"/>
      <c r="E7" s="247"/>
    </row>
    <row r="8" spans="1:5" ht="15" customHeight="1">
      <c r="A8" s="246"/>
      <c r="B8" s="247"/>
      <c r="C8" s="247"/>
      <c r="D8" s="247"/>
      <c r="E8" s="247"/>
    </row>
    <row r="9" spans="1:5" ht="15" customHeight="1">
      <c r="A9" s="246"/>
      <c r="B9" s="247"/>
      <c r="C9" s="247"/>
      <c r="D9" s="247"/>
      <c r="E9" s="247"/>
    </row>
    <row r="10" spans="1:5" ht="15" customHeight="1">
      <c r="A10" s="247"/>
      <c r="B10" s="247"/>
      <c r="C10" s="247"/>
      <c r="D10" s="247"/>
      <c r="E10" s="247"/>
    </row>
    <row r="11" spans="1:5" ht="29.25" customHeight="1">
      <c r="A11" s="248" t="s">
        <v>591</v>
      </c>
      <c r="B11" s="249" t="s">
        <v>261</v>
      </c>
      <c r="C11" s="250">
        <v>0</v>
      </c>
      <c r="D11" s="250">
        <v>0</v>
      </c>
      <c r="E11" s="250">
        <v>0</v>
      </c>
    </row>
    <row r="12" spans="1:5" ht="29.25" customHeight="1">
      <c r="A12" s="248"/>
      <c r="B12" s="247"/>
      <c r="C12" s="250"/>
      <c r="D12" s="250"/>
      <c r="E12" s="250"/>
    </row>
    <row r="13" spans="1:5" ht="15" customHeight="1">
      <c r="A13" s="248"/>
      <c r="B13" s="247"/>
      <c r="C13" s="250"/>
      <c r="D13" s="250"/>
      <c r="E13" s="250"/>
    </row>
    <row r="14" spans="1:5" ht="15" customHeight="1">
      <c r="A14" s="251"/>
      <c r="B14" s="247"/>
      <c r="C14" s="250"/>
      <c r="D14" s="250"/>
      <c r="E14" s="250"/>
    </row>
    <row r="15" spans="1:5" ht="15" customHeight="1">
      <c r="A15" s="251"/>
      <c r="B15" s="247"/>
      <c r="C15" s="250"/>
      <c r="D15" s="250"/>
      <c r="E15" s="250"/>
    </row>
    <row r="16" spans="1:5" ht="30.75" customHeight="1">
      <c r="A16" s="248" t="s">
        <v>592</v>
      </c>
      <c r="B16" s="252" t="s">
        <v>285</v>
      </c>
      <c r="C16" s="250">
        <v>0</v>
      </c>
      <c r="D16" s="250">
        <v>0</v>
      </c>
      <c r="E16" s="250">
        <v>0</v>
      </c>
    </row>
    <row r="17" spans="1:5" ht="15" customHeight="1">
      <c r="A17" s="253" t="s">
        <v>435</v>
      </c>
      <c r="B17" s="253" t="s">
        <v>245</v>
      </c>
      <c r="C17" s="250"/>
      <c r="D17" s="250"/>
      <c r="E17" s="250"/>
    </row>
    <row r="18" spans="1:5" ht="15" customHeight="1">
      <c r="A18" s="253" t="s">
        <v>436</v>
      </c>
      <c r="B18" s="253" t="s">
        <v>245</v>
      </c>
      <c r="C18" s="250"/>
      <c r="D18" s="250"/>
      <c r="E18" s="250"/>
    </row>
    <row r="19" spans="1:5" ht="15" customHeight="1">
      <c r="A19" s="253" t="s">
        <v>437</v>
      </c>
      <c r="B19" s="253" t="s">
        <v>245</v>
      </c>
      <c r="C19" s="250"/>
      <c r="D19" s="250"/>
      <c r="E19" s="250"/>
    </row>
    <row r="20" spans="1:5" ht="15" customHeight="1">
      <c r="A20" s="253" t="s">
        <v>438</v>
      </c>
      <c r="B20" s="253" t="s">
        <v>245</v>
      </c>
      <c r="C20" s="250"/>
      <c r="D20" s="250"/>
      <c r="E20" s="250"/>
    </row>
    <row r="21" spans="1:5" ht="15" customHeight="1">
      <c r="A21" s="253" t="s">
        <v>394</v>
      </c>
      <c r="B21" s="254" t="s">
        <v>250</v>
      </c>
      <c r="C21" s="250"/>
      <c r="D21" s="250"/>
      <c r="E21" s="250"/>
    </row>
    <row r="22" spans="1:5" ht="15" customHeight="1">
      <c r="A22" s="253" t="s">
        <v>392</v>
      </c>
      <c r="B22" s="254" t="s">
        <v>246</v>
      </c>
      <c r="C22" s="250"/>
      <c r="D22" s="250"/>
      <c r="E22" s="250"/>
    </row>
    <row r="23" spans="1:5" ht="15" customHeight="1">
      <c r="A23" s="251"/>
      <c r="B23" s="247"/>
      <c r="C23" s="250"/>
      <c r="D23" s="250"/>
      <c r="E23" s="250"/>
    </row>
    <row r="24" spans="1:5" ht="27.75" customHeight="1">
      <c r="A24" s="248" t="s">
        <v>593</v>
      </c>
      <c r="B24" s="250" t="s">
        <v>594</v>
      </c>
      <c r="C24" s="250">
        <v>0</v>
      </c>
      <c r="D24" s="250">
        <v>0</v>
      </c>
      <c r="E24" s="250">
        <v>0</v>
      </c>
    </row>
    <row r="25" spans="1:5" ht="15" customHeight="1">
      <c r="A25" s="248"/>
      <c r="B25" s="247" t="s">
        <v>257</v>
      </c>
      <c r="C25" s="250"/>
      <c r="D25" s="250"/>
      <c r="E25" s="250"/>
    </row>
    <row r="26" spans="1:5" ht="15" customHeight="1">
      <c r="A26" s="248"/>
      <c r="B26" s="247" t="s">
        <v>277</v>
      </c>
      <c r="C26" s="250"/>
      <c r="D26" s="250"/>
      <c r="E26" s="250"/>
    </row>
    <row r="27" spans="1:5" ht="15" customHeight="1">
      <c r="A27" s="251"/>
      <c r="B27" s="247"/>
      <c r="C27" s="250"/>
      <c r="D27" s="250"/>
      <c r="E27" s="250"/>
    </row>
    <row r="28" spans="1:5" ht="15" customHeight="1">
      <c r="A28" s="251"/>
      <c r="B28" s="247"/>
      <c r="C28" s="250"/>
      <c r="D28" s="250"/>
      <c r="E28" s="250"/>
    </row>
    <row r="29" spans="1:5" ht="31.5" customHeight="1">
      <c r="A29" s="248" t="s">
        <v>595</v>
      </c>
      <c r="B29" s="250" t="s">
        <v>596</v>
      </c>
      <c r="C29" s="250">
        <v>0</v>
      </c>
      <c r="D29" s="250">
        <v>0</v>
      </c>
      <c r="E29" s="250">
        <v>0</v>
      </c>
    </row>
    <row r="30" spans="1:5" ht="15" customHeight="1">
      <c r="A30" s="248"/>
      <c r="B30" s="247"/>
      <c r="C30" s="250"/>
      <c r="D30" s="250"/>
      <c r="E30" s="250"/>
    </row>
    <row r="31" spans="1:5" ht="15" customHeight="1">
      <c r="A31" s="248"/>
      <c r="B31" s="247"/>
      <c r="C31" s="250"/>
      <c r="D31" s="250"/>
      <c r="E31" s="250"/>
    </row>
    <row r="32" spans="1:5" ht="15" customHeight="1">
      <c r="A32" s="251"/>
      <c r="B32" s="247"/>
      <c r="C32" s="250"/>
      <c r="D32" s="250"/>
      <c r="E32" s="250"/>
    </row>
    <row r="33" spans="1:5" ht="15" customHeight="1">
      <c r="A33" s="251"/>
      <c r="B33" s="247"/>
      <c r="C33" s="250"/>
      <c r="D33" s="250"/>
      <c r="E33" s="250"/>
    </row>
    <row r="34" spans="1:5" ht="15" customHeight="1">
      <c r="A34" s="248" t="s">
        <v>597</v>
      </c>
      <c r="B34" s="250"/>
      <c r="C34" s="250">
        <v>0</v>
      </c>
      <c r="D34" s="250">
        <v>0</v>
      </c>
      <c r="E34" s="250">
        <v>0</v>
      </c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34">
      <selection activeCell="A1" sqref="A1:F98"/>
    </sheetView>
  </sheetViews>
  <sheetFormatPr defaultColWidth="9.140625" defaultRowHeight="15"/>
  <cols>
    <col min="1" max="1" width="92.57421875" style="0" customWidth="1"/>
    <col min="3" max="3" width="15.8515625" style="0" customWidth="1"/>
    <col min="4" max="4" width="10.8515625" style="0" customWidth="1"/>
    <col min="5" max="5" width="11.140625" style="0" customWidth="1"/>
    <col min="6" max="6" width="11.57421875" style="0" customWidth="1"/>
  </cols>
  <sheetData>
    <row r="1" ht="15">
      <c r="A1" t="s">
        <v>845</v>
      </c>
    </row>
    <row r="3" spans="1:3" ht="24" customHeight="1">
      <c r="A3" s="397" t="s">
        <v>665</v>
      </c>
      <c r="B3" s="398"/>
      <c r="C3" s="398"/>
    </row>
    <row r="4" spans="1:5" ht="24" customHeight="1">
      <c r="A4" s="399" t="s">
        <v>440</v>
      </c>
      <c r="B4" s="400"/>
      <c r="C4" s="400"/>
      <c r="E4" s="60"/>
    </row>
    <row r="5" ht="18">
      <c r="A5" s="43"/>
    </row>
    <row r="6" ht="15">
      <c r="A6" s="3" t="s">
        <v>2</v>
      </c>
    </row>
    <row r="7" spans="1:6" ht="25.5">
      <c r="A7" s="1" t="s">
        <v>39</v>
      </c>
      <c r="B7" s="2" t="s">
        <v>16</v>
      </c>
      <c r="C7" s="91" t="s">
        <v>663</v>
      </c>
      <c r="D7" s="91">
        <v>2019</v>
      </c>
      <c r="E7" s="91">
        <v>2020</v>
      </c>
      <c r="F7" s="91">
        <v>2021</v>
      </c>
    </row>
    <row r="8" spans="1:6" ht="15" customHeight="1">
      <c r="A8" s="27" t="s">
        <v>211</v>
      </c>
      <c r="B8" s="5" t="s">
        <v>212</v>
      </c>
      <c r="C8" s="82">
        <v>12919</v>
      </c>
      <c r="D8" s="361">
        <v>11950</v>
      </c>
      <c r="E8" s="361">
        <v>11950</v>
      </c>
      <c r="F8" s="361">
        <v>11950</v>
      </c>
    </row>
    <row r="9" spans="1:6" ht="15" customHeight="1">
      <c r="A9" s="4" t="s">
        <v>213</v>
      </c>
      <c r="B9" s="5" t="s">
        <v>214</v>
      </c>
      <c r="C9" s="82"/>
      <c r="D9" s="361"/>
      <c r="E9" s="361"/>
      <c r="F9" s="361"/>
    </row>
    <row r="10" spans="1:6" ht="15" customHeight="1">
      <c r="A10" s="4" t="s">
        <v>215</v>
      </c>
      <c r="B10" s="5" t="s">
        <v>216</v>
      </c>
      <c r="C10" s="82">
        <v>4748</v>
      </c>
      <c r="D10" s="361">
        <v>4100</v>
      </c>
      <c r="E10" s="361">
        <v>4100</v>
      </c>
      <c r="F10" s="361">
        <v>4100</v>
      </c>
    </row>
    <row r="11" spans="1:6" ht="15" customHeight="1">
      <c r="A11" s="4" t="s">
        <v>217</v>
      </c>
      <c r="B11" s="5" t="s">
        <v>218</v>
      </c>
      <c r="C11" s="82">
        <v>1800</v>
      </c>
      <c r="D11" s="361">
        <v>1800</v>
      </c>
      <c r="E11" s="361">
        <v>1800</v>
      </c>
      <c r="F11" s="361">
        <v>1800</v>
      </c>
    </row>
    <row r="12" spans="1:6" ht="15" customHeight="1">
      <c r="A12" s="4" t="s">
        <v>219</v>
      </c>
      <c r="B12" s="5" t="s">
        <v>220</v>
      </c>
      <c r="C12" s="82"/>
      <c r="D12" s="361"/>
      <c r="E12" s="361"/>
      <c r="F12" s="361"/>
    </row>
    <row r="13" spans="1:6" ht="15" customHeight="1">
      <c r="A13" s="4" t="s">
        <v>221</v>
      </c>
      <c r="B13" s="5" t="s">
        <v>222</v>
      </c>
      <c r="C13" s="82">
        <v>1893</v>
      </c>
      <c r="D13" s="361"/>
      <c r="E13" s="361"/>
      <c r="F13" s="361"/>
    </row>
    <row r="14" spans="1:6" ht="15" customHeight="1">
      <c r="A14" s="6" t="s">
        <v>418</v>
      </c>
      <c r="B14" s="7" t="s">
        <v>223</v>
      </c>
      <c r="C14" s="83">
        <f>SUM(C8:C13)</f>
        <v>21360</v>
      </c>
      <c r="D14" s="362">
        <f>SUM(D8:D11)</f>
        <v>17850</v>
      </c>
      <c r="E14" s="362">
        <f>SUM(E8:E11)</f>
        <v>17850</v>
      </c>
      <c r="F14" s="362">
        <f>SUM(F8:F11)</f>
        <v>17850</v>
      </c>
    </row>
    <row r="15" spans="1:6" ht="15" customHeight="1">
      <c r="A15" s="4" t="s">
        <v>224</v>
      </c>
      <c r="B15" s="5" t="s">
        <v>225</v>
      </c>
      <c r="C15" s="82"/>
      <c r="D15" s="361"/>
      <c r="E15" s="361"/>
      <c r="F15" s="361"/>
    </row>
    <row r="16" spans="1:6" ht="15" customHeight="1">
      <c r="A16" s="4" t="s">
        <v>226</v>
      </c>
      <c r="B16" s="5" t="s">
        <v>227</v>
      </c>
      <c r="C16" s="82"/>
      <c r="D16" s="361"/>
      <c r="E16" s="361"/>
      <c r="F16" s="361"/>
    </row>
    <row r="17" spans="1:6" ht="15" customHeight="1">
      <c r="A17" s="4" t="s">
        <v>381</v>
      </c>
      <c r="B17" s="5" t="s">
        <v>228</v>
      </c>
      <c r="C17" s="82"/>
      <c r="D17" s="361"/>
      <c r="E17" s="361"/>
      <c r="F17" s="361"/>
    </row>
    <row r="18" spans="1:6" ht="15" customHeight="1">
      <c r="A18" s="4" t="s">
        <v>382</v>
      </c>
      <c r="B18" s="5" t="s">
        <v>229</v>
      </c>
      <c r="C18" s="82"/>
      <c r="D18" s="361"/>
      <c r="E18" s="361"/>
      <c r="F18" s="361"/>
    </row>
    <row r="19" spans="1:6" ht="15" customHeight="1">
      <c r="A19" s="4" t="s">
        <v>383</v>
      </c>
      <c r="B19" s="5" t="s">
        <v>230</v>
      </c>
      <c r="C19" s="82">
        <v>34886</v>
      </c>
      <c r="D19" s="361">
        <v>820</v>
      </c>
      <c r="E19" s="361">
        <v>820</v>
      </c>
      <c r="F19" s="361">
        <v>820</v>
      </c>
    </row>
    <row r="20" spans="1:6" ht="15" customHeight="1">
      <c r="A20" s="35" t="s">
        <v>419</v>
      </c>
      <c r="B20" s="45" t="s">
        <v>231</v>
      </c>
      <c r="C20" s="83">
        <f>C14+C19</f>
        <v>56246</v>
      </c>
      <c r="D20" s="362">
        <f>D14+D19</f>
        <v>18670</v>
      </c>
      <c r="E20" s="362">
        <f>E14+E19</f>
        <v>18670</v>
      </c>
      <c r="F20" s="362">
        <f>F14+F19</f>
        <v>18670</v>
      </c>
    </row>
    <row r="21" spans="1:6" ht="15" customHeight="1">
      <c r="A21" s="4" t="s">
        <v>387</v>
      </c>
      <c r="B21" s="5" t="s">
        <v>240</v>
      </c>
      <c r="C21" s="82"/>
      <c r="D21" s="361"/>
      <c r="E21" s="361"/>
      <c r="F21" s="361"/>
    </row>
    <row r="22" spans="1:6" ht="15" customHeight="1">
      <c r="A22" s="4" t="s">
        <v>388</v>
      </c>
      <c r="B22" s="5" t="s">
        <v>241</v>
      </c>
      <c r="C22" s="82"/>
      <c r="D22" s="361"/>
      <c r="E22" s="361"/>
      <c r="F22" s="361"/>
    </row>
    <row r="23" spans="1:6" ht="15" customHeight="1">
      <c r="A23" s="6" t="s">
        <v>421</v>
      </c>
      <c r="B23" s="7" t="s">
        <v>242</v>
      </c>
      <c r="C23" s="82">
        <f>SUM(C21:C22)</f>
        <v>0</v>
      </c>
      <c r="D23" s="361"/>
      <c r="E23" s="361"/>
      <c r="F23" s="361"/>
    </row>
    <row r="24" spans="1:6" ht="15" customHeight="1">
      <c r="A24" s="4" t="s">
        <v>389</v>
      </c>
      <c r="B24" s="5" t="s">
        <v>243</v>
      </c>
      <c r="C24" s="82"/>
      <c r="D24" s="361"/>
      <c r="E24" s="361"/>
      <c r="F24" s="361"/>
    </row>
    <row r="25" spans="1:6" ht="15" customHeight="1">
      <c r="A25" s="4" t="s">
        <v>390</v>
      </c>
      <c r="B25" s="5" t="s">
        <v>244</v>
      </c>
      <c r="C25" s="82"/>
      <c r="D25" s="361"/>
      <c r="E25" s="361"/>
      <c r="F25" s="361"/>
    </row>
    <row r="26" spans="1:6" ht="15" customHeight="1">
      <c r="A26" s="4" t="s">
        <v>391</v>
      </c>
      <c r="B26" s="5" t="s">
        <v>245</v>
      </c>
      <c r="C26" s="82">
        <v>158</v>
      </c>
      <c r="D26" s="361">
        <v>160</v>
      </c>
      <c r="E26" s="361">
        <v>160</v>
      </c>
      <c r="F26" s="361">
        <v>160</v>
      </c>
    </row>
    <row r="27" spans="1:6" ht="15" customHeight="1">
      <c r="A27" s="4" t="s">
        <v>392</v>
      </c>
      <c r="B27" s="5" t="s">
        <v>246</v>
      </c>
      <c r="C27" s="82">
        <v>5283</v>
      </c>
      <c r="D27" s="361">
        <v>1950</v>
      </c>
      <c r="E27" s="361">
        <v>1950</v>
      </c>
      <c r="F27" s="361">
        <v>1950</v>
      </c>
    </row>
    <row r="28" spans="1:6" ht="15" customHeight="1">
      <c r="A28" s="4" t="s">
        <v>393</v>
      </c>
      <c r="B28" s="5" t="s">
        <v>247</v>
      </c>
      <c r="C28" s="82"/>
      <c r="D28" s="361"/>
      <c r="E28" s="361"/>
      <c r="F28" s="361"/>
    </row>
    <row r="29" spans="1:6" ht="15" customHeight="1">
      <c r="A29" s="4" t="s">
        <v>248</v>
      </c>
      <c r="B29" s="5" t="s">
        <v>249</v>
      </c>
      <c r="C29" s="82"/>
      <c r="D29" s="361"/>
      <c r="E29" s="361"/>
      <c r="F29" s="361"/>
    </row>
    <row r="30" spans="1:6" ht="15" customHeight="1">
      <c r="A30" s="4" t="s">
        <v>394</v>
      </c>
      <c r="B30" s="5" t="s">
        <v>250</v>
      </c>
      <c r="C30" s="82">
        <v>235</v>
      </c>
      <c r="D30" s="361">
        <v>240</v>
      </c>
      <c r="E30" s="361">
        <v>240</v>
      </c>
      <c r="F30" s="361">
        <v>240</v>
      </c>
    </row>
    <row r="31" spans="1:6" ht="15" customHeight="1">
      <c r="A31" s="4" t="s">
        <v>395</v>
      </c>
      <c r="B31" s="5" t="s">
        <v>251</v>
      </c>
      <c r="C31" s="82">
        <v>0</v>
      </c>
      <c r="D31" s="361"/>
      <c r="E31" s="361"/>
      <c r="F31" s="361"/>
    </row>
    <row r="32" spans="1:6" ht="15" customHeight="1">
      <c r="A32" s="6" t="s">
        <v>422</v>
      </c>
      <c r="B32" s="7" t="s">
        <v>252</v>
      </c>
      <c r="C32" s="83">
        <f>SUM(C27:C31)</f>
        <v>5518</v>
      </c>
      <c r="D32" s="362">
        <f>SUM(D26:D30)</f>
        <v>2350</v>
      </c>
      <c r="E32" s="362">
        <f>SUM(E26:E30)</f>
        <v>2350</v>
      </c>
      <c r="F32" s="362">
        <f>SUM(F26:F30)</f>
        <v>2350</v>
      </c>
    </row>
    <row r="33" spans="1:6" ht="15" customHeight="1">
      <c r="A33" s="4" t="s">
        <v>396</v>
      </c>
      <c r="B33" s="5" t="s">
        <v>253</v>
      </c>
      <c r="C33" s="82">
        <v>8</v>
      </c>
      <c r="D33" s="361"/>
      <c r="E33" s="361"/>
      <c r="F33" s="361"/>
    </row>
    <row r="34" spans="1:6" ht="15" customHeight="1">
      <c r="A34" s="35" t="s">
        <v>423</v>
      </c>
      <c r="B34" s="45" t="s">
        <v>254</v>
      </c>
      <c r="C34" s="83">
        <f>C23+C24+C25+C26+C32+C33</f>
        <v>5684</v>
      </c>
      <c r="D34" s="362">
        <f>D32</f>
        <v>2350</v>
      </c>
      <c r="E34" s="362">
        <f>E32</f>
        <v>2350</v>
      </c>
      <c r="F34" s="362">
        <f>F32</f>
        <v>2350</v>
      </c>
    </row>
    <row r="35" spans="1:6" ht="15" customHeight="1">
      <c r="A35" s="11" t="s">
        <v>255</v>
      </c>
      <c r="B35" s="5" t="s">
        <v>256</v>
      </c>
      <c r="C35" s="82"/>
      <c r="D35" s="361"/>
      <c r="E35" s="361"/>
      <c r="F35" s="361"/>
    </row>
    <row r="36" spans="1:6" ht="15" customHeight="1">
      <c r="A36" s="11" t="s">
        <v>397</v>
      </c>
      <c r="B36" s="5" t="s">
        <v>257</v>
      </c>
      <c r="C36" s="82"/>
      <c r="D36" s="361"/>
      <c r="E36" s="361"/>
      <c r="F36" s="361"/>
    </row>
    <row r="37" spans="1:6" ht="15" customHeight="1">
      <c r="A37" s="11" t="s">
        <v>398</v>
      </c>
      <c r="B37" s="5" t="s">
        <v>258</v>
      </c>
      <c r="C37" s="82"/>
      <c r="D37" s="361"/>
      <c r="E37" s="361"/>
      <c r="F37" s="361"/>
    </row>
    <row r="38" spans="1:6" ht="15" customHeight="1">
      <c r="A38" s="11" t="s">
        <v>399</v>
      </c>
      <c r="B38" s="5" t="s">
        <v>259</v>
      </c>
      <c r="C38" s="82">
        <v>219</v>
      </c>
      <c r="D38" s="361">
        <v>450</v>
      </c>
      <c r="E38" s="361">
        <v>450</v>
      </c>
      <c r="F38" s="361">
        <v>450</v>
      </c>
    </row>
    <row r="39" spans="1:6" ht="15" customHeight="1">
      <c r="A39" s="11" t="s">
        <v>260</v>
      </c>
      <c r="B39" s="5" t="s">
        <v>261</v>
      </c>
      <c r="C39" s="82"/>
      <c r="D39" s="361"/>
      <c r="E39" s="361"/>
      <c r="F39" s="361"/>
    </row>
    <row r="40" spans="1:6" ht="15" customHeight="1">
      <c r="A40" s="11" t="s">
        <v>262</v>
      </c>
      <c r="B40" s="5" t="s">
        <v>263</v>
      </c>
      <c r="C40" s="82"/>
      <c r="D40" s="361"/>
      <c r="E40" s="361"/>
      <c r="F40" s="361"/>
    </row>
    <row r="41" spans="1:6" ht="15" customHeight="1">
      <c r="A41" s="11" t="s">
        <v>264</v>
      </c>
      <c r="B41" s="5" t="s">
        <v>265</v>
      </c>
      <c r="C41" s="82"/>
      <c r="D41" s="361"/>
      <c r="E41" s="361"/>
      <c r="F41" s="361"/>
    </row>
    <row r="42" spans="1:6" ht="15" customHeight="1">
      <c r="A42" s="11" t="s">
        <v>400</v>
      </c>
      <c r="B42" s="5" t="s">
        <v>266</v>
      </c>
      <c r="C42" s="82">
        <v>1</v>
      </c>
      <c r="D42" s="361"/>
      <c r="E42" s="361"/>
      <c r="F42" s="361"/>
    </row>
    <row r="43" spans="1:6" ht="15" customHeight="1">
      <c r="A43" s="11" t="s">
        <v>401</v>
      </c>
      <c r="B43" s="5" t="s">
        <v>267</v>
      </c>
      <c r="C43" s="82"/>
      <c r="D43" s="361"/>
      <c r="E43" s="361"/>
      <c r="F43" s="361"/>
    </row>
    <row r="44" spans="1:6" ht="15" customHeight="1">
      <c r="A44" s="11" t="s">
        <v>402</v>
      </c>
      <c r="B44" s="5" t="s">
        <v>268</v>
      </c>
      <c r="C44" s="82">
        <v>2872</v>
      </c>
      <c r="D44" s="361"/>
      <c r="E44" s="361"/>
      <c r="F44" s="361"/>
    </row>
    <row r="45" spans="1:6" ht="15" customHeight="1">
      <c r="A45" s="44" t="s">
        <v>424</v>
      </c>
      <c r="B45" s="45" t="s">
        <v>269</v>
      </c>
      <c r="C45" s="83">
        <f>SUM(C35:C44)</f>
        <v>3092</v>
      </c>
      <c r="D45" s="362">
        <f>D38</f>
        <v>450</v>
      </c>
      <c r="E45" s="362">
        <f>E38</f>
        <v>450</v>
      </c>
      <c r="F45" s="362">
        <f>F38</f>
        <v>450</v>
      </c>
    </row>
    <row r="46" spans="1:6" ht="15" customHeight="1">
      <c r="A46" s="11" t="s">
        <v>278</v>
      </c>
      <c r="B46" s="5" t="s">
        <v>279</v>
      </c>
      <c r="C46" s="82"/>
      <c r="D46" s="361"/>
      <c r="E46" s="361"/>
      <c r="F46" s="361"/>
    </row>
    <row r="47" spans="1:6" ht="15" customHeight="1">
      <c r="A47" s="4" t="s">
        <v>406</v>
      </c>
      <c r="B47" s="5" t="s">
        <v>280</v>
      </c>
      <c r="C47" s="82"/>
      <c r="D47" s="361"/>
      <c r="E47" s="361"/>
      <c r="F47" s="361"/>
    </row>
    <row r="48" spans="1:6" ht="15" customHeight="1">
      <c r="A48" s="11" t="s">
        <v>407</v>
      </c>
      <c r="B48" s="5" t="s">
        <v>281</v>
      </c>
      <c r="C48" s="82"/>
      <c r="D48" s="361"/>
      <c r="E48" s="361"/>
      <c r="F48" s="361"/>
    </row>
    <row r="49" spans="1:6" ht="15" customHeight="1">
      <c r="A49" s="35" t="s">
        <v>426</v>
      </c>
      <c r="B49" s="45" t="s">
        <v>282</v>
      </c>
      <c r="C49" s="82"/>
      <c r="D49" s="361"/>
      <c r="E49" s="361"/>
      <c r="F49" s="361"/>
    </row>
    <row r="50" spans="1:6" ht="15" customHeight="1">
      <c r="A50" s="49" t="s">
        <v>19</v>
      </c>
      <c r="B50" s="51"/>
      <c r="C50" s="83">
        <f>C20+C34+C45</f>
        <v>65022</v>
      </c>
      <c r="D50" s="362">
        <f>D45+D34+D20</f>
        <v>21470</v>
      </c>
      <c r="E50" s="362">
        <f>E45+E34+E20</f>
        <v>21470</v>
      </c>
      <c r="F50" s="362">
        <f>F45+F34+F20</f>
        <v>21470</v>
      </c>
    </row>
    <row r="51" spans="1:6" ht="15" customHeight="1">
      <c r="A51" s="4" t="s">
        <v>232</v>
      </c>
      <c r="B51" s="5" t="s">
        <v>233</v>
      </c>
      <c r="C51" s="82"/>
      <c r="D51" s="361"/>
      <c r="E51" s="361"/>
      <c r="F51" s="361"/>
    </row>
    <row r="52" spans="1:6" ht="15" customHeight="1">
      <c r="A52" s="4" t="s">
        <v>234</v>
      </c>
      <c r="B52" s="5" t="s">
        <v>235</v>
      </c>
      <c r="C52" s="82"/>
      <c r="D52" s="361"/>
      <c r="E52" s="361"/>
      <c r="F52" s="361"/>
    </row>
    <row r="53" spans="1:6" ht="15" customHeight="1">
      <c r="A53" s="4" t="s">
        <v>384</v>
      </c>
      <c r="B53" s="5" t="s">
        <v>236</v>
      </c>
      <c r="C53" s="82"/>
      <c r="D53" s="361"/>
      <c r="E53" s="361"/>
      <c r="F53" s="361"/>
    </row>
    <row r="54" spans="1:6" ht="15" customHeight="1">
      <c r="A54" s="4" t="s">
        <v>385</v>
      </c>
      <c r="B54" s="5" t="s">
        <v>237</v>
      </c>
      <c r="C54" s="82"/>
      <c r="D54" s="361"/>
      <c r="E54" s="361"/>
      <c r="F54" s="361"/>
    </row>
    <row r="55" spans="1:6" ht="15" customHeight="1">
      <c r="A55" s="4" t="s">
        <v>386</v>
      </c>
      <c r="B55" s="5" t="s">
        <v>238</v>
      </c>
      <c r="C55" s="82"/>
      <c r="D55" s="361"/>
      <c r="E55" s="361"/>
      <c r="F55" s="361"/>
    </row>
    <row r="56" spans="1:6" ht="15" customHeight="1">
      <c r="A56" s="35" t="s">
        <v>420</v>
      </c>
      <c r="B56" s="45" t="s">
        <v>239</v>
      </c>
      <c r="C56" s="82"/>
      <c r="D56" s="361"/>
      <c r="E56" s="361"/>
      <c r="F56" s="361"/>
    </row>
    <row r="57" spans="1:6" ht="15" customHeight="1">
      <c r="A57" s="11" t="s">
        <v>403</v>
      </c>
      <c r="B57" s="5" t="s">
        <v>270</v>
      </c>
      <c r="C57" s="82"/>
      <c r="D57" s="361"/>
      <c r="E57" s="361"/>
      <c r="F57" s="361"/>
    </row>
    <row r="58" spans="1:6" ht="15" customHeight="1">
      <c r="A58" s="11" t="s">
        <v>404</v>
      </c>
      <c r="B58" s="5" t="s">
        <v>271</v>
      </c>
      <c r="C58" s="82"/>
      <c r="D58" s="361"/>
      <c r="E58" s="361"/>
      <c r="F58" s="361"/>
    </row>
    <row r="59" spans="1:6" ht="15" customHeight="1">
      <c r="A59" s="11" t="s">
        <v>272</v>
      </c>
      <c r="B59" s="5" t="s">
        <v>273</v>
      </c>
      <c r="C59" s="82"/>
      <c r="D59" s="361"/>
      <c r="E59" s="361"/>
      <c r="F59" s="361"/>
    </row>
    <row r="60" spans="1:6" ht="15" customHeight="1">
      <c r="A60" s="11" t="s">
        <v>405</v>
      </c>
      <c r="B60" s="5" t="s">
        <v>274</v>
      </c>
      <c r="C60" s="82"/>
      <c r="D60" s="361"/>
      <c r="E60" s="361"/>
      <c r="F60" s="361"/>
    </row>
    <row r="61" spans="1:6" ht="15" customHeight="1">
      <c r="A61" s="11" t="s">
        <v>275</v>
      </c>
      <c r="B61" s="5" t="s">
        <v>276</v>
      </c>
      <c r="C61" s="82"/>
      <c r="D61" s="361"/>
      <c r="E61" s="361"/>
      <c r="F61" s="361"/>
    </row>
    <row r="62" spans="1:6" ht="15" customHeight="1">
      <c r="A62" s="35" t="s">
        <v>425</v>
      </c>
      <c r="B62" s="45" t="s">
        <v>277</v>
      </c>
      <c r="C62" s="84">
        <f>SUM(C58:C61)</f>
        <v>0</v>
      </c>
      <c r="D62" s="361"/>
      <c r="E62" s="361"/>
      <c r="F62" s="361"/>
    </row>
    <row r="63" spans="1:6" ht="15" customHeight="1">
      <c r="A63" s="11" t="s">
        <v>283</v>
      </c>
      <c r="B63" s="5" t="s">
        <v>284</v>
      </c>
      <c r="C63" s="82"/>
      <c r="D63" s="361"/>
      <c r="E63" s="361"/>
      <c r="F63" s="361"/>
    </row>
    <row r="64" spans="1:6" ht="15" customHeight="1">
      <c r="A64" s="4" t="s">
        <v>408</v>
      </c>
      <c r="B64" s="5" t="s">
        <v>285</v>
      </c>
      <c r="C64" s="82"/>
      <c r="D64" s="361"/>
      <c r="E64" s="361"/>
      <c r="F64" s="361"/>
    </row>
    <row r="65" spans="1:6" ht="15" customHeight="1">
      <c r="A65" s="11" t="s">
        <v>409</v>
      </c>
      <c r="B65" s="5" t="s">
        <v>286</v>
      </c>
      <c r="C65" s="82">
        <v>0</v>
      </c>
      <c r="D65" s="361"/>
      <c r="E65" s="361"/>
      <c r="F65" s="361"/>
    </row>
    <row r="66" spans="1:6" ht="15" customHeight="1">
      <c r="A66" s="35" t="s">
        <v>428</v>
      </c>
      <c r="B66" s="45" t="s">
        <v>287</v>
      </c>
      <c r="C66" s="82">
        <f>SUM(C63:C65)</f>
        <v>0</v>
      </c>
      <c r="D66" s="361"/>
      <c r="E66" s="361"/>
      <c r="F66" s="361"/>
    </row>
    <row r="67" spans="1:6" ht="15" customHeight="1">
      <c r="A67" s="49" t="s">
        <v>20</v>
      </c>
      <c r="B67" s="51"/>
      <c r="C67" s="84">
        <f>C56+C62+C66</f>
        <v>0</v>
      </c>
      <c r="D67" s="361"/>
      <c r="E67" s="361"/>
      <c r="F67" s="361"/>
    </row>
    <row r="68" spans="1:6" ht="15.75">
      <c r="A68" s="42" t="s">
        <v>427</v>
      </c>
      <c r="B68" s="31" t="s">
        <v>288</v>
      </c>
      <c r="C68" s="107">
        <f>C50+C67</f>
        <v>65022</v>
      </c>
      <c r="D68" s="361"/>
      <c r="E68" s="361"/>
      <c r="F68" s="361"/>
    </row>
    <row r="69" spans="1:6" ht="15.75">
      <c r="A69" s="67" t="s">
        <v>21</v>
      </c>
      <c r="B69" s="66"/>
      <c r="C69" s="82"/>
      <c r="D69" s="361"/>
      <c r="E69" s="361"/>
      <c r="F69" s="361"/>
    </row>
    <row r="70" spans="1:6" ht="15.75">
      <c r="A70" s="67" t="s">
        <v>22</v>
      </c>
      <c r="B70" s="66"/>
      <c r="C70" s="82"/>
      <c r="D70" s="361"/>
      <c r="E70" s="361"/>
      <c r="F70" s="361"/>
    </row>
    <row r="71" spans="1:6" ht="15">
      <c r="A71" s="33" t="s">
        <v>410</v>
      </c>
      <c r="B71" s="4" t="s">
        <v>289</v>
      </c>
      <c r="C71" s="82"/>
      <c r="D71" s="361"/>
      <c r="E71" s="361"/>
      <c r="F71" s="361"/>
    </row>
    <row r="72" spans="1:6" ht="15">
      <c r="A72" s="11" t="s">
        <v>290</v>
      </c>
      <c r="B72" s="4" t="s">
        <v>291</v>
      </c>
      <c r="C72" s="82"/>
      <c r="D72" s="361"/>
      <c r="E72" s="361"/>
      <c r="F72" s="361"/>
    </row>
    <row r="73" spans="1:6" ht="15">
      <c r="A73" s="33" t="s">
        <v>411</v>
      </c>
      <c r="B73" s="4" t="s">
        <v>292</v>
      </c>
      <c r="C73" s="82"/>
      <c r="D73" s="361"/>
      <c r="E73" s="361"/>
      <c r="F73" s="361"/>
    </row>
    <row r="74" spans="1:6" ht="15">
      <c r="A74" s="13" t="s">
        <v>429</v>
      </c>
      <c r="B74" s="6" t="s">
        <v>293</v>
      </c>
      <c r="C74" s="82"/>
      <c r="D74" s="361"/>
      <c r="E74" s="361"/>
      <c r="F74" s="361"/>
    </row>
    <row r="75" spans="1:6" ht="15">
      <c r="A75" s="11" t="s">
        <v>412</v>
      </c>
      <c r="B75" s="4" t="s">
        <v>294</v>
      </c>
      <c r="C75" s="82"/>
      <c r="D75" s="361"/>
      <c r="E75" s="361"/>
      <c r="F75" s="361"/>
    </row>
    <row r="76" spans="1:6" ht="15">
      <c r="A76" s="33" t="s">
        <v>295</v>
      </c>
      <c r="B76" s="4" t="s">
        <v>296</v>
      </c>
      <c r="C76" s="82"/>
      <c r="D76" s="361"/>
      <c r="E76" s="361"/>
      <c r="F76" s="361"/>
    </row>
    <row r="77" spans="1:6" ht="15">
      <c r="A77" s="11" t="s">
        <v>413</v>
      </c>
      <c r="B77" s="4" t="s">
        <v>297</v>
      </c>
      <c r="C77" s="82"/>
      <c r="D77" s="361"/>
      <c r="E77" s="361"/>
      <c r="F77" s="361"/>
    </row>
    <row r="78" spans="1:6" ht="15">
      <c r="A78" s="33" t="s">
        <v>298</v>
      </c>
      <c r="B78" s="4" t="s">
        <v>299</v>
      </c>
      <c r="C78" s="82"/>
      <c r="D78" s="361"/>
      <c r="E78" s="361"/>
      <c r="F78" s="361"/>
    </row>
    <row r="79" spans="1:6" ht="15">
      <c r="A79" s="12" t="s">
        <v>430</v>
      </c>
      <c r="B79" s="6" t="s">
        <v>300</v>
      </c>
      <c r="C79" s="82"/>
      <c r="D79" s="361"/>
      <c r="E79" s="361"/>
      <c r="F79" s="361"/>
    </row>
    <row r="80" spans="1:6" ht="15">
      <c r="A80" s="4" t="s">
        <v>444</v>
      </c>
      <c r="B80" s="4" t="s">
        <v>301</v>
      </c>
      <c r="C80" s="82">
        <v>18916</v>
      </c>
      <c r="D80" s="361">
        <f>D100-D50</f>
        <v>-21470</v>
      </c>
      <c r="E80" s="361">
        <f>E100-E50</f>
        <v>-21470</v>
      </c>
      <c r="F80" s="361">
        <f>F100-F50</f>
        <v>-21470</v>
      </c>
    </row>
    <row r="81" spans="1:6" ht="15">
      <c r="A81" s="4" t="s">
        <v>445</v>
      </c>
      <c r="B81" s="4" t="s">
        <v>301</v>
      </c>
      <c r="C81" s="82"/>
      <c r="D81" s="361"/>
      <c r="E81" s="361"/>
      <c r="F81" s="361"/>
    </row>
    <row r="82" spans="1:6" ht="15">
      <c r="A82" s="4" t="s">
        <v>442</v>
      </c>
      <c r="B82" s="4" t="s">
        <v>302</v>
      </c>
      <c r="C82" s="82"/>
      <c r="D82" s="361"/>
      <c r="E82" s="361"/>
      <c r="F82" s="361"/>
    </row>
    <row r="83" spans="1:6" ht="15">
      <c r="A83" s="4" t="s">
        <v>443</v>
      </c>
      <c r="B83" s="4" t="s">
        <v>302</v>
      </c>
      <c r="C83" s="82">
        <v>111</v>
      </c>
      <c r="D83" s="361"/>
      <c r="E83" s="361"/>
      <c r="F83" s="361"/>
    </row>
    <row r="84" spans="1:6" ht="15.75">
      <c r="A84" s="6" t="s">
        <v>431</v>
      </c>
      <c r="B84" s="6" t="s">
        <v>303</v>
      </c>
      <c r="C84" s="83">
        <f>SUM(C80:C83)</f>
        <v>19027</v>
      </c>
      <c r="D84" s="361">
        <v>2308</v>
      </c>
      <c r="E84" s="361">
        <v>1398</v>
      </c>
      <c r="F84" s="361">
        <v>458</v>
      </c>
    </row>
    <row r="85" spans="1:6" ht="15">
      <c r="A85" s="33" t="s">
        <v>304</v>
      </c>
      <c r="B85" s="4" t="s">
        <v>305</v>
      </c>
      <c r="C85" s="82">
        <v>683</v>
      </c>
      <c r="D85" s="361"/>
      <c r="E85" s="361"/>
      <c r="F85" s="361"/>
    </row>
    <row r="86" spans="1:6" ht="15">
      <c r="A86" s="33" t="s">
        <v>306</v>
      </c>
      <c r="B86" s="4" t="s">
        <v>307</v>
      </c>
      <c r="C86" s="82"/>
      <c r="D86" s="361"/>
      <c r="E86" s="361"/>
      <c r="F86" s="361"/>
    </row>
    <row r="87" spans="1:6" ht="15">
      <c r="A87" s="33" t="s">
        <v>308</v>
      </c>
      <c r="B87" s="4" t="s">
        <v>309</v>
      </c>
      <c r="C87" s="82"/>
      <c r="D87" s="361"/>
      <c r="E87" s="361"/>
      <c r="F87" s="361"/>
    </row>
    <row r="88" spans="1:6" ht="15">
      <c r="A88" s="33" t="s">
        <v>310</v>
      </c>
      <c r="B88" s="4" t="s">
        <v>311</v>
      </c>
      <c r="C88" s="82"/>
      <c r="D88" s="361"/>
      <c r="E88" s="361"/>
      <c r="F88" s="361"/>
    </row>
    <row r="89" spans="1:6" ht="15">
      <c r="A89" s="11" t="s">
        <v>414</v>
      </c>
      <c r="B89" s="4" t="s">
        <v>312</v>
      </c>
      <c r="C89" s="82"/>
      <c r="D89" s="361"/>
      <c r="E89" s="361"/>
      <c r="F89" s="361"/>
    </row>
    <row r="90" spans="1:6" ht="15">
      <c r="A90" s="13" t="s">
        <v>432</v>
      </c>
      <c r="B90" s="6" t="s">
        <v>313</v>
      </c>
      <c r="C90" s="82">
        <f>SUM(C74+C79+C84+C85+C86+C87+C88+C89)</f>
        <v>19710</v>
      </c>
      <c r="D90" s="361"/>
      <c r="E90" s="361"/>
      <c r="F90" s="361"/>
    </row>
    <row r="91" spans="1:6" ht="15">
      <c r="A91" s="11" t="s">
        <v>314</v>
      </c>
      <c r="B91" s="4" t="s">
        <v>315</v>
      </c>
      <c r="C91" s="82"/>
      <c r="D91" s="361"/>
      <c r="E91" s="361"/>
      <c r="F91" s="361"/>
    </row>
    <row r="92" spans="1:6" ht="15">
      <c r="A92" s="11" t="s">
        <v>316</v>
      </c>
      <c r="B92" s="4" t="s">
        <v>317</v>
      </c>
      <c r="C92" s="82"/>
      <c r="D92" s="361"/>
      <c r="E92" s="361"/>
      <c r="F92" s="361"/>
    </row>
    <row r="93" spans="1:6" ht="15">
      <c r="A93" s="33" t="s">
        <v>318</v>
      </c>
      <c r="B93" s="4" t="s">
        <v>319</v>
      </c>
      <c r="C93" s="82"/>
      <c r="D93" s="361"/>
      <c r="E93" s="361"/>
      <c r="F93" s="361"/>
    </row>
    <row r="94" spans="1:6" ht="15">
      <c r="A94" s="33" t="s">
        <v>415</v>
      </c>
      <c r="B94" s="4" t="s">
        <v>320</v>
      </c>
      <c r="C94" s="82"/>
      <c r="D94" s="361"/>
      <c r="E94" s="361"/>
      <c r="F94" s="361"/>
    </row>
    <row r="95" spans="1:6" ht="15">
      <c r="A95" s="12" t="s">
        <v>433</v>
      </c>
      <c r="B95" s="6" t="s">
        <v>321</v>
      </c>
      <c r="C95" s="82"/>
      <c r="D95" s="361"/>
      <c r="E95" s="361"/>
      <c r="F95" s="361"/>
    </row>
    <row r="96" spans="1:6" ht="15">
      <c r="A96" s="13" t="s">
        <v>322</v>
      </c>
      <c r="B96" s="6" t="s">
        <v>323</v>
      </c>
      <c r="C96" s="82"/>
      <c r="D96" s="361"/>
      <c r="E96" s="361"/>
      <c r="F96" s="361"/>
    </row>
    <row r="97" spans="1:6" ht="15.75">
      <c r="A97" s="36" t="s">
        <v>434</v>
      </c>
      <c r="B97" s="37" t="s">
        <v>324</v>
      </c>
      <c r="C97" s="83">
        <f>C90+C95+C96</f>
        <v>19710</v>
      </c>
      <c r="D97" s="361">
        <v>2308</v>
      </c>
      <c r="E97" s="361">
        <v>1398</v>
      </c>
      <c r="F97" s="361">
        <v>458</v>
      </c>
    </row>
    <row r="98" spans="1:6" ht="15.75">
      <c r="A98" s="39" t="s">
        <v>417</v>
      </c>
      <c r="B98" s="40"/>
      <c r="C98" s="83">
        <f>C68+C97</f>
        <v>84732</v>
      </c>
      <c r="D98" s="361">
        <v>23778</v>
      </c>
      <c r="E98" s="361">
        <v>22868</v>
      </c>
      <c r="F98" s="361">
        <v>21928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3"/>
  <sheetViews>
    <sheetView zoomScalePageLayoutView="0" workbookViewId="0" topLeftCell="A1">
      <selection activeCell="A1" sqref="A1:F124"/>
    </sheetView>
  </sheetViews>
  <sheetFormatPr defaultColWidth="9.140625" defaultRowHeight="15"/>
  <cols>
    <col min="1" max="1" width="105.140625" style="0" customWidth="1"/>
    <col min="3" max="3" width="18.8515625" style="0" customWidth="1"/>
    <col min="4" max="4" width="11.57421875" style="0" customWidth="1"/>
    <col min="5" max="5" width="11.8515625" style="0" customWidth="1"/>
    <col min="6" max="6" width="11.00390625" style="0" customWidth="1"/>
  </cols>
  <sheetData>
    <row r="1" ht="15">
      <c r="A1" t="s">
        <v>846</v>
      </c>
    </row>
    <row r="3" spans="1:3" ht="21" customHeight="1">
      <c r="A3" s="397" t="s">
        <v>665</v>
      </c>
      <c r="B3" s="400"/>
      <c r="C3" s="400"/>
    </row>
    <row r="4" spans="1:3" ht="18.75" customHeight="1">
      <c r="A4" s="399" t="s">
        <v>441</v>
      </c>
      <c r="B4" s="400"/>
      <c r="C4" s="400"/>
    </row>
    <row r="5" ht="18">
      <c r="A5" s="43"/>
    </row>
    <row r="6" ht="15">
      <c r="A6" s="3" t="s">
        <v>2</v>
      </c>
    </row>
    <row r="7" spans="1:6" ht="30">
      <c r="A7" s="1" t="s">
        <v>39</v>
      </c>
      <c r="B7" s="2" t="s">
        <v>40</v>
      </c>
      <c r="C7" s="108" t="s">
        <v>555</v>
      </c>
      <c r="D7" s="91">
        <v>2019</v>
      </c>
      <c r="E7" s="91">
        <v>2020</v>
      </c>
      <c r="F7" s="91">
        <v>2021</v>
      </c>
    </row>
    <row r="8" spans="1:6" ht="15">
      <c r="A8" s="24" t="s">
        <v>41</v>
      </c>
      <c r="B8" s="25" t="s">
        <v>42</v>
      </c>
      <c r="C8" s="79">
        <v>5552</v>
      </c>
      <c r="D8" s="330">
        <v>3200</v>
      </c>
      <c r="E8" s="330">
        <v>3250</v>
      </c>
      <c r="F8" s="361">
        <v>3300</v>
      </c>
    </row>
    <row r="9" spans="1:6" ht="15">
      <c r="A9" s="24" t="s">
        <v>43</v>
      </c>
      <c r="B9" s="26" t="s">
        <v>44</v>
      </c>
      <c r="C9" s="79"/>
      <c r="D9" s="330"/>
      <c r="E9" s="330"/>
      <c r="F9" s="361"/>
    </row>
    <row r="10" spans="1:6" ht="15">
      <c r="A10" s="24" t="s">
        <v>45</v>
      </c>
      <c r="B10" s="26" t="s">
        <v>46</v>
      </c>
      <c r="C10" s="79"/>
      <c r="D10" s="330"/>
      <c r="E10" s="330"/>
      <c r="F10" s="361"/>
    </row>
    <row r="11" spans="1:6" ht="15">
      <c r="A11" s="27" t="s">
        <v>47</v>
      </c>
      <c r="B11" s="26" t="s">
        <v>48</v>
      </c>
      <c r="C11" s="79"/>
      <c r="D11" s="330"/>
      <c r="E11" s="330"/>
      <c r="F11" s="361"/>
    </row>
    <row r="12" spans="1:6" ht="15">
      <c r="A12" s="27" t="s">
        <v>49</v>
      </c>
      <c r="B12" s="26" t="s">
        <v>50</v>
      </c>
      <c r="C12" s="79"/>
      <c r="D12" s="330"/>
      <c r="E12" s="330"/>
      <c r="F12" s="361"/>
    </row>
    <row r="13" spans="1:6" ht="15">
      <c r="A13" s="27" t="s">
        <v>51</v>
      </c>
      <c r="B13" s="26" t="s">
        <v>52</v>
      </c>
      <c r="C13" s="79">
        <v>383</v>
      </c>
      <c r="D13" s="330">
        <v>0</v>
      </c>
      <c r="E13" s="330">
        <v>0</v>
      </c>
      <c r="F13" s="361">
        <v>0</v>
      </c>
    </row>
    <row r="14" spans="1:6" ht="15">
      <c r="A14" s="27" t="s">
        <v>53</v>
      </c>
      <c r="B14" s="26" t="s">
        <v>54</v>
      </c>
      <c r="C14" s="79">
        <v>101</v>
      </c>
      <c r="D14" s="330">
        <v>101</v>
      </c>
      <c r="E14" s="330">
        <v>101</v>
      </c>
      <c r="F14" s="361">
        <v>101</v>
      </c>
    </row>
    <row r="15" spans="1:6" ht="15">
      <c r="A15" s="27" t="s">
        <v>55</v>
      </c>
      <c r="B15" s="26" t="s">
        <v>56</v>
      </c>
      <c r="C15" s="79"/>
      <c r="D15" s="330">
        <v>20</v>
      </c>
      <c r="E15" s="330">
        <v>20</v>
      </c>
      <c r="F15" s="361">
        <v>20</v>
      </c>
    </row>
    <row r="16" spans="1:6" ht="15">
      <c r="A16" s="4" t="s">
        <v>57</v>
      </c>
      <c r="B16" s="26" t="s">
        <v>58</v>
      </c>
      <c r="C16" s="79"/>
      <c r="D16" s="330"/>
      <c r="E16" s="330"/>
      <c r="F16" s="361"/>
    </row>
    <row r="17" spans="1:6" ht="15">
      <c r="A17" s="4" t="s">
        <v>59</v>
      </c>
      <c r="B17" s="26" t="s">
        <v>60</v>
      </c>
      <c r="C17" s="79"/>
      <c r="D17" s="330"/>
      <c r="E17" s="330"/>
      <c r="F17" s="361"/>
    </row>
    <row r="18" spans="1:6" ht="15">
      <c r="A18" s="4" t="s">
        <v>61</v>
      </c>
      <c r="B18" s="26" t="s">
        <v>62</v>
      </c>
      <c r="C18" s="79"/>
      <c r="D18" s="330"/>
      <c r="E18" s="330"/>
      <c r="F18" s="361"/>
    </row>
    <row r="19" spans="1:6" ht="15">
      <c r="A19" s="4" t="s">
        <v>63</v>
      </c>
      <c r="B19" s="26" t="s">
        <v>64</v>
      </c>
      <c r="C19" s="79"/>
      <c r="D19" s="330"/>
      <c r="E19" s="330"/>
      <c r="F19" s="361"/>
    </row>
    <row r="20" spans="1:6" ht="15">
      <c r="A20" s="4" t="s">
        <v>347</v>
      </c>
      <c r="B20" s="26" t="s">
        <v>65</v>
      </c>
      <c r="C20" s="79">
        <v>1</v>
      </c>
      <c r="D20" s="330"/>
      <c r="E20" s="330"/>
      <c r="F20" s="361"/>
    </row>
    <row r="21" spans="1:6" ht="15">
      <c r="A21" s="28" t="s">
        <v>325</v>
      </c>
      <c r="B21" s="29" t="s">
        <v>66</v>
      </c>
      <c r="C21" s="80">
        <f>SUM(C8:C20)</f>
        <v>6037</v>
      </c>
      <c r="D21" s="330">
        <f>SUM(D8:D18)</f>
        <v>3321</v>
      </c>
      <c r="E21" s="330">
        <f>SUM(E8:E18)</f>
        <v>3371</v>
      </c>
      <c r="F21" s="330">
        <f>SUM(F8:F18)</f>
        <v>3421</v>
      </c>
    </row>
    <row r="22" spans="1:6" ht="15">
      <c r="A22" s="4" t="s">
        <v>67</v>
      </c>
      <c r="B22" s="26" t="s">
        <v>68</v>
      </c>
      <c r="C22" s="79">
        <v>2585</v>
      </c>
      <c r="D22" s="330">
        <v>2786</v>
      </c>
      <c r="E22" s="330">
        <v>2786</v>
      </c>
      <c r="F22" s="361">
        <v>2786</v>
      </c>
    </row>
    <row r="23" spans="1:6" ht="15">
      <c r="A23" s="4" t="s">
        <v>69</v>
      </c>
      <c r="B23" s="26" t="s">
        <v>70</v>
      </c>
      <c r="C23" s="79">
        <v>161</v>
      </c>
      <c r="D23" s="330">
        <v>160</v>
      </c>
      <c r="E23" s="330">
        <v>160</v>
      </c>
      <c r="F23" s="361">
        <v>160</v>
      </c>
    </row>
    <row r="24" spans="1:6" ht="15">
      <c r="A24" s="5" t="s">
        <v>71</v>
      </c>
      <c r="B24" s="26" t="s">
        <v>72</v>
      </c>
      <c r="C24" s="79">
        <v>19</v>
      </c>
      <c r="D24" s="330"/>
      <c r="E24" s="330"/>
      <c r="F24" s="361"/>
    </row>
    <row r="25" spans="1:6" ht="15">
      <c r="A25" s="6" t="s">
        <v>326</v>
      </c>
      <c r="B25" s="29" t="s">
        <v>73</v>
      </c>
      <c r="C25" s="80">
        <f>SUM(C22:C24)</f>
        <v>2765</v>
      </c>
      <c r="D25" s="330">
        <f>SUM(D22:D23)</f>
        <v>2946</v>
      </c>
      <c r="E25" s="330">
        <f>SUM(E22:E23)</f>
        <v>2946</v>
      </c>
      <c r="F25" s="330">
        <f>SUM(F22:F23)</f>
        <v>2946</v>
      </c>
    </row>
    <row r="26" spans="1:6" ht="15">
      <c r="A26" s="101" t="s">
        <v>377</v>
      </c>
      <c r="B26" s="102" t="s">
        <v>74</v>
      </c>
      <c r="C26" s="103">
        <f>C21+C25</f>
        <v>8802</v>
      </c>
      <c r="D26" s="330">
        <f>D21+D25</f>
        <v>6267</v>
      </c>
      <c r="E26" s="330">
        <f>E21+E25</f>
        <v>6317</v>
      </c>
      <c r="F26" s="330">
        <f>F21+F25</f>
        <v>6367</v>
      </c>
    </row>
    <row r="27" spans="1:6" ht="15">
      <c r="A27" s="104" t="s">
        <v>348</v>
      </c>
      <c r="B27" s="102" t="s">
        <v>75</v>
      </c>
      <c r="C27" s="103">
        <v>1533</v>
      </c>
      <c r="D27" s="330">
        <v>1146</v>
      </c>
      <c r="E27" s="330">
        <v>1156</v>
      </c>
      <c r="F27" s="361">
        <v>1166</v>
      </c>
    </row>
    <row r="28" spans="1:6" ht="15">
      <c r="A28" s="4" t="s">
        <v>76</v>
      </c>
      <c r="B28" s="26" t="s">
        <v>77</v>
      </c>
      <c r="C28" s="79"/>
      <c r="D28" s="330"/>
      <c r="E28" s="330"/>
      <c r="F28" s="361"/>
    </row>
    <row r="29" spans="1:6" ht="15">
      <c r="A29" s="4" t="s">
        <v>78</v>
      </c>
      <c r="B29" s="26" t="s">
        <v>79</v>
      </c>
      <c r="C29" s="79">
        <v>4001</v>
      </c>
      <c r="D29" s="330">
        <v>2170</v>
      </c>
      <c r="E29" s="330">
        <v>2200</v>
      </c>
      <c r="F29" s="361">
        <v>2200</v>
      </c>
    </row>
    <row r="30" spans="1:6" ht="15">
      <c r="A30" s="4" t="s">
        <v>80</v>
      </c>
      <c r="B30" s="26" t="s">
        <v>81</v>
      </c>
      <c r="C30" s="79"/>
      <c r="D30" s="330"/>
      <c r="E30" s="330"/>
      <c r="F30" s="361"/>
    </row>
    <row r="31" spans="1:6" ht="15">
      <c r="A31" s="6" t="s">
        <v>327</v>
      </c>
      <c r="B31" s="29" t="s">
        <v>82</v>
      </c>
      <c r="C31" s="80">
        <f>SUM(C29:C30)</f>
        <v>4001</v>
      </c>
      <c r="D31" s="330">
        <f>D29</f>
        <v>2170</v>
      </c>
      <c r="E31" s="330">
        <f>E29</f>
        <v>2200</v>
      </c>
      <c r="F31" s="330">
        <f>F29</f>
        <v>2200</v>
      </c>
    </row>
    <row r="32" spans="1:6" ht="15">
      <c r="A32" s="4" t="s">
        <v>83</v>
      </c>
      <c r="B32" s="26" t="s">
        <v>84</v>
      </c>
      <c r="C32" s="79">
        <v>102</v>
      </c>
      <c r="D32" s="330">
        <v>185</v>
      </c>
      <c r="E32" s="330">
        <v>185</v>
      </c>
      <c r="F32" s="361">
        <v>185</v>
      </c>
    </row>
    <row r="33" spans="1:6" ht="15">
      <c r="A33" s="4" t="s">
        <v>85</v>
      </c>
      <c r="B33" s="26" t="s">
        <v>86</v>
      </c>
      <c r="C33" s="79">
        <v>102</v>
      </c>
      <c r="D33" s="330">
        <v>40</v>
      </c>
      <c r="E33" s="330">
        <v>40</v>
      </c>
      <c r="F33" s="361">
        <v>40</v>
      </c>
    </row>
    <row r="34" spans="1:6" ht="15" customHeight="1">
      <c r="A34" s="6" t="s">
        <v>378</v>
      </c>
      <c r="B34" s="29" t="s">
        <v>87</v>
      </c>
      <c r="C34" s="80">
        <f>SUM(C32:C33)</f>
        <v>204</v>
      </c>
      <c r="D34" s="330">
        <f>SUM(D32:D33)</f>
        <v>225</v>
      </c>
      <c r="E34" s="330">
        <f>SUM(E32:E33)</f>
        <v>225</v>
      </c>
      <c r="F34" s="330">
        <f>SUM(F32:F33)</f>
        <v>225</v>
      </c>
    </row>
    <row r="35" spans="1:6" ht="15">
      <c r="A35" s="4" t="s">
        <v>88</v>
      </c>
      <c r="B35" s="26" t="s">
        <v>89</v>
      </c>
      <c r="C35" s="79">
        <v>481</v>
      </c>
      <c r="D35" s="330">
        <v>600</v>
      </c>
      <c r="E35" s="330">
        <v>600</v>
      </c>
      <c r="F35" s="361">
        <v>600</v>
      </c>
    </row>
    <row r="36" spans="1:6" ht="15">
      <c r="A36" s="4" t="s">
        <v>90</v>
      </c>
      <c r="B36" s="26" t="s">
        <v>91</v>
      </c>
      <c r="C36" s="79">
        <v>37</v>
      </c>
      <c r="D36" s="330"/>
      <c r="E36" s="330"/>
      <c r="F36" s="361"/>
    </row>
    <row r="37" spans="1:6" ht="15">
      <c r="A37" s="4" t="s">
        <v>349</v>
      </c>
      <c r="B37" s="26" t="s">
        <v>92</v>
      </c>
      <c r="C37" s="79">
        <v>55</v>
      </c>
      <c r="D37" s="330"/>
      <c r="E37" s="330"/>
      <c r="F37" s="361"/>
    </row>
    <row r="38" spans="1:6" ht="15">
      <c r="A38" s="4" t="s">
        <v>93</v>
      </c>
      <c r="B38" s="26" t="s">
        <v>94</v>
      </c>
      <c r="C38" s="79">
        <v>2458</v>
      </c>
      <c r="D38" s="330">
        <v>1250</v>
      </c>
      <c r="E38" s="330">
        <v>1250</v>
      </c>
      <c r="F38" s="361">
        <v>1250</v>
      </c>
    </row>
    <row r="39" spans="1:6" ht="15">
      <c r="A39" s="9" t="s">
        <v>350</v>
      </c>
      <c r="B39" s="26" t="s">
        <v>95</v>
      </c>
      <c r="C39" s="79"/>
      <c r="D39" s="330"/>
      <c r="E39" s="330"/>
      <c r="F39" s="361"/>
    </row>
    <row r="40" spans="1:6" ht="15">
      <c r="A40" s="5" t="s">
        <v>96</v>
      </c>
      <c r="B40" s="26" t="s">
        <v>97</v>
      </c>
      <c r="C40" s="79">
        <v>733</v>
      </c>
      <c r="D40" s="330">
        <v>410</v>
      </c>
      <c r="E40" s="330">
        <v>410</v>
      </c>
      <c r="F40" s="361">
        <v>410</v>
      </c>
    </row>
    <row r="41" spans="1:6" ht="15">
      <c r="A41" s="4" t="s">
        <v>351</v>
      </c>
      <c r="B41" s="26" t="s">
        <v>98</v>
      </c>
      <c r="C41" s="79">
        <v>2041</v>
      </c>
      <c r="D41" s="330">
        <v>1500</v>
      </c>
      <c r="E41" s="330">
        <v>1500</v>
      </c>
      <c r="F41" s="361">
        <v>1500</v>
      </c>
    </row>
    <row r="42" spans="1:6" ht="15">
      <c r="A42" s="6" t="s">
        <v>328</v>
      </c>
      <c r="B42" s="29" t="s">
        <v>99</v>
      </c>
      <c r="C42" s="80">
        <f>SUM(C35:C41)</f>
        <v>5805</v>
      </c>
      <c r="D42" s="330">
        <f>SUM(D35:D41)</f>
        <v>3760</v>
      </c>
      <c r="E42" s="330">
        <f>SUM(E35:E41)</f>
        <v>3760</v>
      </c>
      <c r="F42" s="330">
        <f>SUM(F35:F41)</f>
        <v>3760</v>
      </c>
    </row>
    <row r="43" spans="1:6" ht="15">
      <c r="A43" s="4" t="s">
        <v>100</v>
      </c>
      <c r="B43" s="26" t="s">
        <v>101</v>
      </c>
      <c r="C43" s="79">
        <v>23</v>
      </c>
      <c r="D43" s="330"/>
      <c r="E43" s="330"/>
      <c r="F43" s="361"/>
    </row>
    <row r="44" spans="1:6" ht="15">
      <c r="A44" s="4" t="s">
        <v>102</v>
      </c>
      <c r="B44" s="26" t="s">
        <v>103</v>
      </c>
      <c r="C44" s="79"/>
      <c r="D44" s="330"/>
      <c r="E44" s="330"/>
      <c r="F44" s="361"/>
    </row>
    <row r="45" spans="1:6" ht="15">
      <c r="A45" s="6" t="s">
        <v>329</v>
      </c>
      <c r="B45" s="29" t="s">
        <v>104</v>
      </c>
      <c r="C45" s="80">
        <f>SUM(C43:C44)</f>
        <v>23</v>
      </c>
      <c r="D45" s="330"/>
      <c r="E45" s="330"/>
      <c r="F45" s="361"/>
    </row>
    <row r="46" spans="1:6" ht="15">
      <c r="A46" s="4" t="s">
        <v>105</v>
      </c>
      <c r="B46" s="26" t="s">
        <v>106</v>
      </c>
      <c r="C46" s="79">
        <v>2106</v>
      </c>
      <c r="D46" s="330">
        <v>1200</v>
      </c>
      <c r="E46" s="330">
        <v>1200</v>
      </c>
      <c r="F46" s="361">
        <v>1200</v>
      </c>
    </row>
    <row r="47" spans="1:6" ht="15">
      <c r="A47" s="4" t="s">
        <v>107</v>
      </c>
      <c r="B47" s="26" t="s">
        <v>108</v>
      </c>
      <c r="C47" s="79">
        <v>21</v>
      </c>
      <c r="D47" s="330"/>
      <c r="E47" s="330"/>
      <c r="F47" s="361"/>
    </row>
    <row r="48" spans="1:6" ht="15">
      <c r="A48" s="4" t="s">
        <v>352</v>
      </c>
      <c r="B48" s="26" t="s">
        <v>109</v>
      </c>
      <c r="C48" s="79"/>
      <c r="D48" s="330"/>
      <c r="E48" s="330"/>
      <c r="F48" s="361"/>
    </row>
    <row r="49" spans="1:6" ht="15">
      <c r="A49" s="4" t="s">
        <v>353</v>
      </c>
      <c r="B49" s="26" t="s">
        <v>110</v>
      </c>
      <c r="C49" s="79"/>
      <c r="D49" s="330"/>
      <c r="E49" s="330"/>
      <c r="F49" s="361"/>
    </row>
    <row r="50" spans="1:6" ht="15">
      <c r="A50" s="4" t="s">
        <v>111</v>
      </c>
      <c r="B50" s="26" t="s">
        <v>112</v>
      </c>
      <c r="C50" s="79">
        <v>58</v>
      </c>
      <c r="D50" s="330">
        <v>40</v>
      </c>
      <c r="E50" s="330">
        <v>40</v>
      </c>
      <c r="F50" s="361">
        <v>40</v>
      </c>
    </row>
    <row r="51" spans="1:6" ht="15">
      <c r="A51" s="6" t="s">
        <v>330</v>
      </c>
      <c r="B51" s="29" t="s">
        <v>113</v>
      </c>
      <c r="C51" s="80">
        <f>SUM(C46:C50)</f>
        <v>2185</v>
      </c>
      <c r="D51" s="330">
        <f>SUM(D46:D50)</f>
        <v>1240</v>
      </c>
      <c r="E51" s="330">
        <f>SUM(E46:E50)</f>
        <v>1240</v>
      </c>
      <c r="F51" s="330">
        <f>SUM(F46:F50)</f>
        <v>1240</v>
      </c>
    </row>
    <row r="52" spans="1:6" ht="15">
      <c r="A52" s="35" t="s">
        <v>331</v>
      </c>
      <c r="B52" s="47" t="s">
        <v>114</v>
      </c>
      <c r="C52" s="80">
        <f>C31+C34+C42+C45+C51</f>
        <v>12218</v>
      </c>
      <c r="D52" s="330">
        <f>D31+D34+D42+D51</f>
        <v>7395</v>
      </c>
      <c r="E52" s="330">
        <f>E31+E34+E42+E51</f>
        <v>7425</v>
      </c>
      <c r="F52" s="330">
        <f>F31+F34+F42+F51</f>
        <v>7425</v>
      </c>
    </row>
    <row r="53" spans="1:6" ht="15">
      <c r="A53" s="11" t="s">
        <v>115</v>
      </c>
      <c r="B53" s="26" t="s">
        <v>116</v>
      </c>
      <c r="C53" s="79"/>
      <c r="D53" s="330"/>
      <c r="E53" s="330"/>
      <c r="F53" s="361"/>
    </row>
    <row r="54" spans="1:6" ht="15">
      <c r="A54" s="11" t="s">
        <v>332</v>
      </c>
      <c r="B54" s="26" t="s">
        <v>117</v>
      </c>
      <c r="C54" s="79">
        <v>57</v>
      </c>
      <c r="D54" s="330"/>
      <c r="E54" s="330"/>
      <c r="F54" s="361"/>
    </row>
    <row r="55" spans="1:6" ht="15">
      <c r="A55" s="14" t="s">
        <v>354</v>
      </c>
      <c r="B55" s="26" t="s">
        <v>118</v>
      </c>
      <c r="C55" s="79"/>
      <c r="D55" s="330"/>
      <c r="E55" s="330"/>
      <c r="F55" s="361"/>
    </row>
    <row r="56" spans="1:6" ht="15">
      <c r="A56" s="14" t="s">
        <v>355</v>
      </c>
      <c r="B56" s="26" t="s">
        <v>119</v>
      </c>
      <c r="C56" s="79"/>
      <c r="D56" s="330"/>
      <c r="E56" s="330"/>
      <c r="F56" s="361"/>
    </row>
    <row r="57" spans="1:6" ht="15">
      <c r="A57" s="14" t="s">
        <v>356</v>
      </c>
      <c r="B57" s="26" t="s">
        <v>120</v>
      </c>
      <c r="C57" s="79"/>
      <c r="D57" s="330"/>
      <c r="E57" s="330"/>
      <c r="F57" s="361"/>
    </row>
    <row r="58" spans="1:6" ht="15">
      <c r="A58" s="11" t="s">
        <v>357</v>
      </c>
      <c r="B58" s="26" t="s">
        <v>121</v>
      </c>
      <c r="C58" s="79"/>
      <c r="D58" s="330"/>
      <c r="E58" s="330"/>
      <c r="F58" s="361"/>
    </row>
    <row r="59" spans="1:6" ht="15">
      <c r="A59" s="11" t="s">
        <v>358</v>
      </c>
      <c r="B59" s="26" t="s">
        <v>122</v>
      </c>
      <c r="C59" s="79"/>
      <c r="D59" s="330"/>
      <c r="E59" s="330"/>
      <c r="F59" s="361"/>
    </row>
    <row r="60" spans="1:6" ht="15">
      <c r="A60" s="11" t="s">
        <v>359</v>
      </c>
      <c r="B60" s="26" t="s">
        <v>123</v>
      </c>
      <c r="C60" s="79">
        <v>832</v>
      </c>
      <c r="D60" s="330">
        <v>1460</v>
      </c>
      <c r="E60" s="330">
        <v>1460</v>
      </c>
      <c r="F60" s="361">
        <v>1460</v>
      </c>
    </row>
    <row r="61" spans="1:6" ht="15">
      <c r="A61" s="44" t="s">
        <v>333</v>
      </c>
      <c r="B61" s="47" t="s">
        <v>124</v>
      </c>
      <c r="C61" s="80">
        <f>SUM(C53:C60)</f>
        <v>889</v>
      </c>
      <c r="D61" s="330">
        <v>1460</v>
      </c>
      <c r="E61" s="330">
        <v>1460</v>
      </c>
      <c r="F61" s="361">
        <v>1460</v>
      </c>
    </row>
    <row r="62" spans="1:6" ht="15">
      <c r="A62" s="10" t="s">
        <v>360</v>
      </c>
      <c r="B62" s="26" t="s">
        <v>125</v>
      </c>
      <c r="C62" s="79"/>
      <c r="D62" s="330"/>
      <c r="E62" s="330"/>
      <c r="F62" s="361"/>
    </row>
    <row r="63" spans="1:6" ht="15">
      <c r="A63" s="10" t="s">
        <v>126</v>
      </c>
      <c r="B63" s="26" t="s">
        <v>127</v>
      </c>
      <c r="C63" s="79">
        <v>22</v>
      </c>
      <c r="D63" s="330"/>
      <c r="E63" s="330"/>
      <c r="F63" s="361"/>
    </row>
    <row r="64" spans="1:6" ht="15">
      <c r="A64" s="10" t="s">
        <v>128</v>
      </c>
      <c r="B64" s="26" t="s">
        <v>129</v>
      </c>
      <c r="C64" s="79"/>
      <c r="D64" s="330"/>
      <c r="E64" s="330"/>
      <c r="F64" s="361"/>
    </row>
    <row r="65" spans="1:6" ht="15">
      <c r="A65" s="10" t="s">
        <v>334</v>
      </c>
      <c r="B65" s="26" t="s">
        <v>130</v>
      </c>
      <c r="C65" s="79"/>
      <c r="D65" s="330"/>
      <c r="E65" s="330"/>
      <c r="F65" s="361"/>
    </row>
    <row r="66" spans="1:6" ht="15">
      <c r="A66" s="10" t="s">
        <v>361</v>
      </c>
      <c r="B66" s="26" t="s">
        <v>131</v>
      </c>
      <c r="C66" s="79"/>
      <c r="D66" s="330"/>
      <c r="E66" s="330"/>
      <c r="F66" s="361"/>
    </row>
    <row r="67" spans="1:6" ht="15">
      <c r="A67" s="10" t="s">
        <v>335</v>
      </c>
      <c r="B67" s="26" t="s">
        <v>132</v>
      </c>
      <c r="C67" s="79">
        <v>1894</v>
      </c>
      <c r="D67" s="330">
        <v>1650</v>
      </c>
      <c r="E67" s="330">
        <v>1650</v>
      </c>
      <c r="F67" s="361">
        <v>1650</v>
      </c>
    </row>
    <row r="68" spans="1:6" ht="15">
      <c r="A68" s="10" t="s">
        <v>362</v>
      </c>
      <c r="B68" s="26" t="s">
        <v>133</v>
      </c>
      <c r="C68" s="79"/>
      <c r="D68" s="330"/>
      <c r="E68" s="330"/>
      <c r="F68" s="361"/>
    </row>
    <row r="69" spans="1:6" ht="15">
      <c r="A69" s="10" t="s">
        <v>363</v>
      </c>
      <c r="B69" s="26" t="s">
        <v>134</v>
      </c>
      <c r="C69" s="79"/>
      <c r="D69" s="330"/>
      <c r="E69" s="330"/>
      <c r="F69" s="361"/>
    </row>
    <row r="70" spans="1:6" ht="15">
      <c r="A70" s="10" t="s">
        <v>135</v>
      </c>
      <c r="B70" s="26" t="s">
        <v>136</v>
      </c>
      <c r="C70" s="79"/>
      <c r="D70" s="330"/>
      <c r="E70" s="330"/>
      <c r="F70" s="361"/>
    </row>
    <row r="71" spans="1:6" ht="15">
      <c r="A71" s="16" t="s">
        <v>137</v>
      </c>
      <c r="B71" s="26" t="s">
        <v>138</v>
      </c>
      <c r="C71" s="79"/>
      <c r="D71" s="330"/>
      <c r="E71" s="330"/>
      <c r="F71" s="361"/>
    </row>
    <row r="72" spans="1:6" ht="15">
      <c r="A72" s="10" t="s">
        <v>364</v>
      </c>
      <c r="B72" s="26" t="s">
        <v>139</v>
      </c>
      <c r="C72" s="79">
        <v>948</v>
      </c>
      <c r="D72" s="330">
        <v>60</v>
      </c>
      <c r="E72" s="330">
        <v>60</v>
      </c>
      <c r="F72" s="361">
        <v>60</v>
      </c>
    </row>
    <row r="73" spans="1:6" ht="15">
      <c r="A73" s="16" t="s">
        <v>446</v>
      </c>
      <c r="B73" s="26" t="s">
        <v>140</v>
      </c>
      <c r="C73" s="79"/>
      <c r="D73" s="330">
        <v>5000</v>
      </c>
      <c r="E73" s="330">
        <v>4000</v>
      </c>
      <c r="F73" s="361">
        <v>3000</v>
      </c>
    </row>
    <row r="74" spans="1:6" ht="15">
      <c r="A74" s="16" t="s">
        <v>447</v>
      </c>
      <c r="B74" s="26" t="s">
        <v>140</v>
      </c>
      <c r="C74" s="79"/>
      <c r="D74" s="330"/>
      <c r="E74" s="330"/>
      <c r="F74" s="361"/>
    </row>
    <row r="75" spans="1:6" ht="15">
      <c r="A75" s="44" t="s">
        <v>336</v>
      </c>
      <c r="B75" s="47" t="s">
        <v>141</v>
      </c>
      <c r="C75" s="80">
        <f>SUM(C62:C74)</f>
        <v>2864</v>
      </c>
      <c r="D75" s="78">
        <f>SUM(D62:D73)</f>
        <v>6710</v>
      </c>
      <c r="E75" s="78">
        <f>SUM(E62:E73)</f>
        <v>5710</v>
      </c>
      <c r="F75" s="78">
        <f>SUM(F62:F73)</f>
        <v>4710</v>
      </c>
    </row>
    <row r="76" spans="1:6" ht="15.75">
      <c r="A76" s="49" t="s">
        <v>17</v>
      </c>
      <c r="B76" s="47"/>
      <c r="C76" s="103">
        <f>C26+C27+C52+C61+C75</f>
        <v>26306</v>
      </c>
      <c r="D76" s="330"/>
      <c r="E76" s="330"/>
      <c r="F76" s="361"/>
    </row>
    <row r="77" spans="1:6" ht="15">
      <c r="A77" s="30" t="s">
        <v>142</v>
      </c>
      <c r="B77" s="26" t="s">
        <v>143</v>
      </c>
      <c r="C77" s="79"/>
      <c r="D77" s="330"/>
      <c r="E77" s="330"/>
      <c r="F77" s="361"/>
    </row>
    <row r="78" spans="1:6" ht="15">
      <c r="A78" s="30" t="s">
        <v>365</v>
      </c>
      <c r="B78" s="26" t="s">
        <v>144</v>
      </c>
      <c r="C78" s="79">
        <v>945</v>
      </c>
      <c r="D78" s="330"/>
      <c r="E78" s="330"/>
      <c r="F78" s="361"/>
    </row>
    <row r="79" spans="1:6" ht="15">
      <c r="A79" s="30" t="s">
        <v>145</v>
      </c>
      <c r="B79" s="26" t="s">
        <v>146</v>
      </c>
      <c r="C79" s="79"/>
      <c r="D79" s="330"/>
      <c r="E79" s="330"/>
      <c r="F79" s="361"/>
    </row>
    <row r="80" spans="1:6" ht="15">
      <c r="A80" s="30" t="s">
        <v>147</v>
      </c>
      <c r="B80" s="26" t="s">
        <v>148</v>
      </c>
      <c r="C80" s="79">
        <v>10248</v>
      </c>
      <c r="D80" s="330"/>
      <c r="E80" s="330"/>
      <c r="F80" s="361"/>
    </row>
    <row r="81" spans="1:6" ht="15">
      <c r="A81" s="5" t="s">
        <v>149</v>
      </c>
      <c r="B81" s="26" t="s">
        <v>150</v>
      </c>
      <c r="C81" s="79"/>
      <c r="D81" s="330"/>
      <c r="E81" s="330"/>
      <c r="F81" s="361"/>
    </row>
    <row r="82" spans="1:6" ht="15">
      <c r="A82" s="5" t="s">
        <v>151</v>
      </c>
      <c r="B82" s="26" t="s">
        <v>152</v>
      </c>
      <c r="C82" s="79"/>
      <c r="D82" s="330"/>
      <c r="E82" s="330"/>
      <c r="F82" s="361"/>
    </row>
    <row r="83" spans="1:6" ht="15">
      <c r="A83" s="5" t="s">
        <v>153</v>
      </c>
      <c r="B83" s="26" t="s">
        <v>154</v>
      </c>
      <c r="C83" s="79">
        <v>2955</v>
      </c>
      <c r="D83" s="330"/>
      <c r="E83" s="330"/>
      <c r="F83" s="361"/>
    </row>
    <row r="84" spans="1:6" ht="15">
      <c r="A84" s="45" t="s">
        <v>338</v>
      </c>
      <c r="B84" s="47" t="s">
        <v>155</v>
      </c>
      <c r="C84" s="80">
        <f>SUM(C77:C83)</f>
        <v>14148</v>
      </c>
      <c r="D84" s="330">
        <v>0</v>
      </c>
      <c r="E84" s="330">
        <v>0</v>
      </c>
      <c r="F84" s="361">
        <v>0</v>
      </c>
    </row>
    <row r="85" spans="1:6" ht="15">
      <c r="A85" s="11" t="s">
        <v>156</v>
      </c>
      <c r="B85" s="26" t="s">
        <v>157</v>
      </c>
      <c r="C85" s="79">
        <v>15169</v>
      </c>
      <c r="D85" s="330"/>
      <c r="E85" s="330"/>
      <c r="F85" s="361"/>
    </row>
    <row r="86" spans="1:6" ht="15">
      <c r="A86" s="11" t="s">
        <v>158</v>
      </c>
      <c r="B86" s="26" t="s">
        <v>159</v>
      </c>
      <c r="C86" s="79"/>
      <c r="D86" s="330"/>
      <c r="E86" s="330"/>
      <c r="F86" s="361"/>
    </row>
    <row r="87" spans="1:6" ht="15">
      <c r="A87" s="11" t="s">
        <v>160</v>
      </c>
      <c r="B87" s="26" t="s">
        <v>161</v>
      </c>
      <c r="C87" s="79"/>
      <c r="D87" s="330"/>
      <c r="E87" s="330"/>
      <c r="F87" s="361"/>
    </row>
    <row r="88" spans="1:6" ht="15">
      <c r="A88" s="11" t="s">
        <v>162</v>
      </c>
      <c r="B88" s="26" t="s">
        <v>163</v>
      </c>
      <c r="C88" s="79">
        <v>3961</v>
      </c>
      <c r="D88" s="330"/>
      <c r="E88" s="330"/>
      <c r="F88" s="361"/>
    </row>
    <row r="89" spans="1:6" ht="15">
      <c r="A89" s="44" t="s">
        <v>339</v>
      </c>
      <c r="B89" s="47" t="s">
        <v>164</v>
      </c>
      <c r="C89" s="80">
        <f>SUM(C85:C88)</f>
        <v>19130</v>
      </c>
      <c r="D89" s="330">
        <v>0</v>
      </c>
      <c r="E89" s="330">
        <v>0</v>
      </c>
      <c r="F89" s="361">
        <v>0</v>
      </c>
    </row>
    <row r="90" spans="1:6" ht="15">
      <c r="A90" s="11" t="s">
        <v>165</v>
      </c>
      <c r="B90" s="26" t="s">
        <v>166</v>
      </c>
      <c r="C90" s="79"/>
      <c r="D90" s="330"/>
      <c r="E90" s="330"/>
      <c r="F90" s="361"/>
    </row>
    <row r="91" spans="1:6" ht="15">
      <c r="A91" s="11" t="s">
        <v>366</v>
      </c>
      <c r="B91" s="26" t="s">
        <v>167</v>
      </c>
      <c r="C91" s="79"/>
      <c r="D91" s="330"/>
      <c r="E91" s="330"/>
      <c r="F91" s="361"/>
    </row>
    <row r="92" spans="1:6" ht="15">
      <c r="A92" s="11" t="s">
        <v>367</v>
      </c>
      <c r="B92" s="26" t="s">
        <v>168</v>
      </c>
      <c r="C92" s="79"/>
      <c r="D92" s="330"/>
      <c r="E92" s="330"/>
      <c r="F92" s="361"/>
    </row>
    <row r="93" spans="1:6" ht="15">
      <c r="A93" s="11" t="s">
        <v>368</v>
      </c>
      <c r="B93" s="26" t="s">
        <v>169</v>
      </c>
      <c r="C93" s="79"/>
      <c r="D93" s="330"/>
      <c r="E93" s="330"/>
      <c r="F93" s="361"/>
    </row>
    <row r="94" spans="1:6" ht="15">
      <c r="A94" s="11" t="s">
        <v>369</v>
      </c>
      <c r="B94" s="26" t="s">
        <v>170</v>
      </c>
      <c r="C94" s="79"/>
      <c r="D94" s="330"/>
      <c r="E94" s="330"/>
      <c r="F94" s="361"/>
    </row>
    <row r="95" spans="1:6" ht="15">
      <c r="A95" s="11" t="s">
        <v>370</v>
      </c>
      <c r="B95" s="26" t="s">
        <v>171</v>
      </c>
      <c r="C95" s="79"/>
      <c r="D95" s="330"/>
      <c r="E95" s="330"/>
      <c r="F95" s="361"/>
    </row>
    <row r="96" spans="1:6" ht="15">
      <c r="A96" s="11" t="s">
        <v>172</v>
      </c>
      <c r="B96" s="26" t="s">
        <v>173</v>
      </c>
      <c r="C96" s="79"/>
      <c r="D96" s="330"/>
      <c r="E96" s="330"/>
      <c r="F96" s="361"/>
    </row>
    <row r="97" spans="1:6" ht="15">
      <c r="A97" s="11" t="s">
        <v>371</v>
      </c>
      <c r="B97" s="26" t="s">
        <v>174</v>
      </c>
      <c r="C97" s="79"/>
      <c r="D97" s="330"/>
      <c r="E97" s="330"/>
      <c r="F97" s="361"/>
    </row>
    <row r="98" spans="1:6" ht="15">
      <c r="A98" s="44" t="s">
        <v>340</v>
      </c>
      <c r="B98" s="47" t="s">
        <v>175</v>
      </c>
      <c r="C98" s="79">
        <v>0</v>
      </c>
      <c r="D98" s="330"/>
      <c r="E98" s="330"/>
      <c r="F98" s="361"/>
    </row>
    <row r="99" spans="1:6" ht="15.75">
      <c r="A99" s="49" t="s">
        <v>18</v>
      </c>
      <c r="B99" s="47"/>
      <c r="C99" s="79">
        <f>C84+C89+C98</f>
        <v>33278</v>
      </c>
      <c r="D99" s="330"/>
      <c r="E99" s="330"/>
      <c r="F99" s="361"/>
    </row>
    <row r="100" spans="1:6" ht="15.75">
      <c r="A100" s="31" t="s">
        <v>379</v>
      </c>
      <c r="B100" s="32" t="s">
        <v>176</v>
      </c>
      <c r="C100" s="80">
        <f>C26+C27+C52+C61+C75+C84+C89+C98</f>
        <v>59584</v>
      </c>
      <c r="D100" s="330"/>
      <c r="E100" s="330"/>
      <c r="F100" s="361"/>
    </row>
    <row r="101" spans="1:22" ht="15">
      <c r="A101" s="11" t="s">
        <v>372</v>
      </c>
      <c r="B101" s="4" t="s">
        <v>177</v>
      </c>
      <c r="C101" s="85"/>
      <c r="D101" s="331"/>
      <c r="E101" s="331"/>
      <c r="F101" s="33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/>
      <c r="V101" s="19"/>
    </row>
    <row r="102" spans="1:22" ht="15">
      <c r="A102" s="11" t="s">
        <v>178</v>
      </c>
      <c r="B102" s="4" t="s">
        <v>179</v>
      </c>
      <c r="C102" s="85"/>
      <c r="D102" s="331"/>
      <c r="E102" s="331"/>
      <c r="F102" s="331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9"/>
      <c r="V102" s="19"/>
    </row>
    <row r="103" spans="1:22" ht="15">
      <c r="A103" s="11" t="s">
        <v>373</v>
      </c>
      <c r="B103" s="4" t="s">
        <v>180</v>
      </c>
      <c r="C103" s="85"/>
      <c r="D103" s="331"/>
      <c r="E103" s="331"/>
      <c r="F103" s="331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/>
      <c r="V103" s="19"/>
    </row>
    <row r="104" spans="1:22" ht="15">
      <c r="A104" s="13" t="s">
        <v>341</v>
      </c>
      <c r="B104" s="6" t="s">
        <v>181</v>
      </c>
      <c r="C104" s="86"/>
      <c r="D104" s="333"/>
      <c r="E104" s="333"/>
      <c r="F104" s="333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19"/>
      <c r="V104" s="19"/>
    </row>
    <row r="105" spans="1:22" ht="15">
      <c r="A105" s="33" t="s">
        <v>374</v>
      </c>
      <c r="B105" s="4" t="s">
        <v>182</v>
      </c>
      <c r="C105" s="87"/>
      <c r="D105" s="358"/>
      <c r="E105" s="358"/>
      <c r="F105" s="35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19"/>
      <c r="V105" s="19"/>
    </row>
    <row r="106" spans="1:22" ht="15">
      <c r="A106" s="33" t="s">
        <v>344</v>
      </c>
      <c r="B106" s="4" t="s">
        <v>183</v>
      </c>
      <c r="C106" s="87"/>
      <c r="D106" s="358"/>
      <c r="E106" s="358"/>
      <c r="F106" s="358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19"/>
      <c r="V106" s="19"/>
    </row>
    <row r="107" spans="1:22" ht="15">
      <c r="A107" s="11" t="s">
        <v>184</v>
      </c>
      <c r="B107" s="4" t="s">
        <v>185</v>
      </c>
      <c r="C107" s="85"/>
      <c r="D107" s="331"/>
      <c r="E107" s="331"/>
      <c r="F107" s="331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9"/>
      <c r="V107" s="19"/>
    </row>
    <row r="108" spans="1:22" ht="15">
      <c r="A108" s="11" t="s">
        <v>375</v>
      </c>
      <c r="B108" s="4" t="s">
        <v>186</v>
      </c>
      <c r="C108" s="85"/>
      <c r="D108" s="331"/>
      <c r="E108" s="331"/>
      <c r="F108" s="331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9"/>
      <c r="V108" s="19"/>
    </row>
    <row r="109" spans="1:22" ht="15">
      <c r="A109" s="12" t="s">
        <v>342</v>
      </c>
      <c r="B109" s="6" t="s">
        <v>187</v>
      </c>
      <c r="C109" s="88"/>
      <c r="D109" s="334"/>
      <c r="E109" s="334"/>
      <c r="F109" s="334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19"/>
      <c r="V109" s="19"/>
    </row>
    <row r="110" spans="1:22" ht="15">
      <c r="A110" s="33" t="s">
        <v>188</v>
      </c>
      <c r="B110" s="4" t="s">
        <v>189</v>
      </c>
      <c r="C110" s="87"/>
      <c r="D110" s="358"/>
      <c r="E110" s="358"/>
      <c r="F110" s="35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19"/>
      <c r="V110" s="19"/>
    </row>
    <row r="111" spans="1:22" ht="15">
      <c r="A111" s="33" t="s">
        <v>190</v>
      </c>
      <c r="B111" s="4" t="s">
        <v>191</v>
      </c>
      <c r="C111" s="89">
        <v>775</v>
      </c>
      <c r="D111" s="359">
        <v>800</v>
      </c>
      <c r="E111" s="359">
        <v>800</v>
      </c>
      <c r="F111" s="359">
        <v>800</v>
      </c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19"/>
      <c r="V111" s="19"/>
    </row>
    <row r="112" spans="1:22" ht="15">
      <c r="A112" s="12" t="s">
        <v>192</v>
      </c>
      <c r="B112" s="6" t="s">
        <v>193</v>
      </c>
      <c r="C112" s="90"/>
      <c r="D112" s="359">
        <v>800</v>
      </c>
      <c r="E112" s="359">
        <v>800</v>
      </c>
      <c r="F112" s="359">
        <v>800</v>
      </c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19"/>
      <c r="V112" s="19"/>
    </row>
    <row r="113" spans="1:22" ht="15">
      <c r="A113" s="33" t="s">
        <v>194</v>
      </c>
      <c r="B113" s="4" t="s">
        <v>195</v>
      </c>
      <c r="C113" s="87"/>
      <c r="D113" s="359"/>
      <c r="E113" s="359"/>
      <c r="F113" s="359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19"/>
      <c r="V113" s="19"/>
    </row>
    <row r="114" spans="1:22" ht="15">
      <c r="A114" s="33" t="s">
        <v>196</v>
      </c>
      <c r="B114" s="4" t="s">
        <v>197</v>
      </c>
      <c r="C114" s="87"/>
      <c r="D114" s="359"/>
      <c r="E114" s="359"/>
      <c r="F114" s="359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19"/>
      <c r="V114" s="19"/>
    </row>
    <row r="115" spans="1:22" ht="15">
      <c r="A115" s="33" t="s">
        <v>198</v>
      </c>
      <c r="B115" s="4" t="s">
        <v>199</v>
      </c>
      <c r="C115" s="87"/>
      <c r="D115" s="359"/>
      <c r="E115" s="359"/>
      <c r="F115" s="359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19"/>
      <c r="V115" s="19"/>
    </row>
    <row r="116" spans="1:22" ht="15">
      <c r="A116" s="34" t="s">
        <v>343</v>
      </c>
      <c r="B116" s="35" t="s">
        <v>200</v>
      </c>
      <c r="C116" s="90">
        <f>SUM(C104,C109,C110:C115)</f>
        <v>775</v>
      </c>
      <c r="D116" s="360"/>
      <c r="E116" s="360"/>
      <c r="F116" s="360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19"/>
      <c r="V116" s="19"/>
    </row>
    <row r="117" spans="1:22" ht="15">
      <c r="A117" s="33" t="s">
        <v>201</v>
      </c>
      <c r="B117" s="4" t="s">
        <v>202</v>
      </c>
      <c r="C117" s="87"/>
      <c r="D117" s="359"/>
      <c r="E117" s="359"/>
      <c r="F117" s="359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19"/>
      <c r="V117" s="19"/>
    </row>
    <row r="118" spans="1:22" ht="15">
      <c r="A118" s="11" t="s">
        <v>203</v>
      </c>
      <c r="B118" s="4" t="s">
        <v>204</v>
      </c>
      <c r="C118" s="85"/>
      <c r="D118" s="332"/>
      <c r="E118" s="332"/>
      <c r="F118" s="332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9"/>
      <c r="V118" s="19"/>
    </row>
    <row r="119" spans="1:22" ht="15">
      <c r="A119" s="33" t="s">
        <v>376</v>
      </c>
      <c r="B119" s="4" t="s">
        <v>205</v>
      </c>
      <c r="C119" s="87"/>
      <c r="D119" s="359"/>
      <c r="E119" s="359"/>
      <c r="F119" s="359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19"/>
      <c r="V119" s="19"/>
    </row>
    <row r="120" spans="1:22" ht="15">
      <c r="A120" s="33" t="s">
        <v>345</v>
      </c>
      <c r="B120" s="4" t="s">
        <v>206</v>
      </c>
      <c r="C120" s="87"/>
      <c r="D120" s="359"/>
      <c r="E120" s="359"/>
      <c r="F120" s="359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19"/>
      <c r="V120" s="19"/>
    </row>
    <row r="121" spans="1:22" ht="15">
      <c r="A121" s="34" t="s">
        <v>346</v>
      </c>
      <c r="B121" s="35" t="s">
        <v>207</v>
      </c>
      <c r="C121" s="88"/>
      <c r="D121" s="360"/>
      <c r="E121" s="360"/>
      <c r="F121" s="360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19"/>
      <c r="V121" s="19"/>
    </row>
    <row r="122" spans="1:22" ht="15">
      <c r="A122" s="11" t="s">
        <v>208</v>
      </c>
      <c r="B122" s="4" t="s">
        <v>209</v>
      </c>
      <c r="C122" s="85"/>
      <c r="D122" s="332"/>
      <c r="E122" s="332"/>
      <c r="F122" s="332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9"/>
      <c r="V122" s="19"/>
    </row>
    <row r="123" spans="1:22" ht="15.75">
      <c r="A123" s="36" t="s">
        <v>380</v>
      </c>
      <c r="B123" s="37" t="s">
        <v>210</v>
      </c>
      <c r="C123" s="90">
        <f>C116+C121+C122</f>
        <v>775</v>
      </c>
      <c r="D123" s="360">
        <v>800</v>
      </c>
      <c r="E123" s="360">
        <v>800</v>
      </c>
      <c r="F123" s="360">
        <v>800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19"/>
      <c r="V123" s="19"/>
    </row>
    <row r="124" spans="1:22" ht="15.75">
      <c r="A124" s="39" t="s">
        <v>416</v>
      </c>
      <c r="B124" s="40"/>
      <c r="C124" s="80">
        <f>C26+C27+C52+C61+C75+C84+C89+C98+C123</f>
        <v>60359</v>
      </c>
      <c r="D124" s="330">
        <f>D26+D27+D52+D61+D75+D123</f>
        <v>23778</v>
      </c>
      <c r="E124" s="330">
        <f>E26+E27+E52+E61+E75+E123</f>
        <v>22868</v>
      </c>
      <c r="F124" s="330">
        <f>F26+F27+F52+F61+F75+F123</f>
        <v>21928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2:22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2:22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2:22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2:22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2:22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2:22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2:22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2:22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2:22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2:22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2:22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2:22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2:22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2:22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2:22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2:22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2:22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2:22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</row>
    <row r="143" spans="2:22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</row>
    <row r="144" spans="2:22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2:22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2:22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2:22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2:22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2:22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2:22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2:22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2:22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2:22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2:22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</row>
    <row r="155" spans="2:22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2:22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2:22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2:22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2:22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2:22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2:22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2:22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2:22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2:22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2:22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2:22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</row>
    <row r="167" spans="2:22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</row>
    <row r="168" spans="2:22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</row>
    <row r="169" spans="2:22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2:22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2:22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2:22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2:22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zoomScalePageLayoutView="0" workbookViewId="0" topLeftCell="A1">
      <selection activeCell="A1" sqref="A1:E120"/>
    </sheetView>
  </sheetViews>
  <sheetFormatPr defaultColWidth="9.140625" defaultRowHeight="15"/>
  <cols>
    <col min="1" max="1" width="37.140625" style="382" customWidth="1"/>
    <col min="2" max="2" width="13.7109375" style="382" customWidth="1"/>
    <col min="3" max="3" width="19.421875" style="382" customWidth="1"/>
    <col min="4" max="4" width="19.57421875" style="382" customWidth="1"/>
    <col min="5" max="5" width="19.421875" style="382" customWidth="1"/>
    <col min="6" max="16384" width="9.140625" style="382" customWidth="1"/>
  </cols>
  <sheetData>
    <row r="1" spans="1:3" ht="12.75">
      <c r="A1" s="442" t="s">
        <v>847</v>
      </c>
      <c r="B1" s="442"/>
      <c r="C1" s="442"/>
    </row>
    <row r="2" spans="1:5" ht="20.25" customHeight="1">
      <c r="A2" s="440" t="s">
        <v>667</v>
      </c>
      <c r="B2" s="440"/>
      <c r="C2" s="440"/>
      <c r="D2" s="440"/>
      <c r="E2" s="440"/>
    </row>
    <row r="3" spans="1:5" ht="12.75" customHeight="1">
      <c r="A3" s="441" t="s">
        <v>668</v>
      </c>
      <c r="B3" s="441"/>
      <c r="C3" s="441"/>
      <c r="D3" s="441"/>
      <c r="E3" s="441"/>
    </row>
    <row r="4" spans="1:5" ht="15" customHeight="1">
      <c r="A4" s="363" t="s">
        <v>448</v>
      </c>
      <c r="B4" s="364" t="s">
        <v>623</v>
      </c>
      <c r="C4" s="365" t="s">
        <v>669</v>
      </c>
      <c r="D4" s="365" t="s">
        <v>670</v>
      </c>
      <c r="E4" s="365" t="s">
        <v>671</v>
      </c>
    </row>
    <row r="5" spans="1:5" ht="12.75" customHeight="1">
      <c r="A5" s="366">
        <v>1</v>
      </c>
      <c r="B5" s="366">
        <v>2</v>
      </c>
      <c r="C5" s="366">
        <v>3</v>
      </c>
      <c r="D5" s="366">
        <v>4</v>
      </c>
      <c r="E5" s="366">
        <v>5</v>
      </c>
    </row>
    <row r="6" spans="1:5" ht="20.25">
      <c r="A6" s="367" t="s">
        <v>672</v>
      </c>
      <c r="B6" s="368"/>
      <c r="C6" s="368"/>
      <c r="D6" s="368"/>
      <c r="E6" s="368"/>
    </row>
    <row r="7" spans="1:5" ht="25.5">
      <c r="A7" s="369" t="s">
        <v>673</v>
      </c>
      <c r="B7" s="370" t="s">
        <v>457</v>
      </c>
      <c r="C7" s="371">
        <v>171949759</v>
      </c>
      <c r="D7" s="371">
        <v>189404933</v>
      </c>
      <c r="E7" s="372">
        <v>110.15</v>
      </c>
    </row>
    <row r="8" spans="1:5" ht="13.5" customHeight="1">
      <c r="A8" s="369" t="s">
        <v>674</v>
      </c>
      <c r="B8" s="370" t="s">
        <v>675</v>
      </c>
      <c r="C8" s="371">
        <v>1883450</v>
      </c>
      <c r="D8" s="371">
        <v>1253721</v>
      </c>
      <c r="E8" s="372">
        <v>66.57</v>
      </c>
    </row>
    <row r="9" spans="1:5" ht="13.5" customHeight="1">
      <c r="A9" s="373" t="s">
        <v>676</v>
      </c>
      <c r="B9" s="370" t="s">
        <v>677</v>
      </c>
      <c r="C9" s="374"/>
      <c r="D9" s="374"/>
      <c r="E9" s="374"/>
    </row>
    <row r="10" spans="1:5" ht="13.5" customHeight="1">
      <c r="A10" s="373" t="s">
        <v>678</v>
      </c>
      <c r="B10" s="370" t="s">
        <v>679</v>
      </c>
      <c r="C10" s="374"/>
      <c r="D10" s="374"/>
      <c r="E10" s="374"/>
    </row>
    <row r="11" spans="1:5" ht="22.5" customHeight="1">
      <c r="A11" s="373" t="s">
        <v>680</v>
      </c>
      <c r="B11" s="370" t="s">
        <v>681</v>
      </c>
      <c r="C11" s="374"/>
      <c r="D11" s="374"/>
      <c r="E11" s="374"/>
    </row>
    <row r="12" spans="1:5" ht="13.5" customHeight="1">
      <c r="A12" s="373" t="s">
        <v>682</v>
      </c>
      <c r="B12" s="370" t="s">
        <v>683</v>
      </c>
      <c r="C12" s="374"/>
      <c r="D12" s="374"/>
      <c r="E12" s="374"/>
    </row>
    <row r="13" spans="1:5" ht="13.5" customHeight="1">
      <c r="A13" s="373" t="s">
        <v>684</v>
      </c>
      <c r="B13" s="370" t="s">
        <v>685</v>
      </c>
      <c r="C13" s="374"/>
      <c r="D13" s="374"/>
      <c r="E13" s="374"/>
    </row>
    <row r="14" spans="1:5" ht="13.5" customHeight="1">
      <c r="A14" s="373" t="s">
        <v>686</v>
      </c>
      <c r="B14" s="370" t="s">
        <v>687</v>
      </c>
      <c r="C14" s="371">
        <v>1883450</v>
      </c>
      <c r="D14" s="371">
        <v>1253721</v>
      </c>
      <c r="E14" s="372">
        <v>66.57</v>
      </c>
    </row>
    <row r="15" spans="1:5" ht="13.5" customHeight="1">
      <c r="A15" s="373" t="s">
        <v>678</v>
      </c>
      <c r="B15" s="370" t="s">
        <v>688</v>
      </c>
      <c r="C15" s="374"/>
      <c r="D15" s="374"/>
      <c r="E15" s="374"/>
    </row>
    <row r="16" spans="1:5" ht="22.5" customHeight="1">
      <c r="A16" s="373" t="s">
        <v>680</v>
      </c>
      <c r="B16" s="370" t="s">
        <v>689</v>
      </c>
      <c r="C16" s="374"/>
      <c r="D16" s="374"/>
      <c r="E16" s="374"/>
    </row>
    <row r="17" spans="1:5" ht="13.5" customHeight="1">
      <c r="A17" s="373" t="s">
        <v>682</v>
      </c>
      <c r="B17" s="370" t="s">
        <v>690</v>
      </c>
      <c r="C17" s="371">
        <v>1883450</v>
      </c>
      <c r="D17" s="371">
        <v>1253721</v>
      </c>
      <c r="E17" s="372">
        <v>66.57</v>
      </c>
    </row>
    <row r="18" spans="1:5" ht="13.5" customHeight="1">
      <c r="A18" s="373" t="s">
        <v>684</v>
      </c>
      <c r="B18" s="370" t="s">
        <v>691</v>
      </c>
      <c r="C18" s="374"/>
      <c r="D18" s="374"/>
      <c r="E18" s="374"/>
    </row>
    <row r="19" spans="1:5" ht="13.5" customHeight="1">
      <c r="A19" s="373" t="s">
        <v>692</v>
      </c>
      <c r="B19" s="370" t="s">
        <v>693</v>
      </c>
      <c r="C19" s="374"/>
      <c r="D19" s="374"/>
      <c r="E19" s="374"/>
    </row>
    <row r="20" spans="1:5" ht="13.5" customHeight="1">
      <c r="A20" s="373" t="s">
        <v>678</v>
      </c>
      <c r="B20" s="370" t="s">
        <v>694</v>
      </c>
      <c r="C20" s="374"/>
      <c r="D20" s="374"/>
      <c r="E20" s="374"/>
    </row>
    <row r="21" spans="1:5" ht="22.5" customHeight="1">
      <c r="A21" s="373" t="s">
        <v>680</v>
      </c>
      <c r="B21" s="370" t="s">
        <v>695</v>
      </c>
      <c r="C21" s="374"/>
      <c r="D21" s="374"/>
      <c r="E21" s="374"/>
    </row>
    <row r="22" spans="1:5" ht="13.5" customHeight="1">
      <c r="A22" s="373" t="s">
        <v>682</v>
      </c>
      <c r="B22" s="370" t="s">
        <v>696</v>
      </c>
      <c r="C22" s="374"/>
      <c r="D22" s="374"/>
      <c r="E22" s="374"/>
    </row>
    <row r="23" spans="1:5" ht="13.5" customHeight="1">
      <c r="A23" s="373" t="s">
        <v>684</v>
      </c>
      <c r="B23" s="370" t="s">
        <v>697</v>
      </c>
      <c r="C23" s="374"/>
      <c r="D23" s="374"/>
      <c r="E23" s="374"/>
    </row>
    <row r="24" spans="1:5" ht="13.5" customHeight="1">
      <c r="A24" s="369" t="s">
        <v>698</v>
      </c>
      <c r="B24" s="370" t="s">
        <v>699</v>
      </c>
      <c r="C24" s="371">
        <v>170056309</v>
      </c>
      <c r="D24" s="371">
        <v>188141212</v>
      </c>
      <c r="E24" s="372">
        <v>110.63</v>
      </c>
    </row>
    <row r="25" spans="1:5" ht="22.5" customHeight="1">
      <c r="A25" s="373" t="s">
        <v>700</v>
      </c>
      <c r="B25" s="370" t="s">
        <v>701</v>
      </c>
      <c r="C25" s="371">
        <v>161613096</v>
      </c>
      <c r="D25" s="371">
        <v>173987596</v>
      </c>
      <c r="E25" s="372">
        <v>107.66</v>
      </c>
    </row>
    <row r="26" spans="1:9" ht="13.5" customHeight="1">
      <c r="A26" s="373" t="s">
        <v>678</v>
      </c>
      <c r="B26" s="370" t="s">
        <v>702</v>
      </c>
      <c r="C26" s="374"/>
      <c r="D26" s="371">
        <v>60538746</v>
      </c>
      <c r="E26" s="374"/>
      <c r="I26" s="383"/>
    </row>
    <row r="27" spans="1:5" ht="22.5" customHeight="1">
      <c r="A27" s="373" t="s">
        <v>680</v>
      </c>
      <c r="B27" s="370" t="s">
        <v>703</v>
      </c>
      <c r="C27" s="374"/>
      <c r="D27" s="374"/>
      <c r="E27" s="374"/>
    </row>
    <row r="28" spans="1:5" ht="13.5" customHeight="1">
      <c r="A28" s="373" t="s">
        <v>682</v>
      </c>
      <c r="B28" s="370" t="s">
        <v>704</v>
      </c>
      <c r="C28" s="371">
        <v>161613096</v>
      </c>
      <c r="D28" s="371">
        <v>105023971</v>
      </c>
      <c r="E28" s="372">
        <v>64.98</v>
      </c>
    </row>
    <row r="29" spans="1:5" ht="13.5" customHeight="1">
      <c r="A29" s="373" t="s">
        <v>684</v>
      </c>
      <c r="B29" s="370" t="s">
        <v>705</v>
      </c>
      <c r="C29" s="374"/>
      <c r="D29" s="371">
        <v>8424879</v>
      </c>
      <c r="E29" s="374"/>
    </row>
    <row r="30" spans="1:5" ht="22.5" customHeight="1">
      <c r="A30" s="373" t="s">
        <v>706</v>
      </c>
      <c r="B30" s="370" t="s">
        <v>707</v>
      </c>
      <c r="C30" s="371">
        <v>4509915</v>
      </c>
      <c r="D30" s="371">
        <v>13208591</v>
      </c>
      <c r="E30" s="372">
        <v>292.88</v>
      </c>
    </row>
    <row r="31" spans="1:5" ht="13.5" customHeight="1">
      <c r="A31" s="373" t="s">
        <v>678</v>
      </c>
      <c r="B31" s="370" t="s">
        <v>708</v>
      </c>
      <c r="C31" s="374"/>
      <c r="D31" s="374"/>
      <c r="E31" s="374"/>
    </row>
    <row r="32" spans="1:5" ht="22.5" customHeight="1">
      <c r="A32" s="373" t="s">
        <v>680</v>
      </c>
      <c r="B32" s="370" t="s">
        <v>709</v>
      </c>
      <c r="C32" s="374"/>
      <c r="D32" s="374"/>
      <c r="E32" s="374"/>
    </row>
    <row r="33" spans="1:5" ht="13.5" customHeight="1">
      <c r="A33" s="373" t="s">
        <v>682</v>
      </c>
      <c r="B33" s="370" t="s">
        <v>710</v>
      </c>
      <c r="C33" s="371">
        <v>4509915</v>
      </c>
      <c r="D33" s="371">
        <v>4666795</v>
      </c>
      <c r="E33" s="372">
        <v>103.48</v>
      </c>
    </row>
    <row r="34" spans="1:5" ht="13.5" customHeight="1">
      <c r="A34" s="373" t="s">
        <v>684</v>
      </c>
      <c r="B34" s="370" t="s">
        <v>711</v>
      </c>
      <c r="C34" s="374"/>
      <c r="D34" s="371">
        <v>8541796</v>
      </c>
      <c r="E34" s="374"/>
    </row>
    <row r="35" spans="1:5" ht="13.5" customHeight="1">
      <c r="A35" s="373" t="s">
        <v>712</v>
      </c>
      <c r="B35" s="370" t="s">
        <v>713</v>
      </c>
      <c r="C35" s="374"/>
      <c r="D35" s="374"/>
      <c r="E35" s="374"/>
    </row>
    <row r="36" spans="1:5" ht="13.5" customHeight="1">
      <c r="A36" s="373" t="s">
        <v>678</v>
      </c>
      <c r="B36" s="370" t="s">
        <v>714</v>
      </c>
      <c r="C36" s="374"/>
      <c r="D36" s="374"/>
      <c r="E36" s="374"/>
    </row>
    <row r="37" spans="1:5" ht="22.5" customHeight="1">
      <c r="A37" s="373" t="s">
        <v>680</v>
      </c>
      <c r="B37" s="370" t="s">
        <v>715</v>
      </c>
      <c r="C37" s="374"/>
      <c r="D37" s="374"/>
      <c r="E37" s="374"/>
    </row>
    <row r="38" spans="1:5" ht="13.5" customHeight="1">
      <c r="A38" s="373" t="s">
        <v>682</v>
      </c>
      <c r="B38" s="370" t="s">
        <v>716</v>
      </c>
      <c r="C38" s="374"/>
      <c r="D38" s="374"/>
      <c r="E38" s="374"/>
    </row>
    <row r="39" spans="1:5" ht="13.5" customHeight="1">
      <c r="A39" s="373" t="s">
        <v>684</v>
      </c>
      <c r="B39" s="370" t="s">
        <v>717</v>
      </c>
      <c r="C39" s="374"/>
      <c r="D39" s="374"/>
      <c r="E39" s="374"/>
    </row>
    <row r="40" spans="1:5" ht="13.5" customHeight="1">
      <c r="A40" s="373" t="s">
        <v>718</v>
      </c>
      <c r="B40" s="370" t="s">
        <v>719</v>
      </c>
      <c r="C40" s="371">
        <v>3933298</v>
      </c>
      <c r="D40" s="371">
        <v>945025</v>
      </c>
      <c r="E40" s="372">
        <v>24.03</v>
      </c>
    </row>
    <row r="41" spans="1:5" ht="13.5" customHeight="1">
      <c r="A41" s="373" t="s">
        <v>678</v>
      </c>
      <c r="B41" s="370" t="s">
        <v>720</v>
      </c>
      <c r="C41" s="374"/>
      <c r="D41" s="374"/>
      <c r="E41" s="374"/>
    </row>
    <row r="42" spans="1:5" ht="22.5" customHeight="1">
      <c r="A42" s="373" t="s">
        <v>680</v>
      </c>
      <c r="B42" s="370" t="s">
        <v>721</v>
      </c>
      <c r="C42" s="374"/>
      <c r="D42" s="374"/>
      <c r="E42" s="374"/>
    </row>
    <row r="43" spans="1:5" ht="13.5" customHeight="1">
      <c r="A43" s="373" t="s">
        <v>682</v>
      </c>
      <c r="B43" s="370" t="s">
        <v>722</v>
      </c>
      <c r="C43" s="374"/>
      <c r="D43" s="374"/>
      <c r="E43" s="374"/>
    </row>
    <row r="44" spans="1:5" ht="13.5" customHeight="1">
      <c r="A44" s="373" t="s">
        <v>684</v>
      </c>
      <c r="B44" s="370" t="s">
        <v>723</v>
      </c>
      <c r="C44" s="371">
        <v>3933298</v>
      </c>
      <c r="D44" s="371">
        <v>945025</v>
      </c>
      <c r="E44" s="372">
        <v>24.03</v>
      </c>
    </row>
    <row r="45" spans="1:5" ht="13.5" customHeight="1">
      <c r="A45" s="373" t="s">
        <v>724</v>
      </c>
      <c r="B45" s="370" t="s">
        <v>725</v>
      </c>
      <c r="C45" s="374"/>
      <c r="D45" s="374"/>
      <c r="E45" s="374"/>
    </row>
    <row r="46" spans="1:5" ht="13.5" customHeight="1">
      <c r="A46" s="373" t="s">
        <v>678</v>
      </c>
      <c r="B46" s="370" t="s">
        <v>726</v>
      </c>
      <c r="C46" s="374"/>
      <c r="D46" s="374"/>
      <c r="E46" s="374"/>
    </row>
    <row r="47" spans="1:5" ht="22.5" customHeight="1">
      <c r="A47" s="373" t="s">
        <v>680</v>
      </c>
      <c r="B47" s="370" t="s">
        <v>727</v>
      </c>
      <c r="C47" s="374"/>
      <c r="D47" s="374"/>
      <c r="E47" s="374"/>
    </row>
    <row r="48" spans="1:5" ht="13.5" customHeight="1">
      <c r="A48" s="373" t="s">
        <v>682</v>
      </c>
      <c r="B48" s="370" t="s">
        <v>728</v>
      </c>
      <c r="C48" s="374"/>
      <c r="D48" s="374"/>
      <c r="E48" s="374"/>
    </row>
    <row r="49" spans="1:5" ht="12.75" customHeight="1">
      <c r="A49" s="366">
        <v>1</v>
      </c>
      <c r="B49" s="366">
        <v>2</v>
      </c>
      <c r="C49" s="366">
        <v>3</v>
      </c>
      <c r="D49" s="366">
        <v>4</v>
      </c>
      <c r="E49" s="366">
        <v>5</v>
      </c>
    </row>
    <row r="50" spans="1:5" ht="13.5" customHeight="1">
      <c r="A50" s="373" t="s">
        <v>684</v>
      </c>
      <c r="B50" s="370" t="s">
        <v>729</v>
      </c>
      <c r="C50" s="368"/>
      <c r="D50" s="368"/>
      <c r="E50" s="368"/>
    </row>
    <row r="51" spans="1:5" ht="12.75">
      <c r="A51" s="369" t="s">
        <v>730</v>
      </c>
      <c r="B51" s="370" t="s">
        <v>731</v>
      </c>
      <c r="C51" s="371">
        <v>10000</v>
      </c>
      <c r="D51" s="371">
        <v>10000</v>
      </c>
      <c r="E51" s="375">
        <v>100</v>
      </c>
    </row>
    <row r="52" spans="1:5" ht="13.5" customHeight="1">
      <c r="A52" s="373" t="s">
        <v>732</v>
      </c>
      <c r="B52" s="370" t="s">
        <v>733</v>
      </c>
      <c r="C52" s="371">
        <v>10000</v>
      </c>
      <c r="D52" s="371">
        <v>10000</v>
      </c>
      <c r="E52" s="375">
        <v>100</v>
      </c>
    </row>
    <row r="53" spans="1:5" ht="13.5" customHeight="1">
      <c r="A53" s="373" t="s">
        <v>678</v>
      </c>
      <c r="B53" s="370" t="s">
        <v>734</v>
      </c>
      <c r="C53" s="374"/>
      <c r="D53" s="374"/>
      <c r="E53" s="374"/>
    </row>
    <row r="54" spans="1:5" ht="22.5" customHeight="1">
      <c r="A54" s="373" t="s">
        <v>680</v>
      </c>
      <c r="B54" s="370" t="s">
        <v>735</v>
      </c>
      <c r="C54" s="374"/>
      <c r="D54" s="374"/>
      <c r="E54" s="374"/>
    </row>
    <row r="55" spans="1:5" ht="13.5" customHeight="1">
      <c r="A55" s="373" t="s">
        <v>682</v>
      </c>
      <c r="B55" s="370" t="s">
        <v>736</v>
      </c>
      <c r="C55" s="374"/>
      <c r="D55" s="374"/>
      <c r="E55" s="374"/>
    </row>
    <row r="56" spans="1:5" ht="13.5" customHeight="1">
      <c r="A56" s="373" t="s">
        <v>684</v>
      </c>
      <c r="B56" s="370" t="s">
        <v>737</v>
      </c>
      <c r="C56" s="371">
        <v>10000</v>
      </c>
      <c r="D56" s="371">
        <v>10000</v>
      </c>
      <c r="E56" s="375">
        <v>100</v>
      </c>
    </row>
    <row r="57" spans="1:5" ht="22.5" customHeight="1">
      <c r="A57" s="373" t="s">
        <v>738</v>
      </c>
      <c r="B57" s="370" t="s">
        <v>739</v>
      </c>
      <c r="C57" s="374"/>
      <c r="D57" s="374"/>
      <c r="E57" s="374"/>
    </row>
    <row r="58" spans="1:5" ht="13.5" customHeight="1">
      <c r="A58" s="373" t="s">
        <v>678</v>
      </c>
      <c r="B58" s="370" t="s">
        <v>740</v>
      </c>
      <c r="C58" s="374"/>
      <c r="D58" s="374"/>
      <c r="E58" s="374"/>
    </row>
    <row r="59" spans="1:5" ht="22.5" customHeight="1">
      <c r="A59" s="373" t="s">
        <v>680</v>
      </c>
      <c r="B59" s="370" t="s">
        <v>741</v>
      </c>
      <c r="C59" s="374"/>
      <c r="D59" s="374"/>
      <c r="E59" s="374"/>
    </row>
    <row r="60" spans="1:5" ht="13.5" customHeight="1">
      <c r="A60" s="373" t="s">
        <v>682</v>
      </c>
      <c r="B60" s="370" t="s">
        <v>742</v>
      </c>
      <c r="C60" s="374"/>
      <c r="D60" s="374"/>
      <c r="E60" s="374"/>
    </row>
    <row r="61" spans="1:5" ht="13.5" customHeight="1">
      <c r="A61" s="373" t="s">
        <v>684</v>
      </c>
      <c r="B61" s="370" t="s">
        <v>743</v>
      </c>
      <c r="C61" s="374"/>
      <c r="D61" s="374"/>
      <c r="E61" s="374"/>
    </row>
    <row r="62" spans="1:5" ht="22.5" customHeight="1">
      <c r="A62" s="373" t="s">
        <v>744</v>
      </c>
      <c r="B62" s="370" t="s">
        <v>745</v>
      </c>
      <c r="C62" s="374"/>
      <c r="D62" s="374"/>
      <c r="E62" s="374"/>
    </row>
    <row r="63" spans="1:5" ht="13.5" customHeight="1">
      <c r="A63" s="373" t="s">
        <v>678</v>
      </c>
      <c r="B63" s="370" t="s">
        <v>746</v>
      </c>
      <c r="C63" s="374"/>
      <c r="D63" s="374"/>
      <c r="E63" s="374"/>
    </row>
    <row r="64" spans="1:5" ht="22.5" customHeight="1">
      <c r="A64" s="373" t="s">
        <v>680</v>
      </c>
      <c r="B64" s="370" t="s">
        <v>747</v>
      </c>
      <c r="C64" s="374"/>
      <c r="D64" s="374"/>
      <c r="E64" s="374"/>
    </row>
    <row r="65" spans="1:5" ht="13.5" customHeight="1">
      <c r="A65" s="373" t="s">
        <v>682</v>
      </c>
      <c r="B65" s="370" t="s">
        <v>748</v>
      </c>
      <c r="C65" s="374"/>
      <c r="D65" s="374"/>
      <c r="E65" s="374"/>
    </row>
    <row r="66" spans="1:5" ht="13.5" customHeight="1">
      <c r="A66" s="373" t="s">
        <v>684</v>
      </c>
      <c r="B66" s="370" t="s">
        <v>749</v>
      </c>
      <c r="C66" s="374"/>
      <c r="D66" s="374"/>
      <c r="E66" s="374"/>
    </row>
    <row r="67" spans="1:5" ht="25.5">
      <c r="A67" s="369" t="s">
        <v>750</v>
      </c>
      <c r="B67" s="370" t="s">
        <v>751</v>
      </c>
      <c r="C67" s="374"/>
      <c r="D67" s="374"/>
      <c r="E67" s="374"/>
    </row>
    <row r="68" spans="1:5" ht="22.5" customHeight="1">
      <c r="A68" s="373" t="s">
        <v>752</v>
      </c>
      <c r="B68" s="370" t="s">
        <v>753</v>
      </c>
      <c r="C68" s="374"/>
      <c r="D68" s="374"/>
      <c r="E68" s="374"/>
    </row>
    <row r="69" spans="1:5" ht="13.5" customHeight="1">
      <c r="A69" s="373" t="s">
        <v>678</v>
      </c>
      <c r="B69" s="370" t="s">
        <v>754</v>
      </c>
      <c r="C69" s="374"/>
      <c r="D69" s="374"/>
      <c r="E69" s="374"/>
    </row>
    <row r="70" spans="1:5" ht="22.5" customHeight="1">
      <c r="A70" s="373" t="s">
        <v>680</v>
      </c>
      <c r="B70" s="370" t="s">
        <v>755</v>
      </c>
      <c r="C70" s="374"/>
      <c r="D70" s="374"/>
      <c r="E70" s="374"/>
    </row>
    <row r="71" spans="1:5" ht="13.5" customHeight="1">
      <c r="A71" s="373" t="s">
        <v>682</v>
      </c>
      <c r="B71" s="370" t="s">
        <v>756</v>
      </c>
      <c r="C71" s="374"/>
      <c r="D71" s="374"/>
      <c r="E71" s="374"/>
    </row>
    <row r="72" spans="1:5" ht="13.5" customHeight="1">
      <c r="A72" s="373" t="s">
        <v>684</v>
      </c>
      <c r="B72" s="370" t="s">
        <v>757</v>
      </c>
      <c r="C72" s="374"/>
      <c r="D72" s="374"/>
      <c r="E72" s="374"/>
    </row>
    <row r="73" spans="1:5" ht="22.5" customHeight="1">
      <c r="A73" s="373" t="s">
        <v>758</v>
      </c>
      <c r="B73" s="370" t="s">
        <v>759</v>
      </c>
      <c r="C73" s="374"/>
      <c r="D73" s="374"/>
      <c r="E73" s="374"/>
    </row>
    <row r="74" spans="1:5" ht="13.5" customHeight="1">
      <c r="A74" s="373" t="s">
        <v>678</v>
      </c>
      <c r="B74" s="370" t="s">
        <v>760</v>
      </c>
      <c r="C74" s="374"/>
      <c r="D74" s="374"/>
      <c r="E74" s="374"/>
    </row>
    <row r="75" spans="1:5" ht="22.5" customHeight="1">
      <c r="A75" s="373" t="s">
        <v>680</v>
      </c>
      <c r="B75" s="370" t="s">
        <v>761</v>
      </c>
      <c r="C75" s="374"/>
      <c r="D75" s="374"/>
      <c r="E75" s="374"/>
    </row>
    <row r="76" spans="1:5" ht="13.5" customHeight="1">
      <c r="A76" s="373" t="s">
        <v>682</v>
      </c>
      <c r="B76" s="370" t="s">
        <v>762</v>
      </c>
      <c r="C76" s="374"/>
      <c r="D76" s="374"/>
      <c r="E76" s="374"/>
    </row>
    <row r="77" spans="1:5" ht="13.5" customHeight="1">
      <c r="A77" s="373" t="s">
        <v>684</v>
      </c>
      <c r="B77" s="370" t="s">
        <v>763</v>
      </c>
      <c r="C77" s="374"/>
      <c r="D77" s="374"/>
      <c r="E77" s="374"/>
    </row>
    <row r="78" spans="1:5" ht="25.5">
      <c r="A78" s="369" t="s">
        <v>764</v>
      </c>
      <c r="B78" s="370" t="s">
        <v>458</v>
      </c>
      <c r="C78" s="374"/>
      <c r="D78" s="374"/>
      <c r="E78" s="374"/>
    </row>
    <row r="79" spans="1:5" ht="13.5" customHeight="1">
      <c r="A79" s="369" t="s">
        <v>765</v>
      </c>
      <c r="B79" s="370" t="s">
        <v>766</v>
      </c>
      <c r="C79" s="374"/>
      <c r="D79" s="374"/>
      <c r="E79" s="374"/>
    </row>
    <row r="80" spans="1:5" ht="13.5" customHeight="1">
      <c r="A80" s="369" t="s">
        <v>767</v>
      </c>
      <c r="B80" s="370" t="s">
        <v>768</v>
      </c>
      <c r="C80" s="374"/>
      <c r="D80" s="374"/>
      <c r="E80" s="374"/>
    </row>
    <row r="81" spans="1:5" ht="13.5" customHeight="1">
      <c r="A81" s="369" t="s">
        <v>769</v>
      </c>
      <c r="B81" s="370" t="s">
        <v>459</v>
      </c>
      <c r="C81" s="371">
        <v>16475806</v>
      </c>
      <c r="D81" s="371">
        <v>21671316</v>
      </c>
      <c r="E81" s="372">
        <v>131.53</v>
      </c>
    </row>
    <row r="82" spans="1:5" ht="13.5" customHeight="1">
      <c r="A82" s="369" t="s">
        <v>770</v>
      </c>
      <c r="B82" s="370" t="s">
        <v>771</v>
      </c>
      <c r="C82" s="374"/>
      <c r="D82" s="374"/>
      <c r="E82" s="374"/>
    </row>
    <row r="83" spans="1:5" ht="13.5" customHeight="1">
      <c r="A83" s="369" t="s">
        <v>772</v>
      </c>
      <c r="B83" s="370" t="s">
        <v>773</v>
      </c>
      <c r="C83" s="371">
        <v>35755</v>
      </c>
      <c r="D83" s="371">
        <v>144660</v>
      </c>
      <c r="E83" s="372">
        <v>404.59</v>
      </c>
    </row>
    <row r="84" spans="1:5" ht="13.5" customHeight="1">
      <c r="A84" s="369" t="s">
        <v>774</v>
      </c>
      <c r="B84" s="370" t="s">
        <v>775</v>
      </c>
      <c r="C84" s="371">
        <v>16440051</v>
      </c>
      <c r="D84" s="371">
        <v>21526656</v>
      </c>
      <c r="E84" s="372">
        <v>130.94</v>
      </c>
    </row>
    <row r="85" spans="1:5" ht="13.5" customHeight="1">
      <c r="A85" s="369" t="s">
        <v>776</v>
      </c>
      <c r="B85" s="370" t="s">
        <v>777</v>
      </c>
      <c r="C85" s="374"/>
      <c r="D85" s="374"/>
      <c r="E85" s="374"/>
    </row>
    <row r="86" spans="1:5" ht="13.5" customHeight="1">
      <c r="A86" s="369" t="s">
        <v>778</v>
      </c>
      <c r="B86" s="370" t="s">
        <v>460</v>
      </c>
      <c r="C86" s="371">
        <v>1113885</v>
      </c>
      <c r="D86" s="371">
        <v>1265600</v>
      </c>
      <c r="E86" s="372">
        <v>113.62</v>
      </c>
    </row>
    <row r="87" spans="1:5" ht="13.5" customHeight="1">
      <c r="A87" s="369" t="s">
        <v>779</v>
      </c>
      <c r="B87" s="370" t="s">
        <v>780</v>
      </c>
      <c r="C87" s="371">
        <v>1078885</v>
      </c>
      <c r="D87" s="371">
        <v>1089260</v>
      </c>
      <c r="E87" s="372">
        <v>100.96</v>
      </c>
    </row>
    <row r="88" spans="1:5" ht="25.5">
      <c r="A88" s="369" t="s">
        <v>781</v>
      </c>
      <c r="B88" s="370" t="s">
        <v>782</v>
      </c>
      <c r="C88" s="374"/>
      <c r="D88" s="374"/>
      <c r="E88" s="374"/>
    </row>
    <row r="89" spans="1:5" ht="13.5" customHeight="1">
      <c r="A89" s="369" t="s">
        <v>783</v>
      </c>
      <c r="B89" s="370" t="s">
        <v>784</v>
      </c>
      <c r="C89" s="371">
        <v>35000</v>
      </c>
      <c r="D89" s="371">
        <v>176340</v>
      </c>
      <c r="E89" s="372">
        <v>503.83</v>
      </c>
    </row>
    <row r="90" spans="1:5" ht="25.5">
      <c r="A90" s="369" t="s">
        <v>785</v>
      </c>
      <c r="B90" s="370" t="s">
        <v>559</v>
      </c>
      <c r="C90" s="371">
        <v>34918</v>
      </c>
      <c r="D90" s="371">
        <v>55918</v>
      </c>
      <c r="E90" s="372">
        <v>160.14</v>
      </c>
    </row>
    <row r="91" spans="1:5" ht="13.5" customHeight="1">
      <c r="A91" s="369" t="s">
        <v>786</v>
      </c>
      <c r="B91" s="370" t="s">
        <v>560</v>
      </c>
      <c r="C91" s="374"/>
      <c r="D91" s="374"/>
      <c r="E91" s="374"/>
    </row>
    <row r="92" spans="1:5" ht="12.75" customHeight="1">
      <c r="A92" s="366">
        <v>1</v>
      </c>
      <c r="B92" s="366">
        <v>2</v>
      </c>
      <c r="C92" s="366">
        <v>3</v>
      </c>
      <c r="D92" s="366">
        <v>4</v>
      </c>
      <c r="E92" s="366">
        <v>5</v>
      </c>
    </row>
    <row r="93" spans="1:5" ht="20.25">
      <c r="A93" s="367" t="s">
        <v>787</v>
      </c>
      <c r="B93" s="370" t="s">
        <v>788</v>
      </c>
      <c r="C93" s="371">
        <v>189574368</v>
      </c>
      <c r="D93" s="371">
        <v>212397767</v>
      </c>
      <c r="E93" s="372">
        <v>112.04</v>
      </c>
    </row>
    <row r="94" spans="1:5" ht="13.5" customHeight="1">
      <c r="A94" s="374"/>
      <c r="B94" s="374"/>
      <c r="C94" s="374"/>
      <c r="D94" s="374"/>
      <c r="E94" s="374"/>
    </row>
    <row r="95" spans="1:5" ht="20.25">
      <c r="A95" s="367" t="s">
        <v>789</v>
      </c>
      <c r="B95" s="374"/>
      <c r="C95" s="374"/>
      <c r="D95" s="374"/>
      <c r="E95" s="374"/>
    </row>
    <row r="96" spans="1:5" ht="13.5" customHeight="1">
      <c r="A96" s="376" t="s">
        <v>790</v>
      </c>
      <c r="B96" s="377" t="s">
        <v>561</v>
      </c>
      <c r="C96" s="378">
        <v>186878737</v>
      </c>
      <c r="D96" s="378">
        <v>210597585</v>
      </c>
      <c r="E96" s="379">
        <v>112.69</v>
      </c>
    </row>
    <row r="97" spans="1:5" ht="13.5" customHeight="1">
      <c r="A97" s="369" t="s">
        <v>791</v>
      </c>
      <c r="B97" s="370" t="s">
        <v>792</v>
      </c>
      <c r="C97" s="371">
        <v>274723053</v>
      </c>
      <c r="D97" s="371">
        <v>274723053</v>
      </c>
      <c r="E97" s="375">
        <v>100</v>
      </c>
    </row>
    <row r="98" spans="1:5" ht="13.5" customHeight="1">
      <c r="A98" s="369" t="s">
        <v>793</v>
      </c>
      <c r="B98" s="370" t="s">
        <v>794</v>
      </c>
      <c r="C98" s="371">
        <v>15524212</v>
      </c>
      <c r="D98" s="371">
        <v>15524212</v>
      </c>
      <c r="E98" s="375">
        <v>100</v>
      </c>
    </row>
    <row r="99" spans="1:5" ht="22.5" customHeight="1">
      <c r="A99" s="369" t="s">
        <v>795</v>
      </c>
      <c r="B99" s="370" t="s">
        <v>796</v>
      </c>
      <c r="C99" s="371">
        <v>3321553</v>
      </c>
      <c r="D99" s="371">
        <v>3321553</v>
      </c>
      <c r="E99" s="375">
        <v>100</v>
      </c>
    </row>
    <row r="100" spans="1:5" ht="13.5" customHeight="1">
      <c r="A100" s="369" t="s">
        <v>797</v>
      </c>
      <c r="B100" s="370" t="s">
        <v>798</v>
      </c>
      <c r="C100" s="371">
        <v>-112129799</v>
      </c>
      <c r="D100" s="371">
        <v>-106690081</v>
      </c>
      <c r="E100" s="372">
        <v>95.15</v>
      </c>
    </row>
    <row r="101" spans="1:5" ht="13.5" customHeight="1">
      <c r="A101" s="369" t="s">
        <v>799</v>
      </c>
      <c r="B101" s="370" t="s">
        <v>800</v>
      </c>
      <c r="C101" s="374"/>
      <c r="D101" s="374"/>
      <c r="E101" s="374"/>
    </row>
    <row r="102" spans="1:5" ht="13.5" customHeight="1">
      <c r="A102" s="369" t="s">
        <v>801</v>
      </c>
      <c r="B102" s="370" t="s">
        <v>802</v>
      </c>
      <c r="C102" s="371">
        <v>5439718</v>
      </c>
      <c r="D102" s="371">
        <v>23718848</v>
      </c>
      <c r="E102" s="372">
        <v>436.03</v>
      </c>
    </row>
    <row r="103" spans="1:5" ht="13.5" customHeight="1">
      <c r="A103" s="369" t="s">
        <v>803</v>
      </c>
      <c r="B103" s="370" t="s">
        <v>562</v>
      </c>
      <c r="C103" s="371">
        <v>1902294</v>
      </c>
      <c r="D103" s="371">
        <v>1800182</v>
      </c>
      <c r="E103" s="372">
        <v>94.63</v>
      </c>
    </row>
    <row r="104" spans="1:5" ht="22.5" customHeight="1">
      <c r="A104" s="369" t="s">
        <v>804</v>
      </c>
      <c r="B104" s="370" t="s">
        <v>805</v>
      </c>
      <c r="C104" s="371">
        <v>1053280</v>
      </c>
      <c r="D104" s="371">
        <v>1053281</v>
      </c>
      <c r="E104" s="372">
        <v>100</v>
      </c>
    </row>
    <row r="105" spans="1:5" ht="25.5">
      <c r="A105" s="369" t="s">
        <v>806</v>
      </c>
      <c r="B105" s="370" t="s">
        <v>807</v>
      </c>
      <c r="C105" s="371">
        <v>774714</v>
      </c>
      <c r="D105" s="371">
        <v>682776</v>
      </c>
      <c r="E105" s="372">
        <v>88.13</v>
      </c>
    </row>
    <row r="106" spans="1:5" ht="13.5" customHeight="1">
      <c r="A106" s="369" t="s">
        <v>808</v>
      </c>
      <c r="B106" s="370" t="s">
        <v>809</v>
      </c>
      <c r="C106" s="371">
        <v>74300</v>
      </c>
      <c r="D106" s="371">
        <v>64125</v>
      </c>
      <c r="E106" s="372">
        <v>86.31</v>
      </c>
    </row>
    <row r="107" spans="1:5" ht="25.5">
      <c r="A107" s="369" t="s">
        <v>810</v>
      </c>
      <c r="B107" s="370" t="s">
        <v>563</v>
      </c>
      <c r="C107" s="374"/>
      <c r="D107" s="374"/>
      <c r="E107" s="374"/>
    </row>
    <row r="108" spans="1:5" ht="25.5">
      <c r="A108" s="369" t="s">
        <v>811</v>
      </c>
      <c r="B108" s="370" t="s">
        <v>812</v>
      </c>
      <c r="C108" s="371">
        <v>793337</v>
      </c>
      <c r="D108" s="374"/>
      <c r="E108" s="374"/>
    </row>
    <row r="109" spans="1:5" ht="20.25">
      <c r="A109" s="367" t="s">
        <v>813</v>
      </c>
      <c r="B109" s="370" t="s">
        <v>814</v>
      </c>
      <c r="C109" s="371">
        <v>189574368</v>
      </c>
      <c r="D109" s="371">
        <v>212397767</v>
      </c>
      <c r="E109" s="372">
        <v>112.04</v>
      </c>
    </row>
    <row r="110" spans="1:5" ht="13.5" customHeight="1">
      <c r="A110" s="374"/>
      <c r="B110" s="374"/>
      <c r="C110" s="374"/>
      <c r="D110" s="374"/>
      <c r="E110" s="374"/>
    </row>
    <row r="111" spans="1:5" ht="13.5" customHeight="1">
      <c r="A111" s="373" t="s">
        <v>815</v>
      </c>
      <c r="B111" s="370" t="s">
        <v>816</v>
      </c>
      <c r="C111" s="374"/>
      <c r="D111" s="374"/>
      <c r="E111" s="374"/>
    </row>
    <row r="112" spans="1:5" ht="13.5" customHeight="1">
      <c r="A112" s="373" t="s">
        <v>817</v>
      </c>
      <c r="B112" s="370" t="s">
        <v>818</v>
      </c>
      <c r="C112" s="374"/>
      <c r="D112" s="371">
        <v>41054297</v>
      </c>
      <c r="E112" s="374"/>
    </row>
    <row r="113" spans="1:5" ht="22.5" customHeight="1">
      <c r="A113" s="373" t="s">
        <v>819</v>
      </c>
      <c r="B113" s="370" t="s">
        <v>820</v>
      </c>
      <c r="C113" s="374"/>
      <c r="D113" s="371">
        <v>1464726</v>
      </c>
      <c r="E113" s="374"/>
    </row>
    <row r="114" spans="1:5" ht="13.5" customHeight="1">
      <c r="A114" s="373" t="s">
        <v>821</v>
      </c>
      <c r="B114" s="370" t="s">
        <v>822</v>
      </c>
      <c r="C114" s="374"/>
      <c r="D114" s="374"/>
      <c r="E114" s="374"/>
    </row>
    <row r="115" spans="1:5" ht="42" customHeight="1">
      <c r="A115" s="373" t="s">
        <v>823</v>
      </c>
      <c r="B115" s="380" t="s">
        <v>824</v>
      </c>
      <c r="C115" s="381"/>
      <c r="D115" s="381"/>
      <c r="E115" s="381"/>
    </row>
    <row r="116" spans="1:5" ht="42" customHeight="1">
      <c r="A116" s="373" t="s">
        <v>825</v>
      </c>
      <c r="B116" s="380" t="s">
        <v>826</v>
      </c>
      <c r="C116" s="381"/>
      <c r="D116" s="381"/>
      <c r="E116" s="381"/>
    </row>
    <row r="117" spans="1:5" ht="13.5" customHeight="1">
      <c r="A117" s="373" t="s">
        <v>827</v>
      </c>
      <c r="B117" s="370" t="s">
        <v>828</v>
      </c>
      <c r="C117" s="374"/>
      <c r="D117" s="374"/>
      <c r="E117" s="374"/>
    </row>
    <row r="118" spans="1:5" ht="13.5" customHeight="1">
      <c r="A118" s="373" t="s">
        <v>829</v>
      </c>
      <c r="B118" s="370" t="s">
        <v>830</v>
      </c>
      <c r="C118" s="374"/>
      <c r="D118" s="374"/>
      <c r="E118" s="374"/>
    </row>
    <row r="119" spans="1:5" ht="13.5" customHeight="1">
      <c r="A119" s="373" t="s">
        <v>831</v>
      </c>
      <c r="B119" s="370" t="s">
        <v>832</v>
      </c>
      <c r="C119" s="374"/>
      <c r="D119" s="374"/>
      <c r="E119" s="374"/>
    </row>
  </sheetData>
  <sheetProtection/>
  <mergeCells count="3">
    <mergeCell ref="A2:E2"/>
    <mergeCell ref="A3:E3"/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23"/>
  <sheetViews>
    <sheetView zoomScalePageLayoutView="0" workbookViewId="0" topLeftCell="A1">
      <selection activeCell="A1" sqref="A1:F22"/>
    </sheetView>
  </sheetViews>
  <sheetFormatPr defaultColWidth="9.140625" defaultRowHeight="15"/>
  <cols>
    <col min="1" max="1" width="9.140625" style="284" customWidth="1"/>
    <col min="2" max="2" width="50.00390625" style="284" customWidth="1"/>
    <col min="3" max="5" width="21.421875" style="284" customWidth="1"/>
    <col min="6" max="6" width="4.7109375" style="284" customWidth="1"/>
    <col min="7" max="16384" width="9.140625" style="284" customWidth="1"/>
  </cols>
  <sheetData>
    <row r="1" spans="1:6" ht="15">
      <c r="A1" s="283"/>
      <c r="F1" s="443" t="s">
        <v>848</v>
      </c>
    </row>
    <row r="2" spans="1:6" ht="33" customHeight="1">
      <c r="A2" s="444" t="s">
        <v>833</v>
      </c>
      <c r="B2" s="444"/>
      <c r="C2" s="444"/>
      <c r="D2" s="444"/>
      <c r="E2" s="444"/>
      <c r="F2" s="443"/>
    </row>
    <row r="3" spans="1:6" ht="16.5" thickBot="1">
      <c r="A3" s="285"/>
      <c r="F3" s="443"/>
    </row>
    <row r="4" spans="1:6" ht="79.5" customHeight="1" thickBot="1">
      <c r="A4" s="286" t="s">
        <v>623</v>
      </c>
      <c r="B4" s="287" t="s">
        <v>624</v>
      </c>
      <c r="C4" s="287" t="s">
        <v>625</v>
      </c>
      <c r="D4" s="287" t="s">
        <v>626</v>
      </c>
      <c r="E4" s="288" t="s">
        <v>627</v>
      </c>
      <c r="F4" s="443"/>
    </row>
    <row r="5" spans="1:6" ht="15.75">
      <c r="A5" s="289" t="s">
        <v>461</v>
      </c>
      <c r="B5" s="290"/>
      <c r="C5" s="291"/>
      <c r="D5" s="292"/>
      <c r="E5" s="293"/>
      <c r="F5" s="443"/>
    </row>
    <row r="6" spans="1:6" ht="15.75">
      <c r="A6" s="294" t="s">
        <v>464</v>
      </c>
      <c r="B6" s="295"/>
      <c r="C6" s="296"/>
      <c r="D6" s="297"/>
      <c r="E6" s="298"/>
      <c r="F6" s="443"/>
    </row>
    <row r="7" spans="1:6" ht="15.75">
      <c r="A7" s="294" t="s">
        <v>466</v>
      </c>
      <c r="B7" s="295"/>
      <c r="C7" s="296"/>
      <c r="D7" s="297"/>
      <c r="E7" s="298"/>
      <c r="F7" s="443"/>
    </row>
    <row r="8" spans="1:6" ht="15.75">
      <c r="A8" s="294" t="s">
        <v>468</v>
      </c>
      <c r="B8" s="295"/>
      <c r="C8" s="296"/>
      <c r="D8" s="297"/>
      <c r="E8" s="298"/>
      <c r="F8" s="443"/>
    </row>
    <row r="9" spans="1:6" ht="16.5" customHeight="1">
      <c r="A9" s="294" t="s">
        <v>471</v>
      </c>
      <c r="B9" s="295"/>
      <c r="C9" s="296"/>
      <c r="D9" s="297"/>
      <c r="E9" s="298"/>
      <c r="F9" s="443"/>
    </row>
    <row r="10" spans="1:6" ht="15.75">
      <c r="A10" s="294" t="s">
        <v>473</v>
      </c>
      <c r="B10" s="295"/>
      <c r="C10" s="296"/>
      <c r="D10" s="297"/>
      <c r="E10" s="298"/>
      <c r="F10" s="443"/>
    </row>
    <row r="11" spans="1:6" ht="15.75">
      <c r="A11" s="294" t="s">
        <v>476</v>
      </c>
      <c r="B11" s="295"/>
      <c r="C11" s="296"/>
      <c r="D11" s="297"/>
      <c r="E11" s="298"/>
      <c r="F11" s="443"/>
    </row>
    <row r="12" spans="1:6" ht="15.75">
      <c r="A12" s="294" t="s">
        <v>477</v>
      </c>
      <c r="B12" s="295"/>
      <c r="C12" s="296"/>
      <c r="D12" s="297"/>
      <c r="E12" s="298"/>
      <c r="F12" s="443"/>
    </row>
    <row r="13" spans="1:6" ht="15.75">
      <c r="A13" s="294" t="s">
        <v>478</v>
      </c>
      <c r="B13" s="295"/>
      <c r="C13" s="296"/>
      <c r="D13" s="297"/>
      <c r="E13" s="298"/>
      <c r="F13" s="443"/>
    </row>
    <row r="14" spans="1:6" ht="15.75">
      <c r="A14" s="294" t="s">
        <v>479</v>
      </c>
      <c r="B14" s="295"/>
      <c r="C14" s="296"/>
      <c r="D14" s="297"/>
      <c r="E14" s="298"/>
      <c r="F14" s="443"/>
    </row>
    <row r="15" spans="1:6" ht="15.75">
      <c r="A15" s="294" t="s">
        <v>480</v>
      </c>
      <c r="B15" s="295"/>
      <c r="C15" s="296"/>
      <c r="D15" s="297"/>
      <c r="E15" s="298"/>
      <c r="F15" s="443"/>
    </row>
    <row r="16" spans="1:6" ht="15.75">
      <c r="A16" s="294" t="s">
        <v>481</v>
      </c>
      <c r="B16" s="295"/>
      <c r="C16" s="296"/>
      <c r="D16" s="297"/>
      <c r="E16" s="298"/>
      <c r="F16" s="443"/>
    </row>
    <row r="17" spans="1:6" ht="15.75">
      <c r="A17" s="294" t="s">
        <v>482</v>
      </c>
      <c r="B17" s="295"/>
      <c r="C17" s="296"/>
      <c r="D17" s="297"/>
      <c r="E17" s="298"/>
      <c r="F17" s="443"/>
    </row>
    <row r="18" spans="1:6" ht="15.75">
      <c r="A18" s="294" t="s">
        <v>484</v>
      </c>
      <c r="B18" s="295"/>
      <c r="C18" s="296"/>
      <c r="D18" s="297"/>
      <c r="E18" s="298"/>
      <c r="F18" s="443"/>
    </row>
    <row r="19" spans="1:6" ht="15.75">
      <c r="A19" s="294" t="s">
        <v>487</v>
      </c>
      <c r="B19" s="295"/>
      <c r="C19" s="296"/>
      <c r="D19" s="297"/>
      <c r="E19" s="298"/>
      <c r="F19" s="443"/>
    </row>
    <row r="20" spans="1:6" ht="15.75">
      <c r="A20" s="294" t="s">
        <v>490</v>
      </c>
      <c r="B20" s="295"/>
      <c r="C20" s="296"/>
      <c r="D20" s="297"/>
      <c r="E20" s="298"/>
      <c r="F20" s="443"/>
    </row>
    <row r="21" spans="1:6" ht="16.5" thickBot="1">
      <c r="A21" s="299" t="s">
        <v>493</v>
      </c>
      <c r="B21" s="300"/>
      <c r="C21" s="301"/>
      <c r="D21" s="302"/>
      <c r="E21" s="303"/>
      <c r="F21" s="443"/>
    </row>
    <row r="22" spans="1:6" ht="16.5" thickBot="1">
      <c r="A22" s="445" t="s">
        <v>628</v>
      </c>
      <c r="B22" s="446"/>
      <c r="C22" s="304"/>
      <c r="D22" s="305">
        <f>IF(SUM(D5:D21)=0,"",SUM(D5:D21))</f>
      </c>
      <c r="E22" s="306">
        <f>IF(SUM(E5:E21)=0,"",SUM(E5:E21))</f>
      </c>
      <c r="F22" s="443"/>
    </row>
    <row r="23" ht="15.75">
      <c r="A23" s="285"/>
    </row>
  </sheetData>
  <sheetProtection/>
  <mergeCells count="3">
    <mergeCell ref="F1:F22"/>
    <mergeCell ref="A2:E2"/>
    <mergeCell ref="A22:B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C14"/>
  <sheetViews>
    <sheetView zoomScalePageLayoutView="0" workbookViewId="0" topLeftCell="A1">
      <selection activeCell="A1" sqref="A1:D14"/>
    </sheetView>
  </sheetViews>
  <sheetFormatPr defaultColWidth="9.140625" defaultRowHeight="15"/>
  <cols>
    <col min="1" max="1" width="6.57421875" style="255" customWidth="1"/>
    <col min="2" max="2" width="52.140625" style="255" customWidth="1"/>
    <col min="3" max="3" width="22.00390625" style="255" customWidth="1"/>
    <col min="4" max="16384" width="9.140625" style="255" customWidth="1"/>
  </cols>
  <sheetData>
    <row r="1" ht="15">
      <c r="C1" s="307" t="s">
        <v>849</v>
      </c>
    </row>
    <row r="2" spans="1:3" ht="15">
      <c r="A2" s="308"/>
      <c r="B2" s="308"/>
      <c r="C2" s="308"/>
    </row>
    <row r="3" spans="1:3" ht="33.75" customHeight="1">
      <c r="A3" s="447" t="s">
        <v>629</v>
      </c>
      <c r="B3" s="447"/>
      <c r="C3" s="447"/>
    </row>
    <row r="4" ht="15.75" thickBot="1">
      <c r="C4" s="309"/>
    </row>
    <row r="5" spans="1:3" s="313" customFormat="1" ht="43.5" customHeight="1" thickBot="1">
      <c r="A5" s="310" t="s">
        <v>598</v>
      </c>
      <c r="B5" s="311" t="s">
        <v>448</v>
      </c>
      <c r="C5" s="312" t="s">
        <v>630</v>
      </c>
    </row>
    <row r="6" spans="1:3" ht="28.5" customHeight="1">
      <c r="A6" s="314" t="s">
        <v>461</v>
      </c>
      <c r="B6" s="315" t="s">
        <v>631</v>
      </c>
      <c r="C6" s="316">
        <f>C7+C8</f>
        <v>16476</v>
      </c>
    </row>
    <row r="7" spans="1:3" ht="18" customHeight="1">
      <c r="A7" s="317" t="s">
        <v>464</v>
      </c>
      <c r="B7" s="318" t="s">
        <v>632</v>
      </c>
      <c r="C7" s="319">
        <v>16440</v>
      </c>
    </row>
    <row r="8" spans="1:3" ht="18" customHeight="1">
      <c r="A8" s="317" t="s">
        <v>466</v>
      </c>
      <c r="B8" s="318" t="s">
        <v>633</v>
      </c>
      <c r="C8" s="319">
        <v>36</v>
      </c>
    </row>
    <row r="9" spans="1:3" ht="18" customHeight="1">
      <c r="A9" s="317" t="s">
        <v>468</v>
      </c>
      <c r="B9" s="320" t="s">
        <v>634</v>
      </c>
      <c r="C9" s="319">
        <v>34223</v>
      </c>
    </row>
    <row r="10" spans="1:3" ht="18" customHeight="1">
      <c r="A10" s="321" t="s">
        <v>471</v>
      </c>
      <c r="B10" s="322" t="s">
        <v>635</v>
      </c>
      <c r="C10" s="323">
        <v>-26306</v>
      </c>
    </row>
    <row r="11" spans="1:3" ht="18" customHeight="1" thickBot="1">
      <c r="A11" s="324" t="s">
        <v>473</v>
      </c>
      <c r="B11" s="325" t="s">
        <v>636</v>
      </c>
      <c r="C11" s="326">
        <f>((C6+C9)+C10)-C12</f>
        <v>2722</v>
      </c>
    </row>
    <row r="12" spans="1:3" ht="29.25" customHeight="1">
      <c r="A12" s="327" t="s">
        <v>476</v>
      </c>
      <c r="B12" s="315" t="s">
        <v>637</v>
      </c>
      <c r="C12" s="328">
        <f>C13+C14</f>
        <v>21671</v>
      </c>
    </row>
    <row r="13" spans="1:3" ht="18" customHeight="1">
      <c r="A13" s="317" t="s">
        <v>477</v>
      </c>
      <c r="B13" s="318" t="s">
        <v>632</v>
      </c>
      <c r="C13" s="319">
        <v>21526</v>
      </c>
    </row>
    <row r="14" spans="1:3" ht="18" customHeight="1" thickBot="1">
      <c r="A14" s="324" t="s">
        <v>478</v>
      </c>
      <c r="B14" s="329" t="s">
        <v>633</v>
      </c>
      <c r="C14" s="326">
        <v>145</v>
      </c>
    </row>
  </sheetData>
  <sheetProtection/>
  <mergeCells count="1">
    <mergeCell ref="A3:C3"/>
  </mergeCells>
  <conditionalFormatting sqref="C12">
    <cfRule type="cellIs" priority="1" dxfId="1" operator="notEqual" stopIfTrue="1">
      <formula>SUM(C13:C14)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50.8515625" style="384" customWidth="1"/>
    <col min="2" max="2" width="26.421875" style="384" customWidth="1"/>
    <col min="3" max="16384" width="9.140625" style="384" customWidth="1"/>
  </cols>
  <sheetData>
    <row r="1" ht="15">
      <c r="A1" s="384" t="s">
        <v>871</v>
      </c>
    </row>
    <row r="2" spans="1:6" ht="54.75" customHeight="1" thickBot="1">
      <c r="A2" s="448" t="s">
        <v>872</v>
      </c>
      <c r="B2" s="448"/>
      <c r="C2" s="396"/>
      <c r="D2" s="396"/>
      <c r="E2" s="396"/>
      <c r="F2" s="396"/>
    </row>
    <row r="3" spans="1:6" ht="35.25" customHeight="1" thickBot="1">
      <c r="A3" s="449" t="s">
        <v>870</v>
      </c>
      <c r="B3" s="450"/>
      <c r="C3" s="396"/>
      <c r="D3" s="396"/>
      <c r="E3" s="396"/>
      <c r="F3" s="396"/>
    </row>
    <row r="4" spans="1:2" ht="15">
      <c r="A4" s="451">
        <v>1</v>
      </c>
      <c r="B4" s="395" t="s">
        <v>869</v>
      </c>
    </row>
    <row r="5" spans="1:2" ht="14.25" customHeight="1" thickBot="1">
      <c r="A5" s="452"/>
      <c r="B5" s="394">
        <v>3</v>
      </c>
    </row>
    <row r="6" spans="1:2" ht="31.5" customHeight="1">
      <c r="A6" s="393" t="s">
        <v>868</v>
      </c>
      <c r="B6" s="392">
        <v>65022039</v>
      </c>
    </row>
    <row r="7" spans="1:2" ht="31.5" customHeight="1">
      <c r="A7" s="391" t="s">
        <v>867</v>
      </c>
      <c r="B7" s="389">
        <v>59583076</v>
      </c>
    </row>
    <row r="8" spans="1:2" ht="45.75" customHeight="1">
      <c r="A8" s="388" t="s">
        <v>866</v>
      </c>
      <c r="B8" s="387">
        <f>B6-B7</f>
        <v>5438963</v>
      </c>
    </row>
    <row r="9" spans="1:2" ht="31.5" customHeight="1">
      <c r="A9" s="390" t="s">
        <v>865</v>
      </c>
      <c r="B9" s="389">
        <v>19709623</v>
      </c>
    </row>
    <row r="10" spans="1:2" ht="31.5" customHeight="1">
      <c r="A10" s="390" t="s">
        <v>864</v>
      </c>
      <c r="B10" s="389">
        <v>774714</v>
      </c>
    </row>
    <row r="11" spans="1:2" ht="44.25" customHeight="1">
      <c r="A11" s="388" t="s">
        <v>863</v>
      </c>
      <c r="B11" s="387">
        <v>18934909</v>
      </c>
    </row>
    <row r="12" spans="1:2" ht="31.5" customHeight="1">
      <c r="A12" s="388" t="s">
        <v>862</v>
      </c>
      <c r="B12" s="387">
        <v>24373872</v>
      </c>
    </row>
    <row r="13" spans="1:2" ht="31.5" customHeight="1">
      <c r="A13" s="390" t="s">
        <v>861</v>
      </c>
      <c r="B13" s="389">
        <v>0</v>
      </c>
    </row>
    <row r="14" spans="1:2" ht="31.5" customHeight="1">
      <c r="A14" s="390" t="s">
        <v>860</v>
      </c>
      <c r="B14" s="389">
        <v>0</v>
      </c>
    </row>
    <row r="15" spans="1:2" ht="42.75" customHeight="1">
      <c r="A15" s="390" t="s">
        <v>859</v>
      </c>
      <c r="B15" s="389">
        <v>0</v>
      </c>
    </row>
    <row r="16" spans="1:2" ht="31.5" customHeight="1">
      <c r="A16" s="390" t="s">
        <v>858</v>
      </c>
      <c r="B16" s="389">
        <v>0</v>
      </c>
    </row>
    <row r="17" spans="1:2" ht="31.5" customHeight="1">
      <c r="A17" s="390" t="s">
        <v>857</v>
      </c>
      <c r="B17" s="389">
        <v>0</v>
      </c>
    </row>
    <row r="18" spans="1:2" ht="31.5">
      <c r="A18" s="388" t="s">
        <v>856</v>
      </c>
      <c r="B18" s="387">
        <v>0</v>
      </c>
    </row>
    <row r="19" spans="1:2" ht="31.5">
      <c r="A19" s="388" t="s">
        <v>855</v>
      </c>
      <c r="B19" s="387">
        <v>0</v>
      </c>
    </row>
    <row r="20" spans="1:2" ht="15.75">
      <c r="A20" s="388" t="s">
        <v>854</v>
      </c>
      <c r="B20" s="387">
        <v>24373872</v>
      </c>
    </row>
    <row r="21" spans="1:2" ht="31.5">
      <c r="A21" s="388" t="s">
        <v>853</v>
      </c>
      <c r="B21" s="387">
        <v>0</v>
      </c>
    </row>
    <row r="22" spans="1:2" ht="15.75">
      <c r="A22" s="388" t="s">
        <v>852</v>
      </c>
      <c r="B22" s="387">
        <v>24373872</v>
      </c>
    </row>
    <row r="23" spans="1:2" ht="31.5">
      <c r="A23" s="388" t="s">
        <v>851</v>
      </c>
      <c r="B23" s="387">
        <v>0</v>
      </c>
    </row>
    <row r="24" spans="1:2" ht="32.25" thickBot="1">
      <c r="A24" s="386" t="s">
        <v>850</v>
      </c>
      <c r="B24" s="385">
        <v>0</v>
      </c>
    </row>
  </sheetData>
  <sheetProtection/>
  <mergeCells count="3">
    <mergeCell ref="A2:B2"/>
    <mergeCell ref="A3:B3"/>
    <mergeCell ref="A4:A5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3"/>
  <sheetViews>
    <sheetView zoomScalePageLayoutView="0" workbookViewId="0" topLeftCell="A1">
      <selection activeCell="A1" sqref="A1:E124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</cols>
  <sheetData>
    <row r="1" ht="15">
      <c r="A1" t="s">
        <v>834</v>
      </c>
    </row>
    <row r="3" spans="1:5" ht="21" customHeight="1">
      <c r="A3" s="397" t="s">
        <v>665</v>
      </c>
      <c r="B3" s="400"/>
      <c r="C3" s="400"/>
      <c r="D3" s="400"/>
      <c r="E3" s="400"/>
    </row>
    <row r="4" spans="1:5" ht="18.75" customHeight="1">
      <c r="A4" s="399" t="s">
        <v>441</v>
      </c>
      <c r="B4" s="400"/>
      <c r="C4" s="400"/>
      <c r="D4" s="400"/>
      <c r="E4" s="400"/>
    </row>
    <row r="5" ht="18">
      <c r="A5" s="43"/>
    </row>
    <row r="6" ht="15">
      <c r="A6" s="3" t="s">
        <v>2</v>
      </c>
    </row>
    <row r="7" spans="1:5" ht="30">
      <c r="A7" s="1" t="s">
        <v>39</v>
      </c>
      <c r="B7" s="2" t="s">
        <v>40</v>
      </c>
      <c r="C7" s="91" t="s">
        <v>553</v>
      </c>
      <c r="D7" s="91" t="s">
        <v>554</v>
      </c>
      <c r="E7" s="108" t="s">
        <v>555</v>
      </c>
    </row>
    <row r="8" spans="1:5" ht="15">
      <c r="A8" s="24" t="s">
        <v>41</v>
      </c>
      <c r="B8" s="25" t="s">
        <v>42</v>
      </c>
      <c r="C8" s="79">
        <v>3171</v>
      </c>
      <c r="D8" s="79">
        <v>6052</v>
      </c>
      <c r="E8" s="79">
        <v>5552</v>
      </c>
    </row>
    <row r="9" spans="1:5" ht="15">
      <c r="A9" s="24" t="s">
        <v>43</v>
      </c>
      <c r="B9" s="26" t="s">
        <v>44</v>
      </c>
      <c r="C9" s="79"/>
      <c r="D9" s="79"/>
      <c r="E9" s="79"/>
    </row>
    <row r="10" spans="1:5" ht="15">
      <c r="A10" s="24" t="s">
        <v>45</v>
      </c>
      <c r="B10" s="26" t="s">
        <v>46</v>
      </c>
      <c r="C10" s="79"/>
      <c r="D10" s="79"/>
      <c r="E10" s="79"/>
    </row>
    <row r="11" spans="1:5" ht="15">
      <c r="A11" s="27" t="s">
        <v>47</v>
      </c>
      <c r="B11" s="26" t="s">
        <v>48</v>
      </c>
      <c r="C11" s="79"/>
      <c r="D11" s="79"/>
      <c r="E11" s="79"/>
    </row>
    <row r="12" spans="1:5" ht="15">
      <c r="A12" s="27" t="s">
        <v>49</v>
      </c>
      <c r="B12" s="26" t="s">
        <v>50</v>
      </c>
      <c r="C12" s="79"/>
      <c r="D12" s="79"/>
      <c r="E12" s="79"/>
    </row>
    <row r="13" spans="1:5" ht="15">
      <c r="A13" s="27" t="s">
        <v>51</v>
      </c>
      <c r="B13" s="26" t="s">
        <v>52</v>
      </c>
      <c r="C13" s="79">
        <v>409</v>
      </c>
      <c r="D13" s="79">
        <v>409</v>
      </c>
      <c r="E13" s="79">
        <v>383</v>
      </c>
    </row>
    <row r="14" spans="1:5" ht="15">
      <c r="A14" s="27" t="s">
        <v>53</v>
      </c>
      <c r="B14" s="26" t="s">
        <v>54</v>
      </c>
      <c r="C14" s="79">
        <v>101</v>
      </c>
      <c r="D14" s="79">
        <v>102</v>
      </c>
      <c r="E14" s="79">
        <v>101</v>
      </c>
    </row>
    <row r="15" spans="1:5" ht="15">
      <c r="A15" s="27" t="s">
        <v>55</v>
      </c>
      <c r="B15" s="26" t="s">
        <v>56</v>
      </c>
      <c r="C15" s="79">
        <v>20</v>
      </c>
      <c r="D15" s="79"/>
      <c r="E15" s="79"/>
    </row>
    <row r="16" spans="1:5" ht="15">
      <c r="A16" s="4" t="s">
        <v>57</v>
      </c>
      <c r="B16" s="26" t="s">
        <v>58</v>
      </c>
      <c r="C16" s="79"/>
      <c r="D16" s="79"/>
      <c r="E16" s="79"/>
    </row>
    <row r="17" spans="1:5" ht="15">
      <c r="A17" s="4" t="s">
        <v>59</v>
      </c>
      <c r="B17" s="26" t="s">
        <v>60</v>
      </c>
      <c r="C17" s="79"/>
      <c r="D17" s="79"/>
      <c r="E17" s="79"/>
    </row>
    <row r="18" spans="1:5" ht="15">
      <c r="A18" s="4" t="s">
        <v>61</v>
      </c>
      <c r="B18" s="26" t="s">
        <v>62</v>
      </c>
      <c r="C18" s="79"/>
      <c r="D18" s="79"/>
      <c r="E18" s="79"/>
    </row>
    <row r="19" spans="1:5" ht="15">
      <c r="A19" s="4" t="s">
        <v>63</v>
      </c>
      <c r="B19" s="26" t="s">
        <v>64</v>
      </c>
      <c r="C19" s="79"/>
      <c r="D19" s="79"/>
      <c r="E19" s="79"/>
    </row>
    <row r="20" spans="1:5" ht="15">
      <c r="A20" s="4" t="s">
        <v>347</v>
      </c>
      <c r="B20" s="26" t="s">
        <v>65</v>
      </c>
      <c r="C20" s="79"/>
      <c r="D20" s="79">
        <v>10</v>
      </c>
      <c r="E20" s="79">
        <v>1</v>
      </c>
    </row>
    <row r="21" spans="1:5" ht="15">
      <c r="A21" s="28" t="s">
        <v>325</v>
      </c>
      <c r="B21" s="29" t="s">
        <v>66</v>
      </c>
      <c r="C21" s="80">
        <f>SUM(C8:C20)</f>
        <v>3701</v>
      </c>
      <c r="D21" s="80">
        <f>SUM(D8:D20)</f>
        <v>6573</v>
      </c>
      <c r="E21" s="80">
        <f>SUM(E8:E20)</f>
        <v>6037</v>
      </c>
    </row>
    <row r="22" spans="1:5" ht="15">
      <c r="A22" s="4" t="s">
        <v>67</v>
      </c>
      <c r="B22" s="26" t="s">
        <v>68</v>
      </c>
      <c r="C22" s="79">
        <v>2786</v>
      </c>
      <c r="D22" s="79">
        <v>2786</v>
      </c>
      <c r="E22" s="79">
        <v>2585</v>
      </c>
    </row>
    <row r="23" spans="1:5" ht="15">
      <c r="A23" s="4" t="s">
        <v>69</v>
      </c>
      <c r="B23" s="26" t="s">
        <v>70</v>
      </c>
      <c r="C23" s="79">
        <v>160</v>
      </c>
      <c r="D23" s="79">
        <v>161</v>
      </c>
      <c r="E23" s="79">
        <v>161</v>
      </c>
    </row>
    <row r="24" spans="1:5" ht="15">
      <c r="A24" s="5" t="s">
        <v>71</v>
      </c>
      <c r="B24" s="26" t="s">
        <v>72</v>
      </c>
      <c r="C24" s="79">
        <v>0</v>
      </c>
      <c r="D24" s="79">
        <v>19</v>
      </c>
      <c r="E24" s="79">
        <v>19</v>
      </c>
    </row>
    <row r="25" spans="1:5" ht="15">
      <c r="A25" s="6" t="s">
        <v>326</v>
      </c>
      <c r="B25" s="29" t="s">
        <v>73</v>
      </c>
      <c r="C25" s="80">
        <f>SUM(C22:C24)</f>
        <v>2946</v>
      </c>
      <c r="D25" s="80">
        <f>SUM(D22:D24)</f>
        <v>2966</v>
      </c>
      <c r="E25" s="80">
        <f>SUM(E22:E24)</f>
        <v>2765</v>
      </c>
    </row>
    <row r="26" spans="1:5" ht="15">
      <c r="A26" s="101" t="s">
        <v>377</v>
      </c>
      <c r="B26" s="102" t="s">
        <v>74</v>
      </c>
      <c r="C26" s="103">
        <f>C21+C25</f>
        <v>6647</v>
      </c>
      <c r="D26" s="103">
        <f>D21+D25</f>
        <v>9539</v>
      </c>
      <c r="E26" s="103">
        <f>E21+E25</f>
        <v>8802</v>
      </c>
    </row>
    <row r="27" spans="1:5" ht="15">
      <c r="A27" s="104" t="s">
        <v>348</v>
      </c>
      <c r="B27" s="102" t="s">
        <v>75</v>
      </c>
      <c r="C27" s="103">
        <v>1140</v>
      </c>
      <c r="D27" s="103">
        <v>1633</v>
      </c>
      <c r="E27" s="103">
        <v>1533</v>
      </c>
    </row>
    <row r="28" spans="1:5" ht="15">
      <c r="A28" s="4" t="s">
        <v>76</v>
      </c>
      <c r="B28" s="26" t="s">
        <v>77</v>
      </c>
      <c r="C28" s="79">
        <v>0</v>
      </c>
      <c r="D28" s="79"/>
      <c r="E28" s="79"/>
    </row>
    <row r="29" spans="1:5" ht="15">
      <c r="A29" s="4" t="s">
        <v>78</v>
      </c>
      <c r="B29" s="26" t="s">
        <v>79</v>
      </c>
      <c r="C29" s="79">
        <v>2168</v>
      </c>
      <c r="D29" s="79">
        <v>5388</v>
      </c>
      <c r="E29" s="79">
        <v>4001</v>
      </c>
    </row>
    <row r="30" spans="1:5" ht="15">
      <c r="A30" s="4" t="s">
        <v>80</v>
      </c>
      <c r="B30" s="26" t="s">
        <v>81</v>
      </c>
      <c r="C30" s="79"/>
      <c r="D30" s="79"/>
      <c r="E30" s="79"/>
    </row>
    <row r="31" spans="1:5" ht="15">
      <c r="A31" s="6" t="s">
        <v>327</v>
      </c>
      <c r="B31" s="29" t="s">
        <v>82</v>
      </c>
      <c r="C31" s="80">
        <f>SUM(C28:C30)</f>
        <v>2168</v>
      </c>
      <c r="D31" s="80">
        <f>SUM(D29:D30)</f>
        <v>5388</v>
      </c>
      <c r="E31" s="80">
        <f>SUM(E29:E30)</f>
        <v>4001</v>
      </c>
    </row>
    <row r="32" spans="1:5" ht="15">
      <c r="A32" s="4" t="s">
        <v>83</v>
      </c>
      <c r="B32" s="26" t="s">
        <v>84</v>
      </c>
      <c r="C32" s="79">
        <v>183</v>
      </c>
      <c r="D32" s="79">
        <v>183</v>
      </c>
      <c r="E32" s="79">
        <v>102</v>
      </c>
    </row>
    <row r="33" spans="1:5" ht="15">
      <c r="A33" s="4" t="s">
        <v>85</v>
      </c>
      <c r="B33" s="26" t="s">
        <v>86</v>
      </c>
      <c r="C33" s="79">
        <v>40</v>
      </c>
      <c r="D33" s="79">
        <v>140</v>
      </c>
      <c r="E33" s="79">
        <v>102</v>
      </c>
    </row>
    <row r="34" spans="1:5" ht="15" customHeight="1">
      <c r="A34" s="6" t="s">
        <v>378</v>
      </c>
      <c r="B34" s="29" t="s">
        <v>87</v>
      </c>
      <c r="C34" s="80">
        <f>SUM(C32:C33)</f>
        <v>223</v>
      </c>
      <c r="D34" s="80">
        <f>SUM(D32:D33)</f>
        <v>323</v>
      </c>
      <c r="E34" s="80">
        <f>SUM(E32:E33)</f>
        <v>204</v>
      </c>
    </row>
    <row r="35" spans="1:5" ht="15">
      <c r="A35" s="4" t="s">
        <v>88</v>
      </c>
      <c r="B35" s="26" t="s">
        <v>89</v>
      </c>
      <c r="C35" s="79">
        <v>552</v>
      </c>
      <c r="D35" s="79">
        <v>1752</v>
      </c>
      <c r="E35" s="79">
        <v>481</v>
      </c>
    </row>
    <row r="36" spans="1:5" ht="15">
      <c r="A36" s="4" t="s">
        <v>90</v>
      </c>
      <c r="B36" s="26" t="s">
        <v>91</v>
      </c>
      <c r="C36" s="79">
        <v>0</v>
      </c>
      <c r="D36" s="79">
        <v>37</v>
      </c>
      <c r="E36" s="79">
        <v>37</v>
      </c>
    </row>
    <row r="37" spans="1:5" ht="15">
      <c r="A37" s="4" t="s">
        <v>349</v>
      </c>
      <c r="B37" s="26" t="s">
        <v>92</v>
      </c>
      <c r="C37" s="79">
        <v>0</v>
      </c>
      <c r="D37" s="79">
        <v>55</v>
      </c>
      <c r="E37" s="79">
        <v>55</v>
      </c>
    </row>
    <row r="38" spans="1:5" ht="15">
      <c r="A38" s="4" t="s">
        <v>93</v>
      </c>
      <c r="B38" s="26" t="s">
        <v>94</v>
      </c>
      <c r="C38" s="79">
        <v>1244</v>
      </c>
      <c r="D38" s="79">
        <v>2458</v>
      </c>
      <c r="E38" s="79">
        <v>2458</v>
      </c>
    </row>
    <row r="39" spans="1:5" ht="15">
      <c r="A39" s="9" t="s">
        <v>350</v>
      </c>
      <c r="B39" s="26" t="s">
        <v>95</v>
      </c>
      <c r="C39" s="79"/>
      <c r="D39" s="79"/>
      <c r="E39" s="79"/>
    </row>
    <row r="40" spans="1:5" ht="15">
      <c r="A40" s="5" t="s">
        <v>96</v>
      </c>
      <c r="B40" s="26" t="s">
        <v>97</v>
      </c>
      <c r="C40" s="79">
        <v>526</v>
      </c>
      <c r="D40" s="79">
        <v>1224</v>
      </c>
      <c r="E40" s="79">
        <v>733</v>
      </c>
    </row>
    <row r="41" spans="1:5" ht="15">
      <c r="A41" s="4" t="s">
        <v>351</v>
      </c>
      <c r="B41" s="26" t="s">
        <v>98</v>
      </c>
      <c r="C41" s="79">
        <v>2040</v>
      </c>
      <c r="D41" s="79">
        <v>2079</v>
      </c>
      <c r="E41" s="79">
        <v>2041</v>
      </c>
    </row>
    <row r="42" spans="1:5" ht="15">
      <c r="A42" s="6" t="s">
        <v>328</v>
      </c>
      <c r="B42" s="29" t="s">
        <v>99</v>
      </c>
      <c r="C42" s="80">
        <f>SUM(C35:C41)</f>
        <v>4362</v>
      </c>
      <c r="D42" s="80">
        <f>SUM(D35:D41)</f>
        <v>7605</v>
      </c>
      <c r="E42" s="80">
        <f>SUM(E35:E41)</f>
        <v>5805</v>
      </c>
    </row>
    <row r="43" spans="1:5" ht="15">
      <c r="A43" s="4" t="s">
        <v>100</v>
      </c>
      <c r="B43" s="26" t="s">
        <v>101</v>
      </c>
      <c r="C43" s="79">
        <v>0</v>
      </c>
      <c r="D43" s="79">
        <v>23</v>
      </c>
      <c r="E43" s="79">
        <v>23</v>
      </c>
    </row>
    <row r="44" spans="1:5" ht="15">
      <c r="A44" s="4" t="s">
        <v>102</v>
      </c>
      <c r="B44" s="26" t="s">
        <v>103</v>
      </c>
      <c r="C44" s="79"/>
      <c r="D44" s="79"/>
      <c r="E44" s="79"/>
    </row>
    <row r="45" spans="1:5" ht="15">
      <c r="A45" s="6" t="s">
        <v>329</v>
      </c>
      <c r="B45" s="29" t="s">
        <v>104</v>
      </c>
      <c r="C45" s="80">
        <f>SUM(C43:C44)</f>
        <v>0</v>
      </c>
      <c r="D45" s="80">
        <f>SUM(D43:D44)</f>
        <v>23</v>
      </c>
      <c r="E45" s="80">
        <f>SUM(E43:E44)</f>
        <v>23</v>
      </c>
    </row>
    <row r="46" spans="1:5" ht="15">
      <c r="A46" s="4" t="s">
        <v>105</v>
      </c>
      <c r="B46" s="26" t="s">
        <v>106</v>
      </c>
      <c r="C46" s="79">
        <v>1236</v>
      </c>
      <c r="D46" s="79">
        <v>2354</v>
      </c>
      <c r="E46" s="79">
        <v>2106</v>
      </c>
    </row>
    <row r="47" spans="1:5" ht="15">
      <c r="A47" s="4" t="s">
        <v>107</v>
      </c>
      <c r="B47" s="26" t="s">
        <v>108</v>
      </c>
      <c r="C47" s="79">
        <v>0</v>
      </c>
      <c r="D47" s="79">
        <v>21</v>
      </c>
      <c r="E47" s="79">
        <v>21</v>
      </c>
    </row>
    <row r="48" spans="1:5" ht="15">
      <c r="A48" s="4" t="s">
        <v>352</v>
      </c>
      <c r="B48" s="26" t="s">
        <v>109</v>
      </c>
      <c r="C48" s="79"/>
      <c r="D48" s="79"/>
      <c r="E48" s="79"/>
    </row>
    <row r="49" spans="1:5" ht="15">
      <c r="A49" s="4" t="s">
        <v>353</v>
      </c>
      <c r="B49" s="26" t="s">
        <v>110</v>
      </c>
      <c r="C49" s="79"/>
      <c r="D49" s="79"/>
      <c r="E49" s="79"/>
    </row>
    <row r="50" spans="1:5" ht="15">
      <c r="A50" s="4" t="s">
        <v>111</v>
      </c>
      <c r="B50" s="26" t="s">
        <v>112</v>
      </c>
      <c r="C50" s="79">
        <v>43</v>
      </c>
      <c r="D50" s="79">
        <v>59</v>
      </c>
      <c r="E50" s="79">
        <v>58</v>
      </c>
    </row>
    <row r="51" spans="1:5" ht="15">
      <c r="A51" s="6" t="s">
        <v>330</v>
      </c>
      <c r="B51" s="29" t="s">
        <v>113</v>
      </c>
      <c r="C51" s="80">
        <f>SUM(C46:C50)</f>
        <v>1279</v>
      </c>
      <c r="D51" s="80">
        <f>SUM(D46:D50)</f>
        <v>2434</v>
      </c>
      <c r="E51" s="80">
        <f>SUM(E46:E50)</f>
        <v>2185</v>
      </c>
    </row>
    <row r="52" spans="1:5" ht="15">
      <c r="A52" s="35" t="s">
        <v>331</v>
      </c>
      <c r="B52" s="47" t="s">
        <v>114</v>
      </c>
      <c r="C52" s="80">
        <f>C31+C34+C42+C45+C51</f>
        <v>8032</v>
      </c>
      <c r="D52" s="80">
        <f>D31+D34+D42+D45+D51</f>
        <v>15773</v>
      </c>
      <c r="E52" s="80">
        <f>E31+E34+E42+E45+E51</f>
        <v>12218</v>
      </c>
    </row>
    <row r="53" spans="1:5" ht="15">
      <c r="A53" s="11" t="s">
        <v>115</v>
      </c>
      <c r="B53" s="26" t="s">
        <v>116</v>
      </c>
      <c r="C53" s="79"/>
      <c r="D53" s="79"/>
      <c r="E53" s="79"/>
    </row>
    <row r="54" spans="1:5" ht="15">
      <c r="A54" s="11" t="s">
        <v>332</v>
      </c>
      <c r="B54" s="26" t="s">
        <v>117</v>
      </c>
      <c r="C54" s="79">
        <v>0</v>
      </c>
      <c r="D54" s="79">
        <v>57</v>
      </c>
      <c r="E54" s="79">
        <v>57</v>
      </c>
    </row>
    <row r="55" spans="1:5" ht="15">
      <c r="A55" s="14" t="s">
        <v>354</v>
      </c>
      <c r="B55" s="26" t="s">
        <v>118</v>
      </c>
      <c r="C55" s="79"/>
      <c r="D55" s="79"/>
      <c r="E55" s="79"/>
    </row>
    <row r="56" spans="1:5" ht="15">
      <c r="A56" s="14" t="s">
        <v>355</v>
      </c>
      <c r="B56" s="26" t="s">
        <v>119</v>
      </c>
      <c r="C56" s="79"/>
      <c r="D56" s="79"/>
      <c r="E56" s="79"/>
    </row>
    <row r="57" spans="1:5" ht="15">
      <c r="A57" s="14" t="s">
        <v>356</v>
      </c>
      <c r="B57" s="26" t="s">
        <v>120</v>
      </c>
      <c r="C57" s="79"/>
      <c r="D57" s="79"/>
      <c r="E57" s="79"/>
    </row>
    <row r="58" spans="1:5" ht="15">
      <c r="A58" s="11" t="s">
        <v>357</v>
      </c>
      <c r="B58" s="26" t="s">
        <v>121</v>
      </c>
      <c r="C58" s="79"/>
      <c r="D58" s="79"/>
      <c r="E58" s="79"/>
    </row>
    <row r="59" spans="1:5" ht="15">
      <c r="A59" s="11" t="s">
        <v>358</v>
      </c>
      <c r="B59" s="26" t="s">
        <v>122</v>
      </c>
      <c r="C59" s="79"/>
      <c r="D59" s="79"/>
      <c r="E59" s="79"/>
    </row>
    <row r="60" spans="1:7" ht="15">
      <c r="A60" s="11" t="s">
        <v>359</v>
      </c>
      <c r="B60" s="26" t="s">
        <v>123</v>
      </c>
      <c r="C60" s="79">
        <v>1457</v>
      </c>
      <c r="D60" s="79">
        <v>1457</v>
      </c>
      <c r="E60" s="79">
        <v>832</v>
      </c>
      <c r="G60" s="77"/>
    </row>
    <row r="61" spans="1:5" ht="15">
      <c r="A61" s="44" t="s">
        <v>333</v>
      </c>
      <c r="B61" s="47" t="s">
        <v>124</v>
      </c>
      <c r="C61" s="80">
        <f>SUM(C53:C60)</f>
        <v>1457</v>
      </c>
      <c r="D61" s="80">
        <f>SUM(D53:D60)</f>
        <v>1514</v>
      </c>
      <c r="E61" s="80">
        <f>SUM(E53:E60)</f>
        <v>889</v>
      </c>
    </row>
    <row r="62" spans="1:5" ht="15">
      <c r="A62" s="10" t="s">
        <v>360</v>
      </c>
      <c r="B62" s="26" t="s">
        <v>125</v>
      </c>
      <c r="C62" s="79"/>
      <c r="D62" s="79"/>
      <c r="E62" s="79"/>
    </row>
    <row r="63" spans="1:5" ht="15">
      <c r="A63" s="10" t="s">
        <v>126</v>
      </c>
      <c r="B63" s="26" t="s">
        <v>127</v>
      </c>
      <c r="C63" s="79">
        <v>0</v>
      </c>
      <c r="D63" s="79">
        <v>32</v>
      </c>
      <c r="E63" s="79">
        <v>22</v>
      </c>
    </row>
    <row r="64" spans="1:5" ht="15">
      <c r="A64" s="10" t="s">
        <v>128</v>
      </c>
      <c r="B64" s="26" t="s">
        <v>129</v>
      </c>
      <c r="C64" s="79"/>
      <c r="D64" s="79"/>
      <c r="E64" s="79"/>
    </row>
    <row r="65" spans="1:5" ht="15">
      <c r="A65" s="10" t="s">
        <v>334</v>
      </c>
      <c r="B65" s="26" t="s">
        <v>130</v>
      </c>
      <c r="C65" s="79"/>
      <c r="D65" s="79"/>
      <c r="E65" s="79"/>
    </row>
    <row r="66" spans="1:5" ht="15">
      <c r="A66" s="10" t="s">
        <v>361</v>
      </c>
      <c r="B66" s="26" t="s">
        <v>131</v>
      </c>
      <c r="C66" s="79"/>
      <c r="D66" s="79"/>
      <c r="E66" s="79"/>
    </row>
    <row r="67" spans="1:5" ht="15">
      <c r="A67" s="10" t="s">
        <v>335</v>
      </c>
      <c r="B67" s="26" t="s">
        <v>132</v>
      </c>
      <c r="C67" s="79">
        <v>1649</v>
      </c>
      <c r="D67" s="79">
        <v>1893</v>
      </c>
      <c r="E67" s="79">
        <v>1894</v>
      </c>
    </row>
    <row r="68" spans="1:5" ht="15">
      <c r="A68" s="10" t="s">
        <v>362</v>
      </c>
      <c r="B68" s="26" t="s">
        <v>133</v>
      </c>
      <c r="C68" s="79"/>
      <c r="D68" s="79"/>
      <c r="E68" s="79"/>
    </row>
    <row r="69" spans="1:5" ht="15">
      <c r="A69" s="10" t="s">
        <v>363</v>
      </c>
      <c r="B69" s="26" t="s">
        <v>134</v>
      </c>
      <c r="C69" s="79"/>
      <c r="D69" s="79"/>
      <c r="E69" s="79"/>
    </row>
    <row r="70" spans="1:5" ht="15">
      <c r="A70" s="10" t="s">
        <v>135</v>
      </c>
      <c r="B70" s="26" t="s">
        <v>136</v>
      </c>
      <c r="C70" s="79"/>
      <c r="D70" s="79"/>
      <c r="E70" s="79"/>
    </row>
    <row r="71" spans="1:5" ht="15">
      <c r="A71" s="16" t="s">
        <v>137</v>
      </c>
      <c r="B71" s="26" t="s">
        <v>138</v>
      </c>
      <c r="C71" s="79"/>
      <c r="D71" s="79"/>
      <c r="E71" s="79"/>
    </row>
    <row r="72" spans="1:5" ht="15">
      <c r="A72" s="10" t="s">
        <v>364</v>
      </c>
      <c r="B72" s="26" t="s">
        <v>139</v>
      </c>
      <c r="C72" s="79">
        <v>60</v>
      </c>
      <c r="D72" s="79">
        <v>1008</v>
      </c>
      <c r="E72" s="79">
        <v>948</v>
      </c>
    </row>
    <row r="73" spans="1:5" ht="15">
      <c r="A73" s="16" t="s">
        <v>446</v>
      </c>
      <c r="B73" s="26" t="s">
        <v>140</v>
      </c>
      <c r="C73" s="79">
        <v>0</v>
      </c>
      <c r="D73" s="79"/>
      <c r="E73" s="79"/>
    </row>
    <row r="74" spans="1:5" ht="15">
      <c r="A74" s="16" t="s">
        <v>447</v>
      </c>
      <c r="B74" s="26" t="s">
        <v>140</v>
      </c>
      <c r="C74" s="79">
        <v>7638</v>
      </c>
      <c r="D74" s="79">
        <v>100</v>
      </c>
      <c r="E74" s="79"/>
    </row>
    <row r="75" spans="1:5" ht="15">
      <c r="A75" s="44" t="s">
        <v>336</v>
      </c>
      <c r="B75" s="47" t="s">
        <v>141</v>
      </c>
      <c r="C75" s="80">
        <f>SUM(C62:C74)</f>
        <v>9347</v>
      </c>
      <c r="D75" s="80">
        <f>SUM(D62:D74)</f>
        <v>3033</v>
      </c>
      <c r="E75" s="80">
        <f>SUM(E62:E74)</f>
        <v>2864</v>
      </c>
    </row>
    <row r="76" spans="1:5" ht="15.75">
      <c r="A76" s="49" t="s">
        <v>17</v>
      </c>
      <c r="B76" s="47"/>
      <c r="C76" s="103">
        <f>C26+C27+C52+C61+C75</f>
        <v>26623</v>
      </c>
      <c r="D76" s="103">
        <f>D26+D27+D52+D61+D75</f>
        <v>31492</v>
      </c>
      <c r="E76" s="103">
        <f>E26+E27+E52+E61+E75</f>
        <v>26306</v>
      </c>
    </row>
    <row r="77" spans="1:5" ht="15">
      <c r="A77" s="30" t="s">
        <v>142</v>
      </c>
      <c r="B77" s="26" t="s">
        <v>143</v>
      </c>
      <c r="C77" s="79"/>
      <c r="D77" s="79"/>
      <c r="E77" s="79"/>
    </row>
    <row r="78" spans="1:5" ht="15">
      <c r="A78" s="30" t="s">
        <v>365</v>
      </c>
      <c r="B78" s="26" t="s">
        <v>144</v>
      </c>
      <c r="C78" s="79">
        <v>0</v>
      </c>
      <c r="D78" s="79">
        <v>1288</v>
      </c>
      <c r="E78" s="79">
        <v>945</v>
      </c>
    </row>
    <row r="79" spans="1:5" ht="15">
      <c r="A79" s="30" t="s">
        <v>145</v>
      </c>
      <c r="B79" s="26" t="s">
        <v>146</v>
      </c>
      <c r="C79" s="79"/>
      <c r="D79" s="79"/>
      <c r="E79" s="79"/>
    </row>
    <row r="80" spans="1:5" ht="15">
      <c r="A80" s="30" t="s">
        <v>147</v>
      </c>
      <c r="B80" s="26" t="s">
        <v>148</v>
      </c>
      <c r="C80" s="79">
        <v>403</v>
      </c>
      <c r="D80" s="79">
        <v>10248</v>
      </c>
      <c r="E80" s="79">
        <v>10248</v>
      </c>
    </row>
    <row r="81" spans="1:5" ht="15">
      <c r="A81" s="5" t="s">
        <v>149</v>
      </c>
      <c r="B81" s="26" t="s">
        <v>150</v>
      </c>
      <c r="C81" s="79"/>
      <c r="D81" s="79"/>
      <c r="E81" s="79"/>
    </row>
    <row r="82" spans="1:5" ht="15">
      <c r="A82" s="5" t="s">
        <v>151</v>
      </c>
      <c r="B82" s="26" t="s">
        <v>152</v>
      </c>
      <c r="C82" s="79"/>
      <c r="D82" s="79"/>
      <c r="E82" s="79"/>
    </row>
    <row r="83" spans="1:5" ht="15">
      <c r="A83" s="5" t="s">
        <v>153</v>
      </c>
      <c r="B83" s="26" t="s">
        <v>154</v>
      </c>
      <c r="C83" s="79">
        <v>109</v>
      </c>
      <c r="D83" s="79">
        <v>4067</v>
      </c>
      <c r="E83" s="79">
        <v>2955</v>
      </c>
    </row>
    <row r="84" spans="1:5" ht="15">
      <c r="A84" s="45" t="s">
        <v>338</v>
      </c>
      <c r="B84" s="47" t="s">
        <v>155</v>
      </c>
      <c r="C84" s="80">
        <f>SUM(C77:C83)</f>
        <v>512</v>
      </c>
      <c r="D84" s="80">
        <f>SUM(D77:D83)</f>
        <v>15603</v>
      </c>
      <c r="E84" s="80">
        <f>SUM(E77:E83)</f>
        <v>14148</v>
      </c>
    </row>
    <row r="85" spans="1:5" ht="15">
      <c r="A85" s="11" t="s">
        <v>156</v>
      </c>
      <c r="B85" s="26" t="s">
        <v>157</v>
      </c>
      <c r="C85" s="79">
        <v>20791</v>
      </c>
      <c r="D85" s="79">
        <v>20791</v>
      </c>
      <c r="E85" s="79">
        <v>15169</v>
      </c>
    </row>
    <row r="86" spans="1:5" ht="15">
      <c r="A86" s="11" t="s">
        <v>158</v>
      </c>
      <c r="B86" s="26" t="s">
        <v>159</v>
      </c>
      <c r="C86" s="79"/>
      <c r="D86" s="79"/>
      <c r="E86" s="79"/>
    </row>
    <row r="87" spans="1:5" ht="15">
      <c r="A87" s="11" t="s">
        <v>160</v>
      </c>
      <c r="B87" s="26" t="s">
        <v>161</v>
      </c>
      <c r="C87" s="79"/>
      <c r="D87" s="79"/>
      <c r="E87" s="79"/>
    </row>
    <row r="88" spans="1:5" ht="15">
      <c r="A88" s="11" t="s">
        <v>162</v>
      </c>
      <c r="B88" s="26" t="s">
        <v>163</v>
      </c>
      <c r="C88" s="79">
        <v>5614</v>
      </c>
      <c r="D88" s="79">
        <v>5614</v>
      </c>
      <c r="E88" s="79">
        <v>3961</v>
      </c>
    </row>
    <row r="89" spans="1:5" ht="15">
      <c r="A89" s="44" t="s">
        <v>339</v>
      </c>
      <c r="B89" s="47" t="s">
        <v>164</v>
      </c>
      <c r="C89" s="80">
        <f>SUM(C85:C88)</f>
        <v>26405</v>
      </c>
      <c r="D89" s="80">
        <f>SUM(D85:D88)</f>
        <v>26405</v>
      </c>
      <c r="E89" s="80">
        <f>SUM(E85:E88)</f>
        <v>19130</v>
      </c>
    </row>
    <row r="90" spans="1:5" ht="15">
      <c r="A90" s="11" t="s">
        <v>165</v>
      </c>
      <c r="B90" s="26" t="s">
        <v>166</v>
      </c>
      <c r="C90" s="79"/>
      <c r="D90" s="79"/>
      <c r="E90" s="79"/>
    </row>
    <row r="91" spans="1:5" ht="15">
      <c r="A91" s="11" t="s">
        <v>366</v>
      </c>
      <c r="B91" s="26" t="s">
        <v>167</v>
      </c>
      <c r="C91" s="79"/>
      <c r="D91" s="79"/>
      <c r="E91" s="79"/>
    </row>
    <row r="92" spans="1:5" ht="15">
      <c r="A92" s="11" t="s">
        <v>367</v>
      </c>
      <c r="B92" s="26" t="s">
        <v>168</v>
      </c>
      <c r="C92" s="79"/>
      <c r="D92" s="79"/>
      <c r="E92" s="79"/>
    </row>
    <row r="93" spans="1:5" ht="15">
      <c r="A93" s="11" t="s">
        <v>368</v>
      </c>
      <c r="B93" s="26" t="s">
        <v>169</v>
      </c>
      <c r="C93" s="79"/>
      <c r="D93" s="79"/>
      <c r="E93" s="79"/>
    </row>
    <row r="94" spans="1:5" ht="15">
      <c r="A94" s="11" t="s">
        <v>369</v>
      </c>
      <c r="B94" s="26" t="s">
        <v>170</v>
      </c>
      <c r="C94" s="79"/>
      <c r="D94" s="79"/>
      <c r="E94" s="79"/>
    </row>
    <row r="95" spans="1:5" ht="15">
      <c r="A95" s="11" t="s">
        <v>370</v>
      </c>
      <c r="B95" s="26" t="s">
        <v>171</v>
      </c>
      <c r="C95" s="79"/>
      <c r="D95" s="79"/>
      <c r="E95" s="79"/>
    </row>
    <row r="96" spans="1:5" ht="15">
      <c r="A96" s="11" t="s">
        <v>172</v>
      </c>
      <c r="B96" s="26" t="s">
        <v>173</v>
      </c>
      <c r="C96" s="79"/>
      <c r="D96" s="79"/>
      <c r="E96" s="79"/>
    </row>
    <row r="97" spans="1:5" ht="15">
      <c r="A97" s="11" t="s">
        <v>371</v>
      </c>
      <c r="B97" s="26" t="s">
        <v>174</v>
      </c>
      <c r="C97" s="79"/>
      <c r="D97" s="79"/>
      <c r="E97" s="79"/>
    </row>
    <row r="98" spans="1:5" ht="15">
      <c r="A98" s="44" t="s">
        <v>340</v>
      </c>
      <c r="B98" s="47" t="s">
        <v>175</v>
      </c>
      <c r="C98" s="79">
        <v>0</v>
      </c>
      <c r="D98" s="79">
        <v>0</v>
      </c>
      <c r="E98" s="79">
        <v>0</v>
      </c>
    </row>
    <row r="99" spans="1:5" ht="15.75">
      <c r="A99" s="49" t="s">
        <v>18</v>
      </c>
      <c r="B99" s="47"/>
      <c r="C99" s="79">
        <f>C84+C89+C98</f>
        <v>26917</v>
      </c>
      <c r="D99" s="79">
        <f>D84+D89+D98</f>
        <v>42008</v>
      </c>
      <c r="E99" s="79">
        <f>E84+E89+E98</f>
        <v>33278</v>
      </c>
    </row>
    <row r="100" spans="1:5" ht="15.75">
      <c r="A100" s="31" t="s">
        <v>379</v>
      </c>
      <c r="B100" s="32" t="s">
        <v>176</v>
      </c>
      <c r="C100" s="80">
        <f>C76+C99</f>
        <v>53540</v>
      </c>
      <c r="D100" s="80">
        <f>D76+D99</f>
        <v>73500</v>
      </c>
      <c r="E100" s="80">
        <f>E26+E27+E52+E61+E75+E84+E89+E98</f>
        <v>59584</v>
      </c>
    </row>
    <row r="101" spans="1:24" ht="15">
      <c r="A101" s="11" t="s">
        <v>372</v>
      </c>
      <c r="B101" s="4" t="s">
        <v>177</v>
      </c>
      <c r="C101" s="85"/>
      <c r="D101" s="85"/>
      <c r="E101" s="85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9"/>
      <c r="X101" s="19"/>
    </row>
    <row r="102" spans="1:24" ht="15">
      <c r="A102" s="11" t="s">
        <v>178</v>
      </c>
      <c r="B102" s="4" t="s">
        <v>179</v>
      </c>
      <c r="C102" s="85"/>
      <c r="D102" s="85"/>
      <c r="E102" s="85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9"/>
      <c r="X102" s="19"/>
    </row>
    <row r="103" spans="1:24" ht="15">
      <c r="A103" s="11" t="s">
        <v>373</v>
      </c>
      <c r="B103" s="4" t="s">
        <v>180</v>
      </c>
      <c r="C103" s="85"/>
      <c r="D103" s="85"/>
      <c r="E103" s="85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9"/>
      <c r="X103" s="19"/>
    </row>
    <row r="104" spans="1:24" ht="15">
      <c r="A104" s="13" t="s">
        <v>341</v>
      </c>
      <c r="B104" s="6" t="s">
        <v>181</v>
      </c>
      <c r="C104" s="86"/>
      <c r="D104" s="86"/>
      <c r="E104" s="86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19"/>
      <c r="X104" s="19"/>
    </row>
    <row r="105" spans="1:24" ht="15">
      <c r="A105" s="33" t="s">
        <v>374</v>
      </c>
      <c r="B105" s="4" t="s">
        <v>182</v>
      </c>
      <c r="C105" s="87"/>
      <c r="D105" s="87"/>
      <c r="E105" s="87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19"/>
      <c r="X105" s="19"/>
    </row>
    <row r="106" spans="1:24" ht="15">
      <c r="A106" s="33" t="s">
        <v>344</v>
      </c>
      <c r="B106" s="4" t="s">
        <v>183</v>
      </c>
      <c r="C106" s="87"/>
      <c r="D106" s="87"/>
      <c r="E106" s="87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19"/>
      <c r="X106" s="19"/>
    </row>
    <row r="107" spans="1:24" ht="15">
      <c r="A107" s="11" t="s">
        <v>184</v>
      </c>
      <c r="B107" s="4" t="s">
        <v>185</v>
      </c>
      <c r="C107" s="85"/>
      <c r="D107" s="85"/>
      <c r="E107" s="85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9"/>
      <c r="X107" s="19"/>
    </row>
    <row r="108" spans="1:24" ht="15">
      <c r="A108" s="11" t="s">
        <v>375</v>
      </c>
      <c r="B108" s="4" t="s">
        <v>186</v>
      </c>
      <c r="C108" s="85"/>
      <c r="D108" s="85"/>
      <c r="E108" s="85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9"/>
      <c r="X108" s="19"/>
    </row>
    <row r="109" spans="1:24" ht="15">
      <c r="A109" s="12" t="s">
        <v>342</v>
      </c>
      <c r="B109" s="6" t="s">
        <v>187</v>
      </c>
      <c r="C109" s="88"/>
      <c r="D109" s="88"/>
      <c r="E109" s="88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19"/>
      <c r="X109" s="19"/>
    </row>
    <row r="110" spans="1:24" ht="15">
      <c r="A110" s="33" t="s">
        <v>188</v>
      </c>
      <c r="B110" s="4" t="s">
        <v>189</v>
      </c>
      <c r="C110" s="87"/>
      <c r="D110" s="87"/>
      <c r="E110" s="87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19"/>
      <c r="X110" s="19"/>
    </row>
    <row r="111" spans="1:24" ht="15.75">
      <c r="A111" s="33" t="s">
        <v>190</v>
      </c>
      <c r="B111" s="4" t="s">
        <v>191</v>
      </c>
      <c r="C111" s="89">
        <v>775</v>
      </c>
      <c r="D111" s="105">
        <v>775</v>
      </c>
      <c r="E111" s="89">
        <v>775</v>
      </c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19"/>
      <c r="X111" s="19"/>
    </row>
    <row r="112" spans="1:24" ht="15">
      <c r="A112" s="12" t="s">
        <v>192</v>
      </c>
      <c r="B112" s="6" t="s">
        <v>193</v>
      </c>
      <c r="C112" s="90"/>
      <c r="D112" s="90"/>
      <c r="E112" s="90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19"/>
      <c r="X112" s="19"/>
    </row>
    <row r="113" spans="1:24" ht="15">
      <c r="A113" s="33" t="s">
        <v>194</v>
      </c>
      <c r="B113" s="4" t="s">
        <v>195</v>
      </c>
      <c r="C113" s="87"/>
      <c r="D113" s="87"/>
      <c r="E113" s="87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19"/>
      <c r="X113" s="19"/>
    </row>
    <row r="114" spans="1:24" ht="15">
      <c r="A114" s="33" t="s">
        <v>196</v>
      </c>
      <c r="B114" s="4" t="s">
        <v>197</v>
      </c>
      <c r="C114" s="87"/>
      <c r="D114" s="87"/>
      <c r="E114" s="87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19"/>
      <c r="X114" s="19"/>
    </row>
    <row r="115" spans="1:24" ht="15">
      <c r="A115" s="33" t="s">
        <v>198</v>
      </c>
      <c r="B115" s="4" t="s">
        <v>199</v>
      </c>
      <c r="C115" s="87"/>
      <c r="D115" s="87"/>
      <c r="E115" s="87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19"/>
      <c r="X115" s="19"/>
    </row>
    <row r="116" spans="1:24" ht="15">
      <c r="A116" s="34" t="s">
        <v>343</v>
      </c>
      <c r="B116" s="35" t="s">
        <v>200</v>
      </c>
      <c r="C116" s="90">
        <f>SUM(C104,C109,C110:C115)</f>
        <v>775</v>
      </c>
      <c r="D116" s="90">
        <f>SUM(D104,D109,D110:D115)</f>
        <v>775</v>
      </c>
      <c r="E116" s="90">
        <f>SUM(E104,E109,E110:E115)</f>
        <v>775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19"/>
      <c r="X116" s="19"/>
    </row>
    <row r="117" spans="1:24" ht="15">
      <c r="A117" s="33" t="s">
        <v>201</v>
      </c>
      <c r="B117" s="4" t="s">
        <v>202</v>
      </c>
      <c r="C117" s="87"/>
      <c r="D117" s="87"/>
      <c r="E117" s="87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19"/>
      <c r="X117" s="19"/>
    </row>
    <row r="118" spans="1:24" ht="15">
      <c r="A118" s="11" t="s">
        <v>203</v>
      </c>
      <c r="B118" s="4" t="s">
        <v>204</v>
      </c>
      <c r="C118" s="85"/>
      <c r="D118" s="85"/>
      <c r="E118" s="85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9"/>
      <c r="X118" s="19"/>
    </row>
    <row r="119" spans="1:24" ht="15">
      <c r="A119" s="33" t="s">
        <v>376</v>
      </c>
      <c r="B119" s="4" t="s">
        <v>205</v>
      </c>
      <c r="C119" s="87"/>
      <c r="D119" s="87"/>
      <c r="E119" s="87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19"/>
      <c r="X119" s="19"/>
    </row>
    <row r="120" spans="1:24" ht="15">
      <c r="A120" s="33" t="s">
        <v>345</v>
      </c>
      <c r="B120" s="4" t="s">
        <v>206</v>
      </c>
      <c r="C120" s="87"/>
      <c r="D120" s="87"/>
      <c r="E120" s="87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19"/>
      <c r="X120" s="19"/>
    </row>
    <row r="121" spans="1:24" ht="15">
      <c r="A121" s="34" t="s">
        <v>346</v>
      </c>
      <c r="B121" s="35" t="s">
        <v>207</v>
      </c>
      <c r="C121" s="90">
        <f>SUM(C117:C120)</f>
        <v>0</v>
      </c>
      <c r="D121" s="88"/>
      <c r="E121" s="88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19"/>
      <c r="X121" s="19"/>
    </row>
    <row r="122" spans="1:24" ht="15">
      <c r="A122" s="11" t="s">
        <v>208</v>
      </c>
      <c r="B122" s="4" t="s">
        <v>209</v>
      </c>
      <c r="C122" s="85"/>
      <c r="D122" s="85"/>
      <c r="E122" s="85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9"/>
      <c r="X122" s="19"/>
    </row>
    <row r="123" spans="1:24" ht="15.75">
      <c r="A123" s="36" t="s">
        <v>380</v>
      </c>
      <c r="B123" s="37" t="s">
        <v>210</v>
      </c>
      <c r="C123" s="90">
        <f>C116+C121+C122</f>
        <v>775</v>
      </c>
      <c r="D123" s="90">
        <f>D116+D121+D122</f>
        <v>775</v>
      </c>
      <c r="E123" s="90">
        <f>E116+E121+E122</f>
        <v>775</v>
      </c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19"/>
      <c r="X123" s="19"/>
    </row>
    <row r="124" spans="1:24" ht="15.75">
      <c r="A124" s="39" t="s">
        <v>416</v>
      </c>
      <c r="B124" s="40"/>
      <c r="C124" s="80">
        <f>C100+C123</f>
        <v>54315</v>
      </c>
      <c r="D124" s="80">
        <f>D100+D123</f>
        <v>74275</v>
      </c>
      <c r="E124" s="80">
        <f>E26+E27+E52+E61+E75+E84+E89+E98+E123</f>
        <v>60359</v>
      </c>
      <c r="F124" s="81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</row>
    <row r="125" spans="2:24" ht="15">
      <c r="B125" s="19"/>
      <c r="C125" s="19"/>
      <c r="D125" s="81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</row>
    <row r="126" spans="2:24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</row>
    <row r="127" spans="2:24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</row>
    <row r="128" spans="2:24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</row>
    <row r="129" spans="2:24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</row>
    <row r="130" spans="2:24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</row>
    <row r="131" spans="2:24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</row>
    <row r="132" spans="2:24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</row>
    <row r="133" spans="2:24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</row>
    <row r="134" spans="2:24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</row>
    <row r="135" spans="2:24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</row>
    <row r="136" spans="2:24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</row>
    <row r="137" spans="2:24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</row>
    <row r="138" spans="2:24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</row>
    <row r="139" spans="2:24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</row>
    <row r="140" spans="2:24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</row>
    <row r="141" spans="2:24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</row>
    <row r="142" spans="2:24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</row>
    <row r="143" spans="2:24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</row>
    <row r="144" spans="2:24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</row>
    <row r="145" spans="2:24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</row>
    <row r="146" spans="2:24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</row>
    <row r="147" spans="2:24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</row>
    <row r="148" spans="2:24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</row>
    <row r="149" spans="2:24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</row>
    <row r="150" spans="2:24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</row>
    <row r="151" spans="2:24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</row>
    <row r="152" spans="2:24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</row>
    <row r="153" spans="2:24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</row>
    <row r="154" spans="2:24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</row>
    <row r="155" spans="2:24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</row>
    <row r="156" spans="2:24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</row>
    <row r="157" spans="2:24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</row>
    <row r="158" spans="2:24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</row>
    <row r="159" spans="2:24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</row>
    <row r="160" spans="2:24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</row>
    <row r="161" spans="2:24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</row>
    <row r="162" spans="2:24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</row>
    <row r="163" spans="2:24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</row>
    <row r="164" spans="2:24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</row>
    <row r="165" spans="2:24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</row>
    <row r="166" spans="2:24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</row>
    <row r="167" spans="2:24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</row>
    <row r="168" spans="2:24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</row>
    <row r="169" spans="2:24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</row>
    <row r="170" spans="2:24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</row>
    <row r="171" spans="2:24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</row>
    <row r="172" spans="2:24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</row>
    <row r="173" spans="2:24" ht="15"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5"/>
  <sheetViews>
    <sheetView zoomScaleSheetLayoutView="100" zoomScalePageLayoutView="0" workbookViewId="0" topLeftCell="A1">
      <selection activeCell="A1" sqref="A1:J30"/>
    </sheetView>
  </sheetViews>
  <sheetFormatPr defaultColWidth="8.00390625" defaultRowHeight="15"/>
  <cols>
    <col min="1" max="1" width="4.8515625" style="120" bestFit="1" customWidth="1"/>
    <col min="2" max="2" width="46.8515625" style="120" bestFit="1" customWidth="1"/>
    <col min="3" max="3" width="13.28125" style="120" bestFit="1" customWidth="1"/>
    <col min="4" max="4" width="15.8515625" style="120" bestFit="1" customWidth="1"/>
    <col min="5" max="5" width="9.140625" style="120" bestFit="1" customWidth="1"/>
    <col min="6" max="6" width="48.57421875" style="120" bestFit="1" customWidth="1"/>
    <col min="7" max="7" width="13.28125" style="120" bestFit="1" customWidth="1"/>
    <col min="8" max="8" width="15.8515625" style="120" bestFit="1" customWidth="1"/>
    <col min="9" max="16384" width="8.00390625" style="120" customWidth="1"/>
  </cols>
  <sheetData>
    <row r="1" spans="1:10" ht="39.75" customHeight="1">
      <c r="A1" s="117"/>
      <c r="B1" s="118" t="s">
        <v>452</v>
      </c>
      <c r="C1" s="119"/>
      <c r="D1" s="119"/>
      <c r="E1" s="119"/>
      <c r="F1" s="119"/>
      <c r="G1" s="119"/>
      <c r="H1" s="119"/>
      <c r="I1" s="119"/>
      <c r="J1" s="401" t="s">
        <v>836</v>
      </c>
    </row>
    <row r="2" spans="1:10" ht="14.25" thickBot="1">
      <c r="A2" s="117"/>
      <c r="B2" s="117"/>
      <c r="C2" s="117"/>
      <c r="D2" s="117"/>
      <c r="E2" s="117"/>
      <c r="F2" s="117"/>
      <c r="G2" s="121"/>
      <c r="H2" s="121"/>
      <c r="I2" s="121" t="s">
        <v>558</v>
      </c>
      <c r="J2" s="401"/>
    </row>
    <row r="3" spans="1:10" ht="18" customHeight="1" thickBot="1">
      <c r="A3" s="402" t="s">
        <v>454</v>
      </c>
      <c r="B3" s="122" t="s">
        <v>455</v>
      </c>
      <c r="C3" s="123"/>
      <c r="D3" s="123"/>
      <c r="E3" s="123"/>
      <c r="F3" s="122" t="s">
        <v>456</v>
      </c>
      <c r="G3" s="124"/>
      <c r="H3" s="124"/>
      <c r="I3" s="124"/>
      <c r="J3" s="401"/>
    </row>
    <row r="4" spans="1:10" s="129" customFormat="1" ht="35.25" customHeight="1" thickBot="1">
      <c r="A4" s="403"/>
      <c r="B4" s="125" t="s">
        <v>448</v>
      </c>
      <c r="C4" s="126" t="s">
        <v>553</v>
      </c>
      <c r="D4" s="127" t="s">
        <v>554</v>
      </c>
      <c r="E4" s="126" t="s">
        <v>555</v>
      </c>
      <c r="F4" s="125" t="s">
        <v>448</v>
      </c>
      <c r="G4" s="126" t="s">
        <v>553</v>
      </c>
      <c r="H4" s="127" t="s">
        <v>554</v>
      </c>
      <c r="I4" s="128" t="s">
        <v>555</v>
      </c>
      <c r="J4" s="401"/>
    </row>
    <row r="5" spans="1:10" s="134" customFormat="1" ht="12" customHeight="1" thickBot="1">
      <c r="A5" s="130" t="s">
        <v>457</v>
      </c>
      <c r="B5" s="131" t="s">
        <v>458</v>
      </c>
      <c r="C5" s="132" t="s">
        <v>459</v>
      </c>
      <c r="D5" s="132" t="s">
        <v>460</v>
      </c>
      <c r="E5" s="132" t="s">
        <v>559</v>
      </c>
      <c r="F5" s="131" t="s">
        <v>560</v>
      </c>
      <c r="G5" s="132" t="s">
        <v>561</v>
      </c>
      <c r="H5" s="132" t="s">
        <v>562</v>
      </c>
      <c r="I5" s="133" t="s">
        <v>563</v>
      </c>
      <c r="J5" s="401"/>
    </row>
    <row r="6" spans="1:10" ht="12.75" customHeight="1">
      <c r="A6" s="135" t="s">
        <v>461</v>
      </c>
      <c r="B6" s="136" t="s">
        <v>462</v>
      </c>
      <c r="C6" s="137">
        <v>19368</v>
      </c>
      <c r="D6" s="137">
        <v>21360</v>
      </c>
      <c r="E6" s="137">
        <v>21360</v>
      </c>
      <c r="F6" s="136" t="s">
        <v>463</v>
      </c>
      <c r="G6" s="138">
        <v>6647</v>
      </c>
      <c r="H6" s="138">
        <v>9539</v>
      </c>
      <c r="I6" s="139">
        <v>8802</v>
      </c>
      <c r="J6" s="401"/>
    </row>
    <row r="7" spans="1:10" ht="12.75" customHeight="1">
      <c r="A7" s="140" t="s">
        <v>464</v>
      </c>
      <c r="B7" s="141" t="s">
        <v>419</v>
      </c>
      <c r="C7" s="142">
        <v>814</v>
      </c>
      <c r="D7" s="142">
        <v>814</v>
      </c>
      <c r="E7" s="142">
        <v>4087</v>
      </c>
      <c r="F7" s="141" t="s">
        <v>465</v>
      </c>
      <c r="G7" s="143">
        <v>1140</v>
      </c>
      <c r="H7" s="143">
        <v>1633</v>
      </c>
      <c r="I7" s="144">
        <v>1533</v>
      </c>
      <c r="J7" s="401"/>
    </row>
    <row r="8" spans="1:10" ht="12.75" customHeight="1">
      <c r="A8" s="140" t="s">
        <v>466</v>
      </c>
      <c r="B8" s="141" t="s">
        <v>467</v>
      </c>
      <c r="C8" s="142"/>
      <c r="D8" s="142"/>
      <c r="E8" s="142"/>
      <c r="F8" s="141" t="s">
        <v>331</v>
      </c>
      <c r="G8" s="145">
        <v>8032</v>
      </c>
      <c r="H8" s="145">
        <v>15773</v>
      </c>
      <c r="I8" s="146">
        <v>12218</v>
      </c>
      <c r="J8" s="401"/>
    </row>
    <row r="9" spans="1:10" ht="12.75" customHeight="1">
      <c r="A9" s="140" t="s">
        <v>468</v>
      </c>
      <c r="B9" s="141" t="s">
        <v>469</v>
      </c>
      <c r="C9" s="142">
        <v>2346</v>
      </c>
      <c r="D9" s="142">
        <v>2346</v>
      </c>
      <c r="E9" s="142">
        <v>5684</v>
      </c>
      <c r="F9" s="141" t="s">
        <v>470</v>
      </c>
      <c r="G9" s="145">
        <v>1457</v>
      </c>
      <c r="H9" s="145">
        <v>1514</v>
      </c>
      <c r="I9" s="146">
        <v>889</v>
      </c>
      <c r="J9" s="401"/>
    </row>
    <row r="10" spans="1:10" ht="12.75" customHeight="1">
      <c r="A10" s="140" t="s">
        <v>471</v>
      </c>
      <c r="B10" s="147" t="s">
        <v>474</v>
      </c>
      <c r="C10" s="148"/>
      <c r="D10" s="148"/>
      <c r="E10" s="148"/>
      <c r="F10" s="149" t="s">
        <v>472</v>
      </c>
      <c r="G10" s="145">
        <v>1709</v>
      </c>
      <c r="H10" s="145">
        <v>2933</v>
      </c>
      <c r="I10" s="146">
        <v>2864</v>
      </c>
      <c r="J10" s="401"/>
    </row>
    <row r="11" spans="1:10" ht="12.75" customHeight="1">
      <c r="A11" s="140" t="s">
        <v>473</v>
      </c>
      <c r="B11" s="141" t="s">
        <v>564</v>
      </c>
      <c r="C11" s="150"/>
      <c r="D11" s="150"/>
      <c r="E11" s="150"/>
      <c r="F11" s="141" t="s">
        <v>475</v>
      </c>
      <c r="G11" s="142">
        <v>7638</v>
      </c>
      <c r="H11" s="142">
        <v>100</v>
      </c>
      <c r="I11" s="151">
        <v>0</v>
      </c>
      <c r="J11" s="401"/>
    </row>
    <row r="12" spans="1:10" ht="12.75" customHeight="1">
      <c r="A12" s="140" t="s">
        <v>476</v>
      </c>
      <c r="B12" s="141" t="s">
        <v>402</v>
      </c>
      <c r="C12" s="142">
        <v>675</v>
      </c>
      <c r="D12" s="142">
        <v>3195</v>
      </c>
      <c r="E12" s="142">
        <v>3092</v>
      </c>
      <c r="F12" s="152"/>
      <c r="G12" s="142"/>
      <c r="H12" s="142"/>
      <c r="I12" s="151"/>
      <c r="J12" s="401"/>
    </row>
    <row r="13" spans="1:10" ht="12.75" customHeight="1">
      <c r="A13" s="140" t="s">
        <v>477</v>
      </c>
      <c r="B13" s="152"/>
      <c r="C13" s="142"/>
      <c r="D13" s="142"/>
      <c r="E13" s="142"/>
      <c r="F13" s="152"/>
      <c r="G13" s="142"/>
      <c r="H13" s="142"/>
      <c r="I13" s="151"/>
      <c r="J13" s="401"/>
    </row>
    <row r="14" spans="1:10" ht="12.75" customHeight="1">
      <c r="A14" s="140" t="s">
        <v>478</v>
      </c>
      <c r="B14" s="153"/>
      <c r="C14" s="150"/>
      <c r="D14" s="150"/>
      <c r="E14" s="150"/>
      <c r="F14" s="152"/>
      <c r="G14" s="142"/>
      <c r="H14" s="142"/>
      <c r="I14" s="151"/>
      <c r="J14" s="401"/>
    </row>
    <row r="15" spans="1:10" ht="12.75" customHeight="1">
      <c r="A15" s="140" t="s">
        <v>479</v>
      </c>
      <c r="B15" s="152"/>
      <c r="C15" s="142"/>
      <c r="D15" s="142"/>
      <c r="E15" s="142"/>
      <c r="F15" s="152"/>
      <c r="G15" s="142"/>
      <c r="H15" s="142"/>
      <c r="I15" s="151"/>
      <c r="J15" s="401"/>
    </row>
    <row r="16" spans="1:10" ht="12.75" customHeight="1">
      <c r="A16" s="140" t="s">
        <v>480</v>
      </c>
      <c r="B16" s="152"/>
      <c r="C16" s="142"/>
      <c r="D16" s="142"/>
      <c r="E16" s="142"/>
      <c r="F16" s="152"/>
      <c r="G16" s="142"/>
      <c r="H16" s="142"/>
      <c r="I16" s="151"/>
      <c r="J16" s="401"/>
    </row>
    <row r="17" spans="1:10" ht="12.75" customHeight="1" thickBot="1">
      <c r="A17" s="140" t="s">
        <v>481</v>
      </c>
      <c r="B17" s="154"/>
      <c r="C17" s="155"/>
      <c r="D17" s="155"/>
      <c r="E17" s="155"/>
      <c r="F17" s="152"/>
      <c r="G17" s="155"/>
      <c r="H17" s="155"/>
      <c r="I17" s="156"/>
      <c r="J17" s="401"/>
    </row>
    <row r="18" spans="1:10" ht="15.75" customHeight="1" thickBot="1">
      <c r="A18" s="157" t="s">
        <v>482</v>
      </c>
      <c r="B18" s="158" t="s">
        <v>565</v>
      </c>
      <c r="C18" s="159">
        <f>SUM(C6:C17)</f>
        <v>23203</v>
      </c>
      <c r="D18" s="159">
        <f>SUM(D6:D17)</f>
        <v>27715</v>
      </c>
      <c r="E18" s="159">
        <f>SUM(E6:E17)</f>
        <v>34223</v>
      </c>
      <c r="F18" s="158" t="s">
        <v>483</v>
      </c>
      <c r="G18" s="159">
        <f>SUM(G6:G17)</f>
        <v>26623</v>
      </c>
      <c r="H18" s="159">
        <f>SUM(H6:H17)</f>
        <v>31492</v>
      </c>
      <c r="I18" s="159">
        <f>SUM(I6:I17)</f>
        <v>26306</v>
      </c>
      <c r="J18" s="401"/>
    </row>
    <row r="19" spans="1:10" ht="12.75" customHeight="1">
      <c r="A19" s="160" t="s">
        <v>484</v>
      </c>
      <c r="B19" s="161" t="s">
        <v>485</v>
      </c>
      <c r="C19" s="162">
        <v>4195</v>
      </c>
      <c r="D19" s="162">
        <v>4552</v>
      </c>
      <c r="E19" s="162">
        <f>SUM(E20:E23)</f>
        <v>17231</v>
      </c>
      <c r="F19" s="163" t="s">
        <v>486</v>
      </c>
      <c r="G19" s="164"/>
      <c r="H19" s="164"/>
      <c r="I19" s="164"/>
      <c r="J19" s="401"/>
    </row>
    <row r="20" spans="1:10" ht="12.75" customHeight="1">
      <c r="A20" s="165" t="s">
        <v>487</v>
      </c>
      <c r="B20" s="163" t="s">
        <v>488</v>
      </c>
      <c r="C20" s="166">
        <v>4195</v>
      </c>
      <c r="D20" s="166">
        <v>4552</v>
      </c>
      <c r="E20" s="166">
        <v>16548</v>
      </c>
      <c r="F20" s="163" t="s">
        <v>489</v>
      </c>
      <c r="G20" s="166"/>
      <c r="H20" s="166"/>
      <c r="I20" s="166"/>
      <c r="J20" s="401"/>
    </row>
    <row r="21" spans="1:10" ht="12.75" customHeight="1">
      <c r="A21" s="165" t="s">
        <v>490</v>
      </c>
      <c r="B21" s="163" t="s">
        <v>491</v>
      </c>
      <c r="C21" s="166"/>
      <c r="D21" s="166"/>
      <c r="E21" s="166"/>
      <c r="F21" s="163" t="s">
        <v>492</v>
      </c>
      <c r="G21" s="166"/>
      <c r="H21" s="166"/>
      <c r="I21" s="166"/>
      <c r="J21" s="401"/>
    </row>
    <row r="22" spans="1:10" ht="12.75" customHeight="1">
      <c r="A22" s="165" t="s">
        <v>493</v>
      </c>
      <c r="B22" s="163" t="s">
        <v>494</v>
      </c>
      <c r="C22" s="166"/>
      <c r="D22" s="166"/>
      <c r="E22" s="166"/>
      <c r="F22" s="163" t="s">
        <v>495</v>
      </c>
      <c r="G22" s="166"/>
      <c r="H22" s="166"/>
      <c r="I22" s="166"/>
      <c r="J22" s="401"/>
    </row>
    <row r="23" spans="1:10" ht="12.75" customHeight="1">
      <c r="A23" s="165" t="s">
        <v>496</v>
      </c>
      <c r="B23" s="163" t="s">
        <v>497</v>
      </c>
      <c r="C23" s="166"/>
      <c r="D23" s="166">
        <v>0</v>
      </c>
      <c r="E23" s="166">
        <v>683</v>
      </c>
      <c r="F23" s="161" t="s">
        <v>498</v>
      </c>
      <c r="G23" s="166"/>
      <c r="H23" s="166"/>
      <c r="I23" s="166"/>
      <c r="J23" s="401"/>
    </row>
    <row r="24" spans="1:10" ht="12.75" customHeight="1">
      <c r="A24" s="165" t="s">
        <v>499</v>
      </c>
      <c r="B24" s="163" t="s">
        <v>500</v>
      </c>
      <c r="C24" s="167">
        <v>0</v>
      </c>
      <c r="D24" s="167">
        <v>0</v>
      </c>
      <c r="E24" s="167">
        <v>0</v>
      </c>
      <c r="F24" s="163" t="s">
        <v>501</v>
      </c>
      <c r="G24" s="166"/>
      <c r="H24" s="166"/>
      <c r="I24" s="166"/>
      <c r="J24" s="401"/>
    </row>
    <row r="25" spans="1:10" ht="12.75" customHeight="1">
      <c r="A25" s="160" t="s">
        <v>502</v>
      </c>
      <c r="B25" s="161" t="s">
        <v>503</v>
      </c>
      <c r="C25" s="164"/>
      <c r="D25" s="164"/>
      <c r="E25" s="164"/>
      <c r="F25" s="136" t="s">
        <v>539</v>
      </c>
      <c r="G25" s="164"/>
      <c r="H25" s="164"/>
      <c r="I25" s="164"/>
      <c r="J25" s="401"/>
    </row>
    <row r="26" spans="1:10" ht="12.75" customHeight="1" thickBot="1">
      <c r="A26" s="165" t="s">
        <v>504</v>
      </c>
      <c r="B26" s="163" t="s">
        <v>505</v>
      </c>
      <c r="C26" s="166"/>
      <c r="D26" s="166"/>
      <c r="E26" s="166"/>
      <c r="F26" s="152" t="s">
        <v>566</v>
      </c>
      <c r="G26" s="166">
        <v>775</v>
      </c>
      <c r="H26" s="166">
        <v>775</v>
      </c>
      <c r="I26" s="166">
        <v>775</v>
      </c>
      <c r="J26" s="401"/>
    </row>
    <row r="27" spans="1:10" ht="12.75" customHeight="1" thickBot="1">
      <c r="A27" s="157" t="s">
        <v>506</v>
      </c>
      <c r="B27" s="158" t="s">
        <v>567</v>
      </c>
      <c r="C27" s="159">
        <f>C24+C19</f>
        <v>4195</v>
      </c>
      <c r="D27" s="159">
        <f>D24+D19</f>
        <v>4552</v>
      </c>
      <c r="E27" s="159">
        <f>E24+E19</f>
        <v>17231</v>
      </c>
      <c r="F27" s="158" t="s">
        <v>568</v>
      </c>
      <c r="G27" s="159">
        <f>SUM(G19:G26)</f>
        <v>775</v>
      </c>
      <c r="H27" s="159">
        <f>SUM(H19:H26)</f>
        <v>775</v>
      </c>
      <c r="I27" s="159">
        <f>SUM(I19:I26)</f>
        <v>775</v>
      </c>
      <c r="J27" s="401"/>
    </row>
    <row r="28" spans="1:10" ht="12.75" customHeight="1" thickBot="1">
      <c r="A28" s="157" t="s">
        <v>507</v>
      </c>
      <c r="B28" s="168" t="s">
        <v>569</v>
      </c>
      <c r="C28" s="169">
        <f>C18+C27</f>
        <v>27398</v>
      </c>
      <c r="D28" s="169">
        <f>D18+D27</f>
        <v>32267</v>
      </c>
      <c r="E28" s="169">
        <f>E18+E27</f>
        <v>51454</v>
      </c>
      <c r="F28" s="168" t="s">
        <v>570</v>
      </c>
      <c r="G28" s="169">
        <f>G27+G18</f>
        <v>27398</v>
      </c>
      <c r="H28" s="169">
        <f>H27+H18</f>
        <v>32267</v>
      </c>
      <c r="I28" s="169">
        <f>I27+I18</f>
        <v>27081</v>
      </c>
      <c r="J28" s="401"/>
    </row>
    <row r="29" spans="1:10" ht="24.75" customHeight="1" thickBot="1">
      <c r="A29" s="157" t="s">
        <v>508</v>
      </c>
      <c r="B29" s="168" t="s">
        <v>511</v>
      </c>
      <c r="C29" s="169">
        <f>IF(C18-G18&lt;0,G18-C18,"-")</f>
        <v>3420</v>
      </c>
      <c r="D29" s="169">
        <f>IF(D18-H18&lt;0,H18-D18,"-")</f>
        <v>3777</v>
      </c>
      <c r="E29" s="169" t="str">
        <f>IF(E18-I18&lt;0,I18-E18,"-")</f>
        <v>-</v>
      </c>
      <c r="F29" s="168" t="s">
        <v>512</v>
      </c>
      <c r="G29" s="170" t="str">
        <f>IF(C18-G18&gt;0,C18-G18,"-")</f>
        <v>-</v>
      </c>
      <c r="H29" s="170" t="str">
        <f>IF(D18-H18&gt;0,D18-H18,"-")</f>
        <v>-</v>
      </c>
      <c r="I29" s="170">
        <f>IF(E18-I18&gt;0,E18-I18,"-")</f>
        <v>7917</v>
      </c>
      <c r="J29" s="401"/>
    </row>
    <row r="30" spans="1:10" ht="13.5" thickBot="1">
      <c r="A30" s="157" t="s">
        <v>509</v>
      </c>
      <c r="B30" s="168" t="s">
        <v>514</v>
      </c>
      <c r="C30" s="169" t="str">
        <f>IF(C28-G28&lt;0,G28-C28,"-")</f>
        <v>-</v>
      </c>
      <c r="D30" s="169" t="str">
        <f>IF(D28-H28&lt;0,H28-D28,"-")</f>
        <v>-</v>
      </c>
      <c r="E30" s="169" t="str">
        <f>IF(E28-I28&lt;0,I28-E28,"-")</f>
        <v>-</v>
      </c>
      <c r="F30" s="168" t="s">
        <v>515</v>
      </c>
      <c r="G30" s="170" t="str">
        <f>IF(C28-G28&gt;0,C28-G28,"-")</f>
        <v>-</v>
      </c>
      <c r="H30" s="170" t="str">
        <f>IF(D28-H28&gt;0,D28-H28,"-")</f>
        <v>-</v>
      </c>
      <c r="I30" s="170">
        <f>IF(E28-I28&gt;0,E28-I28,"-")</f>
        <v>24373</v>
      </c>
      <c r="J30" s="401"/>
    </row>
    <row r="35" ht="12.75">
      <c r="D35" s="120">
        <f>D28-C28</f>
        <v>4869</v>
      </c>
    </row>
  </sheetData>
  <sheetProtection/>
  <mergeCells count="2">
    <mergeCell ref="J1:J30"/>
    <mergeCell ref="A3:A4"/>
  </mergeCells>
  <printOptions/>
  <pageMargins left="0.7" right="0.7" top="0.75" bottom="0.75" header="0.3" footer="0.3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33"/>
  <sheetViews>
    <sheetView zoomScalePageLayoutView="0" workbookViewId="0" topLeftCell="A1">
      <selection activeCell="A1" sqref="A1:J33"/>
    </sheetView>
  </sheetViews>
  <sheetFormatPr defaultColWidth="8.00390625" defaultRowHeight="15"/>
  <cols>
    <col min="1" max="1" width="5.8515625" style="171" customWidth="1"/>
    <col min="2" max="2" width="47.28125" style="174" customWidth="1"/>
    <col min="3" max="5" width="14.00390625" style="171" customWidth="1"/>
    <col min="6" max="6" width="47.28125" style="171" customWidth="1"/>
    <col min="7" max="9" width="14.00390625" style="171" customWidth="1"/>
    <col min="10" max="10" width="4.140625" style="171" customWidth="1"/>
    <col min="11" max="16384" width="8.00390625" style="120" customWidth="1"/>
  </cols>
  <sheetData>
    <row r="1" spans="2:10" ht="39.75" customHeight="1">
      <c r="B1" s="172" t="s">
        <v>516</v>
      </c>
      <c r="C1" s="173"/>
      <c r="D1" s="173"/>
      <c r="E1" s="173"/>
      <c r="F1" s="173"/>
      <c r="G1" s="173"/>
      <c r="H1" s="173"/>
      <c r="I1" s="173"/>
      <c r="J1" s="404" t="s">
        <v>837</v>
      </c>
    </row>
    <row r="2" spans="7:10" ht="15.75" thickBot="1">
      <c r="G2" s="175"/>
      <c r="H2" s="175"/>
      <c r="I2" s="175" t="s">
        <v>453</v>
      </c>
      <c r="J2" s="404"/>
    </row>
    <row r="3" spans="1:10" ht="24" customHeight="1" thickBot="1">
      <c r="A3" s="405" t="s">
        <v>454</v>
      </c>
      <c r="B3" s="176" t="s">
        <v>455</v>
      </c>
      <c r="C3" s="177"/>
      <c r="D3" s="177"/>
      <c r="E3" s="177"/>
      <c r="F3" s="176" t="s">
        <v>456</v>
      </c>
      <c r="G3" s="178"/>
      <c r="H3" s="178"/>
      <c r="I3" s="178"/>
      <c r="J3" s="404"/>
    </row>
    <row r="4" spans="1:10" s="129" customFormat="1" ht="35.25" customHeight="1" thickBot="1">
      <c r="A4" s="406"/>
      <c r="B4" s="179" t="s">
        <v>448</v>
      </c>
      <c r="C4" s="126" t="s">
        <v>553</v>
      </c>
      <c r="D4" s="127" t="s">
        <v>554</v>
      </c>
      <c r="E4" s="126" t="s">
        <v>555</v>
      </c>
      <c r="F4" s="125" t="s">
        <v>448</v>
      </c>
      <c r="G4" s="126" t="s">
        <v>553</v>
      </c>
      <c r="H4" s="127" t="s">
        <v>554</v>
      </c>
      <c r="I4" s="128" t="s">
        <v>555</v>
      </c>
      <c r="J4" s="404"/>
    </row>
    <row r="5" spans="1:10" s="129" customFormat="1" ht="13.5" thickBot="1">
      <c r="A5" s="180" t="s">
        <v>457</v>
      </c>
      <c r="B5" s="181" t="s">
        <v>458</v>
      </c>
      <c r="C5" s="182" t="s">
        <v>459</v>
      </c>
      <c r="D5" s="182" t="s">
        <v>460</v>
      </c>
      <c r="E5" s="182" t="s">
        <v>559</v>
      </c>
      <c r="F5" s="181" t="s">
        <v>560</v>
      </c>
      <c r="G5" s="182" t="s">
        <v>561</v>
      </c>
      <c r="H5" s="182" t="s">
        <v>562</v>
      </c>
      <c r="I5" s="183" t="s">
        <v>563</v>
      </c>
      <c r="J5" s="404"/>
    </row>
    <row r="6" spans="1:10" ht="12.75" customHeight="1">
      <c r="A6" s="184" t="s">
        <v>461</v>
      </c>
      <c r="B6" s="185" t="s">
        <v>517</v>
      </c>
      <c r="C6" s="186">
        <v>0</v>
      </c>
      <c r="D6" s="186">
        <v>30299</v>
      </c>
      <c r="E6" s="186">
        <v>30299</v>
      </c>
      <c r="F6" s="185" t="s">
        <v>518</v>
      </c>
      <c r="G6" s="186">
        <v>512</v>
      </c>
      <c r="H6" s="186">
        <v>15603</v>
      </c>
      <c r="I6" s="187">
        <v>14148</v>
      </c>
      <c r="J6" s="404"/>
    </row>
    <row r="7" spans="1:10" ht="15">
      <c r="A7" s="188" t="s">
        <v>464</v>
      </c>
      <c r="B7" s="189" t="s">
        <v>519</v>
      </c>
      <c r="C7" s="190"/>
      <c r="D7" s="190"/>
      <c r="E7" s="190">
        <v>30299</v>
      </c>
      <c r="F7" s="189" t="s">
        <v>520</v>
      </c>
      <c r="G7" s="190"/>
      <c r="H7" s="190">
        <v>15439</v>
      </c>
      <c r="I7" s="191">
        <v>13984</v>
      </c>
      <c r="J7" s="404"/>
    </row>
    <row r="8" spans="1:10" ht="12.75" customHeight="1">
      <c r="A8" s="188" t="s">
        <v>466</v>
      </c>
      <c r="B8" s="189" t="s">
        <v>521</v>
      </c>
      <c r="C8" s="190"/>
      <c r="D8" s="190"/>
      <c r="E8" s="190"/>
      <c r="F8" s="189" t="s">
        <v>522</v>
      </c>
      <c r="G8" s="190">
        <v>26405</v>
      </c>
      <c r="H8" s="190">
        <v>26405</v>
      </c>
      <c r="I8" s="191">
        <v>19130</v>
      </c>
      <c r="J8" s="404"/>
    </row>
    <row r="9" spans="1:10" ht="12.75" customHeight="1">
      <c r="A9" s="188" t="s">
        <v>468</v>
      </c>
      <c r="B9" s="189" t="s">
        <v>523</v>
      </c>
      <c r="C9" s="190">
        <v>14636</v>
      </c>
      <c r="D9" s="190">
        <v>0</v>
      </c>
      <c r="E9" s="190">
        <v>0</v>
      </c>
      <c r="F9" s="189" t="s">
        <v>524</v>
      </c>
      <c r="G9" s="190">
        <v>9641</v>
      </c>
      <c r="H9" s="190">
        <v>18382</v>
      </c>
      <c r="I9" s="191">
        <v>18382</v>
      </c>
      <c r="J9" s="404"/>
    </row>
    <row r="10" spans="1:10" ht="12.75" customHeight="1">
      <c r="A10" s="188" t="s">
        <v>471</v>
      </c>
      <c r="B10" s="189" t="s">
        <v>525</v>
      </c>
      <c r="C10" s="190"/>
      <c r="D10" s="190"/>
      <c r="E10" s="190"/>
      <c r="F10" s="189" t="s">
        <v>526</v>
      </c>
      <c r="G10" s="190"/>
      <c r="H10" s="190"/>
      <c r="I10" s="191"/>
      <c r="J10" s="404"/>
    </row>
    <row r="11" spans="1:10" ht="12.75" customHeight="1">
      <c r="A11" s="188" t="s">
        <v>473</v>
      </c>
      <c r="B11" s="189" t="s">
        <v>527</v>
      </c>
      <c r="C11" s="192"/>
      <c r="D11" s="192"/>
      <c r="E11" s="192"/>
      <c r="F11" s="193"/>
      <c r="G11" s="190"/>
      <c r="H11" s="190"/>
      <c r="I11" s="191"/>
      <c r="J11" s="404"/>
    </row>
    <row r="12" spans="1:10" ht="12.75" customHeight="1">
      <c r="A12" s="188" t="s">
        <v>476</v>
      </c>
      <c r="B12" s="194"/>
      <c r="C12" s="190"/>
      <c r="D12" s="190"/>
      <c r="E12" s="190"/>
      <c r="F12" s="193"/>
      <c r="G12" s="190"/>
      <c r="H12" s="190"/>
      <c r="I12" s="191"/>
      <c r="J12" s="404"/>
    </row>
    <row r="13" spans="1:10" ht="12.75" customHeight="1">
      <c r="A13" s="188" t="s">
        <v>477</v>
      </c>
      <c r="B13" s="194"/>
      <c r="C13" s="190"/>
      <c r="D13" s="190"/>
      <c r="E13" s="190"/>
      <c r="F13" s="195"/>
      <c r="G13" s="190"/>
      <c r="H13" s="190"/>
      <c r="I13" s="191"/>
      <c r="J13" s="404"/>
    </row>
    <row r="14" spans="1:10" ht="12.75" customHeight="1">
      <c r="A14" s="188" t="s">
        <v>478</v>
      </c>
      <c r="B14" s="196"/>
      <c r="C14" s="192"/>
      <c r="D14" s="192"/>
      <c r="E14" s="192"/>
      <c r="F14" s="193"/>
      <c r="G14" s="190"/>
      <c r="H14" s="190"/>
      <c r="I14" s="191"/>
      <c r="J14" s="404"/>
    </row>
    <row r="15" spans="1:10" ht="15">
      <c r="A15" s="188" t="s">
        <v>479</v>
      </c>
      <c r="B15" s="194"/>
      <c r="C15" s="192"/>
      <c r="D15" s="192"/>
      <c r="E15" s="192"/>
      <c r="F15" s="193"/>
      <c r="G15" s="190"/>
      <c r="H15" s="190"/>
      <c r="I15" s="191"/>
      <c r="J15" s="404"/>
    </row>
    <row r="16" spans="1:10" ht="12.75" customHeight="1" thickBot="1">
      <c r="A16" s="197" t="s">
        <v>480</v>
      </c>
      <c r="B16" s="198"/>
      <c r="C16" s="199"/>
      <c r="D16" s="200"/>
      <c r="E16" s="201"/>
      <c r="F16" s="202" t="s">
        <v>475</v>
      </c>
      <c r="G16" s="190"/>
      <c r="H16" s="190"/>
      <c r="I16" s="191"/>
      <c r="J16" s="404"/>
    </row>
    <row r="17" spans="1:10" ht="15.75" customHeight="1" thickBot="1">
      <c r="A17" s="203" t="s">
        <v>481</v>
      </c>
      <c r="B17" s="204" t="s">
        <v>528</v>
      </c>
      <c r="C17" s="205">
        <f>+C6+C8+C9+C11+C12+C13+C14+C15+C16</f>
        <v>14636</v>
      </c>
      <c r="D17" s="205">
        <f>+D6+D8+D9+D11+D12+D13+D14+D15+D16</f>
        <v>30299</v>
      </c>
      <c r="E17" s="205">
        <f>+E6+E8+E9+E11+E12+E13+E14+E15+E16</f>
        <v>30299</v>
      </c>
      <c r="F17" s="204" t="s">
        <v>529</v>
      </c>
      <c r="G17" s="205">
        <f>+G6+G8+G10+G11+G12+G13+G14+G15+G16</f>
        <v>26917</v>
      </c>
      <c r="H17" s="205">
        <f>+H6+H8+H10+H11+H12+H13+H14+H15+H16</f>
        <v>42008</v>
      </c>
      <c r="I17" s="206">
        <f>+I6+I8+I10+I11+I12+I13+I14+I15+I16</f>
        <v>33278</v>
      </c>
      <c r="J17" s="404"/>
    </row>
    <row r="18" spans="1:10" ht="12.75" customHeight="1">
      <c r="A18" s="184" t="s">
        <v>482</v>
      </c>
      <c r="B18" s="207" t="s">
        <v>530</v>
      </c>
      <c r="C18" s="208">
        <v>12281</v>
      </c>
      <c r="D18" s="208">
        <v>11709</v>
      </c>
      <c r="E18" s="208">
        <v>2979</v>
      </c>
      <c r="F18" s="209" t="s">
        <v>486</v>
      </c>
      <c r="G18" s="210"/>
      <c r="H18" s="210"/>
      <c r="I18" s="211"/>
      <c r="J18" s="404"/>
    </row>
    <row r="19" spans="1:10" ht="12.75" customHeight="1">
      <c r="A19" s="188" t="s">
        <v>484</v>
      </c>
      <c r="B19" s="212" t="s">
        <v>531</v>
      </c>
      <c r="C19" s="213">
        <v>12281</v>
      </c>
      <c r="D19" s="213">
        <v>11709</v>
      </c>
      <c r="E19" s="213">
        <v>2979</v>
      </c>
      <c r="F19" s="209" t="s">
        <v>532</v>
      </c>
      <c r="G19" s="213"/>
      <c r="H19" s="213"/>
      <c r="I19" s="214"/>
      <c r="J19" s="404"/>
    </row>
    <row r="20" spans="1:10" ht="12.75" customHeight="1">
      <c r="A20" s="184" t="s">
        <v>487</v>
      </c>
      <c r="B20" s="212" t="s">
        <v>533</v>
      </c>
      <c r="C20" s="213"/>
      <c r="D20" s="213"/>
      <c r="E20" s="213"/>
      <c r="F20" s="209" t="s">
        <v>492</v>
      </c>
      <c r="G20" s="213"/>
      <c r="H20" s="213"/>
      <c r="I20" s="214"/>
      <c r="J20" s="404"/>
    </row>
    <row r="21" spans="1:10" ht="12.75" customHeight="1">
      <c r="A21" s="188" t="s">
        <v>490</v>
      </c>
      <c r="B21" s="212" t="s">
        <v>534</v>
      </c>
      <c r="C21" s="213"/>
      <c r="D21" s="213"/>
      <c r="E21" s="213"/>
      <c r="F21" s="209" t="s">
        <v>495</v>
      </c>
      <c r="G21" s="213"/>
      <c r="H21" s="213"/>
      <c r="I21" s="214"/>
      <c r="J21" s="404"/>
    </row>
    <row r="22" spans="1:10" ht="12.75" customHeight="1">
      <c r="A22" s="184" t="s">
        <v>493</v>
      </c>
      <c r="B22" s="212" t="s">
        <v>535</v>
      </c>
      <c r="C22" s="213"/>
      <c r="D22" s="213"/>
      <c r="E22" s="213"/>
      <c r="F22" s="215" t="s">
        <v>498</v>
      </c>
      <c r="G22" s="213"/>
      <c r="H22" s="213"/>
      <c r="I22" s="214"/>
      <c r="J22" s="404"/>
    </row>
    <row r="23" spans="1:10" ht="12.75" customHeight="1">
      <c r="A23" s="188" t="s">
        <v>496</v>
      </c>
      <c r="B23" s="216" t="s">
        <v>536</v>
      </c>
      <c r="C23" s="213"/>
      <c r="D23" s="213"/>
      <c r="E23" s="213"/>
      <c r="F23" s="209" t="s">
        <v>537</v>
      </c>
      <c r="G23" s="213"/>
      <c r="H23" s="213"/>
      <c r="I23" s="214"/>
      <c r="J23" s="404"/>
    </row>
    <row r="24" spans="1:10" ht="12.75" customHeight="1">
      <c r="A24" s="184" t="s">
        <v>499</v>
      </c>
      <c r="B24" s="217" t="s">
        <v>538</v>
      </c>
      <c r="C24" s="218">
        <f>+C25+C26+C27+C28+C29</f>
        <v>0</v>
      </c>
      <c r="D24" s="218">
        <f>+D25+D26+D27+D28+D29</f>
        <v>0</v>
      </c>
      <c r="E24" s="218">
        <f>+E25+E26+E27+E28+E29</f>
        <v>0</v>
      </c>
      <c r="F24" s="219" t="s">
        <v>539</v>
      </c>
      <c r="G24" s="213"/>
      <c r="H24" s="213"/>
      <c r="I24" s="214"/>
      <c r="J24" s="404"/>
    </row>
    <row r="25" spans="1:10" ht="12.75" customHeight="1">
      <c r="A25" s="188" t="s">
        <v>502</v>
      </c>
      <c r="B25" s="216" t="s">
        <v>540</v>
      </c>
      <c r="C25" s="213"/>
      <c r="D25" s="213"/>
      <c r="E25" s="213"/>
      <c r="F25" s="219" t="s">
        <v>196</v>
      </c>
      <c r="G25" s="213"/>
      <c r="H25" s="213"/>
      <c r="I25" s="214"/>
      <c r="J25" s="404"/>
    </row>
    <row r="26" spans="1:10" ht="12.75" customHeight="1">
      <c r="A26" s="184" t="s">
        <v>504</v>
      </c>
      <c r="B26" s="216" t="s">
        <v>541</v>
      </c>
      <c r="C26" s="213"/>
      <c r="D26" s="213"/>
      <c r="E26" s="213"/>
      <c r="F26" s="220"/>
      <c r="G26" s="213"/>
      <c r="H26" s="213"/>
      <c r="I26" s="214"/>
      <c r="J26" s="404"/>
    </row>
    <row r="27" spans="1:10" ht="12.75" customHeight="1">
      <c r="A27" s="188" t="s">
        <v>506</v>
      </c>
      <c r="B27" s="212" t="s">
        <v>542</v>
      </c>
      <c r="C27" s="213"/>
      <c r="D27" s="213"/>
      <c r="E27" s="213"/>
      <c r="F27" s="221"/>
      <c r="G27" s="213"/>
      <c r="H27" s="213"/>
      <c r="I27" s="214"/>
      <c r="J27" s="404"/>
    </row>
    <row r="28" spans="1:10" ht="12.75" customHeight="1">
      <c r="A28" s="184" t="s">
        <v>507</v>
      </c>
      <c r="B28" s="222" t="s">
        <v>543</v>
      </c>
      <c r="C28" s="213"/>
      <c r="D28" s="213"/>
      <c r="E28" s="213"/>
      <c r="F28" s="194"/>
      <c r="G28" s="213"/>
      <c r="H28" s="213"/>
      <c r="I28" s="214"/>
      <c r="J28" s="404"/>
    </row>
    <row r="29" spans="1:10" ht="12.75" customHeight="1" thickBot="1">
      <c r="A29" s="188" t="s">
        <v>508</v>
      </c>
      <c r="B29" s="223" t="s">
        <v>544</v>
      </c>
      <c r="C29" s="213"/>
      <c r="D29" s="213"/>
      <c r="E29" s="213"/>
      <c r="F29" s="221"/>
      <c r="G29" s="213"/>
      <c r="H29" s="213"/>
      <c r="I29" s="214"/>
      <c r="J29" s="404"/>
    </row>
    <row r="30" spans="1:10" ht="32.25" customHeight="1" thickBot="1">
      <c r="A30" s="203" t="s">
        <v>509</v>
      </c>
      <c r="B30" s="204" t="s">
        <v>545</v>
      </c>
      <c r="C30" s="205">
        <f>+C18+C24</f>
        <v>12281</v>
      </c>
      <c r="D30" s="205">
        <f>+D18+D24</f>
        <v>11709</v>
      </c>
      <c r="E30" s="205">
        <f>+E18+E24</f>
        <v>2979</v>
      </c>
      <c r="F30" s="204" t="s">
        <v>571</v>
      </c>
      <c r="G30" s="205">
        <f>SUM(G18:G29)</f>
        <v>0</v>
      </c>
      <c r="H30" s="205">
        <f>SUM(H18:H29)</f>
        <v>0</v>
      </c>
      <c r="I30" s="206">
        <f>SUM(I18:I29)</f>
        <v>0</v>
      </c>
      <c r="J30" s="404"/>
    </row>
    <row r="31" spans="1:10" ht="16.5" customHeight="1" thickBot="1">
      <c r="A31" s="203" t="s">
        <v>510</v>
      </c>
      <c r="B31" s="224" t="s">
        <v>546</v>
      </c>
      <c r="C31" s="170">
        <f>+C17+C30</f>
        <v>26917</v>
      </c>
      <c r="D31" s="170">
        <f>+D17+D30</f>
        <v>42008</v>
      </c>
      <c r="E31" s="225">
        <f>+E17+E30</f>
        <v>33278</v>
      </c>
      <c r="F31" s="224" t="s">
        <v>547</v>
      </c>
      <c r="G31" s="170">
        <f>+G17+G30</f>
        <v>26917</v>
      </c>
      <c r="H31" s="170">
        <f>+H17+H30</f>
        <v>42008</v>
      </c>
      <c r="I31" s="226">
        <f>+I17+I30</f>
        <v>33278</v>
      </c>
      <c r="J31" s="404"/>
    </row>
    <row r="32" spans="1:10" ht="16.5" customHeight="1" thickBot="1">
      <c r="A32" s="203" t="s">
        <v>513</v>
      </c>
      <c r="B32" s="224" t="s">
        <v>511</v>
      </c>
      <c r="C32" s="170">
        <f>IF(C17-G17&lt;0,G17-C17,"-")</f>
        <v>12281</v>
      </c>
      <c r="D32" s="170">
        <f>IF(D17-H17&lt;0,H17-D17,"-")</f>
        <v>11709</v>
      </c>
      <c r="E32" s="225">
        <f>IF(E17-I17&lt;0,I17-E17,"-")</f>
        <v>2979</v>
      </c>
      <c r="F32" s="224" t="s">
        <v>512</v>
      </c>
      <c r="G32" s="170" t="str">
        <f>IF(C17-G17&gt;0,C17-G17,"-")</f>
        <v>-</v>
      </c>
      <c r="H32" s="170" t="str">
        <f>IF(D17-H17&gt;0,D17-H17,"-")</f>
        <v>-</v>
      </c>
      <c r="I32" s="226" t="str">
        <f>IF(E17-I17&gt;0,E17-I17,"-")</f>
        <v>-</v>
      </c>
      <c r="J32" s="404"/>
    </row>
    <row r="33" spans="1:10" ht="16.5" customHeight="1" thickBot="1">
      <c r="A33" s="203" t="s">
        <v>548</v>
      </c>
      <c r="B33" s="224" t="s">
        <v>514</v>
      </c>
      <c r="C33" s="170" t="str">
        <f>IF(C31-G31&lt;0,G31-C31,"-")</f>
        <v>-</v>
      </c>
      <c r="D33" s="170" t="str">
        <f>IF(D31-H31&lt;0,H31-D31,"-")</f>
        <v>-</v>
      </c>
      <c r="E33" s="170" t="str">
        <f>IF(E31-I31&lt;0,I31-E31,"-")</f>
        <v>-</v>
      </c>
      <c r="F33" s="224" t="s">
        <v>515</v>
      </c>
      <c r="G33" s="170" t="str">
        <f>IF(C31-G31&gt;0,C31-G31,"-")</f>
        <v>-</v>
      </c>
      <c r="H33" s="170" t="str">
        <f>IF(D31-H31&gt;0,D31-H31,"-")</f>
        <v>-</v>
      </c>
      <c r="I33" s="170" t="str">
        <f>IF(E31-I31&gt;0,E31-I31,"-")</f>
        <v>-</v>
      </c>
      <c r="J33" s="404"/>
    </row>
  </sheetData>
  <sheetProtection/>
  <mergeCells count="2">
    <mergeCell ref="J1:J33"/>
    <mergeCell ref="A3:A4"/>
  </mergeCells>
  <printOptions/>
  <pageMargins left="0.7" right="0.7" top="0.75" bottom="0.75" header="0.3" footer="0.3"/>
  <pageSetup fitToHeight="1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5"/>
  <sheetViews>
    <sheetView zoomScalePageLayoutView="0" workbookViewId="0" topLeftCell="A1">
      <selection activeCell="A1" sqref="A1:E156"/>
    </sheetView>
  </sheetViews>
  <sheetFormatPr defaultColWidth="9.140625" defaultRowHeight="15"/>
  <cols>
    <col min="1" max="1" width="101.28125" style="0" customWidth="1"/>
    <col min="3" max="3" width="15.140625" style="0" customWidth="1"/>
    <col min="4" max="4" width="11.140625" style="0" customWidth="1"/>
    <col min="5" max="5" width="13.421875" style="0" customWidth="1"/>
  </cols>
  <sheetData>
    <row r="1" ht="15">
      <c r="A1" t="s">
        <v>838</v>
      </c>
    </row>
    <row r="4" spans="1:5" ht="26.25" customHeight="1">
      <c r="A4" s="407" t="s">
        <v>665</v>
      </c>
      <c r="B4" s="408"/>
      <c r="C4" s="408"/>
      <c r="D4" s="408"/>
      <c r="E4" s="408"/>
    </row>
    <row r="5" spans="1:5" ht="30" customHeight="1">
      <c r="A5" s="399" t="s">
        <v>13</v>
      </c>
      <c r="B5" s="400"/>
      <c r="C5" s="400"/>
      <c r="D5" s="400"/>
      <c r="E5" s="400"/>
    </row>
    <row r="7" ht="15">
      <c r="A7" s="3" t="s">
        <v>3</v>
      </c>
    </row>
    <row r="8" spans="1:5" ht="60">
      <c r="A8" s="1" t="s">
        <v>39</v>
      </c>
      <c r="B8" s="2" t="s">
        <v>40</v>
      </c>
      <c r="C8" s="91" t="s">
        <v>553</v>
      </c>
      <c r="D8" s="91" t="s">
        <v>554</v>
      </c>
      <c r="E8" s="108" t="s">
        <v>555</v>
      </c>
    </row>
    <row r="9" spans="1:5" ht="15">
      <c r="A9" s="27" t="s">
        <v>325</v>
      </c>
      <c r="B9" s="26" t="s">
        <v>66</v>
      </c>
      <c r="C9" s="26">
        <v>3701</v>
      </c>
      <c r="D9" s="26">
        <v>6573</v>
      </c>
      <c r="E9" s="79">
        <v>6037</v>
      </c>
    </row>
    <row r="10" spans="1:5" ht="15">
      <c r="A10" s="4" t="s">
        <v>326</v>
      </c>
      <c r="B10" s="26" t="s">
        <v>73</v>
      </c>
      <c r="C10" s="26">
        <v>2946</v>
      </c>
      <c r="D10" s="26">
        <v>2966</v>
      </c>
      <c r="E10" s="79">
        <v>2765</v>
      </c>
    </row>
    <row r="11" spans="1:5" ht="15">
      <c r="A11" s="46" t="s">
        <v>377</v>
      </c>
      <c r="B11" s="47" t="s">
        <v>74</v>
      </c>
      <c r="C11" s="80">
        <f>SUM(C9:C10)</f>
        <v>6647</v>
      </c>
      <c r="D11" s="80">
        <f>SUM(D9:D10)</f>
        <v>9539</v>
      </c>
      <c r="E11" s="80">
        <f>SUM(E9:E10)</f>
        <v>8802</v>
      </c>
    </row>
    <row r="12" spans="1:5" ht="15">
      <c r="A12" s="35" t="s">
        <v>348</v>
      </c>
      <c r="B12" s="47" t="s">
        <v>75</v>
      </c>
      <c r="C12" s="47">
        <v>1140</v>
      </c>
      <c r="D12" s="47">
        <v>1633</v>
      </c>
      <c r="E12" s="80">
        <v>1533</v>
      </c>
    </row>
    <row r="13" spans="1:5" ht="15">
      <c r="A13" s="4" t="s">
        <v>327</v>
      </c>
      <c r="B13" s="26" t="s">
        <v>82</v>
      </c>
      <c r="C13" s="26">
        <v>2168</v>
      </c>
      <c r="D13" s="26">
        <v>5388</v>
      </c>
      <c r="E13" s="79">
        <v>4001</v>
      </c>
    </row>
    <row r="14" spans="1:5" ht="15">
      <c r="A14" s="4" t="s">
        <v>378</v>
      </c>
      <c r="B14" s="26" t="s">
        <v>87</v>
      </c>
      <c r="C14" s="26">
        <v>223</v>
      </c>
      <c r="D14" s="26">
        <v>323</v>
      </c>
      <c r="E14" s="79">
        <v>204</v>
      </c>
    </row>
    <row r="15" spans="1:5" ht="15">
      <c r="A15" s="4" t="s">
        <v>328</v>
      </c>
      <c r="B15" s="26" t="s">
        <v>99</v>
      </c>
      <c r="C15" s="26">
        <v>4362</v>
      </c>
      <c r="D15" s="26">
        <v>7605</v>
      </c>
      <c r="E15" s="79">
        <v>5804</v>
      </c>
    </row>
    <row r="16" spans="1:5" ht="15">
      <c r="A16" s="4" t="s">
        <v>329</v>
      </c>
      <c r="B16" s="26" t="s">
        <v>104</v>
      </c>
      <c r="C16" s="26">
        <v>0</v>
      </c>
      <c r="D16" s="26">
        <v>24</v>
      </c>
      <c r="E16" s="79">
        <v>24</v>
      </c>
    </row>
    <row r="17" spans="1:5" ht="15">
      <c r="A17" s="4" t="s">
        <v>330</v>
      </c>
      <c r="B17" s="26" t="s">
        <v>113</v>
      </c>
      <c r="C17" s="26">
        <v>1279</v>
      </c>
      <c r="D17" s="26">
        <v>2433</v>
      </c>
      <c r="E17" s="79">
        <v>2185</v>
      </c>
    </row>
    <row r="18" spans="1:5" ht="15">
      <c r="A18" s="35" t="s">
        <v>331</v>
      </c>
      <c r="B18" s="47" t="s">
        <v>114</v>
      </c>
      <c r="C18" s="80">
        <f>SUM(C13:C17)</f>
        <v>8032</v>
      </c>
      <c r="D18" s="80">
        <f>SUM(D13:D17)</f>
        <v>15773</v>
      </c>
      <c r="E18" s="80">
        <f>SUM(E13:E17)</f>
        <v>12218</v>
      </c>
    </row>
    <row r="19" spans="1:5" ht="15">
      <c r="A19" s="11" t="s">
        <v>115</v>
      </c>
      <c r="B19" s="26" t="s">
        <v>116</v>
      </c>
      <c r="C19" s="26"/>
      <c r="D19" s="26"/>
      <c r="E19" s="79">
        <v>0</v>
      </c>
    </row>
    <row r="20" spans="1:5" ht="15">
      <c r="A20" s="11" t="s">
        <v>332</v>
      </c>
      <c r="B20" s="26" t="s">
        <v>117</v>
      </c>
      <c r="C20" s="26">
        <v>0</v>
      </c>
      <c r="D20" s="26">
        <v>57</v>
      </c>
      <c r="E20" s="79">
        <v>57</v>
      </c>
    </row>
    <row r="21" spans="1:5" ht="15">
      <c r="A21" s="14" t="s">
        <v>354</v>
      </c>
      <c r="B21" s="26" t="s">
        <v>118</v>
      </c>
      <c r="C21" s="26"/>
      <c r="D21" s="26"/>
      <c r="E21" s="79">
        <v>0</v>
      </c>
    </row>
    <row r="22" spans="1:5" ht="15">
      <c r="A22" s="14" t="s">
        <v>355</v>
      </c>
      <c r="B22" s="26" t="s">
        <v>119</v>
      </c>
      <c r="C22" s="26"/>
      <c r="D22" s="26"/>
      <c r="E22" s="79">
        <v>0</v>
      </c>
    </row>
    <row r="23" spans="1:5" ht="15">
      <c r="A23" s="14" t="s">
        <v>356</v>
      </c>
      <c r="B23" s="26" t="s">
        <v>120</v>
      </c>
      <c r="C23" s="26"/>
      <c r="D23" s="26"/>
      <c r="E23" s="79">
        <v>0</v>
      </c>
    </row>
    <row r="24" spans="1:5" ht="15">
      <c r="A24" s="11" t="s">
        <v>357</v>
      </c>
      <c r="B24" s="26" t="s">
        <v>121</v>
      </c>
      <c r="C24" s="26"/>
      <c r="D24" s="26"/>
      <c r="E24" s="79">
        <v>0</v>
      </c>
    </row>
    <row r="25" spans="1:5" ht="15">
      <c r="A25" s="11" t="s">
        <v>358</v>
      </c>
      <c r="B25" s="26" t="s">
        <v>122</v>
      </c>
      <c r="C25" s="26"/>
      <c r="D25" s="26"/>
      <c r="E25" s="79">
        <v>0</v>
      </c>
    </row>
    <row r="26" spans="1:5" ht="15">
      <c r="A26" s="11" t="s">
        <v>359</v>
      </c>
      <c r="B26" s="26" t="s">
        <v>123</v>
      </c>
      <c r="C26" s="26">
        <v>1457</v>
      </c>
      <c r="D26" s="26">
        <v>1457</v>
      </c>
      <c r="E26" s="79">
        <v>832</v>
      </c>
    </row>
    <row r="27" spans="1:5" ht="15">
      <c r="A27" s="44" t="s">
        <v>333</v>
      </c>
      <c r="B27" s="47" t="s">
        <v>124</v>
      </c>
      <c r="C27" s="80">
        <f>SUM(C19:C26)</f>
        <v>1457</v>
      </c>
      <c r="D27" s="80">
        <f>SUM(D19:D26)</f>
        <v>1514</v>
      </c>
      <c r="E27" s="80">
        <f>SUM(E19:E26)</f>
        <v>889</v>
      </c>
    </row>
    <row r="28" spans="1:5" ht="15">
      <c r="A28" s="10" t="s">
        <v>360</v>
      </c>
      <c r="B28" s="26" t="s">
        <v>125</v>
      </c>
      <c r="C28" s="26"/>
      <c r="D28" s="26"/>
      <c r="E28" s="79">
        <v>0</v>
      </c>
    </row>
    <row r="29" spans="1:5" ht="15">
      <c r="A29" s="10" t="s">
        <v>126</v>
      </c>
      <c r="B29" s="26" t="s">
        <v>127</v>
      </c>
      <c r="C29" s="26">
        <v>0</v>
      </c>
      <c r="D29" s="26">
        <v>32</v>
      </c>
      <c r="E29" s="79">
        <v>22</v>
      </c>
    </row>
    <row r="30" spans="1:5" ht="15">
      <c r="A30" s="10" t="s">
        <v>128</v>
      </c>
      <c r="B30" s="26" t="s">
        <v>129</v>
      </c>
      <c r="C30" s="26"/>
      <c r="D30" s="26"/>
      <c r="E30" s="79">
        <v>0</v>
      </c>
    </row>
    <row r="31" spans="1:5" ht="15">
      <c r="A31" s="10" t="s">
        <v>334</v>
      </c>
      <c r="B31" s="26" t="s">
        <v>130</v>
      </c>
      <c r="C31" s="26"/>
      <c r="D31" s="26"/>
      <c r="E31" s="79">
        <v>0</v>
      </c>
    </row>
    <row r="32" spans="1:5" ht="15">
      <c r="A32" s="10" t="s">
        <v>361</v>
      </c>
      <c r="B32" s="26" t="s">
        <v>131</v>
      </c>
      <c r="C32" s="26"/>
      <c r="D32" s="26"/>
      <c r="E32" s="79">
        <v>0</v>
      </c>
    </row>
    <row r="33" spans="1:5" ht="15">
      <c r="A33" s="10" t="s">
        <v>335</v>
      </c>
      <c r="B33" s="26" t="s">
        <v>132</v>
      </c>
      <c r="C33" s="26">
        <v>1649</v>
      </c>
      <c r="D33" s="26">
        <v>1893</v>
      </c>
      <c r="E33" s="79">
        <v>1894</v>
      </c>
    </row>
    <row r="34" spans="1:5" ht="15">
      <c r="A34" s="10" t="s">
        <v>362</v>
      </c>
      <c r="B34" s="26" t="s">
        <v>133</v>
      </c>
      <c r="C34" s="26"/>
      <c r="D34" s="26"/>
      <c r="E34" s="79">
        <v>0</v>
      </c>
    </row>
    <row r="35" spans="1:5" ht="15">
      <c r="A35" s="10" t="s">
        <v>363</v>
      </c>
      <c r="B35" s="26" t="s">
        <v>134</v>
      </c>
      <c r="C35" s="26"/>
      <c r="D35" s="26"/>
      <c r="E35" s="79">
        <v>0</v>
      </c>
    </row>
    <row r="36" spans="1:5" ht="15">
      <c r="A36" s="10" t="s">
        <v>135</v>
      </c>
      <c r="B36" s="26" t="s">
        <v>136</v>
      </c>
      <c r="C36" s="26"/>
      <c r="D36" s="26"/>
      <c r="E36" s="79">
        <v>0</v>
      </c>
    </row>
    <row r="37" spans="1:5" ht="15">
      <c r="A37" s="16" t="s">
        <v>137</v>
      </c>
      <c r="B37" s="26" t="s">
        <v>138</v>
      </c>
      <c r="C37" s="26"/>
      <c r="D37" s="26"/>
      <c r="E37" s="79">
        <v>0</v>
      </c>
    </row>
    <row r="38" spans="1:5" ht="15">
      <c r="A38" s="10" t="s">
        <v>364</v>
      </c>
      <c r="B38" s="26" t="s">
        <v>140</v>
      </c>
      <c r="C38" s="26">
        <v>60</v>
      </c>
      <c r="D38" s="26">
        <v>1008</v>
      </c>
      <c r="E38" s="79">
        <v>948</v>
      </c>
    </row>
    <row r="39" spans="1:5" ht="15">
      <c r="A39" s="16" t="s">
        <v>446</v>
      </c>
      <c r="B39" s="26" t="s">
        <v>556</v>
      </c>
      <c r="C39" s="26"/>
      <c r="D39" s="26"/>
      <c r="E39" s="79"/>
    </row>
    <row r="40" spans="1:5" ht="15">
      <c r="A40" s="16" t="s">
        <v>447</v>
      </c>
      <c r="B40" s="26" t="s">
        <v>556</v>
      </c>
      <c r="C40" s="26">
        <v>7638</v>
      </c>
      <c r="D40" s="26">
        <v>100</v>
      </c>
      <c r="E40" s="79">
        <v>0</v>
      </c>
    </row>
    <row r="41" spans="1:5" ht="15">
      <c r="A41" s="44" t="s">
        <v>336</v>
      </c>
      <c r="B41" s="47" t="s">
        <v>141</v>
      </c>
      <c r="C41" s="80">
        <f>SUM(C28:C40)</f>
        <v>9347</v>
      </c>
      <c r="D41" s="80">
        <f>SUM(D28:D40)</f>
        <v>3033</v>
      </c>
      <c r="E41" s="80">
        <f>SUM(E28:E40)</f>
        <v>2864</v>
      </c>
    </row>
    <row r="42" spans="1:5" ht="15.75">
      <c r="A42" s="49" t="s">
        <v>17</v>
      </c>
      <c r="B42" s="61"/>
      <c r="C42" s="109">
        <f>C11+C12+C18+C27+C41</f>
        <v>26623</v>
      </c>
      <c r="D42" s="109">
        <f>D11+D12+D18+D27+D41</f>
        <v>31492</v>
      </c>
      <c r="E42" s="109">
        <f>E11+E12+E18+E27+E41</f>
        <v>26306</v>
      </c>
    </row>
    <row r="43" spans="1:5" ht="15">
      <c r="A43" s="30" t="s">
        <v>142</v>
      </c>
      <c r="B43" s="26" t="s">
        <v>143</v>
      </c>
      <c r="C43" s="26"/>
      <c r="D43" s="26"/>
      <c r="E43" s="79">
        <v>0</v>
      </c>
    </row>
    <row r="44" spans="1:5" ht="15">
      <c r="A44" s="30" t="s">
        <v>365</v>
      </c>
      <c r="B44" s="26" t="s">
        <v>144</v>
      </c>
      <c r="C44" s="26">
        <v>0</v>
      </c>
      <c r="D44" s="26">
        <v>1288</v>
      </c>
      <c r="E44" s="79">
        <v>945</v>
      </c>
    </row>
    <row r="45" spans="1:5" ht="15">
      <c r="A45" s="30" t="s">
        <v>145</v>
      </c>
      <c r="B45" s="26" t="s">
        <v>146</v>
      </c>
      <c r="C45" s="26"/>
      <c r="D45" s="26"/>
      <c r="E45" s="79">
        <v>0</v>
      </c>
    </row>
    <row r="46" spans="1:5" ht="15">
      <c r="A46" s="30" t="s">
        <v>147</v>
      </c>
      <c r="B46" s="26" t="s">
        <v>148</v>
      </c>
      <c r="C46" s="26">
        <v>403</v>
      </c>
      <c r="D46" s="26">
        <v>10248</v>
      </c>
      <c r="E46" s="79">
        <v>10248</v>
      </c>
    </row>
    <row r="47" spans="1:5" ht="15">
      <c r="A47" s="5" t="s">
        <v>149</v>
      </c>
      <c r="B47" s="26" t="s">
        <v>150</v>
      </c>
      <c r="C47" s="26"/>
      <c r="D47" s="26"/>
      <c r="E47" s="79">
        <v>0</v>
      </c>
    </row>
    <row r="48" spans="1:5" ht="15">
      <c r="A48" s="5" t="s">
        <v>151</v>
      </c>
      <c r="B48" s="26" t="s">
        <v>152</v>
      </c>
      <c r="C48" s="26"/>
      <c r="D48" s="26"/>
      <c r="E48" s="79">
        <v>0</v>
      </c>
    </row>
    <row r="49" spans="1:5" ht="15">
      <c r="A49" s="5" t="s">
        <v>153</v>
      </c>
      <c r="B49" s="26" t="s">
        <v>154</v>
      </c>
      <c r="C49" s="26">
        <v>109</v>
      </c>
      <c r="D49" s="26">
        <v>4067</v>
      </c>
      <c r="E49" s="79">
        <v>2955</v>
      </c>
    </row>
    <row r="50" spans="1:5" ht="15">
      <c r="A50" s="45" t="s">
        <v>338</v>
      </c>
      <c r="B50" s="47" t="s">
        <v>155</v>
      </c>
      <c r="C50" s="80">
        <f>SUM(C43:C49)</f>
        <v>512</v>
      </c>
      <c r="D50" s="80">
        <f>SUM(D43:D49)</f>
        <v>15603</v>
      </c>
      <c r="E50" s="80">
        <f>SUM(E43:E49)</f>
        <v>14148</v>
      </c>
    </row>
    <row r="51" spans="1:5" ht="15">
      <c r="A51" s="11" t="s">
        <v>156</v>
      </c>
      <c r="B51" s="26" t="s">
        <v>157</v>
      </c>
      <c r="C51" s="26">
        <v>20791</v>
      </c>
      <c r="D51" s="26">
        <v>20791</v>
      </c>
      <c r="E51" s="79">
        <v>15169</v>
      </c>
    </row>
    <row r="52" spans="1:5" ht="15">
      <c r="A52" s="11" t="s">
        <v>158</v>
      </c>
      <c r="B52" s="26" t="s">
        <v>159</v>
      </c>
      <c r="C52" s="26"/>
      <c r="D52" s="26"/>
      <c r="E52" s="79">
        <v>0</v>
      </c>
    </row>
    <row r="53" spans="1:5" ht="15">
      <c r="A53" s="11" t="s">
        <v>160</v>
      </c>
      <c r="B53" s="26" t="s">
        <v>161</v>
      </c>
      <c r="C53" s="26"/>
      <c r="D53" s="26"/>
      <c r="E53" s="79">
        <v>0</v>
      </c>
    </row>
    <row r="54" spans="1:5" ht="15">
      <c r="A54" s="11" t="s">
        <v>162</v>
      </c>
      <c r="B54" s="26" t="s">
        <v>163</v>
      </c>
      <c r="C54" s="26">
        <v>5614</v>
      </c>
      <c r="D54" s="26">
        <v>5614</v>
      </c>
      <c r="E54" s="79">
        <v>3961</v>
      </c>
    </row>
    <row r="55" spans="1:5" ht="15">
      <c r="A55" s="44" t="s">
        <v>339</v>
      </c>
      <c r="B55" s="47" t="s">
        <v>164</v>
      </c>
      <c r="C55" s="80">
        <f>SUM(C51:C54)</f>
        <v>26405</v>
      </c>
      <c r="D55" s="80">
        <f>SUM(D51:D54)</f>
        <v>26405</v>
      </c>
      <c r="E55" s="80">
        <f>SUM(E51:E54)</f>
        <v>19130</v>
      </c>
    </row>
    <row r="56" spans="1:5" ht="15">
      <c r="A56" s="11" t="s">
        <v>165</v>
      </c>
      <c r="B56" s="26" t="s">
        <v>166</v>
      </c>
      <c r="C56" s="26"/>
      <c r="D56" s="26"/>
      <c r="E56" s="79">
        <v>0</v>
      </c>
    </row>
    <row r="57" spans="1:5" ht="15">
      <c r="A57" s="11" t="s">
        <v>366</v>
      </c>
      <c r="B57" s="26" t="s">
        <v>167</v>
      </c>
      <c r="C57" s="26"/>
      <c r="D57" s="26"/>
      <c r="E57" s="79">
        <v>0</v>
      </c>
    </row>
    <row r="58" spans="1:5" ht="15">
      <c r="A58" s="11" t="s">
        <v>367</v>
      </c>
      <c r="B58" s="26" t="s">
        <v>168</v>
      </c>
      <c r="C58" s="26"/>
      <c r="D58" s="26"/>
      <c r="E58" s="79">
        <v>0</v>
      </c>
    </row>
    <row r="59" spans="1:5" ht="15">
      <c r="A59" s="11" t="s">
        <v>368</v>
      </c>
      <c r="B59" s="26" t="s">
        <v>169</v>
      </c>
      <c r="C59" s="26"/>
      <c r="D59" s="26"/>
      <c r="E59" s="79">
        <v>0</v>
      </c>
    </row>
    <row r="60" spans="1:5" ht="15">
      <c r="A60" s="11" t="s">
        <v>369</v>
      </c>
      <c r="B60" s="26" t="s">
        <v>170</v>
      </c>
      <c r="C60" s="26"/>
      <c r="D60" s="26"/>
      <c r="E60" s="79">
        <v>0</v>
      </c>
    </row>
    <row r="61" spans="1:5" ht="15">
      <c r="A61" s="11" t="s">
        <v>370</v>
      </c>
      <c r="B61" s="26" t="s">
        <v>171</v>
      </c>
      <c r="C61" s="26"/>
      <c r="D61" s="26"/>
      <c r="E61" s="79">
        <v>0</v>
      </c>
    </row>
    <row r="62" spans="1:5" ht="15">
      <c r="A62" s="11" t="s">
        <v>172</v>
      </c>
      <c r="B62" s="26" t="s">
        <v>173</v>
      </c>
      <c r="C62" s="26"/>
      <c r="D62" s="26"/>
      <c r="E62" s="79">
        <v>0</v>
      </c>
    </row>
    <row r="63" spans="1:5" ht="15">
      <c r="A63" s="11" t="s">
        <v>371</v>
      </c>
      <c r="B63" s="26" t="s">
        <v>174</v>
      </c>
      <c r="C63" s="26"/>
      <c r="D63" s="26"/>
      <c r="E63" s="79">
        <v>0</v>
      </c>
    </row>
    <row r="64" spans="1:5" ht="15">
      <c r="A64" s="44" t="s">
        <v>340</v>
      </c>
      <c r="B64" s="47" t="s">
        <v>175</v>
      </c>
      <c r="C64" s="47"/>
      <c r="D64" s="47"/>
      <c r="E64" s="80">
        <v>0</v>
      </c>
    </row>
    <row r="65" spans="1:5" ht="15.75">
      <c r="A65" s="49" t="s">
        <v>18</v>
      </c>
      <c r="B65" s="61"/>
      <c r="C65" s="109">
        <f>C50+C55+C64</f>
        <v>26917</v>
      </c>
      <c r="D65" s="109">
        <f>D50+D55+D64</f>
        <v>42008</v>
      </c>
      <c r="E65" s="109">
        <f>E50+E55+E64</f>
        <v>33278</v>
      </c>
    </row>
    <row r="66" spans="1:5" ht="15.75">
      <c r="A66" s="31" t="s">
        <v>379</v>
      </c>
      <c r="B66" s="32" t="s">
        <v>176</v>
      </c>
      <c r="C66" s="110">
        <f>C11+C12+C18+C27+C41+C50+C55+C64</f>
        <v>53540</v>
      </c>
      <c r="D66" s="110">
        <f>D11+D12+D18+D27+D41+D50+D55+D64</f>
        <v>73500</v>
      </c>
      <c r="E66" s="110">
        <f>E11+E12+E18+E27+E41+E50+E55+E64</f>
        <v>59584</v>
      </c>
    </row>
    <row r="67" spans="1:5" ht="15">
      <c r="A67" s="13" t="s">
        <v>341</v>
      </c>
      <c r="B67" s="6" t="s">
        <v>181</v>
      </c>
      <c r="C67" s="6"/>
      <c r="D67" s="6"/>
      <c r="E67" s="92">
        <v>0</v>
      </c>
    </row>
    <row r="68" spans="1:5" ht="15">
      <c r="A68" s="12" t="s">
        <v>342</v>
      </c>
      <c r="B68" s="6" t="s">
        <v>187</v>
      </c>
      <c r="C68" s="6"/>
      <c r="D68" s="6"/>
      <c r="E68" s="93">
        <v>0</v>
      </c>
    </row>
    <row r="69" spans="1:5" ht="15">
      <c r="A69" s="33" t="s">
        <v>188</v>
      </c>
      <c r="B69" s="4" t="s">
        <v>189</v>
      </c>
      <c r="C69" s="4"/>
      <c r="D69" s="4"/>
      <c r="E69" s="94">
        <v>0</v>
      </c>
    </row>
    <row r="70" spans="1:5" ht="15">
      <c r="A70" s="33" t="s">
        <v>190</v>
      </c>
      <c r="B70" s="4" t="s">
        <v>191</v>
      </c>
      <c r="C70" s="111">
        <v>775</v>
      </c>
      <c r="D70" s="111">
        <v>775</v>
      </c>
      <c r="E70" s="94">
        <v>775</v>
      </c>
    </row>
    <row r="71" spans="1:5" ht="15">
      <c r="A71" s="12" t="s">
        <v>192</v>
      </c>
      <c r="B71" s="6" t="s">
        <v>193</v>
      </c>
      <c r="C71" s="6"/>
      <c r="D71" s="6"/>
      <c r="E71" s="93"/>
    </row>
    <row r="72" spans="1:5" ht="15">
      <c r="A72" s="33" t="s">
        <v>194</v>
      </c>
      <c r="B72" s="4" t="s">
        <v>195</v>
      </c>
      <c r="C72" s="4"/>
      <c r="D72" s="4"/>
      <c r="E72" s="94">
        <v>0</v>
      </c>
    </row>
    <row r="73" spans="1:5" ht="15">
      <c r="A73" s="33" t="s">
        <v>196</v>
      </c>
      <c r="B73" s="4" t="s">
        <v>197</v>
      </c>
      <c r="C73" s="4"/>
      <c r="D73" s="4"/>
      <c r="E73" s="94">
        <v>0</v>
      </c>
    </row>
    <row r="74" spans="1:5" ht="15">
      <c r="A74" s="33" t="s">
        <v>198</v>
      </c>
      <c r="B74" s="4" t="s">
        <v>199</v>
      </c>
      <c r="C74" s="4"/>
      <c r="D74" s="4"/>
      <c r="E74" s="94">
        <v>0</v>
      </c>
    </row>
    <row r="75" spans="1:5" ht="15">
      <c r="A75" s="34" t="s">
        <v>343</v>
      </c>
      <c r="B75" s="35" t="s">
        <v>200</v>
      </c>
      <c r="C75" s="93">
        <f>SUM(C67:C74)</f>
        <v>775</v>
      </c>
      <c r="D75" s="93">
        <f>SUM(D67:D74)</f>
        <v>775</v>
      </c>
      <c r="E75" s="93">
        <f>SUM(E67:E74)</f>
        <v>775</v>
      </c>
    </row>
    <row r="76" spans="1:5" ht="15">
      <c r="A76" s="33" t="s">
        <v>201</v>
      </c>
      <c r="B76" s="4" t="s">
        <v>202</v>
      </c>
      <c r="C76" s="4"/>
      <c r="D76" s="4"/>
      <c r="E76" s="94">
        <v>0</v>
      </c>
    </row>
    <row r="77" spans="1:5" ht="15">
      <c r="A77" s="11" t="s">
        <v>203</v>
      </c>
      <c r="B77" s="4" t="s">
        <v>204</v>
      </c>
      <c r="C77" s="4"/>
      <c r="D77" s="4"/>
      <c r="E77" s="95">
        <v>0</v>
      </c>
    </row>
    <row r="78" spans="1:5" ht="15">
      <c r="A78" s="33" t="s">
        <v>376</v>
      </c>
      <c r="B78" s="4" t="s">
        <v>205</v>
      </c>
      <c r="C78" s="4"/>
      <c r="D78" s="4"/>
      <c r="E78" s="94">
        <v>0</v>
      </c>
    </row>
    <row r="79" spans="1:5" ht="15">
      <c r="A79" s="33" t="s">
        <v>345</v>
      </c>
      <c r="B79" s="4" t="s">
        <v>206</v>
      </c>
      <c r="C79" s="4"/>
      <c r="D79" s="4"/>
      <c r="E79" s="94">
        <v>0</v>
      </c>
    </row>
    <row r="80" spans="1:5" ht="15">
      <c r="A80" s="34" t="s">
        <v>346</v>
      </c>
      <c r="B80" s="35" t="s">
        <v>207</v>
      </c>
      <c r="C80" s="35"/>
      <c r="D80" s="35"/>
      <c r="E80" s="93">
        <v>0</v>
      </c>
    </row>
    <row r="81" spans="1:5" ht="15">
      <c r="A81" s="11" t="s">
        <v>208</v>
      </c>
      <c r="B81" s="4" t="s">
        <v>209</v>
      </c>
      <c r="C81" s="4"/>
      <c r="D81" s="4"/>
      <c r="E81" s="95">
        <v>0</v>
      </c>
    </row>
    <row r="82" spans="1:5" ht="15.75">
      <c r="A82" s="36" t="s">
        <v>380</v>
      </c>
      <c r="B82" s="37" t="s">
        <v>210</v>
      </c>
      <c r="C82" s="93">
        <f>C75+C80+C81</f>
        <v>775</v>
      </c>
      <c r="D82" s="93">
        <f>D75+D80+D81</f>
        <v>775</v>
      </c>
      <c r="E82" s="93">
        <f>E75+E80+E81</f>
        <v>775</v>
      </c>
    </row>
    <row r="83" spans="1:5" ht="15.75">
      <c r="A83" s="39" t="s">
        <v>416</v>
      </c>
      <c r="B83" s="40"/>
      <c r="C83" s="96">
        <f>C66+C82</f>
        <v>54315</v>
      </c>
      <c r="D83" s="96">
        <f>D66+D82</f>
        <v>74275</v>
      </c>
      <c r="E83" s="96">
        <f>E66+E82</f>
        <v>60359</v>
      </c>
    </row>
    <row r="84" spans="1:5" ht="60">
      <c r="A84" s="1" t="s">
        <v>39</v>
      </c>
      <c r="B84" s="2" t="s">
        <v>16</v>
      </c>
      <c r="C84" s="91" t="s">
        <v>553</v>
      </c>
      <c r="D84" s="91" t="s">
        <v>554</v>
      </c>
      <c r="E84" s="108" t="s">
        <v>555</v>
      </c>
    </row>
    <row r="85" spans="1:5" ht="15">
      <c r="A85" s="4" t="s">
        <v>418</v>
      </c>
      <c r="B85" s="5" t="s">
        <v>223</v>
      </c>
      <c r="C85" s="116">
        <v>19368</v>
      </c>
      <c r="D85" s="116">
        <v>21360</v>
      </c>
      <c r="E85" s="112">
        <v>21360</v>
      </c>
    </row>
    <row r="86" spans="1:5" ht="15">
      <c r="A86" s="4" t="s">
        <v>224</v>
      </c>
      <c r="B86" s="5" t="s">
        <v>225</v>
      </c>
      <c r="C86" s="116"/>
      <c r="D86" s="116"/>
      <c r="E86" s="112">
        <v>0</v>
      </c>
    </row>
    <row r="87" spans="1:5" ht="15">
      <c r="A87" s="4" t="s">
        <v>226</v>
      </c>
      <c r="B87" s="5" t="s">
        <v>227</v>
      </c>
      <c r="C87" s="116"/>
      <c r="D87" s="116"/>
      <c r="E87" s="112">
        <v>0</v>
      </c>
    </row>
    <row r="88" spans="1:5" ht="15">
      <c r="A88" s="4" t="s">
        <v>381</v>
      </c>
      <c r="B88" s="5" t="s">
        <v>228</v>
      </c>
      <c r="C88" s="116"/>
      <c r="D88" s="116"/>
      <c r="E88" s="112">
        <v>0</v>
      </c>
    </row>
    <row r="89" spans="1:5" ht="15">
      <c r="A89" s="4" t="s">
        <v>382</v>
      </c>
      <c r="B89" s="5" t="s">
        <v>229</v>
      </c>
      <c r="C89" s="116"/>
      <c r="D89" s="116"/>
      <c r="E89" s="112">
        <v>0</v>
      </c>
    </row>
    <row r="90" spans="1:5" ht="15">
      <c r="A90" s="4" t="s">
        <v>383</v>
      </c>
      <c r="B90" s="5" t="s">
        <v>230</v>
      </c>
      <c r="C90" s="116">
        <v>814</v>
      </c>
      <c r="D90" s="116">
        <v>814</v>
      </c>
      <c r="E90" s="112">
        <v>34886</v>
      </c>
    </row>
    <row r="91" spans="1:5" ht="15">
      <c r="A91" s="35" t="s">
        <v>419</v>
      </c>
      <c r="B91" s="45" t="s">
        <v>231</v>
      </c>
      <c r="C91" s="113">
        <f>SUM(C85:C90)</f>
        <v>20182</v>
      </c>
      <c r="D91" s="113">
        <f>SUM(D85:D90)</f>
        <v>22174</v>
      </c>
      <c r="E91" s="113">
        <f>SUM(E85:E90)</f>
        <v>56246</v>
      </c>
    </row>
    <row r="92" spans="1:5" ht="15">
      <c r="A92" s="4" t="s">
        <v>421</v>
      </c>
      <c r="B92" s="5" t="s">
        <v>242</v>
      </c>
      <c r="C92" s="24"/>
      <c r="D92" s="24"/>
      <c r="E92" s="112">
        <v>0</v>
      </c>
    </row>
    <row r="93" spans="1:5" ht="15">
      <c r="A93" s="4" t="s">
        <v>389</v>
      </c>
      <c r="B93" s="5" t="s">
        <v>243</v>
      </c>
      <c r="C93" s="24"/>
      <c r="D93" s="24"/>
      <c r="E93" s="112">
        <v>0</v>
      </c>
    </row>
    <row r="94" spans="1:5" ht="15">
      <c r="A94" s="4" t="s">
        <v>390</v>
      </c>
      <c r="B94" s="5" t="s">
        <v>244</v>
      </c>
      <c r="C94" s="24"/>
      <c r="D94" s="24"/>
      <c r="E94" s="112">
        <v>0</v>
      </c>
    </row>
    <row r="95" spans="1:5" ht="15">
      <c r="A95" s="4" t="s">
        <v>391</v>
      </c>
      <c r="B95" s="5" t="s">
        <v>245</v>
      </c>
      <c r="C95" s="24">
        <v>156</v>
      </c>
      <c r="D95" s="24">
        <v>156</v>
      </c>
      <c r="E95" s="112">
        <v>158</v>
      </c>
    </row>
    <row r="96" spans="1:5" ht="15">
      <c r="A96" s="4" t="s">
        <v>422</v>
      </c>
      <c r="B96" s="5" t="s">
        <v>252</v>
      </c>
      <c r="C96" s="24">
        <v>2190</v>
      </c>
      <c r="D96" s="24">
        <v>2190</v>
      </c>
      <c r="E96" s="112">
        <v>5518</v>
      </c>
    </row>
    <row r="97" spans="1:5" ht="15">
      <c r="A97" s="4" t="s">
        <v>396</v>
      </c>
      <c r="B97" s="5" t="s">
        <v>253</v>
      </c>
      <c r="C97" s="24">
        <v>0</v>
      </c>
      <c r="D97" s="24">
        <v>0</v>
      </c>
      <c r="E97" s="112">
        <v>8</v>
      </c>
    </row>
    <row r="98" spans="1:5" ht="15">
      <c r="A98" s="35" t="s">
        <v>423</v>
      </c>
      <c r="B98" s="45" t="s">
        <v>254</v>
      </c>
      <c r="C98" s="113">
        <f>SUM(C92:C97)</f>
        <v>2346</v>
      </c>
      <c r="D98" s="113">
        <f>SUM(D92:D97)</f>
        <v>2346</v>
      </c>
      <c r="E98" s="113">
        <f>SUM(E92:E97)</f>
        <v>5684</v>
      </c>
    </row>
    <row r="99" spans="1:5" ht="15">
      <c r="A99" s="11" t="s">
        <v>255</v>
      </c>
      <c r="B99" s="5" t="s">
        <v>256</v>
      </c>
      <c r="C99" s="24"/>
      <c r="D99" s="24"/>
      <c r="E99" s="112">
        <v>0</v>
      </c>
    </row>
    <row r="100" spans="1:5" ht="15">
      <c r="A100" s="11" t="s">
        <v>397</v>
      </c>
      <c r="B100" s="5" t="s">
        <v>257</v>
      </c>
      <c r="C100" s="24"/>
      <c r="D100" s="24"/>
      <c r="E100" s="112">
        <v>0</v>
      </c>
    </row>
    <row r="101" spans="1:5" ht="15">
      <c r="A101" s="11" t="s">
        <v>398</v>
      </c>
      <c r="B101" s="5" t="s">
        <v>258</v>
      </c>
      <c r="C101" s="24"/>
      <c r="D101" s="24"/>
      <c r="E101" s="112">
        <v>0</v>
      </c>
    </row>
    <row r="102" spans="1:5" ht="15">
      <c r="A102" s="11" t="s">
        <v>399</v>
      </c>
      <c r="B102" s="5" t="s">
        <v>259</v>
      </c>
      <c r="C102" s="24">
        <v>675</v>
      </c>
      <c r="D102" s="24">
        <v>0</v>
      </c>
      <c r="E102" s="112">
        <v>219</v>
      </c>
    </row>
    <row r="103" spans="1:5" ht="15">
      <c r="A103" s="11" t="s">
        <v>260</v>
      </c>
      <c r="B103" s="5" t="s">
        <v>261</v>
      </c>
      <c r="C103" s="24"/>
      <c r="D103" s="24"/>
      <c r="E103" s="112">
        <v>0</v>
      </c>
    </row>
    <row r="104" spans="1:5" ht="15">
      <c r="A104" s="11" t="s">
        <v>262</v>
      </c>
      <c r="B104" s="5" t="s">
        <v>263</v>
      </c>
      <c r="C104" s="24"/>
      <c r="D104" s="24"/>
      <c r="E104" s="112">
        <v>0</v>
      </c>
    </row>
    <row r="105" spans="1:5" ht="15">
      <c r="A105" s="11" t="s">
        <v>264</v>
      </c>
      <c r="B105" s="5" t="s">
        <v>265</v>
      </c>
      <c r="C105" s="24"/>
      <c r="D105" s="24"/>
      <c r="E105" s="112">
        <v>0</v>
      </c>
    </row>
    <row r="106" spans="1:5" ht="15">
      <c r="A106" s="11" t="s">
        <v>400</v>
      </c>
      <c r="B106" s="5" t="s">
        <v>266</v>
      </c>
      <c r="C106" s="24"/>
      <c r="D106" s="24"/>
      <c r="E106" s="112">
        <v>1</v>
      </c>
    </row>
    <row r="107" spans="1:5" ht="15">
      <c r="A107" s="11" t="s">
        <v>401</v>
      </c>
      <c r="B107" s="5" t="s">
        <v>267</v>
      </c>
      <c r="C107" s="24"/>
      <c r="D107" s="24"/>
      <c r="E107" s="112"/>
    </row>
    <row r="108" spans="1:5" ht="15">
      <c r="A108" s="11" t="s">
        <v>402</v>
      </c>
      <c r="B108" s="5" t="s">
        <v>268</v>
      </c>
      <c r="C108" s="24">
        <v>0</v>
      </c>
      <c r="D108" s="24">
        <v>16092</v>
      </c>
      <c r="E108" s="112">
        <v>2872</v>
      </c>
    </row>
    <row r="109" spans="1:5" ht="15">
      <c r="A109" s="44" t="s">
        <v>424</v>
      </c>
      <c r="B109" s="45" t="s">
        <v>269</v>
      </c>
      <c r="C109" s="113">
        <f>SUM(C99:C108)</f>
        <v>675</v>
      </c>
      <c r="D109" s="113">
        <f>SUM(D99:D108)</f>
        <v>16092</v>
      </c>
      <c r="E109" s="113">
        <f>SUM(E99:E108)</f>
        <v>3092</v>
      </c>
    </row>
    <row r="110" spans="1:5" ht="15" hidden="1">
      <c r="A110" s="11" t="s">
        <v>278</v>
      </c>
      <c r="B110" s="5" t="s">
        <v>279</v>
      </c>
      <c r="C110" s="24"/>
      <c r="D110" s="24"/>
      <c r="E110" s="112">
        <v>0</v>
      </c>
    </row>
    <row r="111" spans="1:5" ht="15">
      <c r="A111" s="4" t="s">
        <v>406</v>
      </c>
      <c r="B111" s="5" t="s">
        <v>280</v>
      </c>
      <c r="C111" s="24"/>
      <c r="D111" s="24"/>
      <c r="E111" s="112">
        <v>0</v>
      </c>
    </row>
    <row r="112" spans="1:5" ht="15">
      <c r="A112" s="11" t="s">
        <v>407</v>
      </c>
      <c r="B112" s="5" t="s">
        <v>281</v>
      </c>
      <c r="C112" s="24"/>
      <c r="D112" s="24"/>
      <c r="E112" s="112"/>
    </row>
    <row r="113" spans="1:5" ht="15">
      <c r="A113" s="35" t="s">
        <v>426</v>
      </c>
      <c r="B113" s="45" t="s">
        <v>282</v>
      </c>
      <c r="C113" s="114"/>
      <c r="D113" s="114"/>
      <c r="E113" s="113">
        <f>SUM(E110:E112)</f>
        <v>0</v>
      </c>
    </row>
    <row r="114" spans="1:5" ht="15.75">
      <c r="A114" s="49" t="s">
        <v>19</v>
      </c>
      <c r="B114" s="51"/>
      <c r="C114" s="113">
        <f>C91+C98+C109+C113</f>
        <v>23203</v>
      </c>
      <c r="D114" s="113">
        <f>D91+D98+D109+D113</f>
        <v>40612</v>
      </c>
      <c r="E114" s="113">
        <f>E91+E98+E109+E113</f>
        <v>65022</v>
      </c>
    </row>
    <row r="115" spans="1:5" ht="15">
      <c r="A115" s="4" t="s">
        <v>232</v>
      </c>
      <c r="B115" s="5" t="s">
        <v>233</v>
      </c>
      <c r="C115" s="24"/>
      <c r="D115" s="24"/>
      <c r="E115" s="112">
        <v>0</v>
      </c>
    </row>
    <row r="116" spans="1:5" ht="15">
      <c r="A116" s="4" t="s">
        <v>234</v>
      </c>
      <c r="B116" s="5" t="s">
        <v>235</v>
      </c>
      <c r="C116" s="24"/>
      <c r="D116" s="24"/>
      <c r="E116" s="112">
        <v>0</v>
      </c>
    </row>
    <row r="117" spans="1:5" ht="15">
      <c r="A117" s="4" t="s">
        <v>384</v>
      </c>
      <c r="B117" s="5" t="s">
        <v>236</v>
      </c>
      <c r="C117" s="24"/>
      <c r="D117" s="24"/>
      <c r="E117" s="112">
        <v>0</v>
      </c>
    </row>
    <row r="118" spans="1:5" ht="15">
      <c r="A118" s="4" t="s">
        <v>385</v>
      </c>
      <c r="B118" s="5" t="s">
        <v>237</v>
      </c>
      <c r="C118" s="24"/>
      <c r="D118" s="24"/>
      <c r="E118" s="112">
        <v>0</v>
      </c>
    </row>
    <row r="119" spans="1:5" ht="15">
      <c r="A119" s="4" t="s">
        <v>386</v>
      </c>
      <c r="B119" s="5" t="s">
        <v>238</v>
      </c>
      <c r="C119" s="24"/>
      <c r="D119" s="24"/>
      <c r="E119" s="112">
        <v>0</v>
      </c>
    </row>
    <row r="120" spans="1:5" ht="15">
      <c r="A120" s="35" t="s">
        <v>420</v>
      </c>
      <c r="B120" s="45" t="s">
        <v>239</v>
      </c>
      <c r="C120" s="114"/>
      <c r="D120" s="114"/>
      <c r="E120" s="113">
        <f>SUM(E115:E119)</f>
        <v>0</v>
      </c>
    </row>
    <row r="121" spans="1:5" ht="15">
      <c r="A121" s="11" t="s">
        <v>403</v>
      </c>
      <c r="B121" s="5" t="s">
        <v>270</v>
      </c>
      <c r="C121" s="24"/>
      <c r="D121" s="24"/>
      <c r="E121" s="112">
        <v>0</v>
      </c>
    </row>
    <row r="122" spans="1:5" ht="15">
      <c r="A122" s="11" t="s">
        <v>404</v>
      </c>
      <c r="B122" s="5" t="s">
        <v>271</v>
      </c>
      <c r="C122" s="24"/>
      <c r="D122" s="24"/>
      <c r="E122" s="112"/>
    </row>
    <row r="123" spans="1:5" ht="15">
      <c r="A123" s="11" t="s">
        <v>272</v>
      </c>
      <c r="B123" s="5" t="s">
        <v>273</v>
      </c>
      <c r="C123" s="24"/>
      <c r="D123" s="24"/>
      <c r="E123" s="112">
        <v>0</v>
      </c>
    </row>
    <row r="124" spans="1:5" ht="15">
      <c r="A124" s="11" t="s">
        <v>405</v>
      </c>
      <c r="B124" s="5" t="s">
        <v>274</v>
      </c>
      <c r="C124" s="24"/>
      <c r="D124" s="24"/>
      <c r="E124" s="112">
        <v>0</v>
      </c>
    </row>
    <row r="125" spans="1:5" ht="15">
      <c r="A125" s="11" t="s">
        <v>275</v>
      </c>
      <c r="B125" s="5" t="s">
        <v>276</v>
      </c>
      <c r="C125" s="24"/>
      <c r="D125" s="24"/>
      <c r="E125" s="112">
        <v>0</v>
      </c>
    </row>
    <row r="126" spans="1:5" ht="15">
      <c r="A126" s="35" t="s">
        <v>425</v>
      </c>
      <c r="B126" s="45" t="s">
        <v>277</v>
      </c>
      <c r="C126" s="114"/>
      <c r="D126" s="114"/>
      <c r="E126" s="113">
        <f>SUM(E121:E125)</f>
        <v>0</v>
      </c>
    </row>
    <row r="127" spans="1:5" ht="15">
      <c r="A127" s="11" t="s">
        <v>283</v>
      </c>
      <c r="B127" s="5" t="s">
        <v>284</v>
      </c>
      <c r="C127" s="24"/>
      <c r="D127" s="24"/>
      <c r="E127" s="112">
        <v>0</v>
      </c>
    </row>
    <row r="128" spans="1:5" ht="15">
      <c r="A128" s="4" t="s">
        <v>408</v>
      </c>
      <c r="B128" s="5" t="s">
        <v>285</v>
      </c>
      <c r="C128" s="24"/>
      <c r="D128" s="24"/>
      <c r="E128" s="112">
        <v>0</v>
      </c>
    </row>
    <row r="129" spans="1:5" ht="15">
      <c r="A129" s="11" t="s">
        <v>409</v>
      </c>
      <c r="B129" s="5" t="s">
        <v>557</v>
      </c>
      <c r="C129" s="24">
        <v>14636</v>
      </c>
      <c r="D129" s="24">
        <v>14636</v>
      </c>
      <c r="E129" s="112">
        <v>0</v>
      </c>
    </row>
    <row r="130" spans="1:5" ht="15">
      <c r="A130" s="35" t="s">
        <v>428</v>
      </c>
      <c r="B130" s="45" t="s">
        <v>287</v>
      </c>
      <c r="C130" s="113">
        <f>SUM(C127:C129)</f>
        <v>14636</v>
      </c>
      <c r="D130" s="113">
        <f>SUM(D127:D129)</f>
        <v>14636</v>
      </c>
      <c r="E130" s="113">
        <f>SUM(E127:E129)</f>
        <v>0</v>
      </c>
    </row>
    <row r="131" spans="1:5" ht="15.75">
      <c r="A131" s="49" t="s">
        <v>20</v>
      </c>
      <c r="B131" s="51"/>
      <c r="C131" s="113">
        <f>C120+C126+C130</f>
        <v>14636</v>
      </c>
      <c r="D131" s="113">
        <f>D120+D126+D130</f>
        <v>14636</v>
      </c>
      <c r="E131" s="113">
        <f>E120+E126+E130</f>
        <v>0</v>
      </c>
    </row>
    <row r="132" spans="1:5" ht="15.75">
      <c r="A132" s="42" t="s">
        <v>427</v>
      </c>
      <c r="B132" s="31" t="s">
        <v>288</v>
      </c>
      <c r="C132" s="113">
        <f>C114+C131</f>
        <v>37839</v>
      </c>
      <c r="D132" s="113">
        <f>D114+D131</f>
        <v>55248</v>
      </c>
      <c r="E132" s="113">
        <f>E114+E131</f>
        <v>65022</v>
      </c>
    </row>
    <row r="133" spans="1:5" ht="15.75">
      <c r="A133" s="67" t="s">
        <v>21</v>
      </c>
      <c r="B133" s="50"/>
      <c r="C133" s="115"/>
      <c r="D133" s="115"/>
      <c r="E133" s="112"/>
    </row>
    <row r="134" spans="1:5" ht="15.75">
      <c r="A134" s="67" t="s">
        <v>22</v>
      </c>
      <c r="B134" s="50"/>
      <c r="C134" s="115"/>
      <c r="D134" s="115"/>
      <c r="E134" s="112"/>
    </row>
    <row r="135" spans="1:5" ht="15">
      <c r="A135" s="13" t="s">
        <v>429</v>
      </c>
      <c r="B135" s="6" t="s">
        <v>293</v>
      </c>
      <c r="C135" s="28"/>
      <c r="D135" s="28"/>
      <c r="E135" s="112">
        <v>0</v>
      </c>
    </row>
    <row r="136" spans="1:5" ht="15">
      <c r="A136" s="12" t="s">
        <v>430</v>
      </c>
      <c r="B136" s="6" t="s">
        <v>300</v>
      </c>
      <c r="C136" s="28"/>
      <c r="D136" s="28"/>
      <c r="E136" s="112">
        <v>0</v>
      </c>
    </row>
    <row r="137" spans="1:5" ht="15">
      <c r="A137" s="4" t="s">
        <v>444</v>
      </c>
      <c r="B137" s="4" t="s">
        <v>301</v>
      </c>
      <c r="C137" s="27"/>
      <c r="D137" s="27"/>
      <c r="E137" s="112">
        <v>0</v>
      </c>
    </row>
    <row r="138" spans="1:5" ht="15">
      <c r="A138" s="4" t="s">
        <v>445</v>
      </c>
      <c r="B138" s="4" t="s">
        <v>301</v>
      </c>
      <c r="C138" s="27">
        <v>16476</v>
      </c>
      <c r="D138" s="27">
        <v>18916</v>
      </c>
      <c r="E138" s="112">
        <v>18916</v>
      </c>
    </row>
    <row r="139" spans="1:5" ht="15">
      <c r="A139" s="4" t="s">
        <v>442</v>
      </c>
      <c r="B139" s="4" t="s">
        <v>302</v>
      </c>
      <c r="C139" s="27"/>
      <c r="D139" s="27"/>
      <c r="E139" s="112">
        <v>0</v>
      </c>
    </row>
    <row r="140" spans="1:5" ht="15">
      <c r="A140" s="4" t="s">
        <v>443</v>
      </c>
      <c r="B140" s="4" t="s">
        <v>302</v>
      </c>
      <c r="C140" s="27">
        <v>0</v>
      </c>
      <c r="D140" s="27">
        <v>111</v>
      </c>
      <c r="E140" s="112">
        <v>111</v>
      </c>
    </row>
    <row r="141" spans="1:5" ht="15">
      <c r="A141" s="6" t="s">
        <v>431</v>
      </c>
      <c r="B141" s="6" t="s">
        <v>303</v>
      </c>
      <c r="C141" s="113">
        <f>SUM(C137:C140)</f>
        <v>16476</v>
      </c>
      <c r="D141" s="113">
        <f>SUM(D137:D140)</f>
        <v>19027</v>
      </c>
      <c r="E141" s="113">
        <f>SUM(E137:E140)</f>
        <v>19027</v>
      </c>
    </row>
    <row r="142" spans="1:5" ht="15">
      <c r="A142" s="33" t="s">
        <v>304</v>
      </c>
      <c r="B142" s="4" t="s">
        <v>305</v>
      </c>
      <c r="C142" s="27">
        <v>0</v>
      </c>
      <c r="D142" s="27">
        <v>0</v>
      </c>
      <c r="E142" s="112">
        <v>683</v>
      </c>
    </row>
    <row r="143" spans="1:5" ht="15">
      <c r="A143" s="33" t="s">
        <v>306</v>
      </c>
      <c r="B143" s="4" t="s">
        <v>307</v>
      </c>
      <c r="C143" s="27"/>
      <c r="D143" s="27"/>
      <c r="E143" s="112">
        <v>0</v>
      </c>
    </row>
    <row r="144" spans="1:5" ht="15">
      <c r="A144" s="33" t="s">
        <v>308</v>
      </c>
      <c r="B144" s="4" t="s">
        <v>309</v>
      </c>
      <c r="C144" s="27"/>
      <c r="D144" s="27"/>
      <c r="E144" s="112">
        <v>0</v>
      </c>
    </row>
    <row r="145" spans="1:5" ht="15">
      <c r="A145" s="33" t="s">
        <v>310</v>
      </c>
      <c r="B145" s="4" t="s">
        <v>311</v>
      </c>
      <c r="C145" s="27"/>
      <c r="D145" s="27"/>
      <c r="E145" s="112">
        <v>0</v>
      </c>
    </row>
    <row r="146" spans="1:5" ht="15">
      <c r="A146" s="11" t="s">
        <v>414</v>
      </c>
      <c r="B146" s="4" t="s">
        <v>312</v>
      </c>
      <c r="C146" s="27"/>
      <c r="D146" s="27"/>
      <c r="E146" s="112">
        <v>0</v>
      </c>
    </row>
    <row r="147" spans="1:5" ht="15">
      <c r="A147" s="13" t="s">
        <v>432</v>
      </c>
      <c r="B147" s="6" t="s">
        <v>313</v>
      </c>
      <c r="C147" s="113">
        <f>C141+C142+C143+C144+C145+C146</f>
        <v>16476</v>
      </c>
      <c r="D147" s="113">
        <f>D141+D142+D143+D144+D145+D146</f>
        <v>19027</v>
      </c>
      <c r="E147" s="113">
        <f>E141+E142+E143+E144+E145+E146</f>
        <v>19710</v>
      </c>
    </row>
    <row r="148" spans="1:5" ht="15">
      <c r="A148" s="11" t="s">
        <v>314</v>
      </c>
      <c r="B148" s="4" t="s">
        <v>315</v>
      </c>
      <c r="C148" s="27"/>
      <c r="D148" s="27"/>
      <c r="E148" s="112">
        <v>0</v>
      </c>
    </row>
    <row r="149" spans="1:5" ht="15">
      <c r="A149" s="11" t="s">
        <v>316</v>
      </c>
      <c r="B149" s="4" t="s">
        <v>317</v>
      </c>
      <c r="C149" s="27"/>
      <c r="D149" s="27"/>
      <c r="E149" s="112">
        <v>0</v>
      </c>
    </row>
    <row r="150" spans="1:5" ht="15">
      <c r="A150" s="33" t="s">
        <v>318</v>
      </c>
      <c r="B150" s="4" t="s">
        <v>319</v>
      </c>
      <c r="C150" s="27"/>
      <c r="D150" s="27"/>
      <c r="E150" s="112">
        <v>0</v>
      </c>
    </row>
    <row r="151" spans="1:5" ht="15">
      <c r="A151" s="33" t="s">
        <v>415</v>
      </c>
      <c r="B151" s="4" t="s">
        <v>320</v>
      </c>
      <c r="C151" s="27"/>
      <c r="D151" s="27"/>
      <c r="E151" s="112">
        <v>0</v>
      </c>
    </row>
    <row r="152" spans="1:5" ht="15">
      <c r="A152" s="12" t="s">
        <v>433</v>
      </c>
      <c r="B152" s="6" t="s">
        <v>321</v>
      </c>
      <c r="C152" s="28"/>
      <c r="D152" s="28"/>
      <c r="E152" s="113">
        <f>SUM(E148:E151)</f>
        <v>0</v>
      </c>
    </row>
    <row r="153" spans="1:5" ht="15">
      <c r="A153" s="13" t="s">
        <v>322</v>
      </c>
      <c r="B153" s="6" t="s">
        <v>323</v>
      </c>
      <c r="C153" s="28"/>
      <c r="D153" s="28"/>
      <c r="E153" s="113">
        <v>0</v>
      </c>
    </row>
    <row r="154" spans="1:5" ht="15.75">
      <c r="A154" s="36" t="s">
        <v>434</v>
      </c>
      <c r="B154" s="37" t="s">
        <v>324</v>
      </c>
      <c r="C154" s="113">
        <f>C147+C152+C153</f>
        <v>16476</v>
      </c>
      <c r="D154" s="113">
        <f>D147+D152+D153</f>
        <v>19027</v>
      </c>
      <c r="E154" s="113">
        <f>E147+E152+E153</f>
        <v>19710</v>
      </c>
    </row>
    <row r="155" spans="1:5" ht="15.75">
      <c r="A155" s="39" t="s">
        <v>417</v>
      </c>
      <c r="B155" s="40"/>
      <c r="C155" s="113">
        <f>C132+C154</f>
        <v>54315</v>
      </c>
      <c r="D155" s="113">
        <f>D132+D154</f>
        <v>74275</v>
      </c>
      <c r="E155" s="113">
        <f>E132+E154</f>
        <v>84732</v>
      </c>
    </row>
  </sheetData>
  <sheetProtection/>
  <mergeCells count="2">
    <mergeCell ref="A4:E4"/>
    <mergeCell ref="A5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  <rowBreaks count="1" manualBreakCount="1">
    <brk id="8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3"/>
  <sheetViews>
    <sheetView zoomScalePageLayoutView="0" workbookViewId="0" topLeftCell="A1">
      <selection activeCell="A1" sqref="A1:E59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11.8515625" style="337" customWidth="1"/>
    <col min="4" max="4" width="13.00390625" style="337" customWidth="1"/>
    <col min="5" max="5" width="19.28125" style="0" customWidth="1"/>
  </cols>
  <sheetData>
    <row r="1" ht="15">
      <c r="A1" t="s">
        <v>839</v>
      </c>
    </row>
    <row r="3" spans="1:5" ht="37.5" customHeight="1">
      <c r="A3" s="397" t="s">
        <v>666</v>
      </c>
      <c r="B3" s="398"/>
      <c r="C3" s="398"/>
      <c r="D3" s="398"/>
      <c r="E3" s="398"/>
    </row>
    <row r="4" spans="1:5" ht="26.25" customHeight="1">
      <c r="A4" s="399" t="s">
        <v>12</v>
      </c>
      <c r="B4" s="400"/>
      <c r="C4" s="400"/>
      <c r="D4" s="400"/>
      <c r="E4" s="400"/>
    </row>
    <row r="6" spans="1:5" ht="66.75" customHeight="1">
      <c r="A6" s="1" t="s">
        <v>39</v>
      </c>
      <c r="B6" s="2" t="s">
        <v>40</v>
      </c>
      <c r="C6" s="342" t="s">
        <v>553</v>
      </c>
      <c r="D6" s="342" t="s">
        <v>554</v>
      </c>
      <c r="E6" s="108" t="s">
        <v>555</v>
      </c>
    </row>
    <row r="7" spans="1:5" ht="15">
      <c r="A7" s="23"/>
      <c r="B7" s="23"/>
      <c r="C7" s="338"/>
      <c r="D7" s="338"/>
      <c r="E7" s="82"/>
    </row>
    <row r="8" spans="1:5" ht="15">
      <c r="A8" s="23"/>
      <c r="B8" s="23"/>
      <c r="C8" s="338"/>
      <c r="D8" s="338"/>
      <c r="E8" s="82"/>
    </row>
    <row r="9" spans="1:5" ht="15">
      <c r="A9" s="23"/>
      <c r="B9" s="23"/>
      <c r="C9" s="338"/>
      <c r="D9" s="338"/>
      <c r="E9" s="82"/>
    </row>
    <row r="10" spans="1:5" ht="15">
      <c r="A10" s="23"/>
      <c r="B10" s="23"/>
      <c r="C10" s="338"/>
      <c r="D10" s="338"/>
      <c r="E10" s="82"/>
    </row>
    <row r="11" spans="1:5" ht="15">
      <c r="A11" s="11" t="s">
        <v>142</v>
      </c>
      <c r="B11" s="5" t="s">
        <v>143</v>
      </c>
      <c r="C11" s="339"/>
      <c r="D11" s="339"/>
      <c r="E11" s="82"/>
    </row>
    <row r="12" spans="1:5" ht="15">
      <c r="A12" s="11"/>
      <c r="B12" s="5"/>
      <c r="C12" s="339"/>
      <c r="D12" s="339"/>
      <c r="E12" s="82"/>
    </row>
    <row r="13" spans="1:5" ht="15">
      <c r="A13" s="11"/>
      <c r="B13" s="5"/>
      <c r="C13" s="339"/>
      <c r="D13" s="339"/>
      <c r="E13" s="82"/>
    </row>
    <row r="14" spans="1:5" ht="15">
      <c r="A14" s="11"/>
      <c r="B14" s="5"/>
      <c r="C14" s="339"/>
      <c r="D14" s="339"/>
      <c r="E14" s="82"/>
    </row>
    <row r="15" spans="1:5" ht="15">
      <c r="A15" s="11"/>
      <c r="B15" s="5"/>
      <c r="C15" s="339"/>
      <c r="D15" s="339"/>
      <c r="E15" s="82"/>
    </row>
    <row r="16" spans="1:5" ht="15">
      <c r="A16" s="13" t="s">
        <v>337</v>
      </c>
      <c r="B16" s="7" t="s">
        <v>144</v>
      </c>
      <c r="C16" s="340">
        <v>0</v>
      </c>
      <c r="D16" s="340">
        <v>1288</v>
      </c>
      <c r="E16" s="335">
        <f>SUM(E17:E20)</f>
        <v>945</v>
      </c>
    </row>
    <row r="17" spans="1:5" ht="15">
      <c r="A17" s="11" t="s">
        <v>638</v>
      </c>
      <c r="B17" s="5"/>
      <c r="C17" s="339"/>
      <c r="D17" s="339"/>
      <c r="E17" s="82">
        <v>788</v>
      </c>
    </row>
    <row r="18" spans="1:5" ht="15">
      <c r="A18" s="11" t="s">
        <v>639</v>
      </c>
      <c r="B18" s="5"/>
      <c r="C18" s="339"/>
      <c r="D18" s="339"/>
      <c r="E18" s="82">
        <v>157</v>
      </c>
    </row>
    <row r="19" spans="1:5" ht="15">
      <c r="A19" s="11"/>
      <c r="B19" s="5"/>
      <c r="C19" s="339"/>
      <c r="D19" s="339"/>
      <c r="E19" s="82"/>
    </row>
    <row r="20" spans="1:5" ht="15">
      <c r="A20" s="11"/>
      <c r="B20" s="5"/>
      <c r="C20" s="339"/>
      <c r="D20" s="339"/>
      <c r="E20" s="82"/>
    </row>
    <row r="21" spans="1:5" ht="15">
      <c r="A21" s="6" t="s">
        <v>145</v>
      </c>
      <c r="B21" s="7" t="s">
        <v>146</v>
      </c>
      <c r="C21" s="340"/>
      <c r="D21" s="340"/>
      <c r="E21" s="335"/>
    </row>
    <row r="22" spans="1:5" ht="15">
      <c r="A22" s="4"/>
      <c r="B22" s="5"/>
      <c r="C22" s="339"/>
      <c r="D22" s="339"/>
      <c r="E22" s="82"/>
    </row>
    <row r="23" spans="1:5" ht="15">
      <c r="A23" s="4"/>
      <c r="B23" s="5"/>
      <c r="C23" s="339"/>
      <c r="D23" s="339"/>
      <c r="E23" s="82"/>
    </row>
    <row r="24" spans="1:5" ht="15">
      <c r="A24" s="13" t="s">
        <v>147</v>
      </c>
      <c r="B24" s="7" t="s">
        <v>148</v>
      </c>
      <c r="C24" s="340">
        <v>403</v>
      </c>
      <c r="D24" s="340">
        <v>10248</v>
      </c>
      <c r="E24" s="335">
        <f>SUM(E25:E33)</f>
        <v>10248</v>
      </c>
    </row>
    <row r="25" spans="1:5" ht="15">
      <c r="A25" s="11" t="s">
        <v>640</v>
      </c>
      <c r="B25" s="5"/>
      <c r="C25" s="339"/>
      <c r="D25" s="339"/>
      <c r="E25" s="82">
        <v>128</v>
      </c>
    </row>
    <row r="26" spans="1:5" ht="15">
      <c r="A26" s="11" t="s">
        <v>641</v>
      </c>
      <c r="B26" s="5"/>
      <c r="C26" s="339"/>
      <c r="D26" s="339"/>
      <c r="E26" s="82">
        <v>1894</v>
      </c>
    </row>
    <row r="27" spans="1:5" ht="15">
      <c r="A27" s="11" t="s">
        <v>642</v>
      </c>
      <c r="B27" s="5"/>
      <c r="C27" s="339"/>
      <c r="D27" s="339"/>
      <c r="E27" s="82">
        <v>7850</v>
      </c>
    </row>
    <row r="28" spans="1:5" ht="15">
      <c r="A28" s="11" t="s">
        <v>643</v>
      </c>
      <c r="B28" s="5"/>
      <c r="C28" s="339"/>
      <c r="D28" s="339"/>
      <c r="E28" s="82">
        <v>6</v>
      </c>
    </row>
    <row r="29" spans="1:5" ht="15">
      <c r="A29" s="11" t="s">
        <v>644</v>
      </c>
      <c r="B29" s="5"/>
      <c r="C29" s="339"/>
      <c r="D29" s="339"/>
      <c r="E29" s="82">
        <v>250</v>
      </c>
    </row>
    <row r="30" spans="1:5" ht="15">
      <c r="A30" s="11" t="s">
        <v>645</v>
      </c>
      <c r="B30" s="5"/>
      <c r="C30" s="339"/>
      <c r="D30" s="339"/>
      <c r="E30" s="82">
        <v>51</v>
      </c>
    </row>
    <row r="31" spans="1:5" ht="15">
      <c r="A31" s="11" t="s">
        <v>646</v>
      </c>
      <c r="B31" s="5"/>
      <c r="C31" s="339"/>
      <c r="D31" s="339"/>
      <c r="E31" s="82">
        <v>69</v>
      </c>
    </row>
    <row r="32" spans="1:5" ht="15">
      <c r="A32" s="11"/>
      <c r="B32" s="5"/>
      <c r="C32" s="339"/>
      <c r="D32" s="339"/>
      <c r="E32" s="82"/>
    </row>
    <row r="33" spans="1:5" ht="15">
      <c r="A33" s="11"/>
      <c r="B33" s="5"/>
      <c r="C33" s="339"/>
      <c r="D33" s="339"/>
      <c r="E33" s="82"/>
    </row>
    <row r="34" spans="1:5" ht="15">
      <c r="A34" s="11" t="s">
        <v>149</v>
      </c>
      <c r="B34" s="5" t="s">
        <v>150</v>
      </c>
      <c r="C34" s="339"/>
      <c r="D34" s="339"/>
      <c r="E34" s="82"/>
    </row>
    <row r="35" spans="1:5" ht="15">
      <c r="A35" s="11"/>
      <c r="B35" s="5"/>
      <c r="C35" s="339"/>
      <c r="D35" s="339"/>
      <c r="E35" s="82"/>
    </row>
    <row r="36" spans="1:5" ht="15">
      <c r="A36" s="11"/>
      <c r="B36" s="5"/>
      <c r="C36" s="339"/>
      <c r="D36" s="339"/>
      <c r="E36" s="82"/>
    </row>
    <row r="37" spans="1:5" ht="15">
      <c r="A37" s="4" t="s">
        <v>151</v>
      </c>
      <c r="B37" s="5" t="s">
        <v>152</v>
      </c>
      <c r="C37" s="339"/>
      <c r="D37" s="339"/>
      <c r="E37" s="82"/>
    </row>
    <row r="38" spans="1:5" ht="15">
      <c r="A38" s="4" t="s">
        <v>153</v>
      </c>
      <c r="B38" s="5" t="s">
        <v>154</v>
      </c>
      <c r="C38" s="339">
        <v>109</v>
      </c>
      <c r="D38" s="339">
        <v>4067</v>
      </c>
      <c r="E38" s="82">
        <v>2955</v>
      </c>
    </row>
    <row r="39" spans="1:5" ht="15.75">
      <c r="A39" s="15" t="s">
        <v>338</v>
      </c>
      <c r="B39" s="8" t="s">
        <v>155</v>
      </c>
      <c r="C39" s="336">
        <f>C11+C16+C21+C24+C34+C37+C38</f>
        <v>512</v>
      </c>
      <c r="D39" s="336">
        <f>D11+D16+D21+D24+D34+D37+D38</f>
        <v>15603</v>
      </c>
      <c r="E39" s="336">
        <f>E11+E16+E21+E24+E34+E37+E38</f>
        <v>14148</v>
      </c>
    </row>
    <row r="40" spans="1:5" ht="15.75">
      <c r="A40" s="17"/>
      <c r="B40" s="7"/>
      <c r="C40" s="340"/>
      <c r="D40" s="340"/>
      <c r="E40" s="82"/>
    </row>
    <row r="41" spans="1:5" ht="15.75">
      <c r="A41" s="17"/>
      <c r="B41" s="7"/>
      <c r="C41" s="340"/>
      <c r="D41" s="340"/>
      <c r="E41" s="82"/>
    </row>
    <row r="42" spans="1:5" ht="15.75">
      <c r="A42" s="17"/>
      <c r="B42" s="7"/>
      <c r="C42" s="340"/>
      <c r="D42" s="340"/>
      <c r="E42" s="82"/>
    </row>
    <row r="43" spans="1:5" ht="15.75">
      <c r="A43" s="17"/>
      <c r="B43" s="7"/>
      <c r="C43" s="340"/>
      <c r="D43" s="340"/>
      <c r="E43" s="82"/>
    </row>
    <row r="44" spans="1:5" ht="15">
      <c r="A44" s="13" t="s">
        <v>156</v>
      </c>
      <c r="B44" s="7" t="s">
        <v>157</v>
      </c>
      <c r="C44" s="340">
        <v>20791</v>
      </c>
      <c r="D44" s="340">
        <v>20791</v>
      </c>
      <c r="E44" s="84">
        <v>15169</v>
      </c>
    </row>
    <row r="45" spans="1:5" ht="15">
      <c r="A45" s="11" t="s">
        <v>647</v>
      </c>
      <c r="B45" s="5"/>
      <c r="C45" s="339"/>
      <c r="D45" s="339"/>
      <c r="E45" s="82">
        <v>589</v>
      </c>
    </row>
    <row r="46" spans="1:5" ht="30">
      <c r="A46" s="11" t="s">
        <v>648</v>
      </c>
      <c r="B46" s="5"/>
      <c r="C46" s="339"/>
      <c r="D46" s="339"/>
      <c r="E46" s="82">
        <v>3933</v>
      </c>
    </row>
    <row r="47" spans="1:5" ht="30">
      <c r="A47" s="11" t="s">
        <v>649</v>
      </c>
      <c r="B47" s="5"/>
      <c r="C47" s="339"/>
      <c r="D47" s="339"/>
      <c r="E47" s="82">
        <v>2949</v>
      </c>
    </row>
    <row r="48" spans="1:5" ht="15">
      <c r="A48" s="11" t="s">
        <v>650</v>
      </c>
      <c r="B48" s="5"/>
      <c r="C48" s="339"/>
      <c r="D48" s="339"/>
      <c r="E48" s="82">
        <v>6956</v>
      </c>
    </row>
    <row r="49" spans="1:5" ht="30">
      <c r="A49" s="11" t="s">
        <v>651</v>
      </c>
      <c r="B49" s="5"/>
      <c r="C49" s="339"/>
      <c r="D49" s="339"/>
      <c r="E49" s="82">
        <v>250</v>
      </c>
    </row>
    <row r="50" spans="1:5" ht="30">
      <c r="A50" s="11" t="s">
        <v>652</v>
      </c>
      <c r="B50" s="5"/>
      <c r="C50" s="339"/>
      <c r="D50" s="339"/>
      <c r="E50" s="82">
        <v>250</v>
      </c>
    </row>
    <row r="51" spans="1:5" ht="30">
      <c r="A51" s="11" t="s">
        <v>653</v>
      </c>
      <c r="B51" s="5"/>
      <c r="C51" s="339"/>
      <c r="D51" s="339"/>
      <c r="E51" s="82">
        <v>240</v>
      </c>
    </row>
    <row r="52" spans="1:5" ht="15">
      <c r="A52" s="11" t="s">
        <v>158</v>
      </c>
      <c r="B52" s="5" t="s">
        <v>159</v>
      </c>
      <c r="C52" s="339"/>
      <c r="D52" s="339"/>
      <c r="E52" s="82"/>
    </row>
    <row r="53" spans="1:5" ht="15">
      <c r="A53" s="11"/>
      <c r="B53" s="5"/>
      <c r="C53" s="339"/>
      <c r="D53" s="339"/>
      <c r="E53" s="82"/>
    </row>
    <row r="54" spans="1:5" ht="15">
      <c r="A54" s="11"/>
      <c r="B54" s="5"/>
      <c r="C54" s="339"/>
      <c r="D54" s="339"/>
      <c r="E54" s="82"/>
    </row>
    <row r="55" spans="1:5" ht="15">
      <c r="A55" s="11"/>
      <c r="B55" s="5"/>
      <c r="C55" s="339"/>
      <c r="D55" s="339"/>
      <c r="E55" s="82"/>
    </row>
    <row r="56" spans="1:5" ht="15">
      <c r="A56" s="11"/>
      <c r="B56" s="5"/>
      <c r="C56" s="339"/>
      <c r="D56" s="339"/>
      <c r="E56" s="82"/>
    </row>
    <row r="57" spans="1:5" ht="15">
      <c r="A57" s="11" t="s">
        <v>160</v>
      </c>
      <c r="B57" s="5" t="s">
        <v>161</v>
      </c>
      <c r="C57" s="339"/>
      <c r="D57" s="339"/>
      <c r="E57" s="82"/>
    </row>
    <row r="58" spans="1:5" ht="15">
      <c r="A58" s="11" t="s">
        <v>162</v>
      </c>
      <c r="B58" s="5" t="s">
        <v>163</v>
      </c>
      <c r="C58" s="339">
        <v>5614</v>
      </c>
      <c r="D58" s="339">
        <v>5614</v>
      </c>
      <c r="E58" s="82">
        <v>3961</v>
      </c>
    </row>
    <row r="59" spans="1:5" ht="15.75">
      <c r="A59" s="15" t="s">
        <v>339</v>
      </c>
      <c r="B59" s="8" t="s">
        <v>164</v>
      </c>
      <c r="C59" s="343">
        <f>SUM(C44+C52+C57+C58)</f>
        <v>26405</v>
      </c>
      <c r="D59" s="343">
        <f>SUM(D44+D52+D57+D58)</f>
        <v>26405</v>
      </c>
      <c r="E59" s="343">
        <f>SUM(E44+E52+E57+E58)</f>
        <v>19130</v>
      </c>
    </row>
    <row r="101" spans="1:5" ht="15">
      <c r="A101" s="3"/>
      <c r="B101" s="3"/>
      <c r="C101" s="341"/>
      <c r="D101" s="341"/>
      <c r="E101" s="3"/>
    </row>
    <row r="102" spans="1:5" ht="15">
      <c r="A102" s="3"/>
      <c r="B102" s="3"/>
      <c r="C102" s="341"/>
      <c r="D102" s="341"/>
      <c r="E102" s="3"/>
    </row>
    <row r="103" spans="1:5" ht="15">
      <c r="A103" s="3"/>
      <c r="B103" s="3"/>
      <c r="C103" s="341"/>
      <c r="D103" s="341"/>
      <c r="E103" s="3"/>
    </row>
  </sheetData>
  <sheetProtection/>
  <mergeCells count="2">
    <mergeCell ref="A3:E3"/>
    <mergeCell ref="A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PageLayoutView="0" workbookViewId="0" topLeftCell="A1">
      <selection activeCell="A1" sqref="A1:D86"/>
    </sheetView>
  </sheetViews>
  <sheetFormatPr defaultColWidth="9.140625" defaultRowHeight="15"/>
  <cols>
    <col min="1" max="1" width="83.28125" style="0" customWidth="1"/>
    <col min="2" max="2" width="16.421875" style="99" customWidth="1"/>
    <col min="3" max="3" width="13.421875" style="99" customWidth="1"/>
    <col min="4" max="4" width="12.00390625" style="99" customWidth="1"/>
  </cols>
  <sheetData>
    <row r="1" ht="15">
      <c r="A1" t="s">
        <v>840</v>
      </c>
    </row>
    <row r="3" spans="1:4" ht="40.5" customHeight="1">
      <c r="A3" s="407" t="s">
        <v>666</v>
      </c>
      <c r="B3" s="407"/>
      <c r="C3" s="407"/>
      <c r="D3" s="407"/>
    </row>
    <row r="4" spans="1:7" ht="71.25" customHeight="1">
      <c r="A4" s="399" t="s">
        <v>15</v>
      </c>
      <c r="B4" s="399"/>
      <c r="C4" s="345"/>
      <c r="D4" s="345"/>
      <c r="E4" s="55"/>
      <c r="F4" s="55"/>
      <c r="G4" s="55"/>
    </row>
    <row r="5" spans="1:7" ht="24" customHeight="1">
      <c r="A5" s="53"/>
      <c r="B5" s="346"/>
      <c r="C5" s="345"/>
      <c r="D5" s="345"/>
      <c r="E5" s="55"/>
      <c r="F5" s="55"/>
      <c r="G5" s="55"/>
    </row>
    <row r="6" ht="22.5" customHeight="1">
      <c r="A6" s="3" t="s">
        <v>2</v>
      </c>
    </row>
    <row r="9" spans="1:4" ht="64.5" customHeight="1">
      <c r="A9" s="78" t="s">
        <v>549</v>
      </c>
      <c r="B9" s="342" t="s">
        <v>553</v>
      </c>
      <c r="C9" s="342" t="s">
        <v>554</v>
      </c>
      <c r="D9" s="347" t="s">
        <v>555</v>
      </c>
    </row>
    <row r="10" spans="1:4" ht="15">
      <c r="A10" s="38" t="s">
        <v>31</v>
      </c>
      <c r="B10" s="79"/>
      <c r="C10" s="82"/>
      <c r="D10" s="82"/>
    </row>
    <row r="11" spans="1:4" ht="15">
      <c r="A11" s="56" t="s">
        <v>32</v>
      </c>
      <c r="B11" s="79"/>
      <c r="C11" s="82"/>
      <c r="D11" s="82"/>
    </row>
    <row r="12" spans="1:4" ht="15">
      <c r="A12" s="38" t="s">
        <v>33</v>
      </c>
      <c r="B12" s="79">
        <v>199</v>
      </c>
      <c r="C12" s="82">
        <v>199</v>
      </c>
      <c r="D12" s="82">
        <v>199</v>
      </c>
    </row>
    <row r="13" spans="1:4" ht="15">
      <c r="A13" s="38" t="s">
        <v>34</v>
      </c>
      <c r="B13" s="79"/>
      <c r="C13" s="82"/>
      <c r="D13" s="82"/>
    </row>
    <row r="14" spans="1:4" ht="15">
      <c r="A14" s="38" t="s">
        <v>35</v>
      </c>
      <c r="B14" s="79"/>
      <c r="C14" s="82"/>
      <c r="D14" s="82"/>
    </row>
    <row r="15" spans="1:4" ht="15">
      <c r="A15" s="38" t="s">
        <v>36</v>
      </c>
      <c r="B15" s="79">
        <v>1000</v>
      </c>
      <c r="C15" s="82">
        <v>1000</v>
      </c>
      <c r="D15" s="82">
        <v>1000</v>
      </c>
    </row>
    <row r="16" spans="1:4" ht="15">
      <c r="A16" s="38" t="s">
        <v>37</v>
      </c>
      <c r="B16" s="79">
        <v>8800</v>
      </c>
      <c r="C16" s="82"/>
      <c r="D16" s="82"/>
    </row>
    <row r="17" spans="1:4" ht="15">
      <c r="A17" s="38" t="s">
        <v>38</v>
      </c>
      <c r="B17" s="79"/>
      <c r="C17" s="82"/>
      <c r="D17" s="82"/>
    </row>
    <row r="18" spans="1:4" ht="15">
      <c r="A18" s="54" t="s">
        <v>11</v>
      </c>
      <c r="B18" s="344">
        <f>SUM(B10:B17)</f>
        <v>9999</v>
      </c>
      <c r="C18" s="344">
        <f>SUM(C10:C17)</f>
        <v>1199</v>
      </c>
      <c r="D18" s="344">
        <f>SUM(D10:D17)</f>
        <v>1199</v>
      </c>
    </row>
    <row r="19" spans="1:4" ht="30">
      <c r="A19" s="57" t="s">
        <v>4</v>
      </c>
      <c r="B19" s="79"/>
      <c r="C19" s="82">
        <v>7500</v>
      </c>
      <c r="D19" s="82">
        <v>7500</v>
      </c>
    </row>
    <row r="20" spans="1:4" ht="30">
      <c r="A20" s="57" t="s">
        <v>5</v>
      </c>
      <c r="B20" s="79">
        <v>9999</v>
      </c>
      <c r="C20" s="82"/>
      <c r="D20" s="82"/>
    </row>
    <row r="21" spans="1:4" ht="15">
      <c r="A21" s="58" t="s">
        <v>6</v>
      </c>
      <c r="B21" s="79"/>
      <c r="C21" s="82"/>
      <c r="D21" s="82"/>
    </row>
    <row r="22" spans="1:4" ht="15">
      <c r="A22" s="58" t="s">
        <v>7</v>
      </c>
      <c r="B22" s="79"/>
      <c r="C22" s="82"/>
      <c r="D22" s="82"/>
    </row>
    <row r="23" spans="1:4" ht="15">
      <c r="A23" s="38" t="s">
        <v>9</v>
      </c>
      <c r="B23" s="79">
        <v>0</v>
      </c>
      <c r="C23" s="82"/>
      <c r="D23" s="82"/>
    </row>
    <row r="24" spans="1:4" ht="15">
      <c r="A24" s="44" t="s">
        <v>8</v>
      </c>
      <c r="B24" s="82">
        <f>SUM(B19:B23)</f>
        <v>9999</v>
      </c>
      <c r="C24" s="82">
        <f>SUM(C19:C23)</f>
        <v>7500</v>
      </c>
      <c r="D24" s="82">
        <f>SUM(D19:D23)</f>
        <v>7500</v>
      </c>
    </row>
    <row r="25" spans="1:4" ht="31.5">
      <c r="A25" s="59" t="s">
        <v>10</v>
      </c>
      <c r="B25" s="100"/>
      <c r="C25" s="82"/>
      <c r="D25" s="82"/>
    </row>
    <row r="26" spans="1:4" ht="15.75">
      <c r="A26" s="39" t="s">
        <v>439</v>
      </c>
      <c r="B26" s="348">
        <f>B24+B25</f>
        <v>9999</v>
      </c>
      <c r="C26" s="348">
        <f>C24+C25</f>
        <v>7500</v>
      </c>
      <c r="D26" s="348">
        <f>D24+D25</f>
        <v>7500</v>
      </c>
    </row>
    <row r="29" spans="1:4" ht="45">
      <c r="A29" s="78" t="s">
        <v>1</v>
      </c>
      <c r="B29" s="342" t="s">
        <v>553</v>
      </c>
      <c r="C29" s="342" t="s">
        <v>554</v>
      </c>
      <c r="D29" s="347" t="s">
        <v>555</v>
      </c>
    </row>
    <row r="30" spans="1:4" ht="15">
      <c r="A30" s="38" t="s">
        <v>31</v>
      </c>
      <c r="B30" s="79"/>
      <c r="C30" s="82"/>
      <c r="D30" s="82"/>
    </row>
    <row r="31" spans="1:4" ht="15">
      <c r="A31" s="56" t="s">
        <v>32</v>
      </c>
      <c r="B31" s="79"/>
      <c r="C31" s="82"/>
      <c r="D31" s="82"/>
    </row>
    <row r="32" spans="1:4" ht="15">
      <c r="A32" s="38" t="s">
        <v>33</v>
      </c>
      <c r="B32" s="79">
        <v>500</v>
      </c>
      <c r="C32" s="82">
        <v>500</v>
      </c>
      <c r="D32" s="82"/>
    </row>
    <row r="33" spans="1:4" ht="15">
      <c r="A33" s="38" t="s">
        <v>34</v>
      </c>
      <c r="B33" s="79"/>
      <c r="C33" s="82"/>
      <c r="D33" s="82"/>
    </row>
    <row r="34" spans="1:4" ht="15">
      <c r="A34" s="38" t="s">
        <v>35</v>
      </c>
      <c r="B34" s="79"/>
      <c r="C34" s="82"/>
      <c r="D34" s="82"/>
    </row>
    <row r="35" spans="1:4" ht="15">
      <c r="A35" s="38" t="s">
        <v>36</v>
      </c>
      <c r="B35" s="79">
        <v>0</v>
      </c>
      <c r="C35" s="82"/>
      <c r="D35" s="82">
        <v>65</v>
      </c>
    </row>
    <row r="36" spans="1:4" ht="15">
      <c r="A36" s="38" t="s">
        <v>37</v>
      </c>
      <c r="B36" s="79"/>
      <c r="C36" s="82"/>
      <c r="D36" s="82"/>
    </row>
    <row r="37" spans="1:4" ht="15">
      <c r="A37" s="38" t="s">
        <v>38</v>
      </c>
      <c r="B37" s="79"/>
      <c r="C37" s="82"/>
      <c r="D37" s="82"/>
    </row>
    <row r="38" spans="1:4" ht="15">
      <c r="A38" s="54" t="s">
        <v>11</v>
      </c>
      <c r="B38" s="348">
        <f>SUM(B30:B37)</f>
        <v>500</v>
      </c>
      <c r="C38" s="348">
        <f>SUM(C30:C37)</f>
        <v>500</v>
      </c>
      <c r="D38" s="348">
        <f>SUM(D30:D37)</f>
        <v>65</v>
      </c>
    </row>
    <row r="39" spans="1:4" ht="30">
      <c r="A39" s="57" t="s">
        <v>4</v>
      </c>
      <c r="B39" s="79">
        <v>423</v>
      </c>
      <c r="C39" s="82"/>
      <c r="D39" s="82">
        <v>500</v>
      </c>
    </row>
    <row r="40" spans="1:4" ht="30">
      <c r="A40" s="57" t="s">
        <v>5</v>
      </c>
      <c r="B40" s="79">
        <v>77</v>
      </c>
      <c r="C40" s="82"/>
      <c r="D40" s="82"/>
    </row>
    <row r="41" spans="1:4" ht="15">
      <c r="A41" s="58" t="s">
        <v>6</v>
      </c>
      <c r="B41" s="79"/>
      <c r="C41" s="82"/>
      <c r="D41" s="82"/>
    </row>
    <row r="42" spans="1:4" ht="15">
      <c r="A42" s="58" t="s">
        <v>7</v>
      </c>
      <c r="B42" s="79"/>
      <c r="C42" s="82"/>
      <c r="D42" s="82"/>
    </row>
    <row r="43" spans="1:4" ht="15">
      <c r="A43" s="38" t="s">
        <v>9</v>
      </c>
      <c r="B43" s="79"/>
      <c r="C43" s="82"/>
      <c r="D43" s="82"/>
    </row>
    <row r="44" spans="1:4" ht="15">
      <c r="A44" s="44" t="s">
        <v>8</v>
      </c>
      <c r="B44" s="82">
        <f>SUM(B39:B43)</f>
        <v>500</v>
      </c>
      <c r="C44" s="82">
        <f>SUM(C39:C43)</f>
        <v>0</v>
      </c>
      <c r="D44" s="82">
        <f>SUM(D39:D43)</f>
        <v>500</v>
      </c>
    </row>
    <row r="45" spans="1:4" ht="31.5">
      <c r="A45" s="59" t="s">
        <v>10</v>
      </c>
      <c r="B45" s="98">
        <v>0</v>
      </c>
      <c r="C45" s="82"/>
      <c r="D45" s="82"/>
    </row>
    <row r="46" spans="1:4" ht="15.75">
      <c r="A46" s="39" t="s">
        <v>439</v>
      </c>
      <c r="B46" s="348">
        <f>B44+B45</f>
        <v>500</v>
      </c>
      <c r="C46" s="348">
        <f>C44+C45</f>
        <v>0</v>
      </c>
      <c r="D46" s="348">
        <f>D44+D45</f>
        <v>500</v>
      </c>
    </row>
    <row r="49" spans="1:4" ht="45">
      <c r="A49" s="349" t="s">
        <v>654</v>
      </c>
      <c r="B49" s="342" t="s">
        <v>553</v>
      </c>
      <c r="C49" s="342" t="s">
        <v>554</v>
      </c>
      <c r="D49" s="347" t="s">
        <v>555</v>
      </c>
    </row>
    <row r="50" spans="1:4" ht="15">
      <c r="A50" s="38" t="s">
        <v>31</v>
      </c>
      <c r="B50" s="79"/>
      <c r="C50" s="82"/>
      <c r="D50" s="82"/>
    </row>
    <row r="51" spans="1:4" ht="15">
      <c r="A51" s="56" t="s">
        <v>32</v>
      </c>
      <c r="B51" s="79"/>
      <c r="C51" s="82"/>
      <c r="D51" s="82"/>
    </row>
    <row r="52" spans="1:4" ht="15">
      <c r="A52" s="38" t="s">
        <v>33</v>
      </c>
      <c r="B52" s="79">
        <v>1537</v>
      </c>
      <c r="C52" s="82"/>
      <c r="D52" s="82"/>
    </row>
    <row r="53" spans="1:4" ht="15">
      <c r="A53" s="38" t="s">
        <v>34</v>
      </c>
      <c r="B53" s="79"/>
      <c r="C53" s="82"/>
      <c r="D53" s="82"/>
    </row>
    <row r="54" spans="1:4" ht="15">
      <c r="A54" s="38" t="s">
        <v>35</v>
      </c>
      <c r="B54" s="79"/>
      <c r="C54" s="82"/>
      <c r="D54" s="82"/>
    </row>
    <row r="55" spans="1:4" ht="15">
      <c r="A55" s="38" t="s">
        <v>36</v>
      </c>
      <c r="B55" s="79">
        <v>0</v>
      </c>
      <c r="C55" s="82">
        <v>1537</v>
      </c>
      <c r="D55" s="82">
        <v>2405</v>
      </c>
    </row>
    <row r="56" spans="1:4" ht="15">
      <c r="A56" s="38" t="s">
        <v>37</v>
      </c>
      <c r="B56" s="79">
        <v>29275</v>
      </c>
      <c r="C56" s="82">
        <v>29275</v>
      </c>
      <c r="D56" s="82">
        <v>18381</v>
      </c>
    </row>
    <row r="57" spans="1:4" ht="15">
      <c r="A57" s="38" t="s">
        <v>38</v>
      </c>
      <c r="B57" s="79">
        <v>767</v>
      </c>
      <c r="C57" s="82">
        <v>767</v>
      </c>
      <c r="D57" s="82">
        <v>0</v>
      </c>
    </row>
    <row r="58" spans="1:4" ht="15">
      <c r="A58" s="54" t="s">
        <v>11</v>
      </c>
      <c r="B58" s="348">
        <f>SUM(B50:B57)</f>
        <v>31579</v>
      </c>
      <c r="C58" s="348">
        <f>SUM(C50:C57)</f>
        <v>31579</v>
      </c>
      <c r="D58" s="348">
        <f>SUM(D50:D57)</f>
        <v>20786</v>
      </c>
    </row>
    <row r="59" spans="1:4" ht="30">
      <c r="A59" s="57" t="s">
        <v>4</v>
      </c>
      <c r="B59" s="79"/>
      <c r="C59" s="82">
        <v>29275</v>
      </c>
      <c r="D59" s="82">
        <v>13116</v>
      </c>
    </row>
    <row r="60" spans="1:4" ht="30">
      <c r="A60" s="57" t="s">
        <v>5</v>
      </c>
      <c r="B60" s="79">
        <v>29275</v>
      </c>
      <c r="C60" s="82">
        <v>0</v>
      </c>
      <c r="D60" s="82"/>
    </row>
    <row r="61" spans="1:4" ht="15">
      <c r="A61" s="58" t="s">
        <v>6</v>
      </c>
      <c r="B61" s="79"/>
      <c r="C61" s="82"/>
      <c r="D61" s="82"/>
    </row>
    <row r="62" spans="1:4" ht="15">
      <c r="A62" s="58" t="s">
        <v>655</v>
      </c>
      <c r="B62" s="79">
        <v>0</v>
      </c>
      <c r="C62" s="82">
        <v>0</v>
      </c>
      <c r="D62" s="82"/>
    </row>
    <row r="63" spans="1:4" ht="15">
      <c r="A63" s="38" t="s">
        <v>9</v>
      </c>
      <c r="B63" s="79"/>
      <c r="C63" s="82"/>
      <c r="D63" s="82"/>
    </row>
    <row r="64" spans="1:4" ht="15">
      <c r="A64" s="44" t="s">
        <v>8</v>
      </c>
      <c r="B64" s="82">
        <f>SUM(B59:B63)</f>
        <v>29275</v>
      </c>
      <c r="C64" s="82">
        <f>SUM(C59:C63)</f>
        <v>29275</v>
      </c>
      <c r="D64" s="82">
        <f>SUM(D59:D63)</f>
        <v>13116</v>
      </c>
    </row>
    <row r="65" spans="1:4" ht="31.5">
      <c r="A65" s="59" t="s">
        <v>10</v>
      </c>
      <c r="B65" s="350">
        <v>2304</v>
      </c>
      <c r="C65" s="351">
        <v>2304</v>
      </c>
      <c r="D65" s="351">
        <v>9641</v>
      </c>
    </row>
    <row r="66" spans="1:4" ht="15.75">
      <c r="A66" s="39" t="s">
        <v>439</v>
      </c>
      <c r="B66" s="348">
        <f>B64+B65</f>
        <v>31579</v>
      </c>
      <c r="C66" s="348">
        <f>C64+C65</f>
        <v>31579</v>
      </c>
      <c r="D66" s="348">
        <f>D64+D65</f>
        <v>22757</v>
      </c>
    </row>
    <row r="69" spans="1:4" ht="45">
      <c r="A69" s="349" t="s">
        <v>656</v>
      </c>
      <c r="B69" s="342" t="s">
        <v>553</v>
      </c>
      <c r="C69" s="342" t="s">
        <v>554</v>
      </c>
      <c r="D69" s="347" t="s">
        <v>555</v>
      </c>
    </row>
    <row r="70" spans="1:4" ht="15">
      <c r="A70" s="38" t="s">
        <v>31</v>
      </c>
      <c r="B70" s="79"/>
      <c r="C70" s="82"/>
      <c r="D70" s="82"/>
    </row>
    <row r="71" spans="1:4" ht="15">
      <c r="A71" s="56" t="s">
        <v>32</v>
      </c>
      <c r="B71" s="79"/>
      <c r="C71" s="82"/>
      <c r="D71" s="82"/>
    </row>
    <row r="72" spans="1:4" ht="15">
      <c r="A72" s="38" t="s">
        <v>33</v>
      </c>
      <c r="B72" s="79">
        <v>263</v>
      </c>
      <c r="C72" s="82">
        <v>263</v>
      </c>
      <c r="D72" s="82">
        <v>258</v>
      </c>
    </row>
    <row r="73" spans="1:4" ht="15">
      <c r="A73" s="38" t="s">
        <v>34</v>
      </c>
      <c r="B73" s="79"/>
      <c r="C73" s="82"/>
      <c r="D73" s="82"/>
    </row>
    <row r="74" spans="1:4" ht="15">
      <c r="A74" s="38" t="s">
        <v>35</v>
      </c>
      <c r="B74" s="79"/>
      <c r="C74" s="82"/>
      <c r="D74" s="82"/>
    </row>
    <row r="75" spans="1:4" ht="15">
      <c r="A75" s="38" t="s">
        <v>36</v>
      </c>
      <c r="B75" s="79">
        <v>9969</v>
      </c>
      <c r="C75" s="82">
        <v>9969</v>
      </c>
      <c r="D75" s="82">
        <v>9970</v>
      </c>
    </row>
    <row r="76" spans="1:4" ht="15">
      <c r="A76" s="38" t="s">
        <v>37</v>
      </c>
      <c r="B76" s="79"/>
      <c r="C76" s="82"/>
      <c r="D76" s="82">
        <v>0</v>
      </c>
    </row>
    <row r="77" spans="1:4" ht="15">
      <c r="A77" s="38" t="s">
        <v>38</v>
      </c>
      <c r="B77" s="79"/>
      <c r="C77" s="82"/>
      <c r="D77" s="82"/>
    </row>
    <row r="78" spans="1:4" ht="15">
      <c r="A78" s="54" t="s">
        <v>11</v>
      </c>
      <c r="B78" s="348">
        <f>SUM(B70:B77)</f>
        <v>10232</v>
      </c>
      <c r="C78" s="348">
        <f>SUM(C70:C77)</f>
        <v>10232</v>
      </c>
      <c r="D78" s="348">
        <f>SUM(D70:D77)</f>
        <v>10228</v>
      </c>
    </row>
    <row r="79" spans="1:4" ht="30">
      <c r="A79" s="57" t="s">
        <v>4</v>
      </c>
      <c r="B79" s="79"/>
      <c r="C79" s="82">
        <v>9720</v>
      </c>
      <c r="D79" s="82">
        <v>9684</v>
      </c>
    </row>
    <row r="80" spans="1:4" ht="30">
      <c r="A80" s="57" t="s">
        <v>5</v>
      </c>
      <c r="B80" s="79">
        <v>9720</v>
      </c>
      <c r="C80" s="82"/>
      <c r="D80" s="82"/>
    </row>
    <row r="81" spans="1:4" ht="15">
      <c r="A81" s="58" t="s">
        <v>6</v>
      </c>
      <c r="B81" s="79"/>
      <c r="C81" s="82"/>
      <c r="D81" s="82"/>
    </row>
    <row r="82" spans="1:4" ht="15">
      <c r="A82" s="58" t="s">
        <v>655</v>
      </c>
      <c r="B82" s="79">
        <v>0</v>
      </c>
      <c r="C82" s="82">
        <v>0</v>
      </c>
      <c r="D82" s="82"/>
    </row>
    <row r="83" spans="1:4" ht="15">
      <c r="A83" s="38" t="s">
        <v>9</v>
      </c>
      <c r="B83" s="79"/>
      <c r="C83" s="82"/>
      <c r="D83" s="82"/>
    </row>
    <row r="84" spans="1:4" ht="15">
      <c r="A84" s="44" t="s">
        <v>8</v>
      </c>
      <c r="B84" s="82">
        <f>SUM(B79:B83)</f>
        <v>9720</v>
      </c>
      <c r="C84" s="82">
        <f>SUM(C79:C83)</f>
        <v>9720</v>
      </c>
      <c r="D84" s="82">
        <f>SUM(D79:D83)</f>
        <v>9684</v>
      </c>
    </row>
    <row r="85" spans="1:4" ht="31.5">
      <c r="A85" s="59" t="s">
        <v>10</v>
      </c>
      <c r="B85" s="350">
        <v>512</v>
      </c>
      <c r="C85" s="351">
        <v>512</v>
      </c>
      <c r="D85" s="351">
        <v>544</v>
      </c>
    </row>
    <row r="86" spans="1:4" ht="15.75">
      <c r="A86" s="39" t="s">
        <v>439</v>
      </c>
      <c r="B86" s="348">
        <f>B84+B85</f>
        <v>10232</v>
      </c>
      <c r="C86" s="348">
        <f>C84+C85</f>
        <v>10232</v>
      </c>
      <c r="D86" s="348">
        <f>D84+D85</f>
        <v>10228</v>
      </c>
    </row>
  </sheetData>
  <sheetProtection/>
  <mergeCells count="2">
    <mergeCell ref="A4:B4"/>
    <mergeCell ref="A3:D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34"/>
  <sheetViews>
    <sheetView zoomScale="80" zoomScaleNormal="80" zoomScalePageLayoutView="0" workbookViewId="0" topLeftCell="A1">
      <selection activeCell="A1" sqref="A1:I34"/>
    </sheetView>
  </sheetViews>
  <sheetFormatPr defaultColWidth="9.140625" defaultRowHeight="15"/>
  <cols>
    <col min="1" max="1" width="43.57421875" style="228" bestFit="1" customWidth="1"/>
    <col min="2" max="2" width="16.7109375" style="228" bestFit="1" customWidth="1"/>
    <col min="3" max="3" width="23.28125" style="228" bestFit="1" customWidth="1"/>
    <col min="4" max="4" width="33.421875" style="228" bestFit="1" customWidth="1"/>
    <col min="5" max="7" width="20.00390625" style="228" bestFit="1" customWidth="1"/>
    <col min="8" max="8" width="27.421875" style="228" bestFit="1" customWidth="1"/>
    <col min="9" max="9" width="12.00390625" style="228" bestFit="1" customWidth="1"/>
    <col min="10" max="16384" width="9.140625" style="228" customWidth="1"/>
  </cols>
  <sheetData>
    <row r="1" spans="1:9" ht="15">
      <c r="A1" s="227" t="s">
        <v>841</v>
      </c>
      <c r="B1" s="227"/>
      <c r="C1" s="227"/>
      <c r="D1" s="227"/>
      <c r="E1" s="227"/>
      <c r="F1" s="227"/>
      <c r="G1" s="227"/>
      <c r="H1" s="227"/>
      <c r="I1" s="227"/>
    </row>
    <row r="2" spans="1:9" s="229" customFormat="1" ht="26.25" customHeight="1">
      <c r="A2" s="227"/>
      <c r="B2" s="227"/>
      <c r="C2" s="227"/>
      <c r="D2" s="227"/>
      <c r="E2" s="227"/>
      <c r="F2" s="227"/>
      <c r="G2" s="227"/>
      <c r="H2" s="227"/>
      <c r="I2" s="227"/>
    </row>
    <row r="3" spans="1:9" s="230" customFormat="1" ht="32.25" customHeight="1">
      <c r="A3" s="409" t="s">
        <v>657</v>
      </c>
      <c r="B3" s="409"/>
      <c r="C3" s="409"/>
      <c r="D3" s="409"/>
      <c r="E3" s="409"/>
      <c r="F3" s="409"/>
      <c r="G3" s="409"/>
      <c r="H3" s="409"/>
      <c r="I3" s="409"/>
    </row>
    <row r="4" spans="1:9" s="231" customFormat="1" ht="13.5" customHeight="1">
      <c r="A4" s="410" t="s">
        <v>572</v>
      </c>
      <c r="B4" s="411"/>
      <c r="C4" s="411"/>
      <c r="D4" s="411"/>
      <c r="E4" s="411"/>
      <c r="F4" s="411"/>
      <c r="G4" s="411"/>
      <c r="H4" s="411"/>
      <c r="I4" s="411"/>
    </row>
    <row r="5" spans="1:9" ht="33.75" customHeight="1">
      <c r="A5" s="227"/>
      <c r="B5" s="227"/>
      <c r="C5" s="227"/>
      <c r="D5" s="227"/>
      <c r="E5" s="227"/>
      <c r="F5" s="227"/>
      <c r="G5" s="227"/>
      <c r="H5" s="227"/>
      <c r="I5" s="227"/>
    </row>
    <row r="6" spans="1:9" ht="21" customHeight="1">
      <c r="A6" s="232" t="s">
        <v>2</v>
      </c>
      <c r="B6" s="227"/>
      <c r="C6" s="227"/>
      <c r="D6" s="227"/>
      <c r="E6" s="227"/>
      <c r="F6" s="227"/>
      <c r="G6" s="227"/>
      <c r="H6" s="227"/>
      <c r="I6" s="227"/>
    </row>
    <row r="7" spans="1:9" ht="21" customHeight="1">
      <c r="A7" s="233" t="s">
        <v>573</v>
      </c>
      <c r="B7" s="234" t="s">
        <v>574</v>
      </c>
      <c r="C7" s="234" t="s">
        <v>575</v>
      </c>
      <c r="D7" s="234" t="s">
        <v>576</v>
      </c>
      <c r="E7" s="234" t="s">
        <v>577</v>
      </c>
      <c r="F7" s="234" t="s">
        <v>578</v>
      </c>
      <c r="G7" s="234" t="s">
        <v>579</v>
      </c>
      <c r="H7" s="234" t="s">
        <v>580</v>
      </c>
      <c r="I7" s="235" t="s">
        <v>581</v>
      </c>
    </row>
    <row r="8" spans="1:9" ht="36" customHeight="1">
      <c r="A8" s="236"/>
      <c r="B8" s="236"/>
      <c r="C8" s="237"/>
      <c r="D8" s="237"/>
      <c r="E8" s="237"/>
      <c r="F8" s="237"/>
      <c r="G8" s="237"/>
      <c r="H8" s="237"/>
      <c r="I8" s="237"/>
    </row>
    <row r="9" spans="1:9" ht="21" customHeight="1">
      <c r="A9" s="236"/>
      <c r="B9" s="236"/>
      <c r="C9" s="237"/>
      <c r="D9" s="237"/>
      <c r="E9" s="237"/>
      <c r="F9" s="237"/>
      <c r="G9" s="237"/>
      <c r="H9" s="237"/>
      <c r="I9" s="237"/>
    </row>
    <row r="10" spans="1:9" ht="18" customHeight="1">
      <c r="A10" s="236"/>
      <c r="B10" s="236"/>
      <c r="C10" s="237"/>
      <c r="D10" s="237"/>
      <c r="E10" s="237"/>
      <c r="F10" s="237"/>
      <c r="G10" s="237"/>
      <c r="H10" s="237"/>
      <c r="I10" s="237"/>
    </row>
    <row r="11" spans="1:9" ht="21" customHeight="1">
      <c r="A11" s="236"/>
      <c r="B11" s="236"/>
      <c r="C11" s="237"/>
      <c r="D11" s="237"/>
      <c r="E11" s="237"/>
      <c r="F11" s="237"/>
      <c r="G11" s="237"/>
      <c r="H11" s="237"/>
      <c r="I11" s="237"/>
    </row>
    <row r="12" spans="1:9" ht="21" customHeight="1">
      <c r="A12" s="238" t="s">
        <v>582</v>
      </c>
      <c r="B12" s="238">
        <v>0</v>
      </c>
      <c r="C12" s="239">
        <v>0</v>
      </c>
      <c r="D12" s="239">
        <v>0</v>
      </c>
      <c r="E12" s="239">
        <v>0</v>
      </c>
      <c r="F12" s="239">
        <v>0</v>
      </c>
      <c r="G12" s="239">
        <v>0</v>
      </c>
      <c r="H12" s="239">
        <v>0</v>
      </c>
      <c r="I12" s="239">
        <v>0</v>
      </c>
    </row>
    <row r="13" spans="1:9" ht="21" customHeight="1">
      <c r="A13" s="236"/>
      <c r="B13" s="236"/>
      <c r="C13" s="237"/>
      <c r="D13" s="237"/>
      <c r="E13" s="237"/>
      <c r="F13" s="237"/>
      <c r="G13" s="237"/>
      <c r="H13" s="237"/>
      <c r="I13" s="237"/>
    </row>
    <row r="14" spans="1:9" ht="21" customHeight="1">
      <c r="A14" s="236"/>
      <c r="B14" s="236"/>
      <c r="C14" s="237"/>
      <c r="D14" s="237"/>
      <c r="E14" s="237"/>
      <c r="F14" s="237"/>
      <c r="G14" s="237"/>
      <c r="H14" s="237"/>
      <c r="I14" s="237"/>
    </row>
    <row r="15" spans="1:9" ht="21" customHeight="1">
      <c r="A15" s="236"/>
      <c r="B15" s="236"/>
      <c r="C15" s="237"/>
      <c r="D15" s="237"/>
      <c r="E15" s="237"/>
      <c r="F15" s="237"/>
      <c r="G15" s="237"/>
      <c r="H15" s="237"/>
      <c r="I15" s="237"/>
    </row>
    <row r="16" spans="1:9" ht="21" customHeight="1">
      <c r="A16" s="236"/>
      <c r="B16" s="236"/>
      <c r="C16" s="237"/>
      <c r="D16" s="237"/>
      <c r="E16" s="237"/>
      <c r="F16" s="237"/>
      <c r="G16" s="237"/>
      <c r="H16" s="237"/>
      <c r="I16" s="237"/>
    </row>
    <row r="17" spans="1:9" ht="21" customHeight="1">
      <c r="A17" s="238" t="s">
        <v>583</v>
      </c>
      <c r="B17" s="238">
        <v>0</v>
      </c>
      <c r="C17" s="239">
        <v>0</v>
      </c>
      <c r="D17" s="239">
        <v>0</v>
      </c>
      <c r="E17" s="239">
        <v>0</v>
      </c>
      <c r="F17" s="239">
        <v>0</v>
      </c>
      <c r="G17" s="239">
        <v>0</v>
      </c>
      <c r="H17" s="239">
        <v>0</v>
      </c>
      <c r="I17" s="239">
        <v>0</v>
      </c>
    </row>
    <row r="18" spans="1:9" ht="21" customHeight="1">
      <c r="A18" s="236"/>
      <c r="B18" s="236"/>
      <c r="C18" s="237"/>
      <c r="D18" s="237"/>
      <c r="E18" s="237"/>
      <c r="F18" s="237"/>
      <c r="G18" s="237"/>
      <c r="H18" s="237"/>
      <c r="I18" s="237"/>
    </row>
    <row r="19" spans="1:9" ht="21" customHeight="1">
      <c r="A19" s="236"/>
      <c r="B19" s="236"/>
      <c r="C19" s="237"/>
      <c r="D19" s="237"/>
      <c r="E19" s="237"/>
      <c r="F19" s="237"/>
      <c r="G19" s="237"/>
      <c r="H19" s="237"/>
      <c r="I19" s="237"/>
    </row>
    <row r="20" spans="1:9" ht="21" customHeight="1">
      <c r="A20" s="236"/>
      <c r="B20" s="236"/>
      <c r="C20" s="237"/>
      <c r="D20" s="237"/>
      <c r="E20" s="237"/>
      <c r="F20" s="237"/>
      <c r="G20" s="237"/>
      <c r="H20" s="237"/>
      <c r="I20" s="237"/>
    </row>
    <row r="21" spans="1:9" ht="15">
      <c r="A21" s="236"/>
      <c r="B21" s="236"/>
      <c r="C21" s="237"/>
      <c r="D21" s="237"/>
      <c r="E21" s="237"/>
      <c r="F21" s="237"/>
      <c r="G21" s="237"/>
      <c r="H21" s="237"/>
      <c r="I21" s="237"/>
    </row>
    <row r="22" spans="1:9" ht="15">
      <c r="A22" s="238" t="s">
        <v>584</v>
      </c>
      <c r="B22" s="238">
        <v>0</v>
      </c>
      <c r="C22" s="239">
        <f>SUM(C23:C28)</f>
        <v>0</v>
      </c>
      <c r="D22" s="239">
        <f>SUM(D23:D28)</f>
        <v>14148</v>
      </c>
      <c r="E22" s="239">
        <f>SUM(E23:E28)</f>
        <v>9235</v>
      </c>
      <c r="F22" s="239">
        <v>0</v>
      </c>
      <c r="G22" s="239">
        <v>0</v>
      </c>
      <c r="H22" s="239">
        <v>0</v>
      </c>
      <c r="I22" s="239">
        <v>0</v>
      </c>
    </row>
    <row r="23" spans="1:9" ht="15">
      <c r="A23" s="236" t="s">
        <v>549</v>
      </c>
      <c r="B23" s="236">
        <v>2018</v>
      </c>
      <c r="C23" s="237">
        <v>0</v>
      </c>
      <c r="D23" s="237">
        <v>1200</v>
      </c>
      <c r="E23" s="356">
        <v>8800</v>
      </c>
      <c r="F23" s="239"/>
      <c r="G23" s="239"/>
      <c r="H23" s="239"/>
      <c r="I23" s="239"/>
    </row>
    <row r="24" spans="1:9" ht="38.25" customHeight="1">
      <c r="A24" s="352" t="s">
        <v>658</v>
      </c>
      <c r="B24" s="353" t="s">
        <v>659</v>
      </c>
      <c r="C24" s="237">
        <v>0</v>
      </c>
      <c r="D24" s="237">
        <v>2405</v>
      </c>
      <c r="E24" s="237">
        <v>0</v>
      </c>
      <c r="F24" s="237">
        <v>0</v>
      </c>
      <c r="G24" s="237">
        <v>0</v>
      </c>
      <c r="H24" s="237">
        <v>0</v>
      </c>
      <c r="I24" s="237"/>
    </row>
    <row r="25" spans="1:9" ht="30.75">
      <c r="A25" s="357" t="s">
        <v>656</v>
      </c>
      <c r="B25" s="236">
        <v>2018</v>
      </c>
      <c r="C25" s="237">
        <v>0</v>
      </c>
      <c r="D25" s="237">
        <v>10228</v>
      </c>
      <c r="E25" s="237">
        <v>0</v>
      </c>
      <c r="F25" s="237">
        <v>0</v>
      </c>
      <c r="G25" s="237">
        <v>0</v>
      </c>
      <c r="H25" s="237">
        <v>0</v>
      </c>
      <c r="I25" s="237"/>
    </row>
    <row r="26" spans="1:9" ht="15">
      <c r="A26" s="352" t="s">
        <v>1</v>
      </c>
      <c r="B26" s="236">
        <v>2018</v>
      </c>
      <c r="C26" s="237">
        <v>0</v>
      </c>
      <c r="D26" s="237">
        <v>65</v>
      </c>
      <c r="E26" s="237">
        <v>435</v>
      </c>
      <c r="F26" s="237">
        <v>0</v>
      </c>
      <c r="G26" s="237">
        <v>0</v>
      </c>
      <c r="H26" s="237">
        <v>0</v>
      </c>
      <c r="I26" s="237"/>
    </row>
    <row r="27" spans="1:9" ht="15">
      <c r="A27" s="236" t="s">
        <v>661</v>
      </c>
      <c r="B27" s="236">
        <v>2018</v>
      </c>
      <c r="C27" s="237">
        <v>0</v>
      </c>
      <c r="D27" s="237">
        <v>86</v>
      </c>
      <c r="E27" s="237">
        <v>0</v>
      </c>
      <c r="F27" s="237">
        <v>0</v>
      </c>
      <c r="G27" s="237">
        <v>0</v>
      </c>
      <c r="H27" s="237">
        <v>0</v>
      </c>
      <c r="I27" s="237"/>
    </row>
    <row r="28" spans="1:9" ht="15">
      <c r="A28" s="236" t="s">
        <v>662</v>
      </c>
      <c r="B28" s="236">
        <v>2018</v>
      </c>
      <c r="C28" s="237">
        <v>0</v>
      </c>
      <c r="D28" s="237">
        <v>164</v>
      </c>
      <c r="E28" s="237">
        <v>0</v>
      </c>
      <c r="F28" s="237">
        <v>0</v>
      </c>
      <c r="G28" s="237">
        <v>0</v>
      </c>
      <c r="H28" s="237">
        <v>0</v>
      </c>
      <c r="I28" s="237"/>
    </row>
    <row r="29" spans="1:9" ht="15">
      <c r="A29" s="238" t="s">
        <v>585</v>
      </c>
      <c r="B29" s="238">
        <v>0</v>
      </c>
      <c r="C29" s="239">
        <f>C30+C31+C32+C33</f>
        <v>4995</v>
      </c>
      <c r="D29" s="239">
        <f>D30+D31+D32+D33</f>
        <v>19130</v>
      </c>
      <c r="E29" s="239">
        <f>E30+E31+E32+E33</f>
        <v>0</v>
      </c>
      <c r="F29" s="239">
        <v>0</v>
      </c>
      <c r="G29" s="239">
        <v>0</v>
      </c>
      <c r="H29" s="239">
        <v>0</v>
      </c>
      <c r="I29" s="239">
        <v>0</v>
      </c>
    </row>
    <row r="30" spans="1:9" ht="36" customHeight="1">
      <c r="A30" s="352" t="s">
        <v>658</v>
      </c>
      <c r="B30" s="353" t="s">
        <v>659</v>
      </c>
      <c r="C30" s="237">
        <v>4995</v>
      </c>
      <c r="D30" s="237">
        <v>18381</v>
      </c>
      <c r="E30" s="239">
        <v>0</v>
      </c>
      <c r="F30" s="239">
        <v>0</v>
      </c>
      <c r="G30" s="239">
        <v>0</v>
      </c>
      <c r="H30" s="239">
        <v>0</v>
      </c>
      <c r="I30" s="239"/>
    </row>
    <row r="31" spans="1:9" ht="15">
      <c r="A31" s="236" t="s">
        <v>660</v>
      </c>
      <c r="B31" s="353">
        <v>2017</v>
      </c>
      <c r="C31" s="237">
        <v>0</v>
      </c>
      <c r="D31" s="237">
        <v>749</v>
      </c>
      <c r="E31" s="239">
        <v>0</v>
      </c>
      <c r="F31" s="239">
        <v>0</v>
      </c>
      <c r="G31" s="239">
        <v>0</v>
      </c>
      <c r="H31" s="239">
        <v>0</v>
      </c>
      <c r="I31" s="239"/>
    </row>
    <row r="32" spans="1:9" ht="15">
      <c r="A32" s="238"/>
      <c r="B32" s="354"/>
      <c r="C32" s="239"/>
      <c r="D32" s="239"/>
      <c r="E32" s="239"/>
      <c r="F32" s="239"/>
      <c r="G32" s="239"/>
      <c r="H32" s="239"/>
      <c r="I32" s="239"/>
    </row>
    <row r="33" spans="1:9" ht="15">
      <c r="A33" s="238"/>
      <c r="B33" s="354"/>
      <c r="C33" s="239"/>
      <c r="D33" s="239"/>
      <c r="E33" s="239"/>
      <c r="F33" s="239"/>
      <c r="G33" s="239"/>
      <c r="H33" s="239"/>
      <c r="I33" s="239"/>
    </row>
    <row r="34" spans="1:9" ht="15.75">
      <c r="A34" s="240" t="s">
        <v>586</v>
      </c>
      <c r="B34" s="355"/>
      <c r="C34" s="241">
        <f>C29+C22+C17+C12</f>
        <v>4995</v>
      </c>
      <c r="D34" s="241">
        <f>D29+D22+D17+D12</f>
        <v>33278</v>
      </c>
      <c r="E34" s="241">
        <f>E29+E22+E17+E12</f>
        <v>9235</v>
      </c>
      <c r="F34" s="241">
        <v>0</v>
      </c>
      <c r="G34" s="241">
        <v>0</v>
      </c>
      <c r="H34" s="241">
        <v>0</v>
      </c>
      <c r="I34" s="241">
        <v>0</v>
      </c>
    </row>
  </sheetData>
  <sheetProtection/>
  <mergeCells count="2">
    <mergeCell ref="A3:I3"/>
    <mergeCell ref="A4:I4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J19"/>
  <sheetViews>
    <sheetView tabSelected="1" zoomScalePageLayoutView="0" workbookViewId="0" topLeftCell="A1">
      <selection activeCell="A1" sqref="A1:J19"/>
    </sheetView>
  </sheetViews>
  <sheetFormatPr defaultColWidth="9.140625" defaultRowHeight="15"/>
  <cols>
    <col min="1" max="1" width="4.7109375" style="255" customWidth="1"/>
    <col min="2" max="2" width="31.57421875" style="255" customWidth="1"/>
    <col min="3" max="8" width="11.8515625" style="255" customWidth="1"/>
    <col min="9" max="9" width="13.00390625" style="255" customWidth="1"/>
    <col min="10" max="10" width="4.28125" style="255" customWidth="1"/>
    <col min="11" max="16384" width="9.140625" style="255" customWidth="1"/>
  </cols>
  <sheetData>
    <row r="1" spans="1:10" ht="34.5" customHeight="1">
      <c r="A1" s="419" t="s">
        <v>874</v>
      </c>
      <c r="B1" s="420"/>
      <c r="C1" s="420"/>
      <c r="D1" s="420"/>
      <c r="E1" s="420"/>
      <c r="F1" s="420"/>
      <c r="G1" s="420"/>
      <c r="H1" s="420"/>
      <c r="I1" s="420"/>
      <c r="J1" s="421" t="s">
        <v>842</v>
      </c>
    </row>
    <row r="2" spans="8:10" ht="15.75" thickBot="1">
      <c r="H2" s="422" t="s">
        <v>873</v>
      </c>
      <c r="I2" s="422"/>
      <c r="J2" s="421"/>
    </row>
    <row r="3" spans="1:10" ht="15.75" thickBot="1">
      <c r="A3" s="423" t="s">
        <v>598</v>
      </c>
      <c r="B3" s="425" t="s">
        <v>599</v>
      </c>
      <c r="C3" s="427" t="s">
        <v>600</v>
      </c>
      <c r="D3" s="429" t="s">
        <v>601</v>
      </c>
      <c r="E3" s="430"/>
      <c r="F3" s="430"/>
      <c r="G3" s="430"/>
      <c r="H3" s="430"/>
      <c r="I3" s="431" t="s">
        <v>602</v>
      </c>
      <c r="J3" s="421"/>
    </row>
    <row r="4" spans="1:10" s="258" customFormat="1" ht="42" customHeight="1" thickBot="1">
      <c r="A4" s="424"/>
      <c r="B4" s="426"/>
      <c r="C4" s="428"/>
      <c r="D4" s="256" t="s">
        <v>603</v>
      </c>
      <c r="E4" s="256" t="s">
        <v>604</v>
      </c>
      <c r="F4" s="256" t="s">
        <v>605</v>
      </c>
      <c r="G4" s="257" t="s">
        <v>606</v>
      </c>
      <c r="H4" s="257" t="s">
        <v>607</v>
      </c>
      <c r="I4" s="432"/>
      <c r="J4" s="421"/>
    </row>
    <row r="5" spans="1:10" s="258" customFormat="1" ht="12" customHeight="1" thickBot="1">
      <c r="A5" s="259" t="s">
        <v>457</v>
      </c>
      <c r="B5" s="260" t="s">
        <v>458</v>
      </c>
      <c r="C5" s="260" t="s">
        <v>459</v>
      </c>
      <c r="D5" s="260" t="s">
        <v>460</v>
      </c>
      <c r="E5" s="260" t="s">
        <v>559</v>
      </c>
      <c r="F5" s="260" t="s">
        <v>560</v>
      </c>
      <c r="G5" s="260" t="s">
        <v>561</v>
      </c>
      <c r="H5" s="260" t="s">
        <v>608</v>
      </c>
      <c r="I5" s="261" t="s">
        <v>609</v>
      </c>
      <c r="J5" s="421"/>
    </row>
    <row r="6" spans="1:10" s="258" customFormat="1" ht="18" customHeight="1">
      <c r="A6" s="433" t="s">
        <v>610</v>
      </c>
      <c r="B6" s="434"/>
      <c r="C6" s="434"/>
      <c r="D6" s="434"/>
      <c r="E6" s="434"/>
      <c r="F6" s="434"/>
      <c r="G6" s="434"/>
      <c r="H6" s="434"/>
      <c r="I6" s="435"/>
      <c r="J6" s="421"/>
    </row>
    <row r="7" spans="1:10" ht="15.75" customHeight="1">
      <c r="A7" s="262" t="s">
        <v>461</v>
      </c>
      <c r="B7" s="263" t="s">
        <v>611</v>
      </c>
      <c r="C7" s="264"/>
      <c r="D7" s="264"/>
      <c r="E7" s="264"/>
      <c r="F7" s="264"/>
      <c r="G7" s="265"/>
      <c r="H7" s="266">
        <f aca="true" t="shared" si="0" ref="H7:H13">SUM(D7:G7)</f>
        <v>0</v>
      </c>
      <c r="I7" s="267">
        <f aca="true" t="shared" si="1" ref="I7:I13">C7+H7</f>
        <v>0</v>
      </c>
      <c r="J7" s="421"/>
    </row>
    <row r="8" spans="1:10" ht="22.5">
      <c r="A8" s="262" t="s">
        <v>464</v>
      </c>
      <c r="B8" s="263" t="s">
        <v>612</v>
      </c>
      <c r="C8" s="264">
        <v>683</v>
      </c>
      <c r="D8" s="264"/>
      <c r="E8" s="264"/>
      <c r="F8" s="264"/>
      <c r="G8" s="265"/>
      <c r="H8" s="266">
        <f t="shared" si="0"/>
        <v>0</v>
      </c>
      <c r="I8" s="267">
        <f t="shared" si="1"/>
        <v>683</v>
      </c>
      <c r="J8" s="421"/>
    </row>
    <row r="9" spans="1:10" ht="22.5">
      <c r="A9" s="262" t="s">
        <v>466</v>
      </c>
      <c r="B9" s="263" t="s">
        <v>613</v>
      </c>
      <c r="C9" s="264"/>
      <c r="D9" s="264"/>
      <c r="E9" s="264"/>
      <c r="F9" s="264"/>
      <c r="G9" s="265"/>
      <c r="H9" s="266">
        <f t="shared" si="0"/>
        <v>0</v>
      </c>
      <c r="I9" s="267">
        <f t="shared" si="1"/>
        <v>0</v>
      </c>
      <c r="J9" s="421"/>
    </row>
    <row r="10" spans="1:10" ht="15.75" customHeight="1">
      <c r="A10" s="262" t="s">
        <v>468</v>
      </c>
      <c r="B10" s="263" t="s">
        <v>614</v>
      </c>
      <c r="C10" s="264"/>
      <c r="D10" s="264"/>
      <c r="E10" s="264"/>
      <c r="F10" s="264"/>
      <c r="G10" s="265"/>
      <c r="H10" s="266">
        <f t="shared" si="0"/>
        <v>0</v>
      </c>
      <c r="I10" s="267">
        <f t="shared" si="1"/>
        <v>0</v>
      </c>
      <c r="J10" s="421"/>
    </row>
    <row r="11" spans="1:10" ht="22.5">
      <c r="A11" s="262" t="s">
        <v>471</v>
      </c>
      <c r="B11" s="263" t="s">
        <v>615</v>
      </c>
      <c r="C11" s="264"/>
      <c r="D11" s="264"/>
      <c r="E11" s="264"/>
      <c r="F11" s="264"/>
      <c r="G11" s="265"/>
      <c r="H11" s="266">
        <f t="shared" si="0"/>
        <v>0</v>
      </c>
      <c r="I11" s="267">
        <f t="shared" si="1"/>
        <v>0</v>
      </c>
      <c r="J11" s="421"/>
    </row>
    <row r="12" spans="1:10" ht="15.75" customHeight="1">
      <c r="A12" s="268" t="s">
        <v>473</v>
      </c>
      <c r="B12" s="269" t="s">
        <v>616</v>
      </c>
      <c r="C12" s="270"/>
      <c r="D12" s="270"/>
      <c r="E12" s="270"/>
      <c r="F12" s="270"/>
      <c r="G12" s="271"/>
      <c r="H12" s="266">
        <f t="shared" si="0"/>
        <v>0</v>
      </c>
      <c r="I12" s="267">
        <f t="shared" si="1"/>
        <v>0</v>
      </c>
      <c r="J12" s="421"/>
    </row>
    <row r="13" spans="1:10" ht="15.75" customHeight="1" thickBot="1">
      <c r="A13" s="272" t="s">
        <v>476</v>
      </c>
      <c r="B13" s="273" t="s">
        <v>617</v>
      </c>
      <c r="C13" s="274"/>
      <c r="D13" s="274"/>
      <c r="E13" s="274"/>
      <c r="F13" s="274"/>
      <c r="G13" s="275"/>
      <c r="H13" s="266">
        <f t="shared" si="0"/>
        <v>0</v>
      </c>
      <c r="I13" s="267">
        <f t="shared" si="1"/>
        <v>0</v>
      </c>
      <c r="J13" s="421"/>
    </row>
    <row r="14" spans="1:10" s="279" customFormat="1" ht="18" customHeight="1" thickBot="1">
      <c r="A14" s="415" t="s">
        <v>618</v>
      </c>
      <c r="B14" s="416"/>
      <c r="C14" s="276">
        <f>SUM(C8:C13)</f>
        <v>683</v>
      </c>
      <c r="D14" s="276">
        <f>SUM(D7:D13)</f>
        <v>0</v>
      </c>
      <c r="E14" s="276">
        <f>SUM(E7:E13)</f>
        <v>0</v>
      </c>
      <c r="F14" s="276">
        <f>SUM(F7:F13)</f>
        <v>0</v>
      </c>
      <c r="G14" s="277">
        <f>SUM(G7:G13)</f>
        <v>0</v>
      </c>
      <c r="H14" s="277">
        <f>SUM(H7:H13)</f>
        <v>0</v>
      </c>
      <c r="I14" s="278">
        <f>SUM(C14:H14)</f>
        <v>683</v>
      </c>
      <c r="J14" s="421"/>
    </row>
    <row r="15" spans="1:10" s="280" customFormat="1" ht="18" customHeight="1">
      <c r="A15" s="412" t="s">
        <v>619</v>
      </c>
      <c r="B15" s="413"/>
      <c r="C15" s="413"/>
      <c r="D15" s="413"/>
      <c r="E15" s="413"/>
      <c r="F15" s="413"/>
      <c r="G15" s="413"/>
      <c r="H15" s="413"/>
      <c r="I15" s="414"/>
      <c r="J15" s="421"/>
    </row>
    <row r="16" spans="1:10" s="280" customFormat="1" ht="15">
      <c r="A16" s="262" t="s">
        <v>461</v>
      </c>
      <c r="B16" s="263" t="s">
        <v>620</v>
      </c>
      <c r="C16" s="264"/>
      <c r="D16" s="264"/>
      <c r="E16" s="264"/>
      <c r="F16" s="264"/>
      <c r="G16" s="265"/>
      <c r="H16" s="266">
        <f>SUM(D16:G16)</f>
        <v>0</v>
      </c>
      <c r="I16" s="267">
        <f>C16+H16</f>
        <v>0</v>
      </c>
      <c r="J16" s="421"/>
    </row>
    <row r="17" spans="1:10" ht="15.75" thickBot="1">
      <c r="A17" s="272" t="s">
        <v>464</v>
      </c>
      <c r="B17" s="273" t="s">
        <v>617</v>
      </c>
      <c r="C17" s="274"/>
      <c r="D17" s="274"/>
      <c r="E17" s="274"/>
      <c r="F17" s="274"/>
      <c r="G17" s="275"/>
      <c r="H17" s="266">
        <f>SUM(D17:G17)</f>
        <v>0</v>
      </c>
      <c r="I17" s="281">
        <f>C17+H17</f>
        <v>0</v>
      </c>
      <c r="J17" s="421"/>
    </row>
    <row r="18" spans="1:10" ht="15.75" customHeight="1" thickBot="1">
      <c r="A18" s="415" t="s">
        <v>621</v>
      </c>
      <c r="B18" s="416"/>
      <c r="C18" s="276">
        <f aca="true" t="shared" si="2" ref="C18:I18">SUM(C16:C17)</f>
        <v>0</v>
      </c>
      <c r="D18" s="276">
        <f t="shared" si="2"/>
        <v>0</v>
      </c>
      <c r="E18" s="276">
        <f t="shared" si="2"/>
        <v>0</v>
      </c>
      <c r="F18" s="276">
        <f t="shared" si="2"/>
        <v>0</v>
      </c>
      <c r="G18" s="277">
        <f t="shared" si="2"/>
        <v>0</v>
      </c>
      <c r="H18" s="277">
        <f t="shared" si="2"/>
        <v>0</v>
      </c>
      <c r="I18" s="278">
        <f t="shared" si="2"/>
        <v>0</v>
      </c>
      <c r="J18" s="421"/>
    </row>
    <row r="19" spans="1:10" ht="18" customHeight="1" thickBot="1">
      <c r="A19" s="417" t="s">
        <v>622</v>
      </c>
      <c r="B19" s="418"/>
      <c r="C19" s="282">
        <f aca="true" t="shared" si="3" ref="C19:I19">C14+C18</f>
        <v>683</v>
      </c>
      <c r="D19" s="282">
        <f t="shared" si="3"/>
        <v>0</v>
      </c>
      <c r="E19" s="282">
        <f t="shared" si="3"/>
        <v>0</v>
      </c>
      <c r="F19" s="282">
        <f t="shared" si="3"/>
        <v>0</v>
      </c>
      <c r="G19" s="282">
        <f t="shared" si="3"/>
        <v>0</v>
      </c>
      <c r="H19" s="282">
        <f t="shared" si="3"/>
        <v>0</v>
      </c>
      <c r="I19" s="278">
        <f t="shared" si="3"/>
        <v>683</v>
      </c>
      <c r="J19" s="421"/>
    </row>
  </sheetData>
  <sheetProtection/>
  <mergeCells count="13">
    <mergeCell ref="I3:I4"/>
    <mergeCell ref="A6:I6"/>
    <mergeCell ref="A14:B14"/>
    <mergeCell ref="A15:I15"/>
    <mergeCell ref="A18:B18"/>
    <mergeCell ref="A19:B19"/>
    <mergeCell ref="A1:I1"/>
    <mergeCell ref="J1:J19"/>
    <mergeCell ref="H2:I2"/>
    <mergeCell ref="A3:A4"/>
    <mergeCell ref="B3:B4"/>
    <mergeCell ref="C3:C4"/>
    <mergeCell ref="D3:H3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Babócsa</cp:lastModifiedBy>
  <cp:lastPrinted>2019-06-04T09:34:51Z</cp:lastPrinted>
  <dcterms:created xsi:type="dcterms:W3CDTF">2014-01-03T21:48:14Z</dcterms:created>
  <dcterms:modified xsi:type="dcterms:W3CDTF">2019-06-04T09:34:55Z</dcterms:modified>
  <cp:category/>
  <cp:version/>
  <cp:contentType/>
  <cp:contentStatus/>
</cp:coreProperties>
</file>