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135" activeTab="0"/>
  </bookViews>
  <sheets>
    <sheet name="Kiadások" sheetId="1" r:id="rId1"/>
    <sheet name="Bevételek" sheetId="2" r:id="rId2"/>
  </sheets>
  <definedNames>
    <definedName name="_xlnm.Print_Titles" localSheetId="1">'Bevételek'!$A:$E,'Bevételek'!$2:$4</definedName>
    <definedName name="_xlnm.Print_Titles" localSheetId="0">'Kiadások'!$A:$E,'Kiadások'!$3:$4</definedName>
  </definedNames>
  <calcPr fullCalcOnLoad="1"/>
</workbook>
</file>

<file path=xl/sharedStrings.xml><?xml version="1.0" encoding="utf-8"?>
<sst xmlns="http://schemas.openxmlformats.org/spreadsheetml/2006/main" count="404" uniqueCount="330">
  <si>
    <t>KIADÁSOK</t>
  </si>
  <si>
    <t>eredeti ei.</t>
  </si>
  <si>
    <t>mód.ei.</t>
  </si>
  <si>
    <t>teljesítés</t>
  </si>
  <si>
    <t>Összesen:</t>
  </si>
  <si>
    <t>Törvény szerinti illetmények (K1101)</t>
  </si>
  <si>
    <t>Normatív jutalmak (K1102)</t>
  </si>
  <si>
    <t>Béren kívüli juttatások (K1107)</t>
  </si>
  <si>
    <t>Egyéb költségtérítés (K1110)</t>
  </si>
  <si>
    <t>Foglalkoztatottak egyéb személyi juttatásai</t>
  </si>
  <si>
    <t>Áll-ba nem tartozók megb.díja (K122)</t>
  </si>
  <si>
    <t>Reprezentációs kiadások (K123)</t>
  </si>
  <si>
    <t>Szakmai anyag beszerzés (K311)</t>
  </si>
  <si>
    <t>Üzemeltetési anyag beszerzés (K312)</t>
  </si>
  <si>
    <t>Közüzemi díjak (K331)</t>
  </si>
  <si>
    <t>Bérleti és lízingdíjak (K333)</t>
  </si>
  <si>
    <t>Működési célú Áfa (K351)</t>
  </si>
  <si>
    <t>Egyéb különféle dologi kiadások (K355)</t>
  </si>
  <si>
    <t>011130</t>
  </si>
  <si>
    <t>01</t>
  </si>
  <si>
    <t>02</t>
  </si>
  <si>
    <t>07</t>
  </si>
  <si>
    <t>10</t>
  </si>
  <si>
    <t>05</t>
  </si>
  <si>
    <t>011220</t>
  </si>
  <si>
    <t>Adó-, vám és jövedéki igazgatás</t>
  </si>
  <si>
    <t>013320</t>
  </si>
  <si>
    <t>Köztemető fenntartás és működtetés</t>
  </si>
  <si>
    <t>013350</t>
  </si>
  <si>
    <t>Az önkormányzati vagyonnal való gazdálkodással kapcsolatos feladatok</t>
  </si>
  <si>
    <t>018030</t>
  </si>
  <si>
    <t>Támogatási célú finanszírozási műveletek</t>
  </si>
  <si>
    <t>041233</t>
  </si>
  <si>
    <t>Hosszabb időtartamú közfoglalkoztatás</t>
  </si>
  <si>
    <t>045160</t>
  </si>
  <si>
    <t>Közutak üzemeltetése, fenntartása</t>
  </si>
  <si>
    <t>064010</t>
  </si>
  <si>
    <t>Közvilágítás</t>
  </si>
  <si>
    <t>066010</t>
  </si>
  <si>
    <t>Zöldterületkezelés</t>
  </si>
  <si>
    <t>066020</t>
  </si>
  <si>
    <t>Város- és községgazdálkodás</t>
  </si>
  <si>
    <t>072111</t>
  </si>
  <si>
    <t>Háziorvosi alapellátás</t>
  </si>
  <si>
    <t>072112</t>
  </si>
  <si>
    <t>Háziorvosi ügyeleti ellátás</t>
  </si>
  <si>
    <t>074031</t>
  </si>
  <si>
    <t>Család- és nővédelmi eü-i gond.</t>
  </si>
  <si>
    <t>081030</t>
  </si>
  <si>
    <t>Sportlétesítmények működtetése és fejl.</t>
  </si>
  <si>
    <t>082044</t>
  </si>
  <si>
    <t>Könyvtári szolgáltatások</t>
  </si>
  <si>
    <t>096010</t>
  </si>
  <si>
    <t>Óvodai intézményi étk.</t>
  </si>
  <si>
    <t>096020</t>
  </si>
  <si>
    <t>Iskolai int-i étk.</t>
  </si>
  <si>
    <t>101150</t>
  </si>
  <si>
    <t>Betegséggel kapcsolatos pénzbeli ell.</t>
  </si>
  <si>
    <t>103010</t>
  </si>
  <si>
    <t>Elhunyt személyek hátramaradottainak pénzbeli ell.</t>
  </si>
  <si>
    <t>104051</t>
  </si>
  <si>
    <t>Gyermekvédelmi pénzbeli és természetbeni ell.</t>
  </si>
  <si>
    <t>105010</t>
  </si>
  <si>
    <t>Munkanélküli aktívkorúak ell.</t>
  </si>
  <si>
    <t>106020</t>
  </si>
  <si>
    <t>Lakásfenntartással összefüggő ell.</t>
  </si>
  <si>
    <t>107060</t>
  </si>
  <si>
    <t>13</t>
  </si>
  <si>
    <t>15</t>
  </si>
  <si>
    <t>Végkielégítés (K1105)</t>
  </si>
  <si>
    <t>Foglalkoztatottak szem.juttatásai (01+…+13):(K11)</t>
  </si>
  <si>
    <t>16</t>
  </si>
  <si>
    <t>Választott tisztségviselők juttatásai (K121)</t>
  </si>
  <si>
    <t>17</t>
  </si>
  <si>
    <t>18</t>
  </si>
  <si>
    <t>19</t>
  </si>
  <si>
    <t>Külső személyi juttatás összesen: (=16+17+18) (K12)</t>
  </si>
  <si>
    <t>SZEMÉLYI JUTTATÁS ÖSSZESEN: (=15+19) (K1)</t>
  </si>
  <si>
    <t>21</t>
  </si>
  <si>
    <t>Munkáltatói járulékok összesen:  (22+…+28) (K2)</t>
  </si>
  <si>
    <t>20</t>
  </si>
  <si>
    <t>22</t>
  </si>
  <si>
    <t>28</t>
  </si>
  <si>
    <t>25</t>
  </si>
  <si>
    <t>29</t>
  </si>
  <si>
    <t>30</t>
  </si>
  <si>
    <t>Készletbeszerzés összesen: (=29+30+31)(K31)</t>
  </si>
  <si>
    <t>34</t>
  </si>
  <si>
    <t>Telefondíj (K322)</t>
  </si>
  <si>
    <t>36</t>
  </si>
  <si>
    <t>35</t>
  </si>
  <si>
    <t>37</t>
  </si>
  <si>
    <t>Vásárolt élelmezés (K332)</t>
  </si>
  <si>
    <t>38</t>
  </si>
  <si>
    <t>40</t>
  </si>
  <si>
    <t>Karbantartás, kisjavítás (K334)</t>
  </si>
  <si>
    <t>43</t>
  </si>
  <si>
    <t>Szakmai tevékenységet segítő szolg. (K336)</t>
  </si>
  <si>
    <t>Egyéb szolgáltatás (K337)</t>
  </si>
  <si>
    <t>45</t>
  </si>
  <si>
    <t>Szolgáltatási kiadások összesen: (=36+37+38+40+41+43+44) (K33)</t>
  </si>
  <si>
    <t>44</t>
  </si>
  <si>
    <t>48</t>
  </si>
  <si>
    <t>Kiküldetések kiadásai: (=46+47) (K34)</t>
  </si>
  <si>
    <t>49</t>
  </si>
  <si>
    <t>Különf.befizetések  és egyéb dologi kiadások (=49+50+51+54+58) (K35):</t>
  </si>
  <si>
    <t>59</t>
  </si>
  <si>
    <t>58</t>
  </si>
  <si>
    <t>DOLOGI KIADÁS  ÖSSZESEN (=32+35+45+48+59) (K3) :</t>
  </si>
  <si>
    <t>32</t>
  </si>
  <si>
    <t>103</t>
  </si>
  <si>
    <t>Egyéb nem intézményi ellátások (K48)</t>
  </si>
  <si>
    <t>120</t>
  </si>
  <si>
    <t>125</t>
  </si>
  <si>
    <t>127</t>
  </si>
  <si>
    <t>Ellátottak pénzbeli juttatásai (=61+62+74+75+83+93+100+103) (K4)</t>
  </si>
  <si>
    <t>130</t>
  </si>
  <si>
    <t>154</t>
  </si>
  <si>
    <t>Egyéb működési célú támogatások áht-on belülre (K506)</t>
  </si>
  <si>
    <t>162</t>
  </si>
  <si>
    <t>Elvonások és befizetések (K502)</t>
  </si>
  <si>
    <t>*ebből ktgvetési maradvány visszafizetése (K502)</t>
  </si>
  <si>
    <t>*ebből díjak, egyéb befizetések</t>
  </si>
  <si>
    <t>*ebből egyéb különféle dologi  kiad.</t>
  </si>
  <si>
    <t>*ebből levonható</t>
  </si>
  <si>
    <t>*ebből le nem vonható</t>
  </si>
  <si>
    <t>Egyéb működési célú támogatások áht-on kívülre (K511)</t>
  </si>
  <si>
    <t>184</t>
  </si>
  <si>
    <t>194</t>
  </si>
  <si>
    <t>Egyéb működési kiadások: (=128+130+131+132+143+154+165+167+179+180+181+193) (K5)</t>
  </si>
  <si>
    <t>*ebből társulások és ktgvetési szerveik (K506)</t>
  </si>
  <si>
    <t>*ebből egyéb civil szervezetek (K511)</t>
  </si>
  <si>
    <t>*ebből egyéb az önkormányzat rendeletében megáll. juttatás (K48)</t>
  </si>
  <si>
    <t>*ebből önkorm. által saját hatáskörben adott pü-i ell. (K48)</t>
  </si>
  <si>
    <t>*ebből pénzügyi szolgáltatás</t>
  </si>
  <si>
    <t>*ebből vásárolt közszolgáltatások</t>
  </si>
  <si>
    <t xml:space="preserve">*ebből számlázott szellemi tevékenység </t>
  </si>
  <si>
    <t>*ebből gázenergia</t>
  </si>
  <si>
    <t>*ebből áramdíj</t>
  </si>
  <si>
    <t>*ebből víz- csatornadíj</t>
  </si>
  <si>
    <t>Kommunikációs szolgáltatás összesen: (33+34) (K32)</t>
  </si>
  <si>
    <t>*ebből irodaszer</t>
  </si>
  <si>
    <t>*ebből hajtó-, kenőanyag beszerzés</t>
  </si>
  <si>
    <t>*ebből egyéb üzemeltetési anyag beszerzés</t>
  </si>
  <si>
    <t>*ebből szociális hozzájárulási adó (K2)</t>
  </si>
  <si>
    <t>*Eho</t>
  </si>
  <si>
    <t>*ebből Munkáltatói szja (K2)</t>
  </si>
  <si>
    <t xml:space="preserve">*ebből gyógyszer,vegyszer beszerzés </t>
  </si>
  <si>
    <t>*ebből könyvbeszerzés</t>
  </si>
  <si>
    <t>*ebből egyéb szakmai anyag beszerzés</t>
  </si>
  <si>
    <t>*ebből Erzsébet-utalvány</t>
  </si>
  <si>
    <t>*ebből alapilletmények kiadásai</t>
  </si>
  <si>
    <t>*ebből egyéb feltételektől függő pótlékok kiadásai</t>
  </si>
  <si>
    <t>196</t>
  </si>
  <si>
    <t>Ingatlanok beszerzése, létesítése (K62)</t>
  </si>
  <si>
    <t>*ebből telkek beszerzése</t>
  </si>
  <si>
    <t>198</t>
  </si>
  <si>
    <t>Informatikai eszközök beszerzése, létesítése (K63)</t>
  </si>
  <si>
    <t>*ebből informatikai gép, berendezés</t>
  </si>
  <si>
    <t>*ebből szoftver beszerzés</t>
  </si>
  <si>
    <t>202</t>
  </si>
  <si>
    <t>Beruházási célú előzetesen felsz. ÁFA (K67)</t>
  </si>
  <si>
    <t>203</t>
  </si>
  <si>
    <t>Beruházások (=195+196+198+…202) (K6)</t>
  </si>
  <si>
    <t>271</t>
  </si>
  <si>
    <t>Költségvetési kiadások (=20+21+60+127+194+203+208+270) (K1-K8)</t>
  </si>
  <si>
    <t>60</t>
  </si>
  <si>
    <t>*ebből egyéb üzemeltetés</t>
  </si>
  <si>
    <t>204</t>
  </si>
  <si>
    <t>Ingatlanok feléújítása (K71)</t>
  </si>
  <si>
    <t>207</t>
  </si>
  <si>
    <t>Felújítási célú előzetesen felszámított ÁFA (K74)</t>
  </si>
  <si>
    <t>208</t>
  </si>
  <si>
    <t>Felújítások (=204+…+207) (K7)</t>
  </si>
  <si>
    <t>*ebből munkaruha, védőruha beszerzés kiadásai</t>
  </si>
  <si>
    <t>*ebből szállítási szolg. díjak</t>
  </si>
  <si>
    <t>199</t>
  </si>
  <si>
    <t>Egyéb tárgyi eszközök beszerzése, létesítése (K64)</t>
  </si>
  <si>
    <t>*ebből egyéb gép, berendezés és felszerelés besz, lét. kiadásai</t>
  </si>
  <si>
    <t>*ebből folyóíratbeszerzés kiadásai</t>
  </si>
  <si>
    <t>*ebből temetési segély kiadásai</t>
  </si>
  <si>
    <t>62</t>
  </si>
  <si>
    <t>Családi támogatások (=63+…+73) (K42)</t>
  </si>
  <si>
    <t>73</t>
  </si>
  <si>
    <t>*ebből az egyéb pénzbeli és természetbeni gyv-i támogatások</t>
  </si>
  <si>
    <t>83</t>
  </si>
  <si>
    <t>91</t>
  </si>
  <si>
    <t>Foglalkoztatással, munkanélküliséggel kapcsolatos ell. (K45)</t>
  </si>
  <si>
    <t>*ebből foglalkoztatást helyettesítő tám. (K45)</t>
  </si>
  <si>
    <t>93</t>
  </si>
  <si>
    <t>Lakhatással kapcsolatos ellátások (K46)</t>
  </si>
  <si>
    <t>96</t>
  </si>
  <si>
    <t>*ebből lakásfenntartási támogatás  (K46)</t>
  </si>
  <si>
    <t>119</t>
  </si>
  <si>
    <t>*ebből átmeneti segély (48)</t>
  </si>
  <si>
    <t>122</t>
  </si>
  <si>
    <t>*ebből átmeneti segély - természetben nyújtott(K48)</t>
  </si>
  <si>
    <t>Önkorm.ált.igazgatási  és jogalkotási tevékenysége</t>
  </si>
  <si>
    <t>75</t>
  </si>
  <si>
    <t xml:space="preserve">76 </t>
  </si>
  <si>
    <t>*ebből ápolási díj (K44) - helyi megállapítású</t>
  </si>
  <si>
    <t>Betegséggel kapcsolatos (nem tb) ell.  (K44)</t>
  </si>
  <si>
    <t>BEVÉTELEK</t>
  </si>
  <si>
    <t>018010</t>
  </si>
  <si>
    <t>Önkormányzatok elszámolásai a kp-i ktgvetéssel</t>
  </si>
  <si>
    <t>041140</t>
  </si>
  <si>
    <t>Területfejlesztés igazgatása</t>
  </si>
  <si>
    <t>061030</t>
  </si>
  <si>
    <t>Lakáshozjutást segítő támogatások</t>
  </si>
  <si>
    <t>Ifjúság-egészségügyi gondozás</t>
  </si>
  <si>
    <t>074032</t>
  </si>
  <si>
    <t>Óvodai intézményi étkeztetés</t>
  </si>
  <si>
    <t>Iskolai intézményi étkeztetés</t>
  </si>
  <si>
    <t>Egyéb szoc. természetbeni és pénzbeli ell., tám.</t>
  </si>
  <si>
    <t>Helyi önkormányzatok működésének ált. tám. (B111)</t>
  </si>
  <si>
    <t>Települési önkormányzatok egyes köznevelési feladatainak támgatása (B112)</t>
  </si>
  <si>
    <t>03</t>
  </si>
  <si>
    <t>Települési önkormányzatok szoc. gyermekjóléti és gyermekétkeztetési feladatainak tám. (B113)</t>
  </si>
  <si>
    <t>04</t>
  </si>
  <si>
    <t>Települési önkormányzatok kulturális feladatainak tám. (B114)</t>
  </si>
  <si>
    <t>Működési célú központosított előiráányzatok (B115)</t>
  </si>
  <si>
    <t>06</t>
  </si>
  <si>
    <t>Helyi önkormányztaok kiegészítő tám.  (B116)</t>
  </si>
  <si>
    <t>Önkormányzatok működési támogatásai (=01+…+06) (B11)</t>
  </si>
  <si>
    <t>33</t>
  </si>
  <si>
    <t>Egyéb működési célú támogatások bevételei áht-on belülről (B16)</t>
  </si>
  <si>
    <t>Működési célú támogatások áht-on belülről (=07+…+10+21+32) (B1)</t>
  </si>
  <si>
    <t>Felhalmozási célú önkormányzati támogatások (B21)</t>
  </si>
  <si>
    <t>79</t>
  </si>
  <si>
    <t>Felhalmozási célú támogatások áht-on belülről (=44+45+46+57+68) (B2)</t>
  </si>
  <si>
    <t>Költségvetési bevételek (43+79+179+209+218+244+270) (B1-B7)</t>
  </si>
  <si>
    <t>288</t>
  </si>
  <si>
    <t>Államháztartáson belüli megelőlegezések  (B814)</t>
  </si>
  <si>
    <t>294</t>
  </si>
  <si>
    <t>Belföldi finanszírozás bevételei (=277+284+287+…+292) (B81)</t>
  </si>
  <si>
    <t>305</t>
  </si>
  <si>
    <t>304</t>
  </si>
  <si>
    <t>Finanszírozási bevételek (=294+302+303) (B8)</t>
  </si>
  <si>
    <t>Bevételek összesen (271+304) (B1-B8)</t>
  </si>
  <si>
    <t>39</t>
  </si>
  <si>
    <t>*ebből helyi önkormányzatok és ktgvetési szerveik (B16)</t>
  </si>
  <si>
    <t>*ebből központi ktgvetési szervek (B16)</t>
  </si>
  <si>
    <t>68</t>
  </si>
  <si>
    <t>Egyéb felhalmozási célú tám. bevételei áht-on belülről (=69+…+78) (B25)</t>
  </si>
  <si>
    <t>166</t>
  </si>
  <si>
    <t>Egyéb közhatalmi bevételek (B36)</t>
  </si>
  <si>
    <t>169</t>
  </si>
  <si>
    <t>179</t>
  </si>
  <si>
    <t>Közhatalmi bevételek (=93+94+104+109+165+166) (B3)</t>
  </si>
  <si>
    <t>181</t>
  </si>
  <si>
    <t>Szolgáltatások ellenértéke (B402)</t>
  </si>
  <si>
    <t>182</t>
  </si>
  <si>
    <t>*ebből  tárgyi eszközök bérbeadásából származó bevétel  (B402)</t>
  </si>
  <si>
    <t>*ebből igazgatási szolgáltatási díjak (B36)</t>
  </si>
  <si>
    <t>*ebből helyi önkormányzatok és ktgvetési szerveik (B25)</t>
  </si>
  <si>
    <t>Közvetített szolgáltatások ellenértéke (B403)</t>
  </si>
  <si>
    <t>185</t>
  </si>
  <si>
    <t>*ebből áht-on belül (B403)</t>
  </si>
  <si>
    <t>186</t>
  </si>
  <si>
    <t>Tulajdonosi bevételek (B404)</t>
  </si>
  <si>
    <t>188</t>
  </si>
  <si>
    <t>*ebből önkormányzati vagyon üzemeltetéséből, koncesszióból szárm. bev. (B404)</t>
  </si>
  <si>
    <t>192</t>
  </si>
  <si>
    <t>*ebből egyéb részesedések után kapott osztalék (B404)</t>
  </si>
  <si>
    <t>Kiszámlázott ÁFA (B406)</t>
  </si>
  <si>
    <t>Kamatbevételek (B408)</t>
  </si>
  <si>
    <t>205</t>
  </si>
  <si>
    <t>Egyéb működési bevételek</t>
  </si>
  <si>
    <t>*ebből ktg-ek visszatérítései (B410)</t>
  </si>
  <si>
    <t>209</t>
  </si>
  <si>
    <t>Működési bevételek (=180+181+184+186+193+…+196+200+205) (B4)</t>
  </si>
  <si>
    <t>*ebből önk-i vagyon bérleti- és lízingdíjbevételei</t>
  </si>
  <si>
    <t>212</t>
  </si>
  <si>
    <t>Ingatlanok értékesítése (B52)</t>
  </si>
  <si>
    <t>218</t>
  </si>
  <si>
    <t>Felhalmozási bevételek (=210+212+214+215+217) (B5)</t>
  </si>
  <si>
    <t>220</t>
  </si>
  <si>
    <t>Működési célú visszatérítendő támogatások, kölcsönök visszatérülése áht-on kívülről (B62)</t>
  </si>
  <si>
    <t>224</t>
  </si>
  <si>
    <t>*ebből háztartások (B62)</t>
  </si>
  <si>
    <t>232</t>
  </si>
  <si>
    <t>Egyéb működési célú átvett pénzeszközök (B63)</t>
  </si>
  <si>
    <t>236</t>
  </si>
  <si>
    <t>240</t>
  </si>
  <si>
    <t>*ebből egyéb vállalkozások (B63)</t>
  </si>
  <si>
    <t>*ebből háztartások (B63)</t>
  </si>
  <si>
    <t>244</t>
  </si>
  <si>
    <t>Működési célú átvett pénzeszközök (=219+220+232) (B6)</t>
  </si>
  <si>
    <t>285</t>
  </si>
  <si>
    <t>Előző év ktvetési maradványának igénybevétele  (B8131)</t>
  </si>
  <si>
    <t>287</t>
  </si>
  <si>
    <t>Maradvány igénybevétele (=285+286) (B813)</t>
  </si>
  <si>
    <t>109</t>
  </si>
  <si>
    <t>Vagyoni típusú adók (B34)</t>
  </si>
  <si>
    <t>110</t>
  </si>
  <si>
    <t>*ebből építményadó (B34)</t>
  </si>
  <si>
    <t>112</t>
  </si>
  <si>
    <t>*ebből magánszemélyek kommunális adója (B34)</t>
  </si>
  <si>
    <t>117</t>
  </si>
  <si>
    <t>Értékesítési és forgalmi adók (B351)</t>
  </si>
  <si>
    <t>124</t>
  </si>
  <si>
    <t xml:space="preserve">*ebből áll. jelleggel végzett piarűzési tev. után fizetett helyi ip.űzési adó (B351) </t>
  </si>
  <si>
    <t>143</t>
  </si>
  <si>
    <t>Gépjárműadók (B354)</t>
  </si>
  <si>
    <t>145</t>
  </si>
  <si>
    <t>148</t>
  </si>
  <si>
    <t>Egyéb áruhasználati és szolgáltatási adók (B355)</t>
  </si>
  <si>
    <t>*ebből belföldi gpj-k adójának a helyi önkormányzatot megillető része (B354)</t>
  </si>
  <si>
    <t>157</t>
  </si>
  <si>
    <t>*ebből talajterhelési díj (B355)</t>
  </si>
  <si>
    <t>165</t>
  </si>
  <si>
    <t>Termékek és szolgáltatások adói (=117+138+142+143+148) (B35)</t>
  </si>
  <si>
    <t>*ebből egyéb kp-i közhatalmi bevételek</t>
  </si>
  <si>
    <t>*ebből egyéb helyi közhatalmi bevételek</t>
  </si>
  <si>
    <t>*ebből helyi adópótlék, adóbírság bevételei</t>
  </si>
  <si>
    <t>71</t>
  </si>
  <si>
    <t>*ebből fejezeti kezelésű előirányzatok EU-s programokra és azok hazai finanszírozása (B25)</t>
  </si>
  <si>
    <t>*ebből elkülönített állami pénzalapok (B16)</t>
  </si>
  <si>
    <t>246</t>
  </si>
  <si>
    <t>Felhalmozási célú visszatérítendő tám., kölcsönök visszatérülése áht-on kívülről (B72)</t>
  </si>
  <si>
    <t>250</t>
  </si>
  <si>
    <t>*ebből háztartások (B72)</t>
  </si>
  <si>
    <t>270</t>
  </si>
  <si>
    <t>Felhalmozási célú átvett pénzeszközök (=245+246+258) (B7)</t>
  </si>
  <si>
    <t>*ebből tb pénzügyi alapjai (B16)</t>
  </si>
  <si>
    <t>193</t>
  </si>
  <si>
    <t>Ellátási díjak (B405)</t>
  </si>
  <si>
    <t>*Beruházási célú előzetesen felsz. le nem vonható ÁFA (K67)</t>
  </si>
  <si>
    <t>3. melléklet</t>
  </si>
  <si>
    <t>4. melléklet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</si>
</sst>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_F_t"/>
  </numFmts>
  <fonts count="20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2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16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0" fillId="17" borderId="7" applyNumberFormat="0" applyFont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9" fillId="4" borderId="0" applyNumberFormat="0" applyBorder="0" applyAlignment="0" applyProtection="0"/>
    <xf numFmtId="0" fontId="13" fillId="22" borderId="8" applyNumberFormat="0" applyAlignment="0" applyProtection="0"/>
    <xf numFmtId="0" fontId="18" fillId="0" borderId="0" applyNumberFormat="0" applyFill="0" applyBorder="0" applyAlignment="0" applyProtection="0"/>
    <xf numFmtId="0" fontId="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3" borderId="0" applyNumberFormat="0" applyBorder="0" applyAlignment="0" applyProtection="0"/>
    <xf numFmtId="0" fontId="11" fillId="23" borderId="0" applyNumberFormat="0" applyBorder="0" applyAlignment="0" applyProtection="0"/>
    <xf numFmtId="0" fontId="14" fillId="22" borderId="1" applyNumberFormat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49" fontId="0" fillId="0" borderId="0" xfId="0" applyNumberFormat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164" fontId="0" fillId="22" borderId="10" xfId="0" applyNumberFormat="1" applyFill="1" applyBorder="1" applyAlignment="1">
      <alignment/>
    </xf>
    <xf numFmtId="164" fontId="0" fillId="0" borderId="10" xfId="0" applyNumberFormat="1" applyFont="1" applyBorder="1" applyAlignment="1">
      <alignment/>
    </xf>
    <xf numFmtId="164" fontId="1" fillId="22" borderId="10" xfId="0" applyNumberFormat="1" applyFont="1" applyFill="1" applyBorder="1" applyAlignment="1">
      <alignment/>
    </xf>
    <xf numFmtId="164" fontId="1" fillId="0" borderId="10" xfId="0" applyNumberFormat="1" applyFont="1" applyBorder="1" applyAlignment="1">
      <alignment/>
    </xf>
    <xf numFmtId="164" fontId="0" fillId="0" borderId="10" xfId="0" applyNumberFormat="1" applyFont="1" applyBorder="1" applyAlignment="1">
      <alignment horizontal="right"/>
    </xf>
    <xf numFmtId="164" fontId="1" fillId="0" borderId="10" xfId="0" applyNumberFormat="1" applyFont="1" applyBorder="1" applyAlignment="1">
      <alignment horizontal="right"/>
    </xf>
    <xf numFmtId="164" fontId="0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164" fontId="0" fillId="0" borderId="10" xfId="0" applyNumberFormat="1" applyFont="1" applyFill="1" applyBorder="1" applyAlignment="1">
      <alignment/>
    </xf>
    <xf numFmtId="164" fontId="1" fillId="0" borderId="10" xfId="0" applyNumberFormat="1" applyFont="1" applyFill="1" applyBorder="1" applyAlignment="1">
      <alignment horizontal="right"/>
    </xf>
    <xf numFmtId="164" fontId="0" fillId="0" borderId="10" xfId="0" applyNumberFormat="1" applyFont="1" applyFill="1" applyBorder="1" applyAlignment="1">
      <alignment horizontal="right"/>
    </xf>
    <xf numFmtId="164" fontId="0" fillId="22" borderId="10" xfId="0" applyNumberFormat="1" applyFont="1" applyFill="1" applyBorder="1" applyAlignment="1">
      <alignment/>
    </xf>
    <xf numFmtId="0" fontId="0" fillId="0" borderId="10" xfId="0" applyFont="1" applyBorder="1" applyAlignment="1">
      <alignment wrapText="1"/>
    </xf>
    <xf numFmtId="49" fontId="1" fillId="0" borderId="10" xfId="0" applyNumberFormat="1" applyFont="1" applyFill="1" applyBorder="1" applyAlignment="1">
      <alignment horizontal="center"/>
    </xf>
    <xf numFmtId="164" fontId="0" fillId="0" borderId="10" xfId="0" applyNumberFormat="1" applyFill="1" applyBorder="1" applyAlignment="1">
      <alignment/>
    </xf>
    <xf numFmtId="164" fontId="1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164" fontId="1" fillId="0" borderId="12" xfId="0" applyNumberFormat="1" applyFont="1" applyFill="1" applyBorder="1" applyAlignment="1">
      <alignment horizontal="right"/>
    </xf>
    <xf numFmtId="164" fontId="0" fillId="0" borderId="11" xfId="0" applyNumberFormat="1" applyFont="1" applyFill="1" applyBorder="1" applyAlignment="1">
      <alignment/>
    </xf>
    <xf numFmtId="164" fontId="0" fillId="22" borderId="10" xfId="0" applyNumberFormat="1" applyFont="1" applyFill="1" applyBorder="1" applyAlignment="1">
      <alignment horizontal="right"/>
    </xf>
    <xf numFmtId="164" fontId="0" fillId="22" borderId="11" xfId="0" applyNumberFormat="1" applyFont="1" applyFill="1" applyBorder="1" applyAlignment="1">
      <alignment/>
    </xf>
    <xf numFmtId="0" fontId="0" fillId="22" borderId="10" xfId="0" applyFont="1" applyFill="1" applyBorder="1" applyAlignment="1">
      <alignment wrapText="1"/>
    </xf>
    <xf numFmtId="164" fontId="0" fillId="0" borderId="12" xfId="0" applyNumberFormat="1" applyFont="1" applyFill="1" applyBorder="1" applyAlignment="1">
      <alignment horizontal="right"/>
    </xf>
    <xf numFmtId="164" fontId="0" fillId="0" borderId="11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49" fontId="0" fillId="22" borderId="10" xfId="0" applyNumberFormat="1" applyFill="1" applyBorder="1" applyAlignment="1">
      <alignment horizontal="center"/>
    </xf>
    <xf numFmtId="49" fontId="0" fillId="22" borderId="10" xfId="0" applyNumberFormat="1" applyFont="1" applyFill="1" applyBorder="1" applyAlignment="1">
      <alignment horizontal="center"/>
    </xf>
    <xf numFmtId="49" fontId="1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22" borderId="10" xfId="0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164" fontId="0" fillId="0" borderId="10" xfId="0" applyNumberFormat="1" applyFill="1" applyBorder="1" applyAlignment="1">
      <alignment horizontal="right"/>
    </xf>
    <xf numFmtId="164" fontId="1" fillId="0" borderId="0" xfId="0" applyNumberFormat="1" applyFont="1" applyFill="1" applyBorder="1" applyAlignment="1">
      <alignment horizontal="right"/>
    </xf>
    <xf numFmtId="164" fontId="0" fillId="0" borderId="0" xfId="0" applyNumberFormat="1" applyFill="1" applyBorder="1" applyAlignment="1">
      <alignment horizontal="right"/>
    </xf>
    <xf numFmtId="164" fontId="0" fillId="0" borderId="0" xfId="0" applyNumberFormat="1" applyFont="1" applyFill="1" applyBorder="1" applyAlignment="1">
      <alignment horizontal="right"/>
    </xf>
    <xf numFmtId="164" fontId="0" fillId="0" borderId="0" xfId="0" applyNumberFormat="1" applyFill="1" applyAlignment="1">
      <alignment horizontal="right"/>
    </xf>
    <xf numFmtId="164" fontId="0" fillId="22" borderId="10" xfId="0" applyNumberFormat="1" applyFill="1" applyBorder="1" applyAlignment="1">
      <alignment horizontal="right"/>
    </xf>
    <xf numFmtId="49" fontId="1" fillId="0" borderId="13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164" fontId="0" fillId="0" borderId="11" xfId="0" applyNumberFormat="1" applyFont="1" applyBorder="1" applyAlignment="1">
      <alignment/>
    </xf>
    <xf numFmtId="164" fontId="1" fillId="0" borderId="11" xfId="0" applyNumberFormat="1" applyFont="1" applyBorder="1" applyAlignment="1">
      <alignment horizontal="right"/>
    </xf>
    <xf numFmtId="164" fontId="1" fillId="0" borderId="11" xfId="0" applyNumberFormat="1" applyFont="1" applyBorder="1" applyAlignment="1">
      <alignment/>
    </xf>
    <xf numFmtId="164" fontId="0" fillId="0" borderId="11" xfId="0" applyNumberFormat="1" applyFont="1" applyBorder="1" applyAlignment="1">
      <alignment horizontal="right"/>
    </xf>
    <xf numFmtId="164" fontId="0" fillId="22" borderId="11" xfId="0" applyNumberFormat="1" applyFont="1" applyFill="1" applyBorder="1" applyAlignment="1">
      <alignment horizontal="right"/>
    </xf>
    <xf numFmtId="164" fontId="0" fillId="0" borderId="12" xfId="0" applyNumberFormat="1" applyFill="1" applyBorder="1" applyAlignment="1">
      <alignment horizontal="right"/>
    </xf>
    <xf numFmtId="164" fontId="0" fillId="22" borderId="12" xfId="0" applyNumberFormat="1" applyFill="1" applyBorder="1" applyAlignment="1">
      <alignment horizontal="right"/>
    </xf>
    <xf numFmtId="49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0" fontId="0" fillId="0" borderId="0" xfId="0" applyFont="1" applyFill="1" applyAlignment="1">
      <alignment/>
    </xf>
    <xf numFmtId="164" fontId="0" fillId="0" borderId="10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164" fontId="0" fillId="22" borderId="12" xfId="0" applyNumberFormat="1" applyFont="1" applyFill="1" applyBorder="1" applyAlignment="1">
      <alignment horizontal="right"/>
    </xf>
    <xf numFmtId="164" fontId="3" fillId="0" borderId="10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wrapText="1"/>
    </xf>
    <xf numFmtId="0" fontId="3" fillId="0" borderId="1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0" xfId="0" applyFont="1" applyAlignment="1">
      <alignment/>
    </xf>
    <xf numFmtId="49" fontId="1" fillId="0" borderId="14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vertical="center" wrapText="1"/>
    </xf>
    <xf numFmtId="164" fontId="0" fillId="0" borderId="14" xfId="0" applyNumberFormat="1" applyFill="1" applyBorder="1" applyAlignment="1">
      <alignment/>
    </xf>
    <xf numFmtId="164" fontId="1" fillId="0" borderId="14" xfId="0" applyNumberFormat="1" applyFont="1" applyFill="1" applyBorder="1" applyAlignment="1">
      <alignment/>
    </xf>
    <xf numFmtId="164" fontId="0" fillId="0" borderId="14" xfId="0" applyNumberFormat="1" applyFont="1" applyFill="1" applyBorder="1" applyAlignment="1">
      <alignment/>
    </xf>
    <xf numFmtId="164" fontId="0" fillId="22" borderId="14" xfId="0" applyNumberFormat="1" applyFont="1" applyFill="1" applyBorder="1" applyAlignment="1">
      <alignment/>
    </xf>
    <xf numFmtId="164" fontId="0" fillId="0" borderId="14" xfId="0" applyNumberFormat="1" applyFont="1" applyFill="1" applyBorder="1" applyAlignment="1">
      <alignment horizontal="right"/>
    </xf>
    <xf numFmtId="0" fontId="1" fillId="0" borderId="14" xfId="0" applyFont="1" applyFill="1" applyBorder="1" applyAlignment="1">
      <alignment horizontal="center"/>
    </xf>
    <xf numFmtId="164" fontId="0" fillId="22" borderId="14" xfId="0" applyNumberFormat="1" applyFill="1" applyBorder="1" applyAlignment="1">
      <alignment/>
    </xf>
    <xf numFmtId="164" fontId="1" fillId="22" borderId="14" xfId="0" applyNumberFormat="1" applyFont="1" applyFill="1" applyBorder="1" applyAlignment="1">
      <alignment/>
    </xf>
    <xf numFmtId="164" fontId="4" fillId="0" borderId="14" xfId="0" applyNumberFormat="1" applyFont="1" applyFill="1" applyBorder="1" applyAlignment="1">
      <alignment horizontal="center" vertical="center" wrapText="1"/>
    </xf>
    <xf numFmtId="164" fontId="4" fillId="0" borderId="13" xfId="0" applyNumberFormat="1" applyFont="1" applyFill="1" applyBorder="1" applyAlignment="1">
      <alignment horizontal="center" vertical="center" wrapText="1"/>
    </xf>
    <xf numFmtId="164" fontId="4" fillId="0" borderId="15" xfId="0" applyNumberFormat="1" applyFont="1" applyFill="1" applyBorder="1" applyAlignment="1">
      <alignment horizontal="center" vertical="center" wrapText="1"/>
    </xf>
    <xf numFmtId="164" fontId="1" fillId="0" borderId="14" xfId="0" applyNumberFormat="1" applyFont="1" applyFill="1" applyBorder="1" applyAlignment="1">
      <alignment horizontal="right"/>
    </xf>
    <xf numFmtId="164" fontId="1" fillId="0" borderId="13" xfId="0" applyNumberFormat="1" applyFont="1" applyFill="1" applyBorder="1" applyAlignment="1">
      <alignment horizontal="right"/>
    </xf>
    <xf numFmtId="164" fontId="1" fillId="0" borderId="15" xfId="0" applyNumberFormat="1" applyFont="1" applyFill="1" applyBorder="1" applyAlignment="1">
      <alignment horizontal="righ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07"/>
  <sheetViews>
    <sheetView tabSelected="1" zoomScalePageLayoutView="0" workbookViewId="0" topLeftCell="A1">
      <pane xSplit="5" ySplit="4" topLeftCell="F5" activePane="bottomRight" state="frozen"/>
      <selection pane="topLeft" activeCell="A1" sqref="A1"/>
      <selection pane="topRight" activeCell="F1" sqref="F1"/>
      <selection pane="bottomLeft" activeCell="A4" sqref="A4"/>
      <selection pane="bottomRight" activeCell="B1" sqref="B1"/>
    </sheetView>
  </sheetViews>
  <sheetFormatPr defaultColWidth="9.140625" defaultRowHeight="15"/>
  <cols>
    <col min="1" max="1" width="5.28125" style="5" customWidth="1"/>
    <col min="2" max="2" width="43.8515625" style="51" customWidth="1"/>
    <col min="3" max="5" width="9.7109375" style="56" customWidth="1"/>
    <col min="6" max="7" width="10.8515625" style="1" customWidth="1"/>
    <col min="8" max="28" width="10.8515625" style="26" customWidth="1"/>
  </cols>
  <sheetData>
    <row r="1" ht="15">
      <c r="B1" s="51" t="s">
        <v>329</v>
      </c>
    </row>
    <row r="2" spans="1:28" s="7" customFormat="1" ht="15">
      <c r="A2" s="6"/>
      <c r="B2" s="44"/>
      <c r="C2" s="96"/>
      <c r="D2" s="97"/>
      <c r="E2" s="98"/>
      <c r="F2" s="58" t="s">
        <v>18</v>
      </c>
      <c r="G2" s="6" t="s">
        <v>24</v>
      </c>
      <c r="H2" s="23" t="s">
        <v>26</v>
      </c>
      <c r="I2" s="23" t="s">
        <v>28</v>
      </c>
      <c r="J2" s="23" t="s">
        <v>30</v>
      </c>
      <c r="K2" s="23" t="s">
        <v>32</v>
      </c>
      <c r="L2" s="23" t="s">
        <v>34</v>
      </c>
      <c r="M2" s="23" t="s">
        <v>36</v>
      </c>
      <c r="N2" s="23" t="s">
        <v>38</v>
      </c>
      <c r="O2" s="23" t="s">
        <v>40</v>
      </c>
      <c r="P2" s="83" t="s">
        <v>42</v>
      </c>
      <c r="Q2" s="23" t="s">
        <v>44</v>
      </c>
      <c r="R2" s="23" t="s">
        <v>46</v>
      </c>
      <c r="S2" s="23" t="s">
        <v>48</v>
      </c>
      <c r="T2" s="23" t="s">
        <v>50</v>
      </c>
      <c r="U2" s="23" t="s">
        <v>52</v>
      </c>
      <c r="V2" s="23" t="s">
        <v>54</v>
      </c>
      <c r="W2" s="23" t="s">
        <v>56</v>
      </c>
      <c r="X2" s="23" t="s">
        <v>58</v>
      </c>
      <c r="Y2" s="23" t="s">
        <v>60</v>
      </c>
      <c r="Z2" s="23" t="s">
        <v>62</v>
      </c>
      <c r="AA2" s="23" t="s">
        <v>64</v>
      </c>
      <c r="AB2" s="23" t="s">
        <v>66</v>
      </c>
    </row>
    <row r="3" spans="1:28" s="37" customFormat="1" ht="101.25" customHeight="1">
      <c r="A3" s="38"/>
      <c r="B3" s="35"/>
      <c r="C3" s="93" t="s">
        <v>4</v>
      </c>
      <c r="D3" s="94"/>
      <c r="E3" s="95"/>
      <c r="F3" s="59" t="s">
        <v>197</v>
      </c>
      <c r="G3" s="35" t="s">
        <v>25</v>
      </c>
      <c r="H3" s="36" t="s">
        <v>27</v>
      </c>
      <c r="I3" s="36" t="s">
        <v>29</v>
      </c>
      <c r="J3" s="36" t="s">
        <v>31</v>
      </c>
      <c r="K3" s="36" t="s">
        <v>33</v>
      </c>
      <c r="L3" s="36" t="s">
        <v>35</v>
      </c>
      <c r="M3" s="36" t="s">
        <v>37</v>
      </c>
      <c r="N3" s="36" t="s">
        <v>39</v>
      </c>
      <c r="O3" s="36" t="s">
        <v>41</v>
      </c>
      <c r="P3" s="84" t="s">
        <v>43</v>
      </c>
      <c r="Q3" s="36" t="s">
        <v>45</v>
      </c>
      <c r="R3" s="36" t="s">
        <v>47</v>
      </c>
      <c r="S3" s="36" t="s">
        <v>49</v>
      </c>
      <c r="T3" s="36" t="s">
        <v>51</v>
      </c>
      <c r="U3" s="36" t="s">
        <v>53</v>
      </c>
      <c r="V3" s="36" t="s">
        <v>55</v>
      </c>
      <c r="W3" s="36" t="s">
        <v>57</v>
      </c>
      <c r="X3" s="36" t="s">
        <v>59</v>
      </c>
      <c r="Y3" s="36" t="s">
        <v>61</v>
      </c>
      <c r="Z3" s="36" t="s">
        <v>63</v>
      </c>
      <c r="AA3" s="36" t="s">
        <v>65</v>
      </c>
      <c r="AB3" s="36" t="s">
        <v>213</v>
      </c>
    </row>
    <row r="4" spans="1:28" s="2" customFormat="1" ht="20.25" customHeight="1">
      <c r="A4" s="6"/>
      <c r="B4" s="15"/>
      <c r="C4" s="76" t="s">
        <v>1</v>
      </c>
      <c r="D4" s="76" t="s">
        <v>2</v>
      </c>
      <c r="E4" s="77" t="s">
        <v>3</v>
      </c>
      <c r="F4" s="17" t="s">
        <v>3</v>
      </c>
      <c r="G4" s="16" t="s">
        <v>3</v>
      </c>
      <c r="H4" s="16" t="s">
        <v>3</v>
      </c>
      <c r="I4" s="16" t="s">
        <v>3</v>
      </c>
      <c r="J4" s="16" t="s">
        <v>3</v>
      </c>
      <c r="K4" s="16" t="s">
        <v>3</v>
      </c>
      <c r="L4" s="16" t="s">
        <v>3</v>
      </c>
      <c r="M4" s="16" t="s">
        <v>3</v>
      </c>
      <c r="N4" s="16" t="s">
        <v>3</v>
      </c>
      <c r="O4" s="16" t="s">
        <v>3</v>
      </c>
      <c r="P4" s="90" t="s">
        <v>3</v>
      </c>
      <c r="Q4" s="16" t="s">
        <v>3</v>
      </c>
      <c r="R4" s="16" t="s">
        <v>3</v>
      </c>
      <c r="S4" s="16" t="s">
        <v>3</v>
      </c>
      <c r="T4" s="16" t="s">
        <v>3</v>
      </c>
      <c r="U4" s="16" t="s">
        <v>3</v>
      </c>
      <c r="V4" s="16" t="s">
        <v>3</v>
      </c>
      <c r="W4" s="16" t="s">
        <v>3</v>
      </c>
      <c r="X4" s="16" t="s">
        <v>3</v>
      </c>
      <c r="Y4" s="16" t="s">
        <v>3</v>
      </c>
      <c r="Z4" s="16" t="s">
        <v>3</v>
      </c>
      <c r="AA4" s="16" t="s">
        <v>3</v>
      </c>
      <c r="AB4" s="16" t="s">
        <v>3</v>
      </c>
    </row>
    <row r="5" spans="1:28" ht="20.25" customHeight="1">
      <c r="A5" s="39"/>
      <c r="B5" s="45"/>
      <c r="C5" s="52"/>
      <c r="D5" s="52"/>
      <c r="E5" s="65"/>
      <c r="F5" s="60"/>
      <c r="G5" s="9"/>
      <c r="H5" s="24"/>
      <c r="I5" s="24"/>
      <c r="J5" s="24"/>
      <c r="K5" s="24"/>
      <c r="L5" s="24"/>
      <c r="M5" s="24"/>
      <c r="N5" s="24"/>
      <c r="O5" s="24"/>
      <c r="P5" s="85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</row>
    <row r="6" spans="1:28" s="2" customFormat="1" ht="20.25" customHeight="1">
      <c r="A6" s="6"/>
      <c r="B6" s="15" t="s">
        <v>0</v>
      </c>
      <c r="C6" s="19"/>
      <c r="D6" s="19"/>
      <c r="E6" s="65">
        <f aca="true" t="shared" si="0" ref="E6:E98">SUM(F6:AB6)</f>
        <v>0</v>
      </c>
      <c r="F6" s="60"/>
      <c r="G6" s="9"/>
      <c r="H6" s="25"/>
      <c r="I6" s="25"/>
      <c r="J6" s="25"/>
      <c r="K6" s="25"/>
      <c r="L6" s="25"/>
      <c r="M6" s="25"/>
      <c r="N6" s="25"/>
      <c r="O6" s="25"/>
      <c r="P6" s="86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</row>
    <row r="7" spans="1:28" ht="20.25" customHeight="1">
      <c r="A7" s="39" t="s">
        <v>19</v>
      </c>
      <c r="B7" s="45" t="s">
        <v>5</v>
      </c>
      <c r="C7" s="52">
        <v>19854</v>
      </c>
      <c r="D7" s="52">
        <v>23110</v>
      </c>
      <c r="E7" s="65">
        <f t="shared" si="0"/>
        <v>23110</v>
      </c>
      <c r="F7" s="29">
        <v>5421</v>
      </c>
      <c r="G7" s="9"/>
      <c r="H7" s="24"/>
      <c r="I7" s="24">
        <v>0</v>
      </c>
      <c r="J7" s="24"/>
      <c r="K7" s="24">
        <v>11487</v>
      </c>
      <c r="L7" s="24"/>
      <c r="M7" s="24"/>
      <c r="N7" s="24"/>
      <c r="O7" s="24">
        <v>3930</v>
      </c>
      <c r="P7" s="85"/>
      <c r="Q7" s="24"/>
      <c r="R7" s="24"/>
      <c r="S7" s="24"/>
      <c r="T7" s="24">
        <v>1114</v>
      </c>
      <c r="U7" s="24">
        <v>492</v>
      </c>
      <c r="V7" s="24">
        <v>666</v>
      </c>
      <c r="W7" s="24"/>
      <c r="X7" s="24"/>
      <c r="Y7" s="24"/>
      <c r="Z7" s="24"/>
      <c r="AA7" s="24"/>
      <c r="AB7" s="24"/>
    </row>
    <row r="8" spans="1:28" ht="20.25" customHeight="1">
      <c r="A8" s="42"/>
      <c r="B8" s="46" t="s">
        <v>151</v>
      </c>
      <c r="C8" s="57"/>
      <c r="D8" s="57"/>
      <c r="E8" s="66">
        <f t="shared" si="0"/>
        <v>22427</v>
      </c>
      <c r="F8" s="31">
        <v>5408</v>
      </c>
      <c r="G8" s="21"/>
      <c r="H8" s="8"/>
      <c r="I8" s="8">
        <v>0</v>
      </c>
      <c r="J8" s="8"/>
      <c r="K8" s="8">
        <v>11486</v>
      </c>
      <c r="L8" s="8"/>
      <c r="M8" s="8"/>
      <c r="N8" s="8"/>
      <c r="O8" s="8">
        <v>3927</v>
      </c>
      <c r="P8" s="91"/>
      <c r="Q8" s="8"/>
      <c r="R8" s="8"/>
      <c r="S8" s="8"/>
      <c r="T8" s="8">
        <v>1114</v>
      </c>
      <c r="U8" s="8">
        <v>492</v>
      </c>
      <c r="V8" s="8"/>
      <c r="W8" s="8"/>
      <c r="X8" s="8"/>
      <c r="Y8" s="8"/>
      <c r="Z8" s="8"/>
      <c r="AA8" s="8"/>
      <c r="AB8" s="8"/>
    </row>
    <row r="9" spans="1:28" ht="29.25" customHeight="1">
      <c r="A9" s="42"/>
      <c r="B9" s="46" t="s">
        <v>152</v>
      </c>
      <c r="C9" s="57"/>
      <c r="D9" s="57"/>
      <c r="E9" s="66">
        <f t="shared" si="0"/>
        <v>16</v>
      </c>
      <c r="F9" s="31">
        <v>13</v>
      </c>
      <c r="G9" s="21"/>
      <c r="H9" s="8"/>
      <c r="I9" s="8">
        <v>0</v>
      </c>
      <c r="J9" s="8"/>
      <c r="K9" s="8"/>
      <c r="L9" s="8"/>
      <c r="M9" s="8"/>
      <c r="N9" s="8"/>
      <c r="O9" s="8">
        <v>3</v>
      </c>
      <c r="P9" s="91"/>
      <c r="Q9" s="8"/>
      <c r="R9" s="8"/>
      <c r="S9" s="8"/>
      <c r="T9" s="8">
        <v>0</v>
      </c>
      <c r="U9" s="8">
        <v>0</v>
      </c>
      <c r="V9" s="8"/>
      <c r="W9" s="8"/>
      <c r="X9" s="8"/>
      <c r="Y9" s="8"/>
      <c r="Z9" s="8"/>
      <c r="AA9" s="8"/>
      <c r="AB9" s="8"/>
    </row>
    <row r="10" spans="1:28" ht="20.25" customHeight="1">
      <c r="A10" s="39" t="s">
        <v>20</v>
      </c>
      <c r="B10" s="45" t="s">
        <v>6</v>
      </c>
      <c r="C10" s="52">
        <v>390</v>
      </c>
      <c r="D10" s="52">
        <v>390</v>
      </c>
      <c r="E10" s="65">
        <f t="shared" si="0"/>
        <v>370</v>
      </c>
      <c r="F10" s="60">
        <v>290</v>
      </c>
      <c r="G10" s="9"/>
      <c r="H10" s="24"/>
      <c r="I10" s="24"/>
      <c r="J10" s="24"/>
      <c r="K10" s="24"/>
      <c r="L10" s="24"/>
      <c r="M10" s="24"/>
      <c r="N10" s="24"/>
      <c r="O10" s="24">
        <v>80</v>
      </c>
      <c r="P10" s="85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</row>
    <row r="11" spans="1:28" ht="20.25" customHeight="1">
      <c r="A11" s="39" t="s">
        <v>23</v>
      </c>
      <c r="B11" s="45" t="s">
        <v>69</v>
      </c>
      <c r="C11" s="52">
        <v>870</v>
      </c>
      <c r="D11" s="52">
        <v>0</v>
      </c>
      <c r="E11" s="65">
        <f t="shared" si="0"/>
        <v>0</v>
      </c>
      <c r="F11" s="60">
        <v>0</v>
      </c>
      <c r="G11" s="9"/>
      <c r="H11" s="24"/>
      <c r="I11" s="24"/>
      <c r="J11" s="24"/>
      <c r="K11" s="24"/>
      <c r="L11" s="24"/>
      <c r="M11" s="24"/>
      <c r="N11" s="24"/>
      <c r="O11" s="24"/>
      <c r="P11" s="85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</row>
    <row r="12" spans="1:28" ht="20.25" customHeight="1">
      <c r="A12" s="39" t="s">
        <v>21</v>
      </c>
      <c r="B12" s="45" t="s">
        <v>7</v>
      </c>
      <c r="C12" s="52">
        <v>490</v>
      </c>
      <c r="D12" s="52">
        <v>490</v>
      </c>
      <c r="E12" s="65">
        <f t="shared" si="0"/>
        <v>154</v>
      </c>
      <c r="F12" s="60">
        <v>88</v>
      </c>
      <c r="G12" s="9"/>
      <c r="H12" s="24"/>
      <c r="I12" s="24"/>
      <c r="J12" s="24"/>
      <c r="K12" s="24"/>
      <c r="L12" s="24"/>
      <c r="M12" s="24"/>
      <c r="N12" s="24"/>
      <c r="O12" s="24"/>
      <c r="P12" s="85"/>
      <c r="Q12" s="24"/>
      <c r="R12" s="24"/>
      <c r="S12" s="24"/>
      <c r="T12" s="24">
        <v>66</v>
      </c>
      <c r="U12" s="24"/>
      <c r="V12" s="24"/>
      <c r="W12" s="24"/>
      <c r="X12" s="24"/>
      <c r="Y12" s="24"/>
      <c r="Z12" s="24"/>
      <c r="AA12" s="24"/>
      <c r="AB12" s="24"/>
    </row>
    <row r="13" spans="1:28" ht="20.25" customHeight="1">
      <c r="A13" s="42"/>
      <c r="B13" s="46" t="s">
        <v>150</v>
      </c>
      <c r="C13" s="57"/>
      <c r="D13" s="57"/>
      <c r="E13" s="66">
        <f t="shared" si="0"/>
        <v>154</v>
      </c>
      <c r="F13" s="31">
        <v>88</v>
      </c>
      <c r="G13" s="21"/>
      <c r="H13" s="8"/>
      <c r="I13" s="8"/>
      <c r="J13" s="8"/>
      <c r="K13" s="8"/>
      <c r="L13" s="8"/>
      <c r="M13" s="8"/>
      <c r="N13" s="8"/>
      <c r="O13" s="8"/>
      <c r="P13" s="91"/>
      <c r="Q13" s="8"/>
      <c r="R13" s="8"/>
      <c r="S13" s="8"/>
      <c r="T13" s="8">
        <v>66</v>
      </c>
      <c r="U13" s="8"/>
      <c r="V13" s="8"/>
      <c r="W13" s="8"/>
      <c r="X13" s="8"/>
      <c r="Y13" s="8"/>
      <c r="Z13" s="8"/>
      <c r="AA13" s="8"/>
      <c r="AB13" s="8"/>
    </row>
    <row r="14" spans="1:28" ht="20.25" customHeight="1">
      <c r="A14" s="39" t="s">
        <v>22</v>
      </c>
      <c r="B14" s="45" t="s">
        <v>8</v>
      </c>
      <c r="C14" s="52">
        <v>1040</v>
      </c>
      <c r="D14" s="52">
        <v>1040</v>
      </c>
      <c r="E14" s="65">
        <f t="shared" si="0"/>
        <v>947</v>
      </c>
      <c r="F14" s="60">
        <v>947</v>
      </c>
      <c r="G14" s="9"/>
      <c r="H14" s="24"/>
      <c r="I14" s="24"/>
      <c r="J14" s="24"/>
      <c r="K14" s="24"/>
      <c r="L14" s="24"/>
      <c r="M14" s="24"/>
      <c r="N14" s="24"/>
      <c r="O14" s="24"/>
      <c r="P14" s="85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</row>
    <row r="15" spans="1:28" ht="20.25" customHeight="1">
      <c r="A15" s="39" t="s">
        <v>67</v>
      </c>
      <c r="B15" s="45" t="s">
        <v>9</v>
      </c>
      <c r="C15" s="52"/>
      <c r="D15" s="52"/>
      <c r="E15" s="65">
        <f t="shared" si="0"/>
        <v>0</v>
      </c>
      <c r="F15" s="60">
        <v>0</v>
      </c>
      <c r="G15" s="9"/>
      <c r="H15" s="24"/>
      <c r="I15" s="24"/>
      <c r="J15" s="24"/>
      <c r="K15" s="24"/>
      <c r="L15" s="24"/>
      <c r="M15" s="24"/>
      <c r="N15" s="24"/>
      <c r="O15" s="24"/>
      <c r="P15" s="85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</row>
    <row r="16" spans="1:28" s="2" customFormat="1" ht="27.75" customHeight="1">
      <c r="A16" s="6" t="s">
        <v>68</v>
      </c>
      <c r="B16" s="15" t="s">
        <v>70</v>
      </c>
      <c r="C16" s="19">
        <f>SUM(C7+C10+C11+C12+C14+C15)</f>
        <v>22644</v>
      </c>
      <c r="D16" s="19">
        <f>SUM(D7+D10+D11+D12+D14+D15)</f>
        <v>25030</v>
      </c>
      <c r="E16" s="28">
        <f t="shared" si="0"/>
        <v>24581</v>
      </c>
      <c r="F16" s="19">
        <f aca="true" t="shared" si="1" ref="F16:AB16">SUM(F7+F10+F11+F12+F14+F15)</f>
        <v>6746</v>
      </c>
      <c r="G16" s="19">
        <f t="shared" si="1"/>
        <v>0</v>
      </c>
      <c r="H16" s="19">
        <f t="shared" si="1"/>
        <v>0</v>
      </c>
      <c r="I16" s="19">
        <f t="shared" si="1"/>
        <v>0</v>
      </c>
      <c r="J16" s="19">
        <f t="shared" si="1"/>
        <v>0</v>
      </c>
      <c r="K16" s="19">
        <f t="shared" si="1"/>
        <v>11487</v>
      </c>
      <c r="L16" s="19">
        <f t="shared" si="1"/>
        <v>0</v>
      </c>
      <c r="M16" s="19">
        <f t="shared" si="1"/>
        <v>0</v>
      </c>
      <c r="N16" s="19">
        <f t="shared" si="1"/>
        <v>0</v>
      </c>
      <c r="O16" s="19">
        <f t="shared" si="1"/>
        <v>4010</v>
      </c>
      <c r="P16" s="19">
        <f t="shared" si="1"/>
        <v>0</v>
      </c>
      <c r="Q16" s="19">
        <f t="shared" si="1"/>
        <v>0</v>
      </c>
      <c r="R16" s="19">
        <f t="shared" si="1"/>
        <v>0</v>
      </c>
      <c r="S16" s="19">
        <f t="shared" si="1"/>
        <v>0</v>
      </c>
      <c r="T16" s="19">
        <f t="shared" si="1"/>
        <v>1180</v>
      </c>
      <c r="U16" s="19">
        <f t="shared" si="1"/>
        <v>492</v>
      </c>
      <c r="V16" s="19">
        <f t="shared" si="1"/>
        <v>666</v>
      </c>
      <c r="W16" s="19">
        <f t="shared" si="1"/>
        <v>0</v>
      </c>
      <c r="X16" s="19">
        <f t="shared" si="1"/>
        <v>0</v>
      </c>
      <c r="Y16" s="19">
        <f t="shared" si="1"/>
        <v>0</v>
      </c>
      <c r="Z16" s="19">
        <f t="shared" si="1"/>
        <v>0</v>
      </c>
      <c r="AA16" s="19">
        <f t="shared" si="1"/>
        <v>0</v>
      </c>
      <c r="AB16" s="19">
        <f t="shared" si="1"/>
        <v>0</v>
      </c>
    </row>
    <row r="17" spans="1:28" s="3" customFormat="1" ht="20.25" customHeight="1">
      <c r="A17" s="40" t="s">
        <v>71</v>
      </c>
      <c r="B17" s="22" t="s">
        <v>72</v>
      </c>
      <c r="C17" s="20">
        <v>1860</v>
      </c>
      <c r="D17" s="20">
        <v>2104</v>
      </c>
      <c r="E17" s="65">
        <f t="shared" si="0"/>
        <v>2104</v>
      </c>
      <c r="F17" s="34">
        <v>2104</v>
      </c>
      <c r="G17" s="12"/>
      <c r="H17" s="20"/>
      <c r="I17" s="20"/>
      <c r="J17" s="20"/>
      <c r="K17" s="20"/>
      <c r="L17" s="20"/>
      <c r="M17" s="20"/>
      <c r="N17" s="20"/>
      <c r="O17" s="20"/>
      <c r="P17" s="89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</row>
    <row r="18" spans="1:28" s="3" customFormat="1" ht="20.25" customHeight="1">
      <c r="A18" s="40" t="s">
        <v>73</v>
      </c>
      <c r="B18" s="22" t="s">
        <v>10</v>
      </c>
      <c r="C18" s="20">
        <v>0</v>
      </c>
      <c r="D18" s="20">
        <v>40</v>
      </c>
      <c r="E18" s="65">
        <f t="shared" si="0"/>
        <v>20</v>
      </c>
      <c r="F18" s="60">
        <v>20</v>
      </c>
      <c r="G18" s="9"/>
      <c r="H18" s="18"/>
      <c r="I18" s="18"/>
      <c r="J18" s="18"/>
      <c r="K18" s="18"/>
      <c r="L18" s="18"/>
      <c r="M18" s="18"/>
      <c r="N18" s="18"/>
      <c r="O18" s="18"/>
      <c r="P18" s="87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</row>
    <row r="19" spans="1:28" s="3" customFormat="1" ht="20.25" customHeight="1">
      <c r="A19" s="40" t="s">
        <v>74</v>
      </c>
      <c r="B19" s="22" t="s">
        <v>11</v>
      </c>
      <c r="C19" s="20">
        <v>100</v>
      </c>
      <c r="D19" s="20">
        <v>100</v>
      </c>
      <c r="E19" s="65">
        <f t="shared" si="0"/>
        <v>0</v>
      </c>
      <c r="F19" s="60">
        <v>0</v>
      </c>
      <c r="G19" s="9"/>
      <c r="H19" s="18"/>
      <c r="I19" s="18"/>
      <c r="J19" s="18"/>
      <c r="K19" s="18"/>
      <c r="L19" s="18"/>
      <c r="M19" s="18"/>
      <c r="N19" s="18"/>
      <c r="O19" s="18"/>
      <c r="P19" s="87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</row>
    <row r="20" spans="1:28" s="2" customFormat="1" ht="27.75" customHeight="1">
      <c r="A20" s="6" t="s">
        <v>75</v>
      </c>
      <c r="B20" s="15" t="s">
        <v>76</v>
      </c>
      <c r="C20" s="19">
        <f>SUM(C17:C19)</f>
        <v>1960</v>
      </c>
      <c r="D20" s="19">
        <f>SUM(D17:D19)</f>
        <v>2244</v>
      </c>
      <c r="E20" s="28">
        <f t="shared" si="0"/>
        <v>2124</v>
      </c>
      <c r="F20" s="19">
        <f>SUM(F17:F19)</f>
        <v>2124</v>
      </c>
      <c r="G20" s="19">
        <f aca="true" t="shared" si="2" ref="G20:AB20">SUM(G17:G19)</f>
        <v>0</v>
      </c>
      <c r="H20" s="19">
        <f t="shared" si="2"/>
        <v>0</v>
      </c>
      <c r="I20" s="19">
        <f t="shared" si="2"/>
        <v>0</v>
      </c>
      <c r="J20" s="19">
        <f t="shared" si="2"/>
        <v>0</v>
      </c>
      <c r="K20" s="19">
        <f t="shared" si="2"/>
        <v>0</v>
      </c>
      <c r="L20" s="19">
        <f t="shared" si="2"/>
        <v>0</v>
      </c>
      <c r="M20" s="19">
        <f t="shared" si="2"/>
        <v>0</v>
      </c>
      <c r="N20" s="19">
        <f t="shared" si="2"/>
        <v>0</v>
      </c>
      <c r="O20" s="19">
        <f t="shared" si="2"/>
        <v>0</v>
      </c>
      <c r="P20" s="19">
        <f t="shared" si="2"/>
        <v>0</v>
      </c>
      <c r="Q20" s="19">
        <f t="shared" si="2"/>
        <v>0</v>
      </c>
      <c r="R20" s="19">
        <f t="shared" si="2"/>
        <v>0</v>
      </c>
      <c r="S20" s="19">
        <f t="shared" si="2"/>
        <v>0</v>
      </c>
      <c r="T20" s="19">
        <f t="shared" si="2"/>
        <v>0</v>
      </c>
      <c r="U20" s="19">
        <f t="shared" si="2"/>
        <v>0</v>
      </c>
      <c r="V20" s="19">
        <f t="shared" si="2"/>
        <v>0</v>
      </c>
      <c r="W20" s="19">
        <f t="shared" si="2"/>
        <v>0</v>
      </c>
      <c r="X20" s="19">
        <f t="shared" si="2"/>
        <v>0</v>
      </c>
      <c r="Y20" s="19">
        <f t="shared" si="2"/>
        <v>0</v>
      </c>
      <c r="Z20" s="19">
        <f t="shared" si="2"/>
        <v>0</v>
      </c>
      <c r="AA20" s="19">
        <f t="shared" si="2"/>
        <v>0</v>
      </c>
      <c r="AB20" s="19">
        <f t="shared" si="2"/>
        <v>0</v>
      </c>
    </row>
    <row r="21" spans="1:28" s="2" customFormat="1" ht="24" customHeight="1">
      <c r="A21" s="6" t="s">
        <v>80</v>
      </c>
      <c r="B21" s="15" t="s">
        <v>77</v>
      </c>
      <c r="C21" s="19">
        <f>SUM(C16+C20)</f>
        <v>24604</v>
      </c>
      <c r="D21" s="19">
        <f>SUM(D16+D20)</f>
        <v>27274</v>
      </c>
      <c r="E21" s="28">
        <f t="shared" si="0"/>
        <v>26705</v>
      </c>
      <c r="F21" s="19">
        <f aca="true" t="shared" si="3" ref="F21:AB21">SUM(F16+F20)</f>
        <v>8870</v>
      </c>
      <c r="G21" s="19">
        <f t="shared" si="3"/>
        <v>0</v>
      </c>
      <c r="H21" s="19">
        <f t="shared" si="3"/>
        <v>0</v>
      </c>
      <c r="I21" s="19">
        <f t="shared" si="3"/>
        <v>0</v>
      </c>
      <c r="J21" s="19">
        <f t="shared" si="3"/>
        <v>0</v>
      </c>
      <c r="K21" s="19">
        <f t="shared" si="3"/>
        <v>11487</v>
      </c>
      <c r="L21" s="19">
        <f t="shared" si="3"/>
        <v>0</v>
      </c>
      <c r="M21" s="19">
        <f t="shared" si="3"/>
        <v>0</v>
      </c>
      <c r="N21" s="19">
        <f t="shared" si="3"/>
        <v>0</v>
      </c>
      <c r="O21" s="19">
        <f t="shared" si="3"/>
        <v>4010</v>
      </c>
      <c r="P21" s="19">
        <f t="shared" si="3"/>
        <v>0</v>
      </c>
      <c r="Q21" s="19">
        <f t="shared" si="3"/>
        <v>0</v>
      </c>
      <c r="R21" s="19">
        <f t="shared" si="3"/>
        <v>0</v>
      </c>
      <c r="S21" s="19">
        <f t="shared" si="3"/>
        <v>0</v>
      </c>
      <c r="T21" s="19">
        <f t="shared" si="3"/>
        <v>1180</v>
      </c>
      <c r="U21" s="19">
        <f t="shared" si="3"/>
        <v>492</v>
      </c>
      <c r="V21" s="19">
        <f t="shared" si="3"/>
        <v>666</v>
      </c>
      <c r="W21" s="19">
        <f t="shared" si="3"/>
        <v>0</v>
      </c>
      <c r="X21" s="19">
        <f t="shared" si="3"/>
        <v>0</v>
      </c>
      <c r="Y21" s="19">
        <f t="shared" si="3"/>
        <v>0</v>
      </c>
      <c r="Z21" s="19">
        <f t="shared" si="3"/>
        <v>0</v>
      </c>
      <c r="AA21" s="19">
        <f t="shared" si="3"/>
        <v>0</v>
      </c>
      <c r="AB21" s="19">
        <f t="shared" si="3"/>
        <v>0</v>
      </c>
    </row>
    <row r="22" spans="1:28" s="2" customFormat="1" ht="21.75" customHeight="1">
      <c r="A22" s="23" t="s">
        <v>78</v>
      </c>
      <c r="B22" s="47" t="s">
        <v>79</v>
      </c>
      <c r="C22" s="19">
        <v>6399</v>
      </c>
      <c r="D22" s="19">
        <v>6584</v>
      </c>
      <c r="E22" s="28">
        <f t="shared" si="0"/>
        <v>5467</v>
      </c>
      <c r="F22" s="62">
        <f>SUM(F23:F25)</f>
        <v>2214</v>
      </c>
      <c r="G22" s="11"/>
      <c r="H22" s="25"/>
      <c r="I22" s="25">
        <v>0</v>
      </c>
      <c r="J22" s="25"/>
      <c r="K22" s="25">
        <v>1595</v>
      </c>
      <c r="L22" s="25"/>
      <c r="M22" s="25"/>
      <c r="N22" s="25"/>
      <c r="O22" s="25">
        <v>1021</v>
      </c>
      <c r="P22" s="86"/>
      <c r="Q22" s="25"/>
      <c r="R22" s="25"/>
      <c r="S22" s="25"/>
      <c r="T22" s="25">
        <v>357</v>
      </c>
      <c r="U22" s="25">
        <v>119</v>
      </c>
      <c r="V22" s="25">
        <v>161</v>
      </c>
      <c r="W22" s="25"/>
      <c r="X22" s="25"/>
      <c r="Y22" s="25"/>
      <c r="Z22" s="25"/>
      <c r="AA22" s="25"/>
      <c r="AB22" s="25"/>
    </row>
    <row r="23" spans="1:28" ht="20.25" customHeight="1">
      <c r="A23" s="42" t="s">
        <v>81</v>
      </c>
      <c r="B23" s="46" t="s">
        <v>144</v>
      </c>
      <c r="C23" s="57"/>
      <c r="D23" s="57"/>
      <c r="E23" s="66">
        <f t="shared" si="0"/>
        <v>5367</v>
      </c>
      <c r="F23" s="31">
        <v>2127</v>
      </c>
      <c r="G23" s="21"/>
      <c r="H23" s="8"/>
      <c r="I23" s="8">
        <v>0</v>
      </c>
      <c r="J23" s="8"/>
      <c r="K23" s="8">
        <v>1595</v>
      </c>
      <c r="L23" s="8"/>
      <c r="M23" s="8"/>
      <c r="N23" s="8"/>
      <c r="O23" s="8">
        <v>1021</v>
      </c>
      <c r="P23" s="91"/>
      <c r="Q23" s="8"/>
      <c r="R23" s="8"/>
      <c r="S23" s="8"/>
      <c r="T23" s="8">
        <v>344</v>
      </c>
      <c r="U23" s="8">
        <v>119</v>
      </c>
      <c r="V23" s="8">
        <v>161</v>
      </c>
      <c r="W23" s="8"/>
      <c r="X23" s="8"/>
      <c r="Y23" s="8"/>
      <c r="Z23" s="8"/>
      <c r="AA23" s="8"/>
      <c r="AB23" s="8"/>
    </row>
    <row r="24" spans="1:28" ht="20.25" customHeight="1">
      <c r="A24" s="42" t="s">
        <v>83</v>
      </c>
      <c r="B24" s="46" t="s">
        <v>145</v>
      </c>
      <c r="C24" s="57"/>
      <c r="D24" s="57"/>
      <c r="E24" s="66">
        <f t="shared" si="0"/>
        <v>0</v>
      </c>
      <c r="F24" s="31">
        <v>0</v>
      </c>
      <c r="G24" s="21"/>
      <c r="H24" s="8"/>
      <c r="I24" s="8"/>
      <c r="J24" s="8"/>
      <c r="K24" s="8"/>
      <c r="L24" s="8"/>
      <c r="M24" s="8"/>
      <c r="N24" s="8"/>
      <c r="O24" s="8">
        <v>0</v>
      </c>
      <c r="P24" s="91"/>
      <c r="Q24" s="8"/>
      <c r="R24" s="8"/>
      <c r="S24" s="8"/>
      <c r="T24" s="8">
        <v>0</v>
      </c>
      <c r="U24" s="8">
        <v>0</v>
      </c>
      <c r="V24" s="8"/>
      <c r="W24" s="8"/>
      <c r="X24" s="8"/>
      <c r="Y24" s="8"/>
      <c r="Z24" s="8"/>
      <c r="AA24" s="8"/>
      <c r="AB24" s="8"/>
    </row>
    <row r="25" spans="1:28" ht="20.25" customHeight="1">
      <c r="A25" s="42" t="s">
        <v>82</v>
      </c>
      <c r="B25" s="46" t="s">
        <v>146</v>
      </c>
      <c r="C25" s="57"/>
      <c r="D25" s="57"/>
      <c r="E25" s="66">
        <f t="shared" si="0"/>
        <v>100</v>
      </c>
      <c r="F25" s="31">
        <v>87</v>
      </c>
      <c r="G25" s="21"/>
      <c r="H25" s="8"/>
      <c r="I25" s="8"/>
      <c r="J25" s="8"/>
      <c r="K25" s="8"/>
      <c r="L25" s="8"/>
      <c r="M25" s="8"/>
      <c r="N25" s="8"/>
      <c r="O25" s="8">
        <v>0</v>
      </c>
      <c r="P25" s="91"/>
      <c r="Q25" s="8"/>
      <c r="R25" s="8"/>
      <c r="S25" s="8"/>
      <c r="T25" s="8">
        <v>13</v>
      </c>
      <c r="U25" s="8">
        <v>0</v>
      </c>
      <c r="V25" s="8"/>
      <c r="W25" s="8"/>
      <c r="X25" s="8"/>
      <c r="Y25" s="8"/>
      <c r="Z25" s="8"/>
      <c r="AA25" s="8"/>
      <c r="AB25" s="8"/>
    </row>
    <row r="26" spans="1:28" s="3" customFormat="1" ht="20.25" customHeight="1">
      <c r="A26" s="40" t="s">
        <v>84</v>
      </c>
      <c r="B26" s="22" t="s">
        <v>12</v>
      </c>
      <c r="C26" s="20">
        <v>360</v>
      </c>
      <c r="D26" s="20">
        <v>464</v>
      </c>
      <c r="E26" s="65">
        <f t="shared" si="0"/>
        <v>321</v>
      </c>
      <c r="F26" s="63">
        <f>SUM(F27:F30)</f>
        <v>11</v>
      </c>
      <c r="G26" s="63">
        <f aca="true" t="shared" si="4" ref="G26:AB26">SUM(G27:G30)</f>
        <v>0</v>
      </c>
      <c r="H26" s="63">
        <f t="shared" si="4"/>
        <v>0</v>
      </c>
      <c r="I26" s="63">
        <f t="shared" si="4"/>
        <v>0</v>
      </c>
      <c r="J26" s="63">
        <f t="shared" si="4"/>
        <v>0</v>
      </c>
      <c r="K26" s="63">
        <f t="shared" si="4"/>
        <v>0</v>
      </c>
      <c r="L26" s="63">
        <f t="shared" si="4"/>
        <v>0</v>
      </c>
      <c r="M26" s="63">
        <f t="shared" si="4"/>
        <v>0</v>
      </c>
      <c r="N26" s="63">
        <f t="shared" si="4"/>
        <v>0</v>
      </c>
      <c r="O26" s="63">
        <f t="shared" si="4"/>
        <v>7</v>
      </c>
      <c r="P26" s="63">
        <f t="shared" si="4"/>
        <v>0</v>
      </c>
      <c r="Q26" s="63">
        <f t="shared" si="4"/>
        <v>0</v>
      </c>
      <c r="R26" s="63">
        <f t="shared" si="4"/>
        <v>19</v>
      </c>
      <c r="S26" s="63">
        <f t="shared" si="4"/>
        <v>0</v>
      </c>
      <c r="T26" s="63">
        <f t="shared" si="4"/>
        <v>284</v>
      </c>
      <c r="U26" s="63">
        <f t="shared" si="4"/>
        <v>0</v>
      </c>
      <c r="V26" s="63">
        <f t="shared" si="4"/>
        <v>0</v>
      </c>
      <c r="W26" s="63">
        <f t="shared" si="4"/>
        <v>0</v>
      </c>
      <c r="X26" s="63">
        <f t="shared" si="4"/>
        <v>0</v>
      </c>
      <c r="Y26" s="63">
        <f t="shared" si="4"/>
        <v>0</v>
      </c>
      <c r="Z26" s="63">
        <f t="shared" si="4"/>
        <v>0</v>
      </c>
      <c r="AA26" s="63">
        <f t="shared" si="4"/>
        <v>0</v>
      </c>
      <c r="AB26" s="63">
        <f t="shared" si="4"/>
        <v>0</v>
      </c>
    </row>
    <row r="27" spans="1:28" ht="20.25" customHeight="1">
      <c r="A27" s="42"/>
      <c r="B27" s="46" t="s">
        <v>147</v>
      </c>
      <c r="C27" s="57"/>
      <c r="D27" s="57"/>
      <c r="E27" s="66">
        <f t="shared" si="0"/>
        <v>25</v>
      </c>
      <c r="F27" s="64">
        <v>1</v>
      </c>
      <c r="G27" s="21"/>
      <c r="H27" s="8"/>
      <c r="I27" s="8">
        <v>0</v>
      </c>
      <c r="J27" s="8"/>
      <c r="K27" s="8">
        <v>0</v>
      </c>
      <c r="L27" s="8"/>
      <c r="M27" s="8"/>
      <c r="N27" s="8"/>
      <c r="O27" s="8">
        <v>5</v>
      </c>
      <c r="P27" s="91"/>
      <c r="Q27" s="8"/>
      <c r="R27" s="8">
        <v>19</v>
      </c>
      <c r="S27" s="8"/>
      <c r="T27" s="8">
        <v>0</v>
      </c>
      <c r="U27" s="8"/>
      <c r="V27" s="8"/>
      <c r="W27" s="8"/>
      <c r="X27" s="8"/>
      <c r="Y27" s="8"/>
      <c r="Z27" s="8"/>
      <c r="AA27" s="8"/>
      <c r="AB27" s="8"/>
    </row>
    <row r="28" spans="1:28" ht="20.25" customHeight="1">
      <c r="A28" s="42"/>
      <c r="B28" s="46" t="s">
        <v>148</v>
      </c>
      <c r="C28" s="57"/>
      <c r="D28" s="57"/>
      <c r="E28" s="66">
        <f t="shared" si="0"/>
        <v>236</v>
      </c>
      <c r="F28" s="64">
        <v>8</v>
      </c>
      <c r="G28" s="21"/>
      <c r="H28" s="8"/>
      <c r="I28" s="8"/>
      <c r="J28" s="8"/>
      <c r="K28" s="8"/>
      <c r="L28" s="8"/>
      <c r="M28" s="8"/>
      <c r="N28" s="8"/>
      <c r="O28" s="8">
        <v>0</v>
      </c>
      <c r="P28" s="91"/>
      <c r="Q28" s="8"/>
      <c r="R28" s="8">
        <v>0</v>
      </c>
      <c r="S28" s="8"/>
      <c r="T28" s="8">
        <v>228</v>
      </c>
      <c r="U28" s="8"/>
      <c r="V28" s="8"/>
      <c r="W28" s="8"/>
      <c r="X28" s="8"/>
      <c r="Y28" s="8"/>
      <c r="Z28" s="8"/>
      <c r="AA28" s="8"/>
      <c r="AB28" s="8"/>
    </row>
    <row r="29" spans="1:28" ht="20.25" customHeight="1">
      <c r="A29" s="42"/>
      <c r="B29" s="46" t="s">
        <v>179</v>
      </c>
      <c r="C29" s="57"/>
      <c r="D29" s="57"/>
      <c r="E29" s="66">
        <f t="shared" si="0"/>
        <v>4</v>
      </c>
      <c r="F29" s="64"/>
      <c r="G29" s="21"/>
      <c r="H29" s="8"/>
      <c r="I29" s="8"/>
      <c r="J29" s="8"/>
      <c r="K29" s="8"/>
      <c r="L29" s="8"/>
      <c r="M29" s="8"/>
      <c r="N29" s="8"/>
      <c r="O29" s="8"/>
      <c r="P29" s="91"/>
      <c r="Q29" s="8"/>
      <c r="R29" s="8"/>
      <c r="S29" s="8"/>
      <c r="T29" s="8">
        <v>4</v>
      </c>
      <c r="U29" s="8"/>
      <c r="V29" s="8"/>
      <c r="W29" s="8"/>
      <c r="X29" s="8"/>
      <c r="Y29" s="8"/>
      <c r="Z29" s="8"/>
      <c r="AA29" s="8"/>
      <c r="AB29" s="8"/>
    </row>
    <row r="30" spans="1:28" ht="20.25" customHeight="1">
      <c r="A30" s="42"/>
      <c r="B30" s="46" t="s">
        <v>149</v>
      </c>
      <c r="C30" s="57"/>
      <c r="D30" s="57"/>
      <c r="E30" s="66">
        <f t="shared" si="0"/>
        <v>56</v>
      </c>
      <c r="F30" s="64">
        <v>2</v>
      </c>
      <c r="G30" s="21"/>
      <c r="H30" s="8"/>
      <c r="I30" s="8"/>
      <c r="J30" s="8"/>
      <c r="K30" s="8"/>
      <c r="L30" s="8"/>
      <c r="M30" s="8"/>
      <c r="N30" s="8"/>
      <c r="O30" s="8">
        <v>2</v>
      </c>
      <c r="P30" s="91"/>
      <c r="Q30" s="8"/>
      <c r="R30" s="8">
        <v>0</v>
      </c>
      <c r="S30" s="8"/>
      <c r="T30" s="8">
        <v>52</v>
      </c>
      <c r="U30" s="8"/>
      <c r="V30" s="8"/>
      <c r="W30" s="8"/>
      <c r="X30" s="8"/>
      <c r="Y30" s="8"/>
      <c r="Z30" s="8"/>
      <c r="AA30" s="8"/>
      <c r="AB30" s="8"/>
    </row>
    <row r="31" spans="1:28" ht="20.25" customHeight="1">
      <c r="A31" s="39" t="s">
        <v>85</v>
      </c>
      <c r="B31" s="22" t="s">
        <v>13</v>
      </c>
      <c r="C31" s="20">
        <v>2245</v>
      </c>
      <c r="D31" s="20">
        <v>2527</v>
      </c>
      <c r="E31" s="65">
        <f t="shared" si="0"/>
        <v>1593</v>
      </c>
      <c r="F31" s="34">
        <f>SUM(F32:F35)</f>
        <v>143</v>
      </c>
      <c r="G31" s="34">
        <f aca="true" t="shared" si="5" ref="G31:AB31">SUM(G32:G35)</f>
        <v>0</v>
      </c>
      <c r="H31" s="34">
        <f t="shared" si="5"/>
        <v>2</v>
      </c>
      <c r="I31" s="34">
        <f t="shared" si="5"/>
        <v>146</v>
      </c>
      <c r="J31" s="34">
        <f t="shared" si="5"/>
        <v>0</v>
      </c>
      <c r="K31" s="34">
        <f t="shared" si="5"/>
        <v>524</v>
      </c>
      <c r="L31" s="34">
        <f t="shared" si="5"/>
        <v>0</v>
      </c>
      <c r="M31" s="34">
        <f t="shared" si="5"/>
        <v>0</v>
      </c>
      <c r="N31" s="34">
        <f t="shared" si="5"/>
        <v>61</v>
      </c>
      <c r="O31" s="34">
        <f t="shared" si="5"/>
        <v>537</v>
      </c>
      <c r="P31" s="34">
        <f t="shared" si="5"/>
        <v>3</v>
      </c>
      <c r="Q31" s="34">
        <f t="shared" si="5"/>
        <v>0</v>
      </c>
      <c r="R31" s="34">
        <f t="shared" si="5"/>
        <v>13</v>
      </c>
      <c r="S31" s="34">
        <f t="shared" si="5"/>
        <v>56</v>
      </c>
      <c r="T31" s="34">
        <f t="shared" si="5"/>
        <v>108</v>
      </c>
      <c r="U31" s="34">
        <f t="shared" si="5"/>
        <v>0</v>
      </c>
      <c r="V31" s="34">
        <f t="shared" si="5"/>
        <v>0</v>
      </c>
      <c r="W31" s="34">
        <f t="shared" si="5"/>
        <v>0</v>
      </c>
      <c r="X31" s="34">
        <f t="shared" si="5"/>
        <v>0</v>
      </c>
      <c r="Y31" s="34">
        <f t="shared" si="5"/>
        <v>0</v>
      </c>
      <c r="Z31" s="34">
        <f t="shared" si="5"/>
        <v>0</v>
      </c>
      <c r="AA31" s="34">
        <f t="shared" si="5"/>
        <v>0</v>
      </c>
      <c r="AB31" s="34">
        <f t="shared" si="5"/>
        <v>0</v>
      </c>
    </row>
    <row r="32" spans="1:28" ht="20.25" customHeight="1">
      <c r="A32" s="42"/>
      <c r="B32" s="46" t="s">
        <v>141</v>
      </c>
      <c r="C32" s="57"/>
      <c r="D32" s="57"/>
      <c r="E32" s="66">
        <f t="shared" si="0"/>
        <v>69</v>
      </c>
      <c r="F32" s="31">
        <v>64</v>
      </c>
      <c r="G32" s="21">
        <v>0</v>
      </c>
      <c r="H32" s="8"/>
      <c r="I32" s="8"/>
      <c r="J32" s="8"/>
      <c r="K32" s="8"/>
      <c r="L32" s="8"/>
      <c r="M32" s="8"/>
      <c r="N32" s="8">
        <v>0</v>
      </c>
      <c r="O32" s="8">
        <v>0</v>
      </c>
      <c r="P32" s="91">
        <v>0</v>
      </c>
      <c r="Q32" s="8"/>
      <c r="R32" s="8">
        <v>0</v>
      </c>
      <c r="S32" s="8">
        <v>0</v>
      </c>
      <c r="T32" s="8">
        <v>5</v>
      </c>
      <c r="U32" s="8"/>
      <c r="V32" s="8"/>
      <c r="W32" s="8"/>
      <c r="X32" s="8"/>
      <c r="Y32" s="8"/>
      <c r="Z32" s="8"/>
      <c r="AA32" s="8"/>
      <c r="AB32" s="8"/>
    </row>
    <row r="33" spans="1:28" ht="20.25" customHeight="1">
      <c r="A33" s="42"/>
      <c r="B33" s="46" t="s">
        <v>142</v>
      </c>
      <c r="C33" s="57"/>
      <c r="D33" s="57"/>
      <c r="E33" s="66">
        <f t="shared" si="0"/>
        <v>580</v>
      </c>
      <c r="F33" s="31">
        <v>15</v>
      </c>
      <c r="G33" s="21"/>
      <c r="H33" s="8">
        <v>0</v>
      </c>
      <c r="I33" s="8"/>
      <c r="J33" s="8"/>
      <c r="K33" s="8">
        <v>361</v>
      </c>
      <c r="L33" s="8"/>
      <c r="M33" s="8"/>
      <c r="N33" s="8">
        <v>61</v>
      </c>
      <c r="O33" s="8">
        <v>112</v>
      </c>
      <c r="P33" s="91">
        <v>0</v>
      </c>
      <c r="Q33" s="8"/>
      <c r="R33" s="8">
        <v>0</v>
      </c>
      <c r="S33" s="8">
        <v>31</v>
      </c>
      <c r="T33" s="8">
        <v>0</v>
      </c>
      <c r="U33" s="8"/>
      <c r="V33" s="8"/>
      <c r="W33" s="8"/>
      <c r="X33" s="8"/>
      <c r="Y33" s="8"/>
      <c r="Z33" s="8"/>
      <c r="AA33" s="8"/>
      <c r="AB33" s="8"/>
    </row>
    <row r="34" spans="1:28" ht="20.25" customHeight="1">
      <c r="A34" s="42"/>
      <c r="B34" s="46" t="s">
        <v>174</v>
      </c>
      <c r="C34" s="57"/>
      <c r="D34" s="57"/>
      <c r="E34" s="66">
        <f t="shared" si="0"/>
        <v>90</v>
      </c>
      <c r="F34" s="31"/>
      <c r="G34" s="21"/>
      <c r="H34" s="8"/>
      <c r="I34" s="8"/>
      <c r="J34" s="8"/>
      <c r="K34" s="8">
        <v>90</v>
      </c>
      <c r="L34" s="8"/>
      <c r="M34" s="8"/>
      <c r="N34" s="8">
        <v>0</v>
      </c>
      <c r="O34" s="8">
        <v>0</v>
      </c>
      <c r="P34" s="91">
        <v>0</v>
      </c>
      <c r="Q34" s="8"/>
      <c r="R34" s="8">
        <v>0</v>
      </c>
      <c r="S34" s="8">
        <v>0</v>
      </c>
      <c r="T34" s="8">
        <v>0</v>
      </c>
      <c r="U34" s="8"/>
      <c r="V34" s="8"/>
      <c r="W34" s="8"/>
      <c r="X34" s="8"/>
      <c r="Y34" s="8"/>
      <c r="Z34" s="8"/>
      <c r="AA34" s="8"/>
      <c r="AB34" s="8"/>
    </row>
    <row r="35" spans="1:28" ht="20.25" customHeight="1">
      <c r="A35" s="42"/>
      <c r="B35" s="46" t="s">
        <v>143</v>
      </c>
      <c r="C35" s="57"/>
      <c r="D35" s="57"/>
      <c r="E35" s="66">
        <f t="shared" si="0"/>
        <v>854</v>
      </c>
      <c r="F35" s="31">
        <v>64</v>
      </c>
      <c r="G35" s="21"/>
      <c r="H35" s="24">
        <v>2</v>
      </c>
      <c r="I35" s="8">
        <v>146</v>
      </c>
      <c r="J35" s="8"/>
      <c r="K35" s="8">
        <v>73</v>
      </c>
      <c r="L35" s="8">
        <v>0</v>
      </c>
      <c r="M35" s="8"/>
      <c r="N35" s="8">
        <v>0</v>
      </c>
      <c r="O35" s="8">
        <v>425</v>
      </c>
      <c r="P35" s="91">
        <v>3</v>
      </c>
      <c r="Q35" s="8"/>
      <c r="R35" s="8">
        <v>13</v>
      </c>
      <c r="S35" s="8">
        <v>25</v>
      </c>
      <c r="T35" s="8">
        <v>103</v>
      </c>
      <c r="U35" s="8"/>
      <c r="V35" s="8"/>
      <c r="W35" s="8"/>
      <c r="X35" s="8"/>
      <c r="Y35" s="8"/>
      <c r="Z35" s="8"/>
      <c r="AA35" s="8"/>
      <c r="AB35" s="8"/>
    </row>
    <row r="36" spans="1:28" s="2" customFormat="1" ht="20.25" customHeight="1">
      <c r="A36" s="6" t="s">
        <v>109</v>
      </c>
      <c r="B36" s="15" t="s">
        <v>86</v>
      </c>
      <c r="C36" s="19">
        <f>SUM(C26+C31)</f>
        <v>2605</v>
      </c>
      <c r="D36" s="19">
        <f>SUM(D26+D31)</f>
        <v>2991</v>
      </c>
      <c r="E36" s="28">
        <f t="shared" si="0"/>
        <v>1914</v>
      </c>
      <c r="F36" s="19">
        <f>SUM(F26+F31)</f>
        <v>154</v>
      </c>
      <c r="G36" s="19">
        <f aca="true" t="shared" si="6" ref="G36:AB36">SUM(G26+G31)</f>
        <v>0</v>
      </c>
      <c r="H36" s="19">
        <f t="shared" si="6"/>
        <v>2</v>
      </c>
      <c r="I36" s="19">
        <f t="shared" si="6"/>
        <v>146</v>
      </c>
      <c r="J36" s="19">
        <f t="shared" si="6"/>
        <v>0</v>
      </c>
      <c r="K36" s="19">
        <f t="shared" si="6"/>
        <v>524</v>
      </c>
      <c r="L36" s="19">
        <f t="shared" si="6"/>
        <v>0</v>
      </c>
      <c r="M36" s="19">
        <f t="shared" si="6"/>
        <v>0</v>
      </c>
      <c r="N36" s="19">
        <f t="shared" si="6"/>
        <v>61</v>
      </c>
      <c r="O36" s="19">
        <f t="shared" si="6"/>
        <v>544</v>
      </c>
      <c r="P36" s="19">
        <f t="shared" si="6"/>
        <v>3</v>
      </c>
      <c r="Q36" s="19">
        <f t="shared" si="6"/>
        <v>0</v>
      </c>
      <c r="R36" s="19">
        <f t="shared" si="6"/>
        <v>32</v>
      </c>
      <c r="S36" s="19">
        <f t="shared" si="6"/>
        <v>56</v>
      </c>
      <c r="T36" s="19">
        <f t="shared" si="6"/>
        <v>392</v>
      </c>
      <c r="U36" s="19">
        <f t="shared" si="6"/>
        <v>0</v>
      </c>
      <c r="V36" s="19">
        <f t="shared" si="6"/>
        <v>0</v>
      </c>
      <c r="W36" s="19">
        <f t="shared" si="6"/>
        <v>0</v>
      </c>
      <c r="X36" s="19">
        <f t="shared" si="6"/>
        <v>0</v>
      </c>
      <c r="Y36" s="19">
        <f t="shared" si="6"/>
        <v>0</v>
      </c>
      <c r="Z36" s="19">
        <f t="shared" si="6"/>
        <v>0</v>
      </c>
      <c r="AA36" s="19">
        <f t="shared" si="6"/>
        <v>0</v>
      </c>
      <c r="AB36" s="19">
        <f t="shared" si="6"/>
        <v>0</v>
      </c>
    </row>
    <row r="37" spans="1:28" ht="20.25" customHeight="1">
      <c r="A37" s="39" t="s">
        <v>87</v>
      </c>
      <c r="B37" s="45" t="s">
        <v>88</v>
      </c>
      <c r="C37" s="52">
        <v>400</v>
      </c>
      <c r="D37" s="52">
        <v>1633</v>
      </c>
      <c r="E37" s="65">
        <f t="shared" si="0"/>
        <v>1633</v>
      </c>
      <c r="F37" s="60">
        <v>1330</v>
      </c>
      <c r="G37" s="9"/>
      <c r="H37" s="24"/>
      <c r="I37" s="24"/>
      <c r="J37" s="24"/>
      <c r="K37" s="24"/>
      <c r="L37" s="24"/>
      <c r="M37" s="24"/>
      <c r="N37" s="24"/>
      <c r="O37" s="24"/>
      <c r="P37" s="85">
        <v>113</v>
      </c>
      <c r="Q37" s="24">
        <v>5</v>
      </c>
      <c r="R37" s="24">
        <v>73</v>
      </c>
      <c r="S37" s="24"/>
      <c r="T37" s="24">
        <v>112</v>
      </c>
      <c r="U37" s="24"/>
      <c r="V37" s="24"/>
      <c r="W37" s="24"/>
      <c r="X37" s="24"/>
      <c r="Y37" s="24"/>
      <c r="Z37" s="24"/>
      <c r="AA37" s="24"/>
      <c r="AB37" s="24"/>
    </row>
    <row r="38" spans="1:28" s="2" customFormat="1" ht="30" customHeight="1">
      <c r="A38" s="6" t="s">
        <v>90</v>
      </c>
      <c r="B38" s="15" t="s">
        <v>140</v>
      </c>
      <c r="C38" s="19">
        <f>SUM(C37)</f>
        <v>400</v>
      </c>
      <c r="D38" s="19">
        <f>SUM(D37)</f>
        <v>1633</v>
      </c>
      <c r="E38" s="28">
        <f t="shared" si="0"/>
        <v>1633</v>
      </c>
      <c r="F38" s="19">
        <f aca="true" t="shared" si="7" ref="F38:AB38">SUM(F37)</f>
        <v>1330</v>
      </c>
      <c r="G38" s="19">
        <f t="shared" si="7"/>
        <v>0</v>
      </c>
      <c r="H38" s="19">
        <f t="shared" si="7"/>
        <v>0</v>
      </c>
      <c r="I38" s="19">
        <f t="shared" si="7"/>
        <v>0</v>
      </c>
      <c r="J38" s="19">
        <f t="shared" si="7"/>
        <v>0</v>
      </c>
      <c r="K38" s="19">
        <f t="shared" si="7"/>
        <v>0</v>
      </c>
      <c r="L38" s="19">
        <f t="shared" si="7"/>
        <v>0</v>
      </c>
      <c r="M38" s="19">
        <f t="shared" si="7"/>
        <v>0</v>
      </c>
      <c r="N38" s="19">
        <f t="shared" si="7"/>
        <v>0</v>
      </c>
      <c r="O38" s="19">
        <f t="shared" si="7"/>
        <v>0</v>
      </c>
      <c r="P38" s="19">
        <f t="shared" si="7"/>
        <v>113</v>
      </c>
      <c r="Q38" s="19">
        <f t="shared" si="7"/>
        <v>5</v>
      </c>
      <c r="R38" s="19">
        <f t="shared" si="7"/>
        <v>73</v>
      </c>
      <c r="S38" s="19">
        <f t="shared" si="7"/>
        <v>0</v>
      </c>
      <c r="T38" s="19">
        <f t="shared" si="7"/>
        <v>112</v>
      </c>
      <c r="U38" s="19">
        <f t="shared" si="7"/>
        <v>0</v>
      </c>
      <c r="V38" s="19">
        <f t="shared" si="7"/>
        <v>0</v>
      </c>
      <c r="W38" s="19">
        <f t="shared" si="7"/>
        <v>0</v>
      </c>
      <c r="X38" s="19">
        <f t="shared" si="7"/>
        <v>0</v>
      </c>
      <c r="Y38" s="19">
        <f t="shared" si="7"/>
        <v>0</v>
      </c>
      <c r="Z38" s="19">
        <f t="shared" si="7"/>
        <v>0</v>
      </c>
      <c r="AA38" s="19">
        <f t="shared" si="7"/>
        <v>0</v>
      </c>
      <c r="AB38" s="19">
        <f t="shared" si="7"/>
        <v>0</v>
      </c>
    </row>
    <row r="39" spans="1:28" s="3" customFormat="1" ht="20.25" customHeight="1">
      <c r="A39" s="40" t="s">
        <v>89</v>
      </c>
      <c r="B39" s="22" t="s">
        <v>14</v>
      </c>
      <c r="C39" s="20">
        <v>3095</v>
      </c>
      <c r="D39" s="20">
        <v>4408</v>
      </c>
      <c r="E39" s="65">
        <f t="shared" si="0"/>
        <v>4408</v>
      </c>
      <c r="F39" s="63">
        <f>SUM(F40:F42)</f>
        <v>1166</v>
      </c>
      <c r="G39" s="63">
        <f aca="true" t="shared" si="8" ref="G39:AB39">SUM(G40:G42)</f>
        <v>0</v>
      </c>
      <c r="H39" s="63">
        <f t="shared" si="8"/>
        <v>42</v>
      </c>
      <c r="I39" s="63">
        <f t="shared" si="8"/>
        <v>124</v>
      </c>
      <c r="J39" s="63">
        <f t="shared" si="8"/>
        <v>0</v>
      </c>
      <c r="K39" s="63">
        <f t="shared" si="8"/>
        <v>0</v>
      </c>
      <c r="L39" s="63">
        <f t="shared" si="8"/>
        <v>0</v>
      </c>
      <c r="M39" s="63">
        <f t="shared" si="8"/>
        <v>1487</v>
      </c>
      <c r="N39" s="63">
        <f t="shared" si="8"/>
        <v>0</v>
      </c>
      <c r="O39" s="63">
        <f t="shared" si="8"/>
        <v>414</v>
      </c>
      <c r="P39" s="63">
        <f t="shared" si="8"/>
        <v>460</v>
      </c>
      <c r="Q39" s="63">
        <f t="shared" si="8"/>
        <v>42</v>
      </c>
      <c r="R39" s="63">
        <f t="shared" si="8"/>
        <v>0</v>
      </c>
      <c r="S39" s="63">
        <f t="shared" si="8"/>
        <v>148</v>
      </c>
      <c r="T39" s="63">
        <f t="shared" si="8"/>
        <v>61</v>
      </c>
      <c r="U39" s="63">
        <f t="shared" si="8"/>
        <v>245</v>
      </c>
      <c r="V39" s="63">
        <f t="shared" si="8"/>
        <v>219</v>
      </c>
      <c r="W39" s="63">
        <f t="shared" si="8"/>
        <v>0</v>
      </c>
      <c r="X39" s="63">
        <f t="shared" si="8"/>
        <v>0</v>
      </c>
      <c r="Y39" s="63">
        <f t="shared" si="8"/>
        <v>0</v>
      </c>
      <c r="Z39" s="63">
        <f t="shared" si="8"/>
        <v>0</v>
      </c>
      <c r="AA39" s="63">
        <f t="shared" si="8"/>
        <v>0</v>
      </c>
      <c r="AB39" s="63">
        <f t="shared" si="8"/>
        <v>0</v>
      </c>
    </row>
    <row r="40" spans="1:28" ht="20.25" customHeight="1">
      <c r="A40" s="42"/>
      <c r="B40" s="46" t="s">
        <v>137</v>
      </c>
      <c r="C40" s="57"/>
      <c r="D40" s="57"/>
      <c r="E40" s="66">
        <f t="shared" si="0"/>
        <v>1644</v>
      </c>
      <c r="F40" s="31">
        <v>876</v>
      </c>
      <c r="G40" s="21"/>
      <c r="H40" s="8"/>
      <c r="I40" s="8"/>
      <c r="J40" s="8"/>
      <c r="K40" s="8"/>
      <c r="L40" s="8"/>
      <c r="M40" s="8">
        <v>0</v>
      </c>
      <c r="N40" s="8"/>
      <c r="O40" s="8">
        <v>0</v>
      </c>
      <c r="P40" s="91">
        <v>351</v>
      </c>
      <c r="Q40" s="8">
        <v>42</v>
      </c>
      <c r="R40" s="8"/>
      <c r="S40" s="8">
        <v>0</v>
      </c>
      <c r="T40" s="8">
        <v>61</v>
      </c>
      <c r="U40" s="8">
        <v>146</v>
      </c>
      <c r="V40" s="8">
        <v>168</v>
      </c>
      <c r="W40" s="8"/>
      <c r="X40" s="8"/>
      <c r="Y40" s="8"/>
      <c r="Z40" s="8"/>
      <c r="AA40" s="8"/>
      <c r="AB40" s="8"/>
    </row>
    <row r="41" spans="1:28" ht="20.25" customHeight="1">
      <c r="A41" s="42"/>
      <c r="B41" s="46" t="s">
        <v>138</v>
      </c>
      <c r="C41" s="57"/>
      <c r="D41" s="57"/>
      <c r="E41" s="66">
        <f t="shared" si="0"/>
        <v>2045</v>
      </c>
      <c r="F41" s="31">
        <v>267</v>
      </c>
      <c r="G41" s="21"/>
      <c r="H41" s="8">
        <v>5</v>
      </c>
      <c r="I41" s="8">
        <v>75</v>
      </c>
      <c r="J41" s="8"/>
      <c r="K41" s="8"/>
      <c r="L41" s="8"/>
      <c r="M41" s="8">
        <v>1487</v>
      </c>
      <c r="N41" s="8"/>
      <c r="O41" s="8">
        <v>2</v>
      </c>
      <c r="P41" s="91">
        <v>56</v>
      </c>
      <c r="Q41" s="8">
        <v>0</v>
      </c>
      <c r="R41" s="8"/>
      <c r="S41" s="8">
        <v>104</v>
      </c>
      <c r="T41" s="8">
        <v>0</v>
      </c>
      <c r="U41" s="8">
        <v>15</v>
      </c>
      <c r="V41" s="8">
        <v>34</v>
      </c>
      <c r="W41" s="8"/>
      <c r="X41" s="8"/>
      <c r="Y41" s="8"/>
      <c r="Z41" s="8"/>
      <c r="AA41" s="8"/>
      <c r="AB41" s="8"/>
    </row>
    <row r="42" spans="1:28" ht="20.25" customHeight="1">
      <c r="A42" s="42"/>
      <c r="B42" s="46" t="s">
        <v>139</v>
      </c>
      <c r="C42" s="57"/>
      <c r="D42" s="57"/>
      <c r="E42" s="66">
        <f t="shared" si="0"/>
        <v>719</v>
      </c>
      <c r="F42" s="31">
        <v>23</v>
      </c>
      <c r="G42" s="21"/>
      <c r="H42" s="8">
        <v>37</v>
      </c>
      <c r="I42" s="8">
        <v>49</v>
      </c>
      <c r="J42" s="8"/>
      <c r="K42" s="8"/>
      <c r="L42" s="8"/>
      <c r="M42" s="8">
        <v>0</v>
      </c>
      <c r="N42" s="8"/>
      <c r="O42" s="8">
        <v>412</v>
      </c>
      <c r="P42" s="91">
        <v>53</v>
      </c>
      <c r="Q42" s="8">
        <v>0</v>
      </c>
      <c r="R42" s="8"/>
      <c r="S42" s="8">
        <v>44</v>
      </c>
      <c r="T42" s="8">
        <v>0</v>
      </c>
      <c r="U42" s="8">
        <v>84</v>
      </c>
      <c r="V42" s="8">
        <v>17</v>
      </c>
      <c r="W42" s="8"/>
      <c r="X42" s="8"/>
      <c r="Y42" s="8"/>
      <c r="Z42" s="8"/>
      <c r="AA42" s="8"/>
      <c r="AB42" s="8"/>
    </row>
    <row r="43" spans="1:28" ht="20.25" customHeight="1">
      <c r="A43" s="39" t="s">
        <v>91</v>
      </c>
      <c r="B43" s="45" t="s">
        <v>92</v>
      </c>
      <c r="C43" s="52">
        <v>3100</v>
      </c>
      <c r="D43" s="52">
        <v>3262</v>
      </c>
      <c r="E43" s="65">
        <f t="shared" si="0"/>
        <v>3262</v>
      </c>
      <c r="F43" s="60">
        <v>70</v>
      </c>
      <c r="G43" s="9"/>
      <c r="H43" s="24"/>
      <c r="I43" s="24"/>
      <c r="J43" s="24"/>
      <c r="K43" s="24">
        <v>77</v>
      </c>
      <c r="L43" s="24"/>
      <c r="M43" s="24"/>
      <c r="N43" s="24"/>
      <c r="O43" s="24"/>
      <c r="P43" s="85"/>
      <c r="Q43" s="24"/>
      <c r="R43" s="24"/>
      <c r="S43" s="24"/>
      <c r="T43" s="24">
        <v>1</v>
      </c>
      <c r="U43" s="24">
        <v>1184</v>
      </c>
      <c r="V43" s="24">
        <v>1930</v>
      </c>
      <c r="W43" s="24"/>
      <c r="X43" s="24"/>
      <c r="Y43" s="24"/>
      <c r="Z43" s="24"/>
      <c r="AA43" s="24"/>
      <c r="AB43" s="24"/>
    </row>
    <row r="44" spans="1:28" ht="20.25" customHeight="1">
      <c r="A44" s="39" t="s">
        <v>93</v>
      </c>
      <c r="B44" s="22" t="s">
        <v>15</v>
      </c>
      <c r="C44" s="20">
        <v>1000</v>
      </c>
      <c r="D44" s="20">
        <v>353</v>
      </c>
      <c r="E44" s="65">
        <f t="shared" si="0"/>
        <v>145</v>
      </c>
      <c r="F44" s="63">
        <v>145</v>
      </c>
      <c r="G44" s="14"/>
      <c r="H44" s="24"/>
      <c r="I44" s="24"/>
      <c r="J44" s="24"/>
      <c r="K44" s="24">
        <v>0</v>
      </c>
      <c r="L44" s="24"/>
      <c r="M44" s="24"/>
      <c r="N44" s="24"/>
      <c r="O44" s="24"/>
      <c r="P44" s="85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</row>
    <row r="45" spans="1:28" s="3" customFormat="1" ht="20.25" customHeight="1">
      <c r="A45" s="40" t="s">
        <v>94</v>
      </c>
      <c r="B45" s="22" t="s">
        <v>95</v>
      </c>
      <c r="C45" s="20">
        <v>1393</v>
      </c>
      <c r="D45" s="20">
        <v>703</v>
      </c>
      <c r="E45" s="65">
        <f t="shared" si="0"/>
        <v>576</v>
      </c>
      <c r="F45" s="63">
        <v>14</v>
      </c>
      <c r="G45" s="14"/>
      <c r="H45" s="18">
        <v>0</v>
      </c>
      <c r="I45" s="18">
        <v>101</v>
      </c>
      <c r="J45" s="18"/>
      <c r="K45" s="18"/>
      <c r="L45" s="18">
        <v>80</v>
      </c>
      <c r="M45" s="18">
        <v>330</v>
      </c>
      <c r="N45" s="18"/>
      <c r="O45" s="18">
        <v>45</v>
      </c>
      <c r="P45" s="87">
        <v>3</v>
      </c>
      <c r="Q45" s="18"/>
      <c r="R45" s="18"/>
      <c r="S45" s="18">
        <v>0</v>
      </c>
      <c r="T45" s="18">
        <v>3</v>
      </c>
      <c r="U45" s="18"/>
      <c r="V45" s="18"/>
      <c r="W45" s="18"/>
      <c r="X45" s="18"/>
      <c r="Y45" s="18"/>
      <c r="Z45" s="18"/>
      <c r="AA45" s="18"/>
      <c r="AB45" s="18"/>
    </row>
    <row r="46" spans="1:28" s="3" customFormat="1" ht="20.25" customHeight="1">
      <c r="A46" s="40" t="s">
        <v>96</v>
      </c>
      <c r="B46" s="22" t="s">
        <v>97</v>
      </c>
      <c r="C46" s="20">
        <v>2050</v>
      </c>
      <c r="D46" s="20">
        <v>3896</v>
      </c>
      <c r="E46" s="65">
        <f t="shared" si="0"/>
        <v>3896</v>
      </c>
      <c r="F46" s="63">
        <f>SUM(F47:F48)</f>
        <v>3670</v>
      </c>
      <c r="G46" s="63">
        <f aca="true" t="shared" si="9" ref="G46:AB46">SUM(G47:G48)</f>
        <v>0</v>
      </c>
      <c r="H46" s="63">
        <f t="shared" si="9"/>
        <v>137</v>
      </c>
      <c r="I46" s="63">
        <f t="shared" si="9"/>
        <v>40</v>
      </c>
      <c r="J46" s="63">
        <f t="shared" si="9"/>
        <v>0</v>
      </c>
      <c r="K46" s="63">
        <f t="shared" si="9"/>
        <v>0</v>
      </c>
      <c r="L46" s="63">
        <f t="shared" si="9"/>
        <v>0</v>
      </c>
      <c r="M46" s="63">
        <f t="shared" si="9"/>
        <v>0</v>
      </c>
      <c r="N46" s="63">
        <f t="shared" si="9"/>
        <v>0</v>
      </c>
      <c r="O46" s="63">
        <f t="shared" si="9"/>
        <v>26</v>
      </c>
      <c r="P46" s="63">
        <f t="shared" si="9"/>
        <v>0</v>
      </c>
      <c r="Q46" s="63">
        <f t="shared" si="9"/>
        <v>0</v>
      </c>
      <c r="R46" s="63">
        <f t="shared" si="9"/>
        <v>0</v>
      </c>
      <c r="S46" s="63">
        <f t="shared" si="9"/>
        <v>23</v>
      </c>
      <c r="T46" s="63">
        <f t="shared" si="9"/>
        <v>0</v>
      </c>
      <c r="U46" s="63">
        <f t="shared" si="9"/>
        <v>0</v>
      </c>
      <c r="V46" s="63">
        <f t="shared" si="9"/>
        <v>0</v>
      </c>
      <c r="W46" s="63">
        <f t="shared" si="9"/>
        <v>0</v>
      </c>
      <c r="X46" s="63">
        <f t="shared" si="9"/>
        <v>0</v>
      </c>
      <c r="Y46" s="63">
        <f t="shared" si="9"/>
        <v>0</v>
      </c>
      <c r="Z46" s="63">
        <f t="shared" si="9"/>
        <v>0</v>
      </c>
      <c r="AA46" s="63">
        <f t="shared" si="9"/>
        <v>0</v>
      </c>
      <c r="AB46" s="63">
        <f t="shared" si="9"/>
        <v>0</v>
      </c>
    </row>
    <row r="47" spans="1:28" ht="20.25" customHeight="1">
      <c r="A47" s="42"/>
      <c r="B47" s="46" t="s">
        <v>136</v>
      </c>
      <c r="C47" s="57"/>
      <c r="D47" s="57"/>
      <c r="E47" s="66">
        <f t="shared" si="0"/>
        <v>3678</v>
      </c>
      <c r="F47" s="31">
        <v>3615</v>
      </c>
      <c r="G47" s="21"/>
      <c r="H47" s="8"/>
      <c r="I47" s="8">
        <v>40</v>
      </c>
      <c r="J47" s="8"/>
      <c r="K47" s="8"/>
      <c r="L47" s="8"/>
      <c r="M47" s="8"/>
      <c r="N47" s="8"/>
      <c r="O47" s="8">
        <v>0</v>
      </c>
      <c r="P47" s="91"/>
      <c r="Q47" s="8"/>
      <c r="R47" s="8"/>
      <c r="S47" s="8">
        <v>23</v>
      </c>
      <c r="T47" s="8"/>
      <c r="U47" s="8"/>
      <c r="V47" s="8"/>
      <c r="W47" s="8"/>
      <c r="X47" s="8"/>
      <c r="Y47" s="8"/>
      <c r="Z47" s="8"/>
      <c r="AA47" s="8"/>
      <c r="AB47" s="8"/>
    </row>
    <row r="48" spans="1:28" ht="20.25" customHeight="1">
      <c r="A48" s="42"/>
      <c r="B48" s="46" t="s">
        <v>135</v>
      </c>
      <c r="C48" s="57"/>
      <c r="D48" s="57"/>
      <c r="E48" s="66">
        <f t="shared" si="0"/>
        <v>218</v>
      </c>
      <c r="F48" s="31">
        <v>55</v>
      </c>
      <c r="G48" s="21"/>
      <c r="H48" s="8">
        <v>137</v>
      </c>
      <c r="I48" s="8"/>
      <c r="J48" s="8"/>
      <c r="K48" s="8"/>
      <c r="L48" s="8"/>
      <c r="M48" s="8"/>
      <c r="N48" s="8"/>
      <c r="O48" s="8">
        <v>26</v>
      </c>
      <c r="P48" s="91"/>
      <c r="Q48" s="8"/>
      <c r="R48" s="8"/>
      <c r="S48" s="8">
        <v>0</v>
      </c>
      <c r="T48" s="8"/>
      <c r="U48" s="8"/>
      <c r="V48" s="8"/>
      <c r="W48" s="8"/>
      <c r="X48" s="8"/>
      <c r="Y48" s="8"/>
      <c r="Z48" s="8"/>
      <c r="AA48" s="8"/>
      <c r="AB48" s="8"/>
    </row>
    <row r="49" spans="1:28" s="3" customFormat="1" ht="20.25" customHeight="1">
      <c r="A49" s="40" t="s">
        <v>101</v>
      </c>
      <c r="B49" s="22" t="s">
        <v>98</v>
      </c>
      <c r="C49" s="20">
        <v>1800</v>
      </c>
      <c r="D49" s="20">
        <v>1800</v>
      </c>
      <c r="E49" s="65">
        <f>SUM(F49:AB49)</f>
        <v>1589</v>
      </c>
      <c r="F49" s="63">
        <f>SUM(F50:F52)</f>
        <v>910</v>
      </c>
      <c r="G49" s="63">
        <f aca="true" t="shared" si="10" ref="G49:AB49">SUM(G50:G52)</f>
        <v>96</v>
      </c>
      <c r="H49" s="63">
        <f t="shared" si="10"/>
        <v>31</v>
      </c>
      <c r="I49" s="63">
        <f t="shared" si="10"/>
        <v>1</v>
      </c>
      <c r="J49" s="63">
        <f t="shared" si="10"/>
        <v>0</v>
      </c>
      <c r="K49" s="63">
        <f t="shared" si="10"/>
        <v>65</v>
      </c>
      <c r="L49" s="63">
        <f t="shared" si="10"/>
        <v>0</v>
      </c>
      <c r="M49" s="63">
        <f t="shared" si="10"/>
        <v>0</v>
      </c>
      <c r="N49" s="63">
        <f t="shared" si="10"/>
        <v>0</v>
      </c>
      <c r="O49" s="63">
        <f t="shared" si="10"/>
        <v>73</v>
      </c>
      <c r="P49" s="63">
        <f t="shared" si="10"/>
        <v>0</v>
      </c>
      <c r="Q49" s="63">
        <f t="shared" si="10"/>
        <v>0</v>
      </c>
      <c r="R49" s="63">
        <f t="shared" si="10"/>
        <v>3</v>
      </c>
      <c r="S49" s="63">
        <f t="shared" si="10"/>
        <v>0</v>
      </c>
      <c r="T49" s="63">
        <f t="shared" si="10"/>
        <v>4</v>
      </c>
      <c r="U49" s="63">
        <f t="shared" si="10"/>
        <v>203</v>
      </c>
      <c r="V49" s="63">
        <f t="shared" si="10"/>
        <v>203</v>
      </c>
      <c r="W49" s="63">
        <f t="shared" si="10"/>
        <v>0</v>
      </c>
      <c r="X49" s="63">
        <f t="shared" si="10"/>
        <v>0</v>
      </c>
      <c r="Y49" s="63">
        <f t="shared" si="10"/>
        <v>0</v>
      </c>
      <c r="Z49" s="63">
        <f t="shared" si="10"/>
        <v>0</v>
      </c>
      <c r="AA49" s="63">
        <f t="shared" si="10"/>
        <v>0</v>
      </c>
      <c r="AB49" s="63">
        <f t="shared" si="10"/>
        <v>0</v>
      </c>
    </row>
    <row r="50" spans="1:28" ht="20.25" customHeight="1">
      <c r="A50" s="42"/>
      <c r="B50" s="46" t="s">
        <v>134</v>
      </c>
      <c r="C50" s="57"/>
      <c r="D50" s="57"/>
      <c r="E50" s="66">
        <f t="shared" si="0"/>
        <v>889</v>
      </c>
      <c r="F50" s="31">
        <v>808</v>
      </c>
      <c r="G50" s="21">
        <v>81</v>
      </c>
      <c r="H50" s="8"/>
      <c r="I50" s="8"/>
      <c r="J50" s="8"/>
      <c r="K50" s="8"/>
      <c r="L50" s="8"/>
      <c r="M50" s="8"/>
      <c r="N50" s="8"/>
      <c r="O50" s="8">
        <v>0</v>
      </c>
      <c r="P50" s="91"/>
      <c r="Q50" s="8"/>
      <c r="R50" s="8">
        <v>0</v>
      </c>
      <c r="S50" s="8"/>
      <c r="T50" s="8">
        <v>0</v>
      </c>
      <c r="U50" s="8">
        <v>0</v>
      </c>
      <c r="V50" s="8">
        <v>0</v>
      </c>
      <c r="W50" s="8"/>
      <c r="X50" s="8"/>
      <c r="Y50" s="8"/>
      <c r="Z50" s="8"/>
      <c r="AA50" s="8"/>
      <c r="AB50" s="8"/>
    </row>
    <row r="51" spans="1:28" ht="20.25" customHeight="1">
      <c r="A51" s="42"/>
      <c r="B51" s="46" t="s">
        <v>175</v>
      </c>
      <c r="C51" s="57"/>
      <c r="D51" s="57"/>
      <c r="E51" s="66">
        <f t="shared" si="0"/>
        <v>670</v>
      </c>
      <c r="F51" s="31">
        <v>90</v>
      </c>
      <c r="G51" s="21"/>
      <c r="H51" s="8">
        <v>31</v>
      </c>
      <c r="I51" s="8">
        <v>0</v>
      </c>
      <c r="J51" s="8"/>
      <c r="K51" s="8">
        <v>65</v>
      </c>
      <c r="L51" s="8"/>
      <c r="M51" s="8"/>
      <c r="N51" s="8"/>
      <c r="O51" s="8">
        <v>73</v>
      </c>
      <c r="P51" s="91"/>
      <c r="Q51" s="8"/>
      <c r="R51" s="8">
        <v>3</v>
      </c>
      <c r="S51" s="8"/>
      <c r="T51" s="8">
        <v>2</v>
      </c>
      <c r="U51" s="8">
        <v>203</v>
      </c>
      <c r="V51" s="8">
        <v>203</v>
      </c>
      <c r="W51" s="8"/>
      <c r="X51" s="8"/>
      <c r="Y51" s="8"/>
      <c r="Z51" s="8"/>
      <c r="AA51" s="8"/>
      <c r="AB51" s="8"/>
    </row>
    <row r="52" spans="1:28" ht="20.25" customHeight="1">
      <c r="A52" s="42"/>
      <c r="B52" s="46" t="s">
        <v>167</v>
      </c>
      <c r="C52" s="57"/>
      <c r="D52" s="57"/>
      <c r="E52" s="66">
        <f t="shared" si="0"/>
        <v>30</v>
      </c>
      <c r="F52" s="31">
        <v>12</v>
      </c>
      <c r="G52" s="21">
        <v>15</v>
      </c>
      <c r="H52" s="8">
        <v>0</v>
      </c>
      <c r="I52" s="8">
        <v>1</v>
      </c>
      <c r="J52" s="8"/>
      <c r="K52" s="8"/>
      <c r="L52" s="8"/>
      <c r="M52" s="8"/>
      <c r="N52" s="8"/>
      <c r="O52" s="8">
        <v>0</v>
      </c>
      <c r="P52" s="91"/>
      <c r="Q52" s="8"/>
      <c r="R52" s="8">
        <v>0</v>
      </c>
      <c r="S52" s="8"/>
      <c r="T52" s="8">
        <v>2</v>
      </c>
      <c r="U52" s="8">
        <v>0</v>
      </c>
      <c r="V52" s="8">
        <v>0</v>
      </c>
      <c r="W52" s="8"/>
      <c r="X52" s="8"/>
      <c r="Y52" s="8"/>
      <c r="Z52" s="8"/>
      <c r="AA52" s="8"/>
      <c r="AB52" s="8"/>
    </row>
    <row r="53" spans="1:28" s="2" customFormat="1" ht="31.5" customHeight="1">
      <c r="A53" s="6" t="s">
        <v>99</v>
      </c>
      <c r="B53" s="15" t="s">
        <v>100</v>
      </c>
      <c r="C53" s="19">
        <f>SUM(C39+C43+C44+C45+C46+C49)</f>
        <v>12438</v>
      </c>
      <c r="D53" s="19">
        <f>SUM(D39+D43+D44+D45+D46+D49)</f>
        <v>14422</v>
      </c>
      <c r="E53" s="28">
        <f t="shared" si="0"/>
        <v>13876</v>
      </c>
      <c r="F53" s="19">
        <f aca="true" t="shared" si="11" ref="F53:AB53">SUM(F39+F43+F44+F45+F46+F49)</f>
        <v>5975</v>
      </c>
      <c r="G53" s="19">
        <f t="shared" si="11"/>
        <v>96</v>
      </c>
      <c r="H53" s="19">
        <f t="shared" si="11"/>
        <v>210</v>
      </c>
      <c r="I53" s="19">
        <f t="shared" si="11"/>
        <v>266</v>
      </c>
      <c r="J53" s="19">
        <f t="shared" si="11"/>
        <v>0</v>
      </c>
      <c r="K53" s="19">
        <f t="shared" si="11"/>
        <v>142</v>
      </c>
      <c r="L53" s="19">
        <f t="shared" si="11"/>
        <v>80</v>
      </c>
      <c r="M53" s="19">
        <f t="shared" si="11"/>
        <v>1817</v>
      </c>
      <c r="N53" s="19">
        <f t="shared" si="11"/>
        <v>0</v>
      </c>
      <c r="O53" s="19">
        <f t="shared" si="11"/>
        <v>558</v>
      </c>
      <c r="P53" s="19">
        <f t="shared" si="11"/>
        <v>463</v>
      </c>
      <c r="Q53" s="19">
        <f t="shared" si="11"/>
        <v>42</v>
      </c>
      <c r="R53" s="19">
        <f t="shared" si="11"/>
        <v>3</v>
      </c>
      <c r="S53" s="19">
        <f t="shared" si="11"/>
        <v>171</v>
      </c>
      <c r="T53" s="19">
        <f t="shared" si="11"/>
        <v>69</v>
      </c>
      <c r="U53" s="19">
        <f t="shared" si="11"/>
        <v>1632</v>
      </c>
      <c r="V53" s="19">
        <f t="shared" si="11"/>
        <v>2352</v>
      </c>
      <c r="W53" s="19">
        <f t="shared" si="11"/>
        <v>0</v>
      </c>
      <c r="X53" s="19">
        <f t="shared" si="11"/>
        <v>0</v>
      </c>
      <c r="Y53" s="19">
        <f t="shared" si="11"/>
        <v>0</v>
      </c>
      <c r="Z53" s="19">
        <f t="shared" si="11"/>
        <v>0</v>
      </c>
      <c r="AA53" s="19">
        <f t="shared" si="11"/>
        <v>0</v>
      </c>
      <c r="AB53" s="19">
        <f t="shared" si="11"/>
        <v>0</v>
      </c>
    </row>
    <row r="54" spans="1:28" s="2" customFormat="1" ht="20.25" customHeight="1">
      <c r="A54" s="6" t="s">
        <v>102</v>
      </c>
      <c r="B54" s="15" t="s">
        <v>103</v>
      </c>
      <c r="C54" s="19"/>
      <c r="D54" s="19"/>
      <c r="E54" s="28">
        <f t="shared" si="0"/>
        <v>0</v>
      </c>
      <c r="F54" s="61">
        <v>0</v>
      </c>
      <c r="G54" s="13"/>
      <c r="H54" s="25"/>
      <c r="I54" s="25"/>
      <c r="J54" s="25"/>
      <c r="K54" s="25"/>
      <c r="L54" s="25"/>
      <c r="M54" s="25"/>
      <c r="N54" s="25"/>
      <c r="O54" s="25"/>
      <c r="P54" s="86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</row>
    <row r="55" spans="1:28" ht="20.25" customHeight="1">
      <c r="A55" s="39" t="s">
        <v>104</v>
      </c>
      <c r="B55" s="45" t="s">
        <v>16</v>
      </c>
      <c r="C55" s="52">
        <v>5030</v>
      </c>
      <c r="D55" s="52">
        <v>5030</v>
      </c>
      <c r="E55" s="65">
        <f t="shared" si="0"/>
        <v>4608</v>
      </c>
      <c r="F55" s="60">
        <f>SUM(F56:F57)</f>
        <v>1599</v>
      </c>
      <c r="G55" s="60">
        <f aca="true" t="shared" si="12" ref="G55:AB55">SUM(G56:G57)</f>
        <v>0</v>
      </c>
      <c r="H55" s="60">
        <f t="shared" si="12"/>
        <v>58</v>
      </c>
      <c r="I55" s="60">
        <f t="shared" si="12"/>
        <v>105</v>
      </c>
      <c r="J55" s="60">
        <f t="shared" si="12"/>
        <v>0</v>
      </c>
      <c r="K55" s="60">
        <f t="shared" si="12"/>
        <v>625</v>
      </c>
      <c r="L55" s="60">
        <f t="shared" si="12"/>
        <v>22</v>
      </c>
      <c r="M55" s="60">
        <f t="shared" si="12"/>
        <v>386</v>
      </c>
      <c r="N55" s="60">
        <f t="shared" si="12"/>
        <v>17</v>
      </c>
      <c r="O55" s="60">
        <f t="shared" si="12"/>
        <v>346</v>
      </c>
      <c r="P55" s="60">
        <f t="shared" si="12"/>
        <v>156</v>
      </c>
      <c r="Q55" s="60">
        <f t="shared" si="12"/>
        <v>13</v>
      </c>
      <c r="R55" s="60">
        <f t="shared" si="12"/>
        <v>24</v>
      </c>
      <c r="S55" s="60">
        <f t="shared" si="12"/>
        <v>60</v>
      </c>
      <c r="T55" s="60">
        <f t="shared" si="12"/>
        <v>122</v>
      </c>
      <c r="U55" s="60">
        <f t="shared" si="12"/>
        <v>440</v>
      </c>
      <c r="V55" s="60">
        <f t="shared" si="12"/>
        <v>635</v>
      </c>
      <c r="W55" s="60">
        <f t="shared" si="12"/>
        <v>0</v>
      </c>
      <c r="X55" s="60">
        <f t="shared" si="12"/>
        <v>0</v>
      </c>
      <c r="Y55" s="60">
        <f t="shared" si="12"/>
        <v>0</v>
      </c>
      <c r="Z55" s="60">
        <f t="shared" si="12"/>
        <v>0</v>
      </c>
      <c r="AA55" s="60">
        <f t="shared" si="12"/>
        <v>0</v>
      </c>
      <c r="AB55" s="60">
        <f t="shared" si="12"/>
        <v>0</v>
      </c>
    </row>
    <row r="56" spans="1:28" ht="20.25" customHeight="1">
      <c r="A56" s="42"/>
      <c r="B56" s="46" t="s">
        <v>124</v>
      </c>
      <c r="C56" s="57"/>
      <c r="D56" s="57"/>
      <c r="E56" s="66">
        <f t="shared" si="0"/>
        <v>481</v>
      </c>
      <c r="F56" s="31">
        <v>11</v>
      </c>
      <c r="G56" s="21"/>
      <c r="H56" s="8"/>
      <c r="I56" s="8"/>
      <c r="J56" s="8"/>
      <c r="K56" s="8">
        <v>10</v>
      </c>
      <c r="L56" s="8">
        <v>0</v>
      </c>
      <c r="M56" s="8">
        <v>0</v>
      </c>
      <c r="N56" s="8">
        <v>0</v>
      </c>
      <c r="O56" s="8">
        <v>0</v>
      </c>
      <c r="P56" s="91">
        <v>0</v>
      </c>
      <c r="Q56" s="8">
        <v>0</v>
      </c>
      <c r="R56" s="8">
        <v>0</v>
      </c>
      <c r="S56" s="8">
        <v>0</v>
      </c>
      <c r="T56" s="8">
        <v>0</v>
      </c>
      <c r="U56" s="8">
        <v>203</v>
      </c>
      <c r="V56" s="8">
        <v>257</v>
      </c>
      <c r="W56" s="8"/>
      <c r="X56" s="8"/>
      <c r="Y56" s="8"/>
      <c r="Z56" s="8"/>
      <c r="AA56" s="8"/>
      <c r="AB56" s="8"/>
    </row>
    <row r="57" spans="1:28" ht="20.25" customHeight="1">
      <c r="A57" s="42"/>
      <c r="B57" s="46" t="s">
        <v>125</v>
      </c>
      <c r="C57" s="57"/>
      <c r="D57" s="57"/>
      <c r="E57" s="66">
        <f t="shared" si="0"/>
        <v>4127</v>
      </c>
      <c r="F57" s="31">
        <v>1588</v>
      </c>
      <c r="G57" s="21"/>
      <c r="H57" s="8">
        <v>58</v>
      </c>
      <c r="I57" s="8">
        <v>105</v>
      </c>
      <c r="J57" s="8"/>
      <c r="K57" s="8">
        <v>615</v>
      </c>
      <c r="L57" s="8">
        <v>22</v>
      </c>
      <c r="M57" s="8">
        <v>386</v>
      </c>
      <c r="N57" s="8">
        <v>17</v>
      </c>
      <c r="O57" s="8">
        <v>346</v>
      </c>
      <c r="P57" s="91">
        <v>156</v>
      </c>
      <c r="Q57" s="8">
        <v>13</v>
      </c>
      <c r="R57" s="8">
        <v>24</v>
      </c>
      <c r="S57" s="8">
        <v>60</v>
      </c>
      <c r="T57" s="8">
        <v>122</v>
      </c>
      <c r="U57" s="8">
        <v>237</v>
      </c>
      <c r="V57" s="8">
        <v>378</v>
      </c>
      <c r="W57" s="8"/>
      <c r="X57" s="8"/>
      <c r="Y57" s="8"/>
      <c r="Z57" s="8"/>
      <c r="AA57" s="8"/>
      <c r="AB57" s="8"/>
    </row>
    <row r="58" spans="1:28" ht="20.25" customHeight="1">
      <c r="A58" s="39" t="s">
        <v>107</v>
      </c>
      <c r="B58" s="45" t="s">
        <v>17</v>
      </c>
      <c r="C58" s="52">
        <v>2550</v>
      </c>
      <c r="D58" s="52">
        <v>4650</v>
      </c>
      <c r="E58" s="65">
        <f t="shared" si="0"/>
        <v>4156</v>
      </c>
      <c r="F58" s="60">
        <f>SUM(F59:F60)</f>
        <v>2116</v>
      </c>
      <c r="G58" s="60">
        <f aca="true" t="shared" si="13" ref="G58:AB58">SUM(G59:G60)</f>
        <v>0</v>
      </c>
      <c r="H58" s="60">
        <f t="shared" si="13"/>
        <v>5</v>
      </c>
      <c r="I58" s="60">
        <f t="shared" si="13"/>
        <v>76</v>
      </c>
      <c r="J58" s="60">
        <f t="shared" si="13"/>
        <v>0</v>
      </c>
      <c r="K58" s="60">
        <f t="shared" si="13"/>
        <v>1648</v>
      </c>
      <c r="L58" s="60">
        <f t="shared" si="13"/>
        <v>30</v>
      </c>
      <c r="M58" s="60">
        <f t="shared" si="13"/>
        <v>0</v>
      </c>
      <c r="N58" s="60">
        <f t="shared" si="13"/>
        <v>0</v>
      </c>
      <c r="O58" s="60">
        <f t="shared" si="13"/>
        <v>179</v>
      </c>
      <c r="P58" s="60">
        <f t="shared" si="13"/>
        <v>3</v>
      </c>
      <c r="Q58" s="60">
        <f t="shared" si="13"/>
        <v>0</v>
      </c>
      <c r="R58" s="60">
        <f t="shared" si="13"/>
        <v>0</v>
      </c>
      <c r="S58" s="60">
        <f t="shared" si="13"/>
        <v>25</v>
      </c>
      <c r="T58" s="60">
        <f t="shared" si="13"/>
        <v>74</v>
      </c>
      <c r="U58" s="60">
        <f t="shared" si="13"/>
        <v>0</v>
      </c>
      <c r="V58" s="60">
        <f t="shared" si="13"/>
        <v>0</v>
      </c>
      <c r="W58" s="60">
        <f t="shared" si="13"/>
        <v>0</v>
      </c>
      <c r="X58" s="60">
        <f t="shared" si="13"/>
        <v>0</v>
      </c>
      <c r="Y58" s="60">
        <f t="shared" si="13"/>
        <v>0</v>
      </c>
      <c r="Z58" s="60">
        <f t="shared" si="13"/>
        <v>0</v>
      </c>
      <c r="AA58" s="60">
        <f t="shared" si="13"/>
        <v>0</v>
      </c>
      <c r="AB58" s="60">
        <f t="shared" si="13"/>
        <v>0</v>
      </c>
    </row>
    <row r="59" spans="1:28" ht="20.25" customHeight="1">
      <c r="A59" s="42"/>
      <c r="B59" s="46" t="s">
        <v>122</v>
      </c>
      <c r="C59" s="57"/>
      <c r="D59" s="57"/>
      <c r="E59" s="66">
        <f t="shared" si="0"/>
        <v>569</v>
      </c>
      <c r="F59" s="31">
        <v>527</v>
      </c>
      <c r="G59" s="21"/>
      <c r="H59" s="8">
        <v>0</v>
      </c>
      <c r="I59" s="8">
        <v>17</v>
      </c>
      <c r="J59" s="8"/>
      <c r="K59" s="8">
        <v>0</v>
      </c>
      <c r="L59" s="8">
        <v>0</v>
      </c>
      <c r="M59" s="8"/>
      <c r="N59" s="8"/>
      <c r="O59" s="8">
        <v>0</v>
      </c>
      <c r="P59" s="91">
        <v>3</v>
      </c>
      <c r="Q59" s="8"/>
      <c r="R59" s="8"/>
      <c r="S59" s="8">
        <v>0</v>
      </c>
      <c r="T59" s="8">
        <v>22</v>
      </c>
      <c r="U59" s="8"/>
      <c r="V59" s="8"/>
      <c r="W59" s="8"/>
      <c r="X59" s="8"/>
      <c r="Y59" s="8"/>
      <c r="Z59" s="8"/>
      <c r="AA59" s="8"/>
      <c r="AB59" s="8"/>
    </row>
    <row r="60" spans="1:28" ht="20.25" customHeight="1">
      <c r="A60" s="42"/>
      <c r="B60" s="46" t="s">
        <v>123</v>
      </c>
      <c r="C60" s="57"/>
      <c r="D60" s="57"/>
      <c r="E60" s="66">
        <f t="shared" si="0"/>
        <v>3587</v>
      </c>
      <c r="F60" s="31">
        <v>1589</v>
      </c>
      <c r="G60" s="21"/>
      <c r="H60" s="8">
        <v>5</v>
      </c>
      <c r="I60" s="8">
        <v>59</v>
      </c>
      <c r="J60" s="8"/>
      <c r="K60" s="8">
        <v>1648</v>
      </c>
      <c r="L60" s="8">
        <v>30</v>
      </c>
      <c r="M60" s="8"/>
      <c r="N60" s="8"/>
      <c r="O60" s="8">
        <v>179</v>
      </c>
      <c r="P60" s="91">
        <v>0</v>
      </c>
      <c r="Q60" s="8"/>
      <c r="R60" s="8"/>
      <c r="S60" s="8">
        <v>25</v>
      </c>
      <c r="T60" s="8">
        <v>52</v>
      </c>
      <c r="U60" s="8"/>
      <c r="V60" s="8"/>
      <c r="W60" s="8"/>
      <c r="X60" s="8"/>
      <c r="Y60" s="8"/>
      <c r="Z60" s="8"/>
      <c r="AA60" s="8"/>
      <c r="AB60" s="8"/>
    </row>
    <row r="61" spans="1:28" s="2" customFormat="1" ht="35.25" customHeight="1">
      <c r="A61" s="6" t="s">
        <v>106</v>
      </c>
      <c r="B61" s="15" t="s">
        <v>105</v>
      </c>
      <c r="C61" s="19">
        <f>SUM(C55+C58)</f>
        <v>7580</v>
      </c>
      <c r="D61" s="19">
        <f>SUM(D55+D58)</f>
        <v>9680</v>
      </c>
      <c r="E61" s="28">
        <f t="shared" si="0"/>
        <v>8764</v>
      </c>
      <c r="F61" s="19">
        <f aca="true" t="shared" si="14" ref="F61:AB61">SUM(F55+F58)</f>
        <v>3715</v>
      </c>
      <c r="G61" s="19">
        <f t="shared" si="14"/>
        <v>0</v>
      </c>
      <c r="H61" s="19">
        <f t="shared" si="14"/>
        <v>63</v>
      </c>
      <c r="I61" s="19">
        <f t="shared" si="14"/>
        <v>181</v>
      </c>
      <c r="J61" s="19">
        <f t="shared" si="14"/>
        <v>0</v>
      </c>
      <c r="K61" s="19">
        <f t="shared" si="14"/>
        <v>2273</v>
      </c>
      <c r="L61" s="19">
        <f t="shared" si="14"/>
        <v>52</v>
      </c>
      <c r="M61" s="19">
        <f t="shared" si="14"/>
        <v>386</v>
      </c>
      <c r="N61" s="19">
        <f t="shared" si="14"/>
        <v>17</v>
      </c>
      <c r="O61" s="19">
        <f t="shared" si="14"/>
        <v>525</v>
      </c>
      <c r="P61" s="19">
        <f t="shared" si="14"/>
        <v>159</v>
      </c>
      <c r="Q61" s="19">
        <f t="shared" si="14"/>
        <v>13</v>
      </c>
      <c r="R61" s="19">
        <f t="shared" si="14"/>
        <v>24</v>
      </c>
      <c r="S61" s="19">
        <f t="shared" si="14"/>
        <v>85</v>
      </c>
      <c r="T61" s="19">
        <f t="shared" si="14"/>
        <v>196</v>
      </c>
      <c r="U61" s="19">
        <f t="shared" si="14"/>
        <v>440</v>
      </c>
      <c r="V61" s="19">
        <f t="shared" si="14"/>
        <v>635</v>
      </c>
      <c r="W61" s="19">
        <f t="shared" si="14"/>
        <v>0</v>
      </c>
      <c r="X61" s="19">
        <f t="shared" si="14"/>
        <v>0</v>
      </c>
      <c r="Y61" s="19">
        <f t="shared" si="14"/>
        <v>0</v>
      </c>
      <c r="Z61" s="19">
        <f t="shared" si="14"/>
        <v>0</v>
      </c>
      <c r="AA61" s="19">
        <f t="shared" si="14"/>
        <v>0</v>
      </c>
      <c r="AB61" s="19">
        <f t="shared" si="14"/>
        <v>0</v>
      </c>
    </row>
    <row r="62" spans="1:28" s="2" customFormat="1" ht="31.5" customHeight="1">
      <c r="A62" s="6" t="s">
        <v>166</v>
      </c>
      <c r="B62" s="15" t="s">
        <v>108</v>
      </c>
      <c r="C62" s="19">
        <f>SUM(C36+C38+C53+C54+C61)</f>
        <v>23023</v>
      </c>
      <c r="D62" s="19">
        <f>SUM(D36+D38+D53+D54+D61)</f>
        <v>28726</v>
      </c>
      <c r="E62" s="28">
        <f t="shared" si="0"/>
        <v>26187</v>
      </c>
      <c r="F62" s="19">
        <f aca="true" t="shared" si="15" ref="F62:AB62">SUM(F36+F38+F53+F54+F61)</f>
        <v>11174</v>
      </c>
      <c r="G62" s="19">
        <f t="shared" si="15"/>
        <v>96</v>
      </c>
      <c r="H62" s="19">
        <f t="shared" si="15"/>
        <v>275</v>
      </c>
      <c r="I62" s="19">
        <f t="shared" si="15"/>
        <v>593</v>
      </c>
      <c r="J62" s="19">
        <f t="shared" si="15"/>
        <v>0</v>
      </c>
      <c r="K62" s="19">
        <f t="shared" si="15"/>
        <v>2939</v>
      </c>
      <c r="L62" s="19">
        <f t="shared" si="15"/>
        <v>132</v>
      </c>
      <c r="M62" s="19">
        <f t="shared" si="15"/>
        <v>2203</v>
      </c>
      <c r="N62" s="19">
        <f t="shared" si="15"/>
        <v>78</v>
      </c>
      <c r="O62" s="19">
        <f t="shared" si="15"/>
        <v>1627</v>
      </c>
      <c r="P62" s="19">
        <f t="shared" si="15"/>
        <v>738</v>
      </c>
      <c r="Q62" s="19">
        <f t="shared" si="15"/>
        <v>60</v>
      </c>
      <c r="R62" s="19">
        <f t="shared" si="15"/>
        <v>132</v>
      </c>
      <c r="S62" s="19">
        <f t="shared" si="15"/>
        <v>312</v>
      </c>
      <c r="T62" s="19">
        <f t="shared" si="15"/>
        <v>769</v>
      </c>
      <c r="U62" s="19">
        <f t="shared" si="15"/>
        <v>2072</v>
      </c>
      <c r="V62" s="19">
        <f t="shared" si="15"/>
        <v>2987</v>
      </c>
      <c r="W62" s="19">
        <f t="shared" si="15"/>
        <v>0</v>
      </c>
      <c r="X62" s="19">
        <f t="shared" si="15"/>
        <v>0</v>
      </c>
      <c r="Y62" s="19">
        <f t="shared" si="15"/>
        <v>0</v>
      </c>
      <c r="Z62" s="19">
        <f t="shared" si="15"/>
        <v>0</v>
      </c>
      <c r="AA62" s="19">
        <f t="shared" si="15"/>
        <v>0</v>
      </c>
      <c r="AB62" s="19">
        <f t="shared" si="15"/>
        <v>0</v>
      </c>
    </row>
    <row r="63" spans="1:28" s="3" customFormat="1" ht="20.25" customHeight="1">
      <c r="A63" s="40" t="s">
        <v>181</v>
      </c>
      <c r="B63" s="22" t="s">
        <v>182</v>
      </c>
      <c r="C63" s="20">
        <v>0</v>
      </c>
      <c r="D63" s="20">
        <v>267</v>
      </c>
      <c r="E63" s="65">
        <f t="shared" si="0"/>
        <v>267</v>
      </c>
      <c r="F63" s="60">
        <f>SUM(F64)</f>
        <v>0</v>
      </c>
      <c r="G63" s="60">
        <f aca="true" t="shared" si="16" ref="G63:AB63">SUM(G64)</f>
        <v>0</v>
      </c>
      <c r="H63" s="60">
        <f t="shared" si="16"/>
        <v>0</v>
      </c>
      <c r="I63" s="60">
        <f t="shared" si="16"/>
        <v>0</v>
      </c>
      <c r="J63" s="60">
        <f t="shared" si="16"/>
        <v>0</v>
      </c>
      <c r="K63" s="60">
        <f t="shared" si="16"/>
        <v>0</v>
      </c>
      <c r="L63" s="60">
        <f t="shared" si="16"/>
        <v>0</v>
      </c>
      <c r="M63" s="60">
        <f t="shared" si="16"/>
        <v>0</v>
      </c>
      <c r="N63" s="60">
        <f t="shared" si="16"/>
        <v>0</v>
      </c>
      <c r="O63" s="60">
        <f t="shared" si="16"/>
        <v>0</v>
      </c>
      <c r="P63" s="60">
        <f t="shared" si="16"/>
        <v>0</v>
      </c>
      <c r="Q63" s="60">
        <f t="shared" si="16"/>
        <v>0</v>
      </c>
      <c r="R63" s="60">
        <f t="shared" si="16"/>
        <v>0</v>
      </c>
      <c r="S63" s="60">
        <f t="shared" si="16"/>
        <v>0</v>
      </c>
      <c r="T63" s="60">
        <f t="shared" si="16"/>
        <v>0</v>
      </c>
      <c r="U63" s="60">
        <f t="shared" si="16"/>
        <v>0</v>
      </c>
      <c r="V63" s="60">
        <f t="shared" si="16"/>
        <v>0</v>
      </c>
      <c r="W63" s="60">
        <f t="shared" si="16"/>
        <v>0</v>
      </c>
      <c r="X63" s="60">
        <f t="shared" si="16"/>
        <v>0</v>
      </c>
      <c r="Y63" s="60">
        <f t="shared" si="16"/>
        <v>267</v>
      </c>
      <c r="Z63" s="60">
        <f t="shared" si="16"/>
        <v>0</v>
      </c>
      <c r="AA63" s="60">
        <f t="shared" si="16"/>
        <v>0</v>
      </c>
      <c r="AB63" s="60">
        <f t="shared" si="16"/>
        <v>0</v>
      </c>
    </row>
    <row r="64" spans="1:28" s="3" customFormat="1" ht="28.5" customHeight="1">
      <c r="A64" s="43" t="s">
        <v>183</v>
      </c>
      <c r="B64" s="32" t="s">
        <v>184</v>
      </c>
      <c r="C64" s="30"/>
      <c r="D64" s="30"/>
      <c r="E64" s="66">
        <f t="shared" si="0"/>
        <v>267</v>
      </c>
      <c r="F64" s="31"/>
      <c r="G64" s="21"/>
      <c r="H64" s="21"/>
      <c r="I64" s="21"/>
      <c r="J64" s="21"/>
      <c r="K64" s="21"/>
      <c r="L64" s="21"/>
      <c r="M64" s="21"/>
      <c r="N64" s="21"/>
      <c r="O64" s="21"/>
      <c r="P64" s="88"/>
      <c r="Q64" s="21"/>
      <c r="R64" s="21"/>
      <c r="S64" s="21"/>
      <c r="T64" s="21"/>
      <c r="U64" s="21"/>
      <c r="V64" s="21"/>
      <c r="W64" s="21"/>
      <c r="X64" s="21"/>
      <c r="Y64" s="21">
        <v>267</v>
      </c>
      <c r="Z64" s="21"/>
      <c r="AA64" s="21"/>
      <c r="AB64" s="21"/>
    </row>
    <row r="65" spans="1:28" s="3" customFormat="1" ht="20.25" customHeight="1">
      <c r="A65" s="40" t="s">
        <v>198</v>
      </c>
      <c r="B65" s="22" t="s">
        <v>201</v>
      </c>
      <c r="C65" s="20">
        <v>150</v>
      </c>
      <c r="D65" s="20">
        <v>0</v>
      </c>
      <c r="E65" s="65">
        <f t="shared" si="0"/>
        <v>0</v>
      </c>
      <c r="F65" s="60">
        <f>SUM(F66)</f>
        <v>0</v>
      </c>
      <c r="G65" s="60">
        <f aca="true" t="shared" si="17" ref="G65:AB65">SUM(G66)</f>
        <v>0</v>
      </c>
      <c r="H65" s="60">
        <f t="shared" si="17"/>
        <v>0</v>
      </c>
      <c r="I65" s="60">
        <f t="shared" si="17"/>
        <v>0</v>
      </c>
      <c r="J65" s="60">
        <f t="shared" si="17"/>
        <v>0</v>
      </c>
      <c r="K65" s="60">
        <f t="shared" si="17"/>
        <v>0</v>
      </c>
      <c r="L65" s="60">
        <f t="shared" si="17"/>
        <v>0</v>
      </c>
      <c r="M65" s="60">
        <f t="shared" si="17"/>
        <v>0</v>
      </c>
      <c r="N65" s="60">
        <f t="shared" si="17"/>
        <v>0</v>
      </c>
      <c r="O65" s="60">
        <f t="shared" si="17"/>
        <v>0</v>
      </c>
      <c r="P65" s="60">
        <f t="shared" si="17"/>
        <v>0</v>
      </c>
      <c r="Q65" s="60">
        <f t="shared" si="17"/>
        <v>0</v>
      </c>
      <c r="R65" s="60">
        <f t="shared" si="17"/>
        <v>0</v>
      </c>
      <c r="S65" s="60">
        <f t="shared" si="17"/>
        <v>0</v>
      </c>
      <c r="T65" s="60">
        <f t="shared" si="17"/>
        <v>0</v>
      </c>
      <c r="U65" s="60">
        <f t="shared" si="17"/>
        <v>0</v>
      </c>
      <c r="V65" s="60">
        <f t="shared" si="17"/>
        <v>0</v>
      </c>
      <c r="W65" s="60">
        <f t="shared" si="17"/>
        <v>0</v>
      </c>
      <c r="X65" s="60">
        <f t="shared" si="17"/>
        <v>0</v>
      </c>
      <c r="Y65" s="60">
        <f t="shared" si="17"/>
        <v>0</v>
      </c>
      <c r="Z65" s="60">
        <f t="shared" si="17"/>
        <v>0</v>
      </c>
      <c r="AA65" s="60">
        <f t="shared" si="17"/>
        <v>0</v>
      </c>
      <c r="AB65" s="60">
        <f t="shared" si="17"/>
        <v>0</v>
      </c>
    </row>
    <row r="66" spans="1:28" s="3" customFormat="1" ht="20.25" customHeight="1">
      <c r="A66" s="43" t="s">
        <v>199</v>
      </c>
      <c r="B66" s="32" t="s">
        <v>200</v>
      </c>
      <c r="C66" s="30"/>
      <c r="D66" s="30"/>
      <c r="E66" s="66">
        <f t="shared" si="0"/>
        <v>0</v>
      </c>
      <c r="F66" s="31"/>
      <c r="G66" s="21"/>
      <c r="H66" s="21"/>
      <c r="I66" s="21"/>
      <c r="J66" s="21"/>
      <c r="K66" s="21"/>
      <c r="L66" s="21"/>
      <c r="M66" s="21"/>
      <c r="N66" s="21"/>
      <c r="O66" s="21"/>
      <c r="P66" s="88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</row>
    <row r="67" spans="1:28" s="3" customFormat="1" ht="30" customHeight="1">
      <c r="A67" s="40" t="s">
        <v>185</v>
      </c>
      <c r="B67" s="22" t="s">
        <v>187</v>
      </c>
      <c r="C67" s="20">
        <v>500</v>
      </c>
      <c r="D67" s="20">
        <v>2279</v>
      </c>
      <c r="E67" s="65">
        <f t="shared" si="0"/>
        <v>2083</v>
      </c>
      <c r="F67" s="60">
        <f>SUM(F68)</f>
        <v>0</v>
      </c>
      <c r="G67" s="60">
        <f aca="true" t="shared" si="18" ref="G67:AB67">SUM(G68)</f>
        <v>0</v>
      </c>
      <c r="H67" s="60">
        <f t="shared" si="18"/>
        <v>0</v>
      </c>
      <c r="I67" s="60">
        <f t="shared" si="18"/>
        <v>0</v>
      </c>
      <c r="J67" s="60">
        <f t="shared" si="18"/>
        <v>0</v>
      </c>
      <c r="K67" s="60">
        <f t="shared" si="18"/>
        <v>0</v>
      </c>
      <c r="L67" s="60">
        <f t="shared" si="18"/>
        <v>0</v>
      </c>
      <c r="M67" s="60">
        <f t="shared" si="18"/>
        <v>0</v>
      </c>
      <c r="N67" s="60">
        <f t="shared" si="18"/>
        <v>0</v>
      </c>
      <c r="O67" s="60">
        <f t="shared" si="18"/>
        <v>0</v>
      </c>
      <c r="P67" s="60">
        <f t="shared" si="18"/>
        <v>0</v>
      </c>
      <c r="Q67" s="60">
        <f t="shared" si="18"/>
        <v>0</v>
      </c>
      <c r="R67" s="60">
        <f t="shared" si="18"/>
        <v>0</v>
      </c>
      <c r="S67" s="60">
        <f t="shared" si="18"/>
        <v>0</v>
      </c>
      <c r="T67" s="60">
        <f t="shared" si="18"/>
        <v>0</v>
      </c>
      <c r="U67" s="60">
        <f t="shared" si="18"/>
        <v>0</v>
      </c>
      <c r="V67" s="60">
        <f t="shared" si="18"/>
        <v>0</v>
      </c>
      <c r="W67" s="60">
        <f t="shared" si="18"/>
        <v>0</v>
      </c>
      <c r="X67" s="60">
        <f t="shared" si="18"/>
        <v>0</v>
      </c>
      <c r="Y67" s="60">
        <f t="shared" si="18"/>
        <v>0</v>
      </c>
      <c r="Z67" s="60">
        <f t="shared" si="18"/>
        <v>2083</v>
      </c>
      <c r="AA67" s="60">
        <f t="shared" si="18"/>
        <v>0</v>
      </c>
      <c r="AB67" s="60">
        <f t="shared" si="18"/>
        <v>0</v>
      </c>
    </row>
    <row r="68" spans="1:28" s="3" customFormat="1" ht="20.25" customHeight="1">
      <c r="A68" s="43" t="s">
        <v>186</v>
      </c>
      <c r="B68" s="32" t="s">
        <v>188</v>
      </c>
      <c r="C68" s="30"/>
      <c r="D68" s="30"/>
      <c r="E68" s="66">
        <f t="shared" si="0"/>
        <v>2083</v>
      </c>
      <c r="F68" s="31"/>
      <c r="G68" s="21"/>
      <c r="H68" s="21"/>
      <c r="I68" s="21"/>
      <c r="J68" s="21"/>
      <c r="K68" s="21"/>
      <c r="L68" s="21"/>
      <c r="M68" s="21"/>
      <c r="N68" s="21"/>
      <c r="O68" s="21"/>
      <c r="P68" s="88"/>
      <c r="Q68" s="21"/>
      <c r="R68" s="21"/>
      <c r="S68" s="21"/>
      <c r="T68" s="21"/>
      <c r="U68" s="21"/>
      <c r="V68" s="21"/>
      <c r="W68" s="21"/>
      <c r="X68" s="21"/>
      <c r="Y68" s="21"/>
      <c r="Z68" s="21">
        <v>2083</v>
      </c>
      <c r="AA68" s="21"/>
      <c r="AB68" s="21"/>
    </row>
    <row r="69" spans="1:28" s="3" customFormat="1" ht="20.25" customHeight="1">
      <c r="A69" s="40" t="s">
        <v>189</v>
      </c>
      <c r="B69" s="22" t="s">
        <v>190</v>
      </c>
      <c r="C69" s="20">
        <v>0</v>
      </c>
      <c r="D69" s="20">
        <v>349</v>
      </c>
      <c r="E69" s="65">
        <f t="shared" si="0"/>
        <v>349</v>
      </c>
      <c r="F69" s="60">
        <f>SUM(F70)</f>
        <v>0</v>
      </c>
      <c r="G69" s="60">
        <f aca="true" t="shared" si="19" ref="G69:AB69">SUM(G70)</f>
        <v>0</v>
      </c>
      <c r="H69" s="60">
        <f t="shared" si="19"/>
        <v>0</v>
      </c>
      <c r="I69" s="60">
        <f t="shared" si="19"/>
        <v>0</v>
      </c>
      <c r="J69" s="60">
        <f t="shared" si="19"/>
        <v>0</v>
      </c>
      <c r="K69" s="60">
        <f t="shared" si="19"/>
        <v>0</v>
      </c>
      <c r="L69" s="60">
        <f t="shared" si="19"/>
        <v>0</v>
      </c>
      <c r="M69" s="60">
        <f t="shared" si="19"/>
        <v>0</v>
      </c>
      <c r="N69" s="60">
        <f t="shared" si="19"/>
        <v>0</v>
      </c>
      <c r="O69" s="60">
        <f t="shared" si="19"/>
        <v>0</v>
      </c>
      <c r="P69" s="60">
        <f t="shared" si="19"/>
        <v>0</v>
      </c>
      <c r="Q69" s="60">
        <f t="shared" si="19"/>
        <v>0</v>
      </c>
      <c r="R69" s="60">
        <f t="shared" si="19"/>
        <v>0</v>
      </c>
      <c r="S69" s="60">
        <f t="shared" si="19"/>
        <v>0</v>
      </c>
      <c r="T69" s="60">
        <f t="shared" si="19"/>
        <v>0</v>
      </c>
      <c r="U69" s="60">
        <f t="shared" si="19"/>
        <v>0</v>
      </c>
      <c r="V69" s="60">
        <f t="shared" si="19"/>
        <v>0</v>
      </c>
      <c r="W69" s="60">
        <f t="shared" si="19"/>
        <v>0</v>
      </c>
      <c r="X69" s="60">
        <f t="shared" si="19"/>
        <v>0</v>
      </c>
      <c r="Y69" s="60">
        <f t="shared" si="19"/>
        <v>0</v>
      </c>
      <c r="Z69" s="60">
        <f t="shared" si="19"/>
        <v>0</v>
      </c>
      <c r="AA69" s="60">
        <f t="shared" si="19"/>
        <v>349</v>
      </c>
      <c r="AB69" s="60">
        <f t="shared" si="19"/>
        <v>0</v>
      </c>
    </row>
    <row r="70" spans="1:28" s="3" customFormat="1" ht="20.25" customHeight="1">
      <c r="A70" s="43" t="s">
        <v>191</v>
      </c>
      <c r="B70" s="32" t="s">
        <v>192</v>
      </c>
      <c r="C70" s="30"/>
      <c r="D70" s="30"/>
      <c r="E70" s="66">
        <f t="shared" si="0"/>
        <v>349</v>
      </c>
      <c r="F70" s="31"/>
      <c r="G70" s="21"/>
      <c r="H70" s="21"/>
      <c r="I70" s="21"/>
      <c r="J70" s="21"/>
      <c r="K70" s="21"/>
      <c r="L70" s="21"/>
      <c r="M70" s="21"/>
      <c r="N70" s="21"/>
      <c r="O70" s="21"/>
      <c r="P70" s="88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>
        <v>349</v>
      </c>
      <c r="AB70" s="21"/>
    </row>
    <row r="71" spans="1:28" s="3" customFormat="1" ht="20.25" customHeight="1">
      <c r="A71" s="40" t="s">
        <v>110</v>
      </c>
      <c r="B71" s="22" t="s">
        <v>111</v>
      </c>
      <c r="C71" s="20">
        <v>1350</v>
      </c>
      <c r="D71" s="20">
        <v>2423</v>
      </c>
      <c r="E71" s="65">
        <f t="shared" si="0"/>
        <v>2423</v>
      </c>
      <c r="F71" s="29">
        <f>SUM(F72:F76)</f>
        <v>300</v>
      </c>
      <c r="G71" s="29">
        <f aca="true" t="shared" si="20" ref="G71:AB71">SUM(G72:G76)</f>
        <v>0</v>
      </c>
      <c r="H71" s="29">
        <f t="shared" si="20"/>
        <v>0</v>
      </c>
      <c r="I71" s="29">
        <f t="shared" si="20"/>
        <v>0</v>
      </c>
      <c r="J71" s="29">
        <f t="shared" si="20"/>
        <v>0</v>
      </c>
      <c r="K71" s="29">
        <f t="shared" si="20"/>
        <v>0</v>
      </c>
      <c r="L71" s="29">
        <f t="shared" si="20"/>
        <v>0</v>
      </c>
      <c r="M71" s="29">
        <f t="shared" si="20"/>
        <v>0</v>
      </c>
      <c r="N71" s="29">
        <f t="shared" si="20"/>
        <v>0</v>
      </c>
      <c r="O71" s="29">
        <f t="shared" si="20"/>
        <v>0</v>
      </c>
      <c r="P71" s="29">
        <f t="shared" si="20"/>
        <v>0</v>
      </c>
      <c r="Q71" s="29">
        <f t="shared" si="20"/>
        <v>0</v>
      </c>
      <c r="R71" s="29">
        <f t="shared" si="20"/>
        <v>0</v>
      </c>
      <c r="S71" s="29">
        <f t="shared" si="20"/>
        <v>0</v>
      </c>
      <c r="T71" s="29">
        <f t="shared" si="20"/>
        <v>0</v>
      </c>
      <c r="U71" s="29">
        <f t="shared" si="20"/>
        <v>0</v>
      </c>
      <c r="V71" s="29">
        <f t="shared" si="20"/>
        <v>0</v>
      </c>
      <c r="W71" s="29">
        <f t="shared" si="20"/>
        <v>585</v>
      </c>
      <c r="X71" s="29">
        <f t="shared" si="20"/>
        <v>30</v>
      </c>
      <c r="Y71" s="29">
        <f t="shared" si="20"/>
        <v>0</v>
      </c>
      <c r="Z71" s="29">
        <f t="shared" si="20"/>
        <v>0</v>
      </c>
      <c r="AA71" s="29">
        <f t="shared" si="20"/>
        <v>0</v>
      </c>
      <c r="AB71" s="29">
        <f t="shared" si="20"/>
        <v>1508</v>
      </c>
    </row>
    <row r="72" spans="1:28" s="3" customFormat="1" ht="24" customHeight="1">
      <c r="A72" s="43"/>
      <c r="B72" s="32" t="s">
        <v>180</v>
      </c>
      <c r="C72" s="30"/>
      <c r="D72" s="30"/>
      <c r="E72" s="66">
        <f t="shared" si="0"/>
        <v>30</v>
      </c>
      <c r="F72" s="31"/>
      <c r="G72" s="21"/>
      <c r="H72" s="21"/>
      <c r="I72" s="21"/>
      <c r="J72" s="21"/>
      <c r="K72" s="21"/>
      <c r="L72" s="21"/>
      <c r="M72" s="21"/>
      <c r="N72" s="21"/>
      <c r="O72" s="21"/>
      <c r="P72" s="88"/>
      <c r="Q72" s="21"/>
      <c r="R72" s="21"/>
      <c r="S72" s="21"/>
      <c r="T72" s="21"/>
      <c r="U72" s="21"/>
      <c r="V72" s="21"/>
      <c r="W72" s="21">
        <v>0</v>
      </c>
      <c r="X72" s="21">
        <v>30</v>
      </c>
      <c r="Y72" s="21">
        <v>0</v>
      </c>
      <c r="Z72" s="21"/>
      <c r="AA72" s="21"/>
      <c r="AB72" s="21">
        <v>0</v>
      </c>
    </row>
    <row r="73" spans="1:28" s="3" customFormat="1" ht="24" customHeight="1">
      <c r="A73" s="43" t="s">
        <v>193</v>
      </c>
      <c r="B73" s="32" t="s">
        <v>194</v>
      </c>
      <c r="C73" s="30"/>
      <c r="D73" s="30"/>
      <c r="E73" s="66">
        <f t="shared" si="0"/>
        <v>973</v>
      </c>
      <c r="F73" s="31"/>
      <c r="G73" s="21"/>
      <c r="H73" s="21"/>
      <c r="I73" s="21"/>
      <c r="J73" s="21"/>
      <c r="K73" s="21"/>
      <c r="L73" s="21"/>
      <c r="M73" s="21"/>
      <c r="N73" s="21"/>
      <c r="O73" s="21"/>
      <c r="P73" s="88"/>
      <c r="Q73" s="21"/>
      <c r="R73" s="21"/>
      <c r="S73" s="21"/>
      <c r="T73" s="21"/>
      <c r="U73" s="21"/>
      <c r="V73" s="21"/>
      <c r="W73" s="21">
        <v>0</v>
      </c>
      <c r="X73" s="21"/>
      <c r="Y73" s="21"/>
      <c r="Z73" s="21"/>
      <c r="AA73" s="21"/>
      <c r="AB73" s="21">
        <v>973</v>
      </c>
    </row>
    <row r="74" spans="1:28" s="3" customFormat="1" ht="33.75" customHeight="1">
      <c r="A74" s="43" t="s">
        <v>112</v>
      </c>
      <c r="B74" s="32" t="s">
        <v>132</v>
      </c>
      <c r="C74" s="30"/>
      <c r="D74" s="30"/>
      <c r="E74" s="66">
        <f t="shared" si="0"/>
        <v>300</v>
      </c>
      <c r="F74" s="31">
        <v>300</v>
      </c>
      <c r="G74" s="21"/>
      <c r="H74" s="21"/>
      <c r="I74" s="21"/>
      <c r="J74" s="21"/>
      <c r="K74" s="21"/>
      <c r="L74" s="21"/>
      <c r="M74" s="21"/>
      <c r="N74" s="21"/>
      <c r="O74" s="21"/>
      <c r="P74" s="88"/>
      <c r="Q74" s="21"/>
      <c r="R74" s="21"/>
      <c r="S74" s="21"/>
      <c r="T74" s="21"/>
      <c r="U74" s="21"/>
      <c r="V74" s="21"/>
      <c r="W74" s="21">
        <v>0</v>
      </c>
      <c r="X74" s="21"/>
      <c r="Y74" s="21">
        <v>0</v>
      </c>
      <c r="Z74" s="21"/>
      <c r="AA74" s="21"/>
      <c r="AB74" s="21">
        <v>0</v>
      </c>
    </row>
    <row r="75" spans="1:28" s="3" customFormat="1" ht="30.75" customHeight="1">
      <c r="A75" s="43" t="s">
        <v>195</v>
      </c>
      <c r="B75" s="32" t="s">
        <v>196</v>
      </c>
      <c r="C75" s="30"/>
      <c r="D75" s="30"/>
      <c r="E75" s="66">
        <f t="shared" si="0"/>
        <v>477</v>
      </c>
      <c r="F75" s="31"/>
      <c r="G75" s="21"/>
      <c r="H75" s="21"/>
      <c r="I75" s="21"/>
      <c r="J75" s="21"/>
      <c r="K75" s="21"/>
      <c r="L75" s="21"/>
      <c r="M75" s="21"/>
      <c r="N75" s="21"/>
      <c r="O75" s="21"/>
      <c r="P75" s="88"/>
      <c r="Q75" s="21"/>
      <c r="R75" s="21"/>
      <c r="S75" s="21"/>
      <c r="T75" s="21"/>
      <c r="U75" s="21"/>
      <c r="V75" s="21"/>
      <c r="W75" s="21">
        <v>0</v>
      </c>
      <c r="X75" s="21"/>
      <c r="Y75" s="21"/>
      <c r="Z75" s="21"/>
      <c r="AA75" s="21"/>
      <c r="AB75" s="21">
        <v>477</v>
      </c>
    </row>
    <row r="76" spans="1:28" s="3" customFormat="1" ht="31.5" customHeight="1">
      <c r="A76" s="43" t="s">
        <v>113</v>
      </c>
      <c r="B76" s="32" t="s">
        <v>133</v>
      </c>
      <c r="C76" s="30"/>
      <c r="D76" s="30"/>
      <c r="E76" s="66">
        <f t="shared" si="0"/>
        <v>643</v>
      </c>
      <c r="F76" s="31"/>
      <c r="G76" s="21"/>
      <c r="H76" s="21"/>
      <c r="I76" s="21"/>
      <c r="J76" s="21"/>
      <c r="K76" s="21"/>
      <c r="L76" s="21"/>
      <c r="M76" s="21"/>
      <c r="N76" s="21"/>
      <c r="O76" s="21"/>
      <c r="P76" s="88"/>
      <c r="Q76" s="21"/>
      <c r="R76" s="21"/>
      <c r="S76" s="21"/>
      <c r="T76" s="21"/>
      <c r="U76" s="21"/>
      <c r="V76" s="21"/>
      <c r="W76" s="21">
        <v>585</v>
      </c>
      <c r="X76" s="21"/>
      <c r="Y76" s="21"/>
      <c r="Z76" s="21"/>
      <c r="AA76" s="21"/>
      <c r="AB76" s="21">
        <v>58</v>
      </c>
    </row>
    <row r="77" spans="1:28" s="2" customFormat="1" ht="27.75" customHeight="1">
      <c r="A77" s="6" t="s">
        <v>114</v>
      </c>
      <c r="B77" s="15" t="s">
        <v>115</v>
      </c>
      <c r="C77" s="19">
        <f>SUM(C63+C65+C67+C69+C71)</f>
        <v>2000</v>
      </c>
      <c r="D77" s="19">
        <f>SUM(D63+D65+D67+D69+D71)</f>
        <v>5318</v>
      </c>
      <c r="E77" s="28">
        <f t="shared" si="0"/>
        <v>5122</v>
      </c>
      <c r="F77" s="19">
        <f>SUM(F63+F65+F67+F69+F71)</f>
        <v>300</v>
      </c>
      <c r="G77" s="19">
        <f aca="true" t="shared" si="21" ref="G77:AB77">SUM(G63+G65+G67+G69+G71)</f>
        <v>0</v>
      </c>
      <c r="H77" s="19">
        <f t="shared" si="21"/>
        <v>0</v>
      </c>
      <c r="I77" s="19">
        <f t="shared" si="21"/>
        <v>0</v>
      </c>
      <c r="J77" s="19">
        <f t="shared" si="21"/>
        <v>0</v>
      </c>
      <c r="K77" s="19">
        <f t="shared" si="21"/>
        <v>0</v>
      </c>
      <c r="L77" s="19">
        <f t="shared" si="21"/>
        <v>0</v>
      </c>
      <c r="M77" s="19">
        <f t="shared" si="21"/>
        <v>0</v>
      </c>
      <c r="N77" s="19">
        <f t="shared" si="21"/>
        <v>0</v>
      </c>
      <c r="O77" s="19">
        <f t="shared" si="21"/>
        <v>0</v>
      </c>
      <c r="P77" s="19">
        <f t="shared" si="21"/>
        <v>0</v>
      </c>
      <c r="Q77" s="19">
        <f t="shared" si="21"/>
        <v>0</v>
      </c>
      <c r="R77" s="19">
        <f t="shared" si="21"/>
        <v>0</v>
      </c>
      <c r="S77" s="19">
        <f t="shared" si="21"/>
        <v>0</v>
      </c>
      <c r="T77" s="19">
        <f t="shared" si="21"/>
        <v>0</v>
      </c>
      <c r="U77" s="19">
        <f t="shared" si="21"/>
        <v>0</v>
      </c>
      <c r="V77" s="19">
        <f t="shared" si="21"/>
        <v>0</v>
      </c>
      <c r="W77" s="19">
        <f t="shared" si="21"/>
        <v>585</v>
      </c>
      <c r="X77" s="19">
        <f t="shared" si="21"/>
        <v>30</v>
      </c>
      <c r="Y77" s="19">
        <f t="shared" si="21"/>
        <v>267</v>
      </c>
      <c r="Z77" s="19">
        <f t="shared" si="21"/>
        <v>2083</v>
      </c>
      <c r="AA77" s="19">
        <f t="shared" si="21"/>
        <v>349</v>
      </c>
      <c r="AB77" s="19">
        <f t="shared" si="21"/>
        <v>1508</v>
      </c>
    </row>
    <row r="78" spans="1:28" s="2" customFormat="1" ht="20.25" customHeight="1">
      <c r="A78" s="40" t="s">
        <v>116</v>
      </c>
      <c r="B78" s="22" t="s">
        <v>120</v>
      </c>
      <c r="C78" s="20">
        <v>0</v>
      </c>
      <c r="D78" s="20">
        <v>406</v>
      </c>
      <c r="E78" s="65">
        <f t="shared" si="0"/>
        <v>406</v>
      </c>
      <c r="F78" s="60">
        <f>SUM(F79)</f>
        <v>406</v>
      </c>
      <c r="G78" s="60">
        <f aca="true" t="shared" si="22" ref="G78:AB78">SUM(G79)</f>
        <v>0</v>
      </c>
      <c r="H78" s="60">
        <f t="shared" si="22"/>
        <v>0</v>
      </c>
      <c r="I78" s="60">
        <f t="shared" si="22"/>
        <v>0</v>
      </c>
      <c r="J78" s="60">
        <f t="shared" si="22"/>
        <v>0</v>
      </c>
      <c r="K78" s="60">
        <f t="shared" si="22"/>
        <v>0</v>
      </c>
      <c r="L78" s="60">
        <f t="shared" si="22"/>
        <v>0</v>
      </c>
      <c r="M78" s="60">
        <f t="shared" si="22"/>
        <v>0</v>
      </c>
      <c r="N78" s="60">
        <f t="shared" si="22"/>
        <v>0</v>
      </c>
      <c r="O78" s="60">
        <f t="shared" si="22"/>
        <v>0</v>
      </c>
      <c r="P78" s="60">
        <f t="shared" si="22"/>
        <v>0</v>
      </c>
      <c r="Q78" s="60">
        <f t="shared" si="22"/>
        <v>0</v>
      </c>
      <c r="R78" s="60">
        <f t="shared" si="22"/>
        <v>0</v>
      </c>
      <c r="S78" s="60">
        <f t="shared" si="22"/>
        <v>0</v>
      </c>
      <c r="T78" s="60">
        <f t="shared" si="22"/>
        <v>0</v>
      </c>
      <c r="U78" s="60">
        <f t="shared" si="22"/>
        <v>0</v>
      </c>
      <c r="V78" s="60">
        <f t="shared" si="22"/>
        <v>0</v>
      </c>
      <c r="W78" s="60">
        <f t="shared" si="22"/>
        <v>0</v>
      </c>
      <c r="X78" s="60">
        <f t="shared" si="22"/>
        <v>0</v>
      </c>
      <c r="Y78" s="60">
        <f t="shared" si="22"/>
        <v>0</v>
      </c>
      <c r="Z78" s="60">
        <f t="shared" si="22"/>
        <v>0</v>
      </c>
      <c r="AA78" s="60">
        <f t="shared" si="22"/>
        <v>0</v>
      </c>
      <c r="AB78" s="60">
        <f t="shared" si="22"/>
        <v>0</v>
      </c>
    </row>
    <row r="79" spans="1:28" s="2" customFormat="1" ht="28.5" customHeight="1">
      <c r="A79" s="43"/>
      <c r="B79" s="32" t="s">
        <v>121</v>
      </c>
      <c r="C79" s="30"/>
      <c r="D79" s="30"/>
      <c r="E79" s="66">
        <f t="shared" si="0"/>
        <v>406</v>
      </c>
      <c r="F79" s="31">
        <v>406</v>
      </c>
      <c r="G79" s="10"/>
      <c r="H79" s="10"/>
      <c r="I79" s="10"/>
      <c r="J79" s="10"/>
      <c r="K79" s="10"/>
      <c r="L79" s="10"/>
      <c r="M79" s="10"/>
      <c r="N79" s="10"/>
      <c r="O79" s="10"/>
      <c r="P79" s="92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</row>
    <row r="80" spans="1:28" s="3" customFormat="1" ht="30.75" customHeight="1">
      <c r="A80" s="40" t="s">
        <v>117</v>
      </c>
      <c r="B80" s="22" t="s">
        <v>118</v>
      </c>
      <c r="C80" s="20">
        <v>1050</v>
      </c>
      <c r="D80" s="20">
        <v>1650</v>
      </c>
      <c r="E80" s="65">
        <f t="shared" si="0"/>
        <v>1628</v>
      </c>
      <c r="F80" s="60">
        <f>SUM(F81)</f>
        <v>599</v>
      </c>
      <c r="G80" s="60">
        <f aca="true" t="shared" si="23" ref="G80:AB80">SUM(G81)</f>
        <v>0</v>
      </c>
      <c r="H80" s="60">
        <f t="shared" si="23"/>
        <v>0</v>
      </c>
      <c r="I80" s="60">
        <f t="shared" si="23"/>
        <v>0</v>
      </c>
      <c r="J80" s="60">
        <f t="shared" si="23"/>
        <v>171</v>
      </c>
      <c r="K80" s="60">
        <f t="shared" si="23"/>
        <v>0</v>
      </c>
      <c r="L80" s="60">
        <f t="shared" si="23"/>
        <v>0</v>
      </c>
      <c r="M80" s="60">
        <f t="shared" si="23"/>
        <v>0</v>
      </c>
      <c r="N80" s="60">
        <f t="shared" si="23"/>
        <v>0</v>
      </c>
      <c r="O80" s="60">
        <f t="shared" si="23"/>
        <v>0</v>
      </c>
      <c r="P80" s="60">
        <f t="shared" si="23"/>
        <v>0</v>
      </c>
      <c r="Q80" s="60">
        <f t="shared" si="23"/>
        <v>853</v>
      </c>
      <c r="R80" s="60">
        <f t="shared" si="23"/>
        <v>0</v>
      </c>
      <c r="S80" s="60">
        <f t="shared" si="23"/>
        <v>0</v>
      </c>
      <c r="T80" s="60">
        <f t="shared" si="23"/>
        <v>0</v>
      </c>
      <c r="U80" s="60">
        <f t="shared" si="23"/>
        <v>0</v>
      </c>
      <c r="V80" s="60">
        <f t="shared" si="23"/>
        <v>0</v>
      </c>
      <c r="W80" s="60">
        <f t="shared" si="23"/>
        <v>0</v>
      </c>
      <c r="X80" s="60">
        <f t="shared" si="23"/>
        <v>0</v>
      </c>
      <c r="Y80" s="60">
        <f t="shared" si="23"/>
        <v>0</v>
      </c>
      <c r="Z80" s="60">
        <f t="shared" si="23"/>
        <v>0</v>
      </c>
      <c r="AA80" s="60">
        <f t="shared" si="23"/>
        <v>0</v>
      </c>
      <c r="AB80" s="60">
        <f t="shared" si="23"/>
        <v>5</v>
      </c>
    </row>
    <row r="81" spans="1:28" s="3" customFormat="1" ht="20.25" customHeight="1">
      <c r="A81" s="43" t="s">
        <v>119</v>
      </c>
      <c r="B81" s="32" t="s">
        <v>130</v>
      </c>
      <c r="C81" s="30"/>
      <c r="D81" s="30"/>
      <c r="E81" s="66">
        <f t="shared" si="0"/>
        <v>1628</v>
      </c>
      <c r="F81" s="31">
        <v>599</v>
      </c>
      <c r="G81" s="21"/>
      <c r="H81" s="21"/>
      <c r="I81" s="21"/>
      <c r="J81" s="21">
        <v>171</v>
      </c>
      <c r="K81" s="21"/>
      <c r="L81" s="21"/>
      <c r="M81" s="21"/>
      <c r="N81" s="21"/>
      <c r="O81" s="21"/>
      <c r="P81" s="88"/>
      <c r="Q81" s="21">
        <v>853</v>
      </c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>
        <v>5</v>
      </c>
    </row>
    <row r="82" spans="1:28" s="3" customFormat="1" ht="28.5" customHeight="1">
      <c r="A82" s="41">
        <v>181</v>
      </c>
      <c r="B82" s="22" t="s">
        <v>126</v>
      </c>
      <c r="C82" s="20">
        <v>250</v>
      </c>
      <c r="D82" s="20">
        <v>800</v>
      </c>
      <c r="E82" s="65">
        <f t="shared" si="0"/>
        <v>724</v>
      </c>
      <c r="F82" s="60">
        <f>SUM(F83)</f>
        <v>724</v>
      </c>
      <c r="G82" s="60">
        <f aca="true" t="shared" si="24" ref="G82:AB82">SUM(G83)</f>
        <v>0</v>
      </c>
      <c r="H82" s="60">
        <f t="shared" si="24"/>
        <v>0</v>
      </c>
      <c r="I82" s="60">
        <f t="shared" si="24"/>
        <v>0</v>
      </c>
      <c r="J82" s="60">
        <f t="shared" si="24"/>
        <v>0</v>
      </c>
      <c r="K82" s="60">
        <f t="shared" si="24"/>
        <v>0</v>
      </c>
      <c r="L82" s="60">
        <f t="shared" si="24"/>
        <v>0</v>
      </c>
      <c r="M82" s="60">
        <f t="shared" si="24"/>
        <v>0</v>
      </c>
      <c r="N82" s="60">
        <f t="shared" si="24"/>
        <v>0</v>
      </c>
      <c r="O82" s="60">
        <f t="shared" si="24"/>
        <v>0</v>
      </c>
      <c r="P82" s="60">
        <f t="shared" si="24"/>
        <v>0</v>
      </c>
      <c r="Q82" s="60">
        <f t="shared" si="24"/>
        <v>0</v>
      </c>
      <c r="R82" s="60">
        <f t="shared" si="24"/>
        <v>0</v>
      </c>
      <c r="S82" s="60">
        <f t="shared" si="24"/>
        <v>0</v>
      </c>
      <c r="T82" s="60">
        <f t="shared" si="24"/>
        <v>0</v>
      </c>
      <c r="U82" s="60">
        <f t="shared" si="24"/>
        <v>0</v>
      </c>
      <c r="V82" s="60">
        <f t="shared" si="24"/>
        <v>0</v>
      </c>
      <c r="W82" s="60">
        <f t="shared" si="24"/>
        <v>0</v>
      </c>
      <c r="X82" s="60">
        <f t="shared" si="24"/>
        <v>0</v>
      </c>
      <c r="Y82" s="60">
        <f t="shared" si="24"/>
        <v>0</v>
      </c>
      <c r="Z82" s="60">
        <f t="shared" si="24"/>
        <v>0</v>
      </c>
      <c r="AA82" s="60">
        <f t="shared" si="24"/>
        <v>0</v>
      </c>
      <c r="AB82" s="60">
        <f t="shared" si="24"/>
        <v>0</v>
      </c>
    </row>
    <row r="83" spans="1:28" s="2" customFormat="1" ht="20.25" customHeight="1">
      <c r="A83" s="43" t="s">
        <v>127</v>
      </c>
      <c r="B83" s="32" t="s">
        <v>131</v>
      </c>
      <c r="C83" s="30"/>
      <c r="D83" s="30"/>
      <c r="E83" s="66">
        <f t="shared" si="0"/>
        <v>724</v>
      </c>
      <c r="F83" s="31">
        <v>724</v>
      </c>
      <c r="G83" s="21"/>
      <c r="H83" s="10"/>
      <c r="I83" s="10"/>
      <c r="J83" s="10"/>
      <c r="K83" s="10"/>
      <c r="L83" s="10"/>
      <c r="M83" s="10"/>
      <c r="N83" s="10"/>
      <c r="O83" s="10"/>
      <c r="P83" s="92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</row>
    <row r="84" spans="1:28" s="2" customFormat="1" ht="45" customHeight="1">
      <c r="A84" s="6" t="s">
        <v>128</v>
      </c>
      <c r="B84" s="15" t="s">
        <v>129</v>
      </c>
      <c r="C84" s="19">
        <f>SUM(C78+C82+C80)</f>
        <v>1300</v>
      </c>
      <c r="D84" s="19">
        <f>SUM(D78+D82+D80)</f>
        <v>2856</v>
      </c>
      <c r="E84" s="28">
        <f t="shared" si="0"/>
        <v>2758</v>
      </c>
      <c r="F84" s="19">
        <f aca="true" t="shared" si="25" ref="F84:AB84">SUM(F78+F82+F80)</f>
        <v>1729</v>
      </c>
      <c r="G84" s="19">
        <f t="shared" si="25"/>
        <v>0</v>
      </c>
      <c r="H84" s="19">
        <f t="shared" si="25"/>
        <v>0</v>
      </c>
      <c r="I84" s="19">
        <f t="shared" si="25"/>
        <v>0</v>
      </c>
      <c r="J84" s="19">
        <f t="shared" si="25"/>
        <v>171</v>
      </c>
      <c r="K84" s="19">
        <f t="shared" si="25"/>
        <v>0</v>
      </c>
      <c r="L84" s="19">
        <f t="shared" si="25"/>
        <v>0</v>
      </c>
      <c r="M84" s="19">
        <f t="shared" si="25"/>
        <v>0</v>
      </c>
      <c r="N84" s="19">
        <f t="shared" si="25"/>
        <v>0</v>
      </c>
      <c r="O84" s="19">
        <f t="shared" si="25"/>
        <v>0</v>
      </c>
      <c r="P84" s="19">
        <f t="shared" si="25"/>
        <v>0</v>
      </c>
      <c r="Q84" s="19">
        <f t="shared" si="25"/>
        <v>853</v>
      </c>
      <c r="R84" s="19">
        <f t="shared" si="25"/>
        <v>0</v>
      </c>
      <c r="S84" s="19">
        <f t="shared" si="25"/>
        <v>0</v>
      </c>
      <c r="T84" s="19">
        <f t="shared" si="25"/>
        <v>0</v>
      </c>
      <c r="U84" s="19">
        <f t="shared" si="25"/>
        <v>0</v>
      </c>
      <c r="V84" s="19">
        <f t="shared" si="25"/>
        <v>0</v>
      </c>
      <c r="W84" s="19">
        <f t="shared" si="25"/>
        <v>0</v>
      </c>
      <c r="X84" s="19">
        <f t="shared" si="25"/>
        <v>0</v>
      </c>
      <c r="Y84" s="19">
        <f t="shared" si="25"/>
        <v>0</v>
      </c>
      <c r="Z84" s="19">
        <f t="shared" si="25"/>
        <v>0</v>
      </c>
      <c r="AA84" s="19">
        <f t="shared" si="25"/>
        <v>0</v>
      </c>
      <c r="AB84" s="19">
        <f t="shared" si="25"/>
        <v>5</v>
      </c>
    </row>
    <row r="85" spans="1:28" s="2" customFormat="1" ht="24.75" customHeight="1">
      <c r="A85" s="40" t="s">
        <v>153</v>
      </c>
      <c r="B85" s="22" t="s">
        <v>154</v>
      </c>
      <c r="C85" s="20">
        <v>0</v>
      </c>
      <c r="D85" s="20">
        <v>259</v>
      </c>
      <c r="E85" s="65">
        <f t="shared" si="0"/>
        <v>259</v>
      </c>
      <c r="F85" s="60">
        <f>SUM(F86)</f>
        <v>259</v>
      </c>
      <c r="G85" s="60">
        <f aca="true" t="shared" si="26" ref="G85:AB85">SUM(G86)</f>
        <v>0</v>
      </c>
      <c r="H85" s="60">
        <f t="shared" si="26"/>
        <v>0</v>
      </c>
      <c r="I85" s="60">
        <f t="shared" si="26"/>
        <v>0</v>
      </c>
      <c r="J85" s="60">
        <f t="shared" si="26"/>
        <v>0</v>
      </c>
      <c r="K85" s="60">
        <f t="shared" si="26"/>
        <v>0</v>
      </c>
      <c r="L85" s="60">
        <f t="shared" si="26"/>
        <v>0</v>
      </c>
      <c r="M85" s="60">
        <f t="shared" si="26"/>
        <v>0</v>
      </c>
      <c r="N85" s="60">
        <f t="shared" si="26"/>
        <v>0</v>
      </c>
      <c r="O85" s="60">
        <f t="shared" si="26"/>
        <v>0</v>
      </c>
      <c r="P85" s="60">
        <f t="shared" si="26"/>
        <v>0</v>
      </c>
      <c r="Q85" s="60">
        <f t="shared" si="26"/>
        <v>0</v>
      </c>
      <c r="R85" s="60">
        <f t="shared" si="26"/>
        <v>0</v>
      </c>
      <c r="S85" s="60">
        <f t="shared" si="26"/>
        <v>0</v>
      </c>
      <c r="T85" s="60">
        <f t="shared" si="26"/>
        <v>0</v>
      </c>
      <c r="U85" s="60">
        <f t="shared" si="26"/>
        <v>0</v>
      </c>
      <c r="V85" s="60">
        <f t="shared" si="26"/>
        <v>0</v>
      </c>
      <c r="W85" s="60">
        <f t="shared" si="26"/>
        <v>0</v>
      </c>
      <c r="X85" s="60">
        <f t="shared" si="26"/>
        <v>0</v>
      </c>
      <c r="Y85" s="60">
        <f t="shared" si="26"/>
        <v>0</v>
      </c>
      <c r="Z85" s="60">
        <f t="shared" si="26"/>
        <v>0</v>
      </c>
      <c r="AA85" s="60">
        <f t="shared" si="26"/>
        <v>0</v>
      </c>
      <c r="AB85" s="60">
        <f t="shared" si="26"/>
        <v>0</v>
      </c>
    </row>
    <row r="86" spans="1:28" s="2" customFormat="1" ht="24.75" customHeight="1">
      <c r="A86" s="43"/>
      <c r="B86" s="32" t="s">
        <v>155</v>
      </c>
      <c r="C86" s="30"/>
      <c r="D86" s="30"/>
      <c r="E86" s="66">
        <f t="shared" si="0"/>
        <v>259</v>
      </c>
      <c r="F86" s="31">
        <v>259</v>
      </c>
      <c r="G86" s="10"/>
      <c r="H86" s="10"/>
      <c r="I86" s="10"/>
      <c r="J86" s="10"/>
      <c r="K86" s="10"/>
      <c r="L86" s="10"/>
      <c r="M86" s="10"/>
      <c r="N86" s="10"/>
      <c r="O86" s="10"/>
      <c r="P86" s="92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</row>
    <row r="87" spans="1:28" s="2" customFormat="1" ht="34.5" customHeight="1">
      <c r="A87" s="40" t="s">
        <v>156</v>
      </c>
      <c r="B87" s="22" t="s">
        <v>157</v>
      </c>
      <c r="C87" s="20">
        <v>0</v>
      </c>
      <c r="D87" s="20">
        <v>3806</v>
      </c>
      <c r="E87" s="65">
        <f t="shared" si="0"/>
        <v>3806</v>
      </c>
      <c r="F87" s="60">
        <f>SUM(F88:F89)</f>
        <v>3806</v>
      </c>
      <c r="G87" s="60">
        <f aca="true" t="shared" si="27" ref="G87:AB87">SUM(G88:G89)</f>
        <v>0</v>
      </c>
      <c r="H87" s="60">
        <f t="shared" si="27"/>
        <v>0</v>
      </c>
      <c r="I87" s="60">
        <f t="shared" si="27"/>
        <v>0</v>
      </c>
      <c r="J87" s="60">
        <f t="shared" si="27"/>
        <v>0</v>
      </c>
      <c r="K87" s="60">
        <f t="shared" si="27"/>
        <v>0</v>
      </c>
      <c r="L87" s="60">
        <f t="shared" si="27"/>
        <v>0</v>
      </c>
      <c r="M87" s="60">
        <f t="shared" si="27"/>
        <v>0</v>
      </c>
      <c r="N87" s="60">
        <f t="shared" si="27"/>
        <v>0</v>
      </c>
      <c r="O87" s="60">
        <f t="shared" si="27"/>
        <v>0</v>
      </c>
      <c r="P87" s="60">
        <f t="shared" si="27"/>
        <v>0</v>
      </c>
      <c r="Q87" s="60">
        <f t="shared" si="27"/>
        <v>0</v>
      </c>
      <c r="R87" s="60">
        <f t="shared" si="27"/>
        <v>0</v>
      </c>
      <c r="S87" s="60">
        <f t="shared" si="27"/>
        <v>0</v>
      </c>
      <c r="T87" s="60">
        <f t="shared" si="27"/>
        <v>0</v>
      </c>
      <c r="U87" s="60">
        <f t="shared" si="27"/>
        <v>0</v>
      </c>
      <c r="V87" s="60">
        <f t="shared" si="27"/>
        <v>0</v>
      </c>
      <c r="W87" s="60">
        <f t="shared" si="27"/>
        <v>0</v>
      </c>
      <c r="X87" s="60">
        <f t="shared" si="27"/>
        <v>0</v>
      </c>
      <c r="Y87" s="60">
        <f t="shared" si="27"/>
        <v>0</v>
      </c>
      <c r="Z87" s="60">
        <f t="shared" si="27"/>
        <v>0</v>
      </c>
      <c r="AA87" s="60">
        <f t="shared" si="27"/>
        <v>0</v>
      </c>
      <c r="AB87" s="60">
        <f t="shared" si="27"/>
        <v>0</v>
      </c>
    </row>
    <row r="88" spans="1:28" s="2" customFormat="1" ht="24.75" customHeight="1">
      <c r="A88" s="43"/>
      <c r="B88" s="32" t="s">
        <v>158</v>
      </c>
      <c r="C88" s="30"/>
      <c r="D88" s="30"/>
      <c r="E88" s="66">
        <f t="shared" si="0"/>
        <v>3600</v>
      </c>
      <c r="F88" s="31">
        <v>3600</v>
      </c>
      <c r="G88" s="10"/>
      <c r="H88" s="10"/>
      <c r="I88" s="10"/>
      <c r="J88" s="10"/>
      <c r="K88" s="10"/>
      <c r="L88" s="10"/>
      <c r="M88" s="10"/>
      <c r="N88" s="10"/>
      <c r="O88" s="10"/>
      <c r="P88" s="92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</row>
    <row r="89" spans="1:28" s="2" customFormat="1" ht="24.75" customHeight="1">
      <c r="A89" s="43"/>
      <c r="B89" s="32" t="s">
        <v>159</v>
      </c>
      <c r="C89" s="30"/>
      <c r="D89" s="30"/>
      <c r="E89" s="66">
        <f t="shared" si="0"/>
        <v>206</v>
      </c>
      <c r="F89" s="31">
        <v>206</v>
      </c>
      <c r="G89" s="10"/>
      <c r="H89" s="10"/>
      <c r="I89" s="10"/>
      <c r="J89" s="10"/>
      <c r="K89" s="10"/>
      <c r="L89" s="10"/>
      <c r="M89" s="10"/>
      <c r="N89" s="10"/>
      <c r="O89" s="10"/>
      <c r="P89" s="92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</row>
    <row r="90" spans="1:28" s="3" customFormat="1" ht="30">
      <c r="A90" s="40" t="s">
        <v>176</v>
      </c>
      <c r="B90" s="22" t="s">
        <v>177</v>
      </c>
      <c r="C90" s="20">
        <v>506</v>
      </c>
      <c r="D90" s="20">
        <v>506</v>
      </c>
      <c r="E90" s="65">
        <f t="shared" si="0"/>
        <v>428</v>
      </c>
      <c r="F90" s="60">
        <f>SUM(F91)</f>
        <v>0</v>
      </c>
      <c r="G90" s="60">
        <f aca="true" t="shared" si="28" ref="G90:AB90">SUM(G91)</f>
        <v>0</v>
      </c>
      <c r="H90" s="60">
        <f t="shared" si="28"/>
        <v>0</v>
      </c>
      <c r="I90" s="60">
        <f t="shared" si="28"/>
        <v>0</v>
      </c>
      <c r="J90" s="60">
        <f t="shared" si="28"/>
        <v>0</v>
      </c>
      <c r="K90" s="60">
        <f t="shared" si="28"/>
        <v>0</v>
      </c>
      <c r="L90" s="60">
        <f t="shared" si="28"/>
        <v>0</v>
      </c>
      <c r="M90" s="60">
        <f t="shared" si="28"/>
        <v>0</v>
      </c>
      <c r="N90" s="60">
        <f t="shared" si="28"/>
        <v>0</v>
      </c>
      <c r="O90" s="60">
        <f t="shared" si="28"/>
        <v>0</v>
      </c>
      <c r="P90" s="60">
        <f t="shared" si="28"/>
        <v>0</v>
      </c>
      <c r="Q90" s="60">
        <f t="shared" si="28"/>
        <v>0</v>
      </c>
      <c r="R90" s="60">
        <f t="shared" si="28"/>
        <v>0</v>
      </c>
      <c r="S90" s="60">
        <f t="shared" si="28"/>
        <v>428</v>
      </c>
      <c r="T90" s="60">
        <f t="shared" si="28"/>
        <v>0</v>
      </c>
      <c r="U90" s="60">
        <f t="shared" si="28"/>
        <v>0</v>
      </c>
      <c r="V90" s="60">
        <f t="shared" si="28"/>
        <v>0</v>
      </c>
      <c r="W90" s="60">
        <f t="shared" si="28"/>
        <v>0</v>
      </c>
      <c r="X90" s="60">
        <f t="shared" si="28"/>
        <v>0</v>
      </c>
      <c r="Y90" s="60">
        <f t="shared" si="28"/>
        <v>0</v>
      </c>
      <c r="Z90" s="60">
        <f t="shared" si="28"/>
        <v>0</v>
      </c>
      <c r="AA90" s="60">
        <f t="shared" si="28"/>
        <v>0</v>
      </c>
      <c r="AB90" s="60">
        <f t="shared" si="28"/>
        <v>0</v>
      </c>
    </row>
    <row r="91" spans="1:28" s="3" customFormat="1" ht="34.5" customHeight="1">
      <c r="A91" s="43"/>
      <c r="B91" s="32" t="s">
        <v>178</v>
      </c>
      <c r="C91" s="30"/>
      <c r="D91" s="30"/>
      <c r="E91" s="66">
        <f t="shared" si="0"/>
        <v>428</v>
      </c>
      <c r="F91" s="31"/>
      <c r="G91" s="21"/>
      <c r="H91" s="21"/>
      <c r="I91" s="21"/>
      <c r="J91" s="21"/>
      <c r="K91" s="21"/>
      <c r="L91" s="21"/>
      <c r="M91" s="21"/>
      <c r="N91" s="21"/>
      <c r="O91" s="21"/>
      <c r="P91" s="88"/>
      <c r="Q91" s="21"/>
      <c r="R91" s="21"/>
      <c r="S91" s="21">
        <v>428</v>
      </c>
      <c r="T91" s="21"/>
      <c r="U91" s="21"/>
      <c r="V91" s="21"/>
      <c r="W91" s="21"/>
      <c r="X91" s="21"/>
      <c r="Y91" s="21"/>
      <c r="Z91" s="21"/>
      <c r="AA91" s="21"/>
      <c r="AB91" s="21"/>
    </row>
    <row r="92" spans="1:28" s="3" customFormat="1" ht="24.75" customHeight="1">
      <c r="A92" s="40" t="s">
        <v>160</v>
      </c>
      <c r="B92" s="22" t="s">
        <v>161</v>
      </c>
      <c r="C92" s="20">
        <v>137</v>
      </c>
      <c r="D92" s="20">
        <v>1139</v>
      </c>
      <c r="E92" s="65">
        <f t="shared" si="0"/>
        <v>1139</v>
      </c>
      <c r="F92" s="60">
        <v>1027</v>
      </c>
      <c r="G92" s="9"/>
      <c r="H92" s="18"/>
      <c r="I92" s="18"/>
      <c r="J92" s="18"/>
      <c r="K92" s="18"/>
      <c r="L92" s="18"/>
      <c r="M92" s="18"/>
      <c r="N92" s="18"/>
      <c r="O92" s="18"/>
      <c r="P92" s="87"/>
      <c r="Q92" s="18"/>
      <c r="R92" s="18"/>
      <c r="S92" s="18">
        <v>112</v>
      </c>
      <c r="T92" s="18"/>
      <c r="U92" s="18"/>
      <c r="V92" s="18"/>
      <c r="W92" s="18"/>
      <c r="X92" s="18"/>
      <c r="Y92" s="18"/>
      <c r="Z92" s="18"/>
      <c r="AA92" s="18"/>
      <c r="AB92" s="18"/>
    </row>
    <row r="93" spans="1:28" s="3" customFormat="1" ht="28.5" customHeight="1">
      <c r="A93" s="40"/>
      <c r="B93" s="22" t="s">
        <v>327</v>
      </c>
      <c r="C93" s="20"/>
      <c r="D93" s="20"/>
      <c r="E93" s="65">
        <f t="shared" si="0"/>
        <v>112</v>
      </c>
      <c r="F93" s="60"/>
      <c r="G93" s="9"/>
      <c r="H93" s="18"/>
      <c r="I93" s="18"/>
      <c r="J93" s="18"/>
      <c r="K93" s="18"/>
      <c r="L93" s="18"/>
      <c r="M93" s="18"/>
      <c r="N93" s="18"/>
      <c r="O93" s="18"/>
      <c r="P93" s="87"/>
      <c r="Q93" s="18"/>
      <c r="R93" s="18"/>
      <c r="S93" s="18">
        <v>112</v>
      </c>
      <c r="T93" s="18"/>
      <c r="U93" s="18"/>
      <c r="V93" s="18"/>
      <c r="W93" s="18"/>
      <c r="X93" s="18"/>
      <c r="Y93" s="18"/>
      <c r="Z93" s="18"/>
      <c r="AA93" s="18"/>
      <c r="AB93" s="18"/>
    </row>
    <row r="94" spans="1:28" s="2" customFormat="1" ht="24.75" customHeight="1">
      <c r="A94" s="6" t="s">
        <v>162</v>
      </c>
      <c r="B94" s="15" t="s">
        <v>163</v>
      </c>
      <c r="C94" s="19">
        <f>SUM(C85+C87+C90+C92)</f>
        <v>643</v>
      </c>
      <c r="D94" s="19">
        <f>SUM(D85+D87+D90+D92)</f>
        <v>5710</v>
      </c>
      <c r="E94" s="28">
        <f t="shared" si="0"/>
        <v>5632</v>
      </c>
      <c r="F94" s="19">
        <f aca="true" t="shared" si="29" ref="F94:AB94">SUM(F85+F87+F90+F92)</f>
        <v>5092</v>
      </c>
      <c r="G94" s="19">
        <f t="shared" si="29"/>
        <v>0</v>
      </c>
      <c r="H94" s="19">
        <f t="shared" si="29"/>
        <v>0</v>
      </c>
      <c r="I94" s="19">
        <f t="shared" si="29"/>
        <v>0</v>
      </c>
      <c r="J94" s="19">
        <f t="shared" si="29"/>
        <v>0</v>
      </c>
      <c r="K94" s="19">
        <f t="shared" si="29"/>
        <v>0</v>
      </c>
      <c r="L94" s="19">
        <f t="shared" si="29"/>
        <v>0</v>
      </c>
      <c r="M94" s="19">
        <f t="shared" si="29"/>
        <v>0</v>
      </c>
      <c r="N94" s="19">
        <f t="shared" si="29"/>
        <v>0</v>
      </c>
      <c r="O94" s="19">
        <f t="shared" si="29"/>
        <v>0</v>
      </c>
      <c r="P94" s="19">
        <f t="shared" si="29"/>
        <v>0</v>
      </c>
      <c r="Q94" s="19">
        <f t="shared" si="29"/>
        <v>0</v>
      </c>
      <c r="R94" s="19">
        <f t="shared" si="29"/>
        <v>0</v>
      </c>
      <c r="S94" s="19">
        <f t="shared" si="29"/>
        <v>540</v>
      </c>
      <c r="T94" s="19">
        <f t="shared" si="29"/>
        <v>0</v>
      </c>
      <c r="U94" s="19">
        <f t="shared" si="29"/>
        <v>0</v>
      </c>
      <c r="V94" s="19">
        <f t="shared" si="29"/>
        <v>0</v>
      </c>
      <c r="W94" s="19">
        <f t="shared" si="29"/>
        <v>0</v>
      </c>
      <c r="X94" s="19">
        <f t="shared" si="29"/>
        <v>0</v>
      </c>
      <c r="Y94" s="19">
        <f t="shared" si="29"/>
        <v>0</v>
      </c>
      <c r="Z94" s="19">
        <f t="shared" si="29"/>
        <v>0</v>
      </c>
      <c r="AA94" s="19">
        <f t="shared" si="29"/>
        <v>0</v>
      </c>
      <c r="AB94" s="19">
        <f t="shared" si="29"/>
        <v>0</v>
      </c>
    </row>
    <row r="95" spans="1:28" s="2" customFormat="1" ht="24.75" customHeight="1">
      <c r="A95" s="40" t="s">
        <v>168</v>
      </c>
      <c r="B95" s="22" t="s">
        <v>169</v>
      </c>
      <c r="C95" s="20">
        <v>19000</v>
      </c>
      <c r="D95" s="20">
        <v>8228</v>
      </c>
      <c r="E95" s="65">
        <f t="shared" si="0"/>
        <v>0</v>
      </c>
      <c r="F95" s="60"/>
      <c r="G95" s="9"/>
      <c r="H95" s="18"/>
      <c r="I95" s="18">
        <v>0</v>
      </c>
      <c r="J95" s="25"/>
      <c r="K95" s="25"/>
      <c r="L95" s="25"/>
      <c r="M95" s="25"/>
      <c r="N95" s="25"/>
      <c r="O95" s="25"/>
      <c r="P95" s="86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</row>
    <row r="96" spans="1:28" s="2" customFormat="1" ht="24.75" customHeight="1">
      <c r="A96" s="40" t="s">
        <v>170</v>
      </c>
      <c r="B96" s="22" t="s">
        <v>171</v>
      </c>
      <c r="C96" s="20">
        <v>4000</v>
      </c>
      <c r="D96" s="20">
        <v>0</v>
      </c>
      <c r="E96" s="65">
        <f t="shared" si="0"/>
        <v>0</v>
      </c>
      <c r="F96" s="60"/>
      <c r="G96" s="9"/>
      <c r="H96" s="18"/>
      <c r="I96" s="18">
        <v>0</v>
      </c>
      <c r="J96" s="25"/>
      <c r="K96" s="25"/>
      <c r="L96" s="25"/>
      <c r="M96" s="25"/>
      <c r="N96" s="25"/>
      <c r="O96" s="25"/>
      <c r="P96" s="86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</row>
    <row r="97" spans="1:28" s="2" customFormat="1" ht="24.75" customHeight="1">
      <c r="A97" s="6" t="s">
        <v>172</v>
      </c>
      <c r="B97" s="15" t="s">
        <v>173</v>
      </c>
      <c r="C97" s="19">
        <f>SUM(C95:C96)</f>
        <v>23000</v>
      </c>
      <c r="D97" s="19">
        <f>SUM(D95:D96)</f>
        <v>8228</v>
      </c>
      <c r="E97" s="28">
        <f t="shared" si="0"/>
        <v>0</v>
      </c>
      <c r="F97" s="19">
        <f aca="true" t="shared" si="30" ref="F97:AB97">SUM(F95:F96)</f>
        <v>0</v>
      </c>
      <c r="G97" s="19">
        <f t="shared" si="30"/>
        <v>0</v>
      </c>
      <c r="H97" s="19">
        <f t="shared" si="30"/>
        <v>0</v>
      </c>
      <c r="I97" s="19">
        <f t="shared" si="30"/>
        <v>0</v>
      </c>
      <c r="J97" s="19">
        <f t="shared" si="30"/>
        <v>0</v>
      </c>
      <c r="K97" s="19">
        <f t="shared" si="30"/>
        <v>0</v>
      </c>
      <c r="L97" s="19">
        <f t="shared" si="30"/>
        <v>0</v>
      </c>
      <c r="M97" s="19">
        <f t="shared" si="30"/>
        <v>0</v>
      </c>
      <c r="N97" s="19">
        <f t="shared" si="30"/>
        <v>0</v>
      </c>
      <c r="O97" s="19">
        <f t="shared" si="30"/>
        <v>0</v>
      </c>
      <c r="P97" s="19">
        <f t="shared" si="30"/>
        <v>0</v>
      </c>
      <c r="Q97" s="19">
        <f t="shared" si="30"/>
        <v>0</v>
      </c>
      <c r="R97" s="19">
        <f t="shared" si="30"/>
        <v>0</v>
      </c>
      <c r="S97" s="19">
        <f t="shared" si="30"/>
        <v>0</v>
      </c>
      <c r="T97" s="19">
        <f t="shared" si="30"/>
        <v>0</v>
      </c>
      <c r="U97" s="19">
        <f t="shared" si="30"/>
        <v>0</v>
      </c>
      <c r="V97" s="19">
        <f t="shared" si="30"/>
        <v>0</v>
      </c>
      <c r="W97" s="19">
        <f t="shared" si="30"/>
        <v>0</v>
      </c>
      <c r="X97" s="19">
        <f t="shared" si="30"/>
        <v>0</v>
      </c>
      <c r="Y97" s="19">
        <f t="shared" si="30"/>
        <v>0</v>
      </c>
      <c r="Z97" s="19">
        <f t="shared" si="30"/>
        <v>0</v>
      </c>
      <c r="AA97" s="19">
        <f t="shared" si="30"/>
        <v>0</v>
      </c>
      <c r="AB97" s="19">
        <f t="shared" si="30"/>
        <v>0</v>
      </c>
    </row>
    <row r="98" spans="1:28" s="2" customFormat="1" ht="35.25" customHeight="1">
      <c r="A98" s="6" t="s">
        <v>164</v>
      </c>
      <c r="B98" s="15" t="s">
        <v>165</v>
      </c>
      <c r="C98" s="19">
        <f>SUM(C21+C22+C62+C77+C84+C94+C97)</f>
        <v>80969</v>
      </c>
      <c r="D98" s="19">
        <f>SUM(D21+D22+D62+D77+D84+D94+D97)</f>
        <v>84696</v>
      </c>
      <c r="E98" s="28">
        <f t="shared" si="0"/>
        <v>71871</v>
      </c>
      <c r="F98" s="19">
        <f aca="true" t="shared" si="31" ref="F98:AB98">SUM(F21+F22+F62+F77+F84+F94+F97)</f>
        <v>29379</v>
      </c>
      <c r="G98" s="19">
        <f t="shared" si="31"/>
        <v>96</v>
      </c>
      <c r="H98" s="19">
        <f t="shared" si="31"/>
        <v>275</v>
      </c>
      <c r="I98" s="19">
        <f t="shared" si="31"/>
        <v>593</v>
      </c>
      <c r="J98" s="19">
        <f t="shared" si="31"/>
        <v>171</v>
      </c>
      <c r="K98" s="19">
        <f t="shared" si="31"/>
        <v>16021</v>
      </c>
      <c r="L98" s="19">
        <f t="shared" si="31"/>
        <v>132</v>
      </c>
      <c r="M98" s="19">
        <f t="shared" si="31"/>
        <v>2203</v>
      </c>
      <c r="N98" s="19">
        <f t="shared" si="31"/>
        <v>78</v>
      </c>
      <c r="O98" s="19">
        <f t="shared" si="31"/>
        <v>6658</v>
      </c>
      <c r="P98" s="19">
        <f t="shared" si="31"/>
        <v>738</v>
      </c>
      <c r="Q98" s="19">
        <f t="shared" si="31"/>
        <v>913</v>
      </c>
      <c r="R98" s="19">
        <f t="shared" si="31"/>
        <v>132</v>
      </c>
      <c r="S98" s="19">
        <f t="shared" si="31"/>
        <v>852</v>
      </c>
      <c r="T98" s="19">
        <f t="shared" si="31"/>
        <v>2306</v>
      </c>
      <c r="U98" s="19">
        <f t="shared" si="31"/>
        <v>2683</v>
      </c>
      <c r="V98" s="19">
        <f t="shared" si="31"/>
        <v>3814</v>
      </c>
      <c r="W98" s="19">
        <f t="shared" si="31"/>
        <v>585</v>
      </c>
      <c r="X98" s="19">
        <f t="shared" si="31"/>
        <v>30</v>
      </c>
      <c r="Y98" s="19">
        <f t="shared" si="31"/>
        <v>267</v>
      </c>
      <c r="Z98" s="19">
        <f t="shared" si="31"/>
        <v>2083</v>
      </c>
      <c r="AA98" s="19">
        <f t="shared" si="31"/>
        <v>349</v>
      </c>
      <c r="AB98" s="19">
        <f t="shared" si="31"/>
        <v>1513</v>
      </c>
    </row>
    <row r="99" spans="2:5" ht="15">
      <c r="B99" s="48"/>
      <c r="C99" s="53"/>
      <c r="D99" s="53"/>
      <c r="E99" s="53"/>
    </row>
    <row r="100" spans="2:5" ht="15">
      <c r="B100" s="49"/>
      <c r="C100" s="54"/>
      <c r="D100" s="54"/>
      <c r="E100" s="54"/>
    </row>
    <row r="101" spans="2:5" ht="15">
      <c r="B101" s="50"/>
      <c r="C101" s="55"/>
      <c r="D101" s="55"/>
      <c r="E101" s="55"/>
    </row>
    <row r="102" spans="2:5" ht="15">
      <c r="B102" s="48"/>
      <c r="C102" s="53"/>
      <c r="D102" s="53"/>
      <c r="E102" s="53"/>
    </row>
    <row r="103" spans="2:5" ht="15">
      <c r="B103" s="49"/>
      <c r="C103" s="54"/>
      <c r="D103" s="54"/>
      <c r="E103" s="54"/>
    </row>
    <row r="104" spans="2:5" ht="15">
      <c r="B104" s="49"/>
      <c r="C104" s="54"/>
      <c r="D104" s="54"/>
      <c r="E104" s="54"/>
    </row>
    <row r="105" spans="2:5" ht="15">
      <c r="B105" s="49"/>
      <c r="C105" s="54"/>
      <c r="D105" s="54"/>
      <c r="E105" s="54"/>
    </row>
    <row r="106" spans="2:5" ht="15">
      <c r="B106" s="49"/>
      <c r="C106" s="54"/>
      <c r="D106" s="54"/>
      <c r="E106" s="54"/>
    </row>
    <row r="107" spans="1:28" s="2" customFormat="1" ht="15">
      <c r="A107" s="7"/>
      <c r="B107" s="48"/>
      <c r="C107" s="53"/>
      <c r="D107" s="53"/>
      <c r="E107" s="53"/>
      <c r="F107" s="4"/>
      <c r="G107" s="4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</row>
  </sheetData>
  <sheetProtection/>
  <mergeCells count="2">
    <mergeCell ref="C3:E3"/>
    <mergeCell ref="C2:E2"/>
  </mergeCells>
  <printOptions/>
  <pageMargins left="0.2362204724409449" right="0.2362204724409449" top="0.7480314960629921" bottom="0.7480314960629921" header="0.31496062992125984" footer="0.31496062992125984"/>
  <pageSetup fitToHeight="0" fitToWidth="2" horizontalDpi="600" verticalDpi="600" orientation="landscape" paperSize="9" scale="58" r:id="rId1"/>
  <headerFooter alignWithMargins="0">
    <oddHeader>&amp;L&amp;12Kiadások&amp;C&amp;12Márianosztra Község Önkormányzata
2014. évi zárszámadásához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80"/>
  <sheetViews>
    <sheetView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5" sqref="A5"/>
      <selection pane="bottomRight" activeCell="B1" sqref="B1"/>
    </sheetView>
  </sheetViews>
  <sheetFormatPr defaultColWidth="9.140625" defaultRowHeight="15"/>
  <cols>
    <col min="1" max="1" width="5.28125" style="5" customWidth="1"/>
    <col min="2" max="2" width="45.421875" style="51" customWidth="1"/>
    <col min="3" max="5" width="12.140625" style="56" customWidth="1"/>
    <col min="6" max="7" width="12.140625" style="73" customWidth="1"/>
    <col min="8" max="19" width="12.140625" style="26" customWidth="1"/>
    <col min="20" max="20" width="11.57421875" style="0" customWidth="1"/>
  </cols>
  <sheetData>
    <row r="1" ht="15">
      <c r="B1" s="51" t="s">
        <v>328</v>
      </c>
    </row>
    <row r="2" spans="1:19" s="7" customFormat="1" ht="15">
      <c r="A2" s="6"/>
      <c r="B2" s="44"/>
      <c r="C2" s="96"/>
      <c r="D2" s="97"/>
      <c r="E2" s="98"/>
      <c r="F2" s="71" t="s">
        <v>18</v>
      </c>
      <c r="G2" s="23" t="s">
        <v>24</v>
      </c>
      <c r="H2" s="23" t="s">
        <v>26</v>
      </c>
      <c r="I2" s="23" t="s">
        <v>28</v>
      </c>
      <c r="J2" s="23" t="s">
        <v>203</v>
      </c>
      <c r="K2" s="23" t="s">
        <v>205</v>
      </c>
      <c r="L2" s="23" t="s">
        <v>32</v>
      </c>
      <c r="M2" s="23" t="s">
        <v>207</v>
      </c>
      <c r="N2" s="23" t="s">
        <v>210</v>
      </c>
      <c r="O2" s="23" t="s">
        <v>50</v>
      </c>
      <c r="P2" s="23" t="s">
        <v>52</v>
      </c>
      <c r="Q2" s="23" t="s">
        <v>54</v>
      </c>
      <c r="R2" s="23" t="s">
        <v>62</v>
      </c>
      <c r="S2" s="23" t="s">
        <v>66</v>
      </c>
    </row>
    <row r="3" spans="1:19" s="37" customFormat="1" ht="111.75" customHeight="1">
      <c r="A3" s="38"/>
      <c r="B3" s="35"/>
      <c r="C3" s="93" t="s">
        <v>4</v>
      </c>
      <c r="D3" s="94"/>
      <c r="E3" s="95"/>
      <c r="F3" s="72" t="s">
        <v>197</v>
      </c>
      <c r="G3" s="36" t="s">
        <v>25</v>
      </c>
      <c r="H3" s="36" t="s">
        <v>27</v>
      </c>
      <c r="I3" s="36" t="s">
        <v>29</v>
      </c>
      <c r="J3" s="36" t="s">
        <v>204</v>
      </c>
      <c r="K3" s="36" t="s">
        <v>206</v>
      </c>
      <c r="L3" s="36" t="s">
        <v>33</v>
      </c>
      <c r="M3" s="36" t="s">
        <v>208</v>
      </c>
      <c r="N3" s="36" t="s">
        <v>209</v>
      </c>
      <c r="O3" s="36" t="s">
        <v>51</v>
      </c>
      <c r="P3" s="36" t="s">
        <v>211</v>
      </c>
      <c r="Q3" s="36" t="s">
        <v>212</v>
      </c>
      <c r="R3" s="36" t="s">
        <v>63</v>
      </c>
      <c r="S3" s="36" t="s">
        <v>213</v>
      </c>
    </row>
    <row r="4" spans="1:19" s="82" customFormat="1" ht="20.25" customHeight="1">
      <c r="A4" s="78"/>
      <c r="B4" s="79"/>
      <c r="C4" s="76" t="s">
        <v>1</v>
      </c>
      <c r="D4" s="76" t="s">
        <v>2</v>
      </c>
      <c r="E4" s="77" t="s">
        <v>3</v>
      </c>
      <c r="F4" s="80" t="s">
        <v>3</v>
      </c>
      <c r="G4" s="81" t="s">
        <v>3</v>
      </c>
      <c r="H4" s="81" t="s">
        <v>3</v>
      </c>
      <c r="I4" s="81" t="s">
        <v>3</v>
      </c>
      <c r="J4" s="81" t="s">
        <v>3</v>
      </c>
      <c r="K4" s="81" t="s">
        <v>3</v>
      </c>
      <c r="L4" s="81" t="s">
        <v>3</v>
      </c>
      <c r="M4" s="81" t="s">
        <v>3</v>
      </c>
      <c r="N4" s="81" t="s">
        <v>3</v>
      </c>
      <c r="O4" s="81" t="s">
        <v>3</v>
      </c>
      <c r="P4" s="81" t="s">
        <v>3</v>
      </c>
      <c r="Q4" s="81" t="s">
        <v>3</v>
      </c>
      <c r="R4" s="81" t="s">
        <v>3</v>
      </c>
      <c r="S4" s="81" t="s">
        <v>3</v>
      </c>
    </row>
    <row r="5" spans="1:19" s="2" customFormat="1" ht="20.25" customHeight="1">
      <c r="A5" s="6"/>
      <c r="B5" s="15" t="s">
        <v>202</v>
      </c>
      <c r="C5" s="19"/>
      <c r="D5" s="19"/>
      <c r="E5" s="65"/>
      <c r="F5" s="29"/>
      <c r="G5" s="18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</row>
    <row r="6" spans="1:19" s="69" customFormat="1" ht="32.25" customHeight="1">
      <c r="A6" s="67" t="s">
        <v>19</v>
      </c>
      <c r="B6" s="68" t="s">
        <v>214</v>
      </c>
      <c r="C6" s="20">
        <v>10868</v>
      </c>
      <c r="D6" s="20">
        <v>11163</v>
      </c>
      <c r="E6" s="33">
        <f aca="true" t="shared" si="0" ref="E6:E17">SUM(F6:S6)</f>
        <v>11163</v>
      </c>
      <c r="F6" s="29"/>
      <c r="G6" s="18"/>
      <c r="H6" s="18"/>
      <c r="I6" s="18"/>
      <c r="J6" s="18">
        <v>11163</v>
      </c>
      <c r="K6" s="18"/>
      <c r="L6" s="18"/>
      <c r="M6" s="18"/>
      <c r="N6" s="18"/>
      <c r="O6" s="18"/>
      <c r="P6" s="18"/>
      <c r="Q6" s="18"/>
      <c r="R6" s="18"/>
      <c r="S6" s="18"/>
    </row>
    <row r="7" spans="1:19" s="69" customFormat="1" ht="29.25" customHeight="1">
      <c r="A7" s="67" t="s">
        <v>20</v>
      </c>
      <c r="B7" s="68" t="s">
        <v>215</v>
      </c>
      <c r="C7" s="20">
        <v>0</v>
      </c>
      <c r="D7" s="20">
        <v>0</v>
      </c>
      <c r="E7" s="33">
        <f t="shared" si="0"/>
        <v>0</v>
      </c>
      <c r="F7" s="29"/>
      <c r="G7" s="18"/>
      <c r="H7" s="18"/>
      <c r="I7" s="18"/>
      <c r="J7" s="18">
        <v>0</v>
      </c>
      <c r="K7" s="18"/>
      <c r="L7" s="18"/>
      <c r="M7" s="18"/>
      <c r="N7" s="18"/>
      <c r="O7" s="18"/>
      <c r="P7" s="18"/>
      <c r="Q7" s="18"/>
      <c r="R7" s="18"/>
      <c r="S7" s="18"/>
    </row>
    <row r="8" spans="1:19" s="69" customFormat="1" ht="29.25" customHeight="1">
      <c r="A8" s="67" t="s">
        <v>216</v>
      </c>
      <c r="B8" s="68" t="s">
        <v>217</v>
      </c>
      <c r="C8" s="20">
        <v>4260</v>
      </c>
      <c r="D8" s="20">
        <v>5880</v>
      </c>
      <c r="E8" s="33">
        <f t="shared" si="0"/>
        <v>5880</v>
      </c>
      <c r="F8" s="29"/>
      <c r="G8" s="18"/>
      <c r="H8" s="18"/>
      <c r="I8" s="18"/>
      <c r="J8" s="18">
        <v>5880</v>
      </c>
      <c r="K8" s="18"/>
      <c r="L8" s="18"/>
      <c r="M8" s="18"/>
      <c r="N8" s="18"/>
      <c r="O8" s="18"/>
      <c r="P8" s="18"/>
      <c r="Q8" s="18"/>
      <c r="R8" s="18"/>
      <c r="S8" s="18"/>
    </row>
    <row r="9" spans="1:19" s="69" customFormat="1" ht="30" customHeight="1">
      <c r="A9" s="67" t="s">
        <v>218</v>
      </c>
      <c r="B9" s="68" t="s">
        <v>219</v>
      </c>
      <c r="C9" s="20">
        <v>977</v>
      </c>
      <c r="D9" s="20">
        <v>977</v>
      </c>
      <c r="E9" s="33">
        <f t="shared" si="0"/>
        <v>977</v>
      </c>
      <c r="F9" s="29"/>
      <c r="G9" s="18"/>
      <c r="H9" s="18"/>
      <c r="I9" s="18"/>
      <c r="J9" s="18">
        <v>977</v>
      </c>
      <c r="K9" s="18"/>
      <c r="L9" s="18"/>
      <c r="M9" s="18"/>
      <c r="N9" s="18"/>
      <c r="O9" s="18"/>
      <c r="P9" s="18"/>
      <c r="Q9" s="18"/>
      <c r="R9" s="18"/>
      <c r="S9" s="18"/>
    </row>
    <row r="10" spans="1:19" s="69" customFormat="1" ht="30.75" customHeight="1">
      <c r="A10" s="67" t="s">
        <v>23</v>
      </c>
      <c r="B10" s="68" t="s">
        <v>220</v>
      </c>
      <c r="C10" s="20">
        <v>31</v>
      </c>
      <c r="D10" s="20">
        <v>203</v>
      </c>
      <c r="E10" s="33">
        <f t="shared" si="0"/>
        <v>203</v>
      </c>
      <c r="F10" s="29"/>
      <c r="G10" s="18"/>
      <c r="H10" s="18"/>
      <c r="I10" s="18"/>
      <c r="J10" s="18">
        <v>203</v>
      </c>
      <c r="K10" s="18"/>
      <c r="L10" s="18"/>
      <c r="M10" s="18"/>
      <c r="N10" s="18"/>
      <c r="O10" s="18"/>
      <c r="P10" s="18"/>
      <c r="Q10" s="18"/>
      <c r="R10" s="18"/>
      <c r="S10" s="18"/>
    </row>
    <row r="11" spans="1:19" s="69" customFormat="1" ht="20.25" customHeight="1">
      <c r="A11" s="67" t="s">
        <v>221</v>
      </c>
      <c r="B11" s="68" t="s">
        <v>222</v>
      </c>
      <c r="C11" s="20">
        <v>0</v>
      </c>
      <c r="D11" s="20">
        <v>1415</v>
      </c>
      <c r="E11" s="33">
        <f t="shared" si="0"/>
        <v>1415</v>
      </c>
      <c r="F11" s="29"/>
      <c r="G11" s="18"/>
      <c r="H11" s="18"/>
      <c r="I11" s="18"/>
      <c r="J11" s="18">
        <v>1415</v>
      </c>
      <c r="K11" s="18"/>
      <c r="L11" s="18"/>
      <c r="M11" s="18"/>
      <c r="N11" s="18"/>
      <c r="O11" s="18"/>
      <c r="P11" s="18"/>
      <c r="Q11" s="18"/>
      <c r="R11" s="18"/>
      <c r="S11" s="18"/>
    </row>
    <row r="12" spans="1:19" s="27" customFormat="1" ht="29.25" customHeight="1">
      <c r="A12" s="23" t="s">
        <v>21</v>
      </c>
      <c r="B12" s="47" t="s">
        <v>223</v>
      </c>
      <c r="C12" s="19">
        <f>SUM(C6:C11)</f>
        <v>16136</v>
      </c>
      <c r="D12" s="19">
        <f>SUM(D6:D11)</f>
        <v>19638</v>
      </c>
      <c r="E12" s="28">
        <f t="shared" si="0"/>
        <v>19638</v>
      </c>
      <c r="F12" s="19">
        <f aca="true" t="shared" si="1" ref="F12:S12">SUM(F6:F11)</f>
        <v>0</v>
      </c>
      <c r="G12" s="19">
        <f t="shared" si="1"/>
        <v>0</v>
      </c>
      <c r="H12" s="19">
        <f t="shared" si="1"/>
        <v>0</v>
      </c>
      <c r="I12" s="19">
        <f t="shared" si="1"/>
        <v>0</v>
      </c>
      <c r="J12" s="19">
        <f t="shared" si="1"/>
        <v>19638</v>
      </c>
      <c r="K12" s="19">
        <f t="shared" si="1"/>
        <v>0</v>
      </c>
      <c r="L12" s="19">
        <f t="shared" si="1"/>
        <v>0</v>
      </c>
      <c r="M12" s="19">
        <f t="shared" si="1"/>
        <v>0</v>
      </c>
      <c r="N12" s="19">
        <f t="shared" si="1"/>
        <v>0</v>
      </c>
      <c r="O12" s="19">
        <f t="shared" si="1"/>
        <v>0</v>
      </c>
      <c r="P12" s="19">
        <f t="shared" si="1"/>
        <v>0</v>
      </c>
      <c r="Q12" s="19">
        <f t="shared" si="1"/>
        <v>0</v>
      </c>
      <c r="R12" s="19">
        <f t="shared" si="1"/>
        <v>0</v>
      </c>
      <c r="S12" s="19">
        <f t="shared" si="1"/>
        <v>0</v>
      </c>
    </row>
    <row r="13" spans="1:19" s="69" customFormat="1" ht="30" customHeight="1">
      <c r="A13" s="67" t="s">
        <v>109</v>
      </c>
      <c r="B13" s="68" t="s">
        <v>225</v>
      </c>
      <c r="C13" s="20">
        <v>16626</v>
      </c>
      <c r="D13" s="20">
        <v>16893</v>
      </c>
      <c r="E13" s="33">
        <f t="shared" si="0"/>
        <v>18568</v>
      </c>
      <c r="F13" s="29">
        <v>1077</v>
      </c>
      <c r="G13" s="18"/>
      <c r="H13" s="18"/>
      <c r="I13" s="18"/>
      <c r="J13" s="18">
        <v>267</v>
      </c>
      <c r="K13" s="18"/>
      <c r="L13" s="18">
        <v>17178</v>
      </c>
      <c r="M13" s="18"/>
      <c r="N13" s="18">
        <v>46</v>
      </c>
      <c r="O13" s="18"/>
      <c r="P13" s="18"/>
      <c r="Q13" s="18"/>
      <c r="R13" s="18"/>
      <c r="S13" s="18"/>
    </row>
    <row r="14" spans="1:19" s="69" customFormat="1" ht="20.25" customHeight="1">
      <c r="A14" s="43" t="s">
        <v>224</v>
      </c>
      <c r="B14" s="32" t="s">
        <v>241</v>
      </c>
      <c r="C14" s="30"/>
      <c r="D14" s="30"/>
      <c r="E14" s="75">
        <f t="shared" si="0"/>
        <v>267</v>
      </c>
      <c r="F14" s="31"/>
      <c r="G14" s="21"/>
      <c r="H14" s="21"/>
      <c r="I14" s="21"/>
      <c r="J14" s="21">
        <v>267</v>
      </c>
      <c r="K14" s="21"/>
      <c r="L14" s="21"/>
      <c r="M14" s="21"/>
      <c r="N14" s="21"/>
      <c r="O14" s="21"/>
      <c r="P14" s="21"/>
      <c r="Q14" s="21"/>
      <c r="R14" s="21"/>
      <c r="S14" s="21"/>
    </row>
    <row r="15" spans="1:19" s="69" customFormat="1" ht="20.25" customHeight="1">
      <c r="A15" s="43" t="s">
        <v>91</v>
      </c>
      <c r="B15" s="32" t="s">
        <v>324</v>
      </c>
      <c r="C15" s="30"/>
      <c r="D15" s="30"/>
      <c r="E15" s="75">
        <f t="shared" si="0"/>
        <v>46</v>
      </c>
      <c r="F15" s="31"/>
      <c r="G15" s="21"/>
      <c r="H15" s="21"/>
      <c r="I15" s="21"/>
      <c r="J15" s="21"/>
      <c r="K15" s="21"/>
      <c r="L15" s="21"/>
      <c r="M15" s="21"/>
      <c r="N15" s="21">
        <v>46</v>
      </c>
      <c r="O15" s="21"/>
      <c r="P15" s="21"/>
      <c r="Q15" s="21"/>
      <c r="R15" s="21"/>
      <c r="S15" s="21"/>
    </row>
    <row r="16" spans="1:19" s="69" customFormat="1" ht="20.25" customHeight="1">
      <c r="A16" s="43" t="s">
        <v>93</v>
      </c>
      <c r="B16" s="32" t="s">
        <v>317</v>
      </c>
      <c r="C16" s="30"/>
      <c r="D16" s="30"/>
      <c r="E16" s="75">
        <f t="shared" si="0"/>
        <v>17178</v>
      </c>
      <c r="F16" s="31"/>
      <c r="G16" s="21"/>
      <c r="H16" s="21"/>
      <c r="I16" s="21"/>
      <c r="J16" s="21"/>
      <c r="K16" s="21"/>
      <c r="L16" s="21">
        <v>17178</v>
      </c>
      <c r="M16" s="21"/>
      <c r="N16" s="21"/>
      <c r="O16" s="21"/>
      <c r="P16" s="21"/>
      <c r="Q16" s="21"/>
      <c r="R16" s="21"/>
      <c r="S16" s="21"/>
    </row>
    <row r="17" spans="1:19" s="69" customFormat="1" ht="29.25" customHeight="1">
      <c r="A17" s="43" t="s">
        <v>239</v>
      </c>
      <c r="B17" s="32" t="s">
        <v>240</v>
      </c>
      <c r="C17" s="30"/>
      <c r="D17" s="30"/>
      <c r="E17" s="75">
        <f t="shared" si="0"/>
        <v>1077</v>
      </c>
      <c r="F17" s="31">
        <v>1077</v>
      </c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</row>
    <row r="18" spans="1:19" s="27" customFormat="1" ht="31.5" customHeight="1">
      <c r="A18" s="23" t="s">
        <v>96</v>
      </c>
      <c r="B18" s="47" t="s">
        <v>226</v>
      </c>
      <c r="C18" s="19">
        <f>SUM(C12+C13)</f>
        <v>32762</v>
      </c>
      <c r="D18" s="19">
        <f>SUM(D12+D13)</f>
        <v>36531</v>
      </c>
      <c r="E18" s="28">
        <f>SUM(F18:S18)</f>
        <v>38206</v>
      </c>
      <c r="F18" s="19">
        <f>SUM(F12+F13)</f>
        <v>1077</v>
      </c>
      <c r="G18" s="19">
        <f aca="true" t="shared" si="2" ref="G18:S18">SUM(G12+G13)</f>
        <v>0</v>
      </c>
      <c r="H18" s="19">
        <f t="shared" si="2"/>
        <v>0</v>
      </c>
      <c r="I18" s="19">
        <f t="shared" si="2"/>
        <v>0</v>
      </c>
      <c r="J18" s="19">
        <f t="shared" si="2"/>
        <v>19905</v>
      </c>
      <c r="K18" s="19">
        <f t="shared" si="2"/>
        <v>0</v>
      </c>
      <c r="L18" s="19">
        <f t="shared" si="2"/>
        <v>17178</v>
      </c>
      <c r="M18" s="19">
        <f t="shared" si="2"/>
        <v>0</v>
      </c>
      <c r="N18" s="19">
        <f t="shared" si="2"/>
        <v>46</v>
      </c>
      <c r="O18" s="19">
        <f t="shared" si="2"/>
        <v>0</v>
      </c>
      <c r="P18" s="19">
        <f t="shared" si="2"/>
        <v>0</v>
      </c>
      <c r="Q18" s="19">
        <f t="shared" si="2"/>
        <v>0</v>
      </c>
      <c r="R18" s="19">
        <f t="shared" si="2"/>
        <v>0</v>
      </c>
      <c r="S18" s="19">
        <f t="shared" si="2"/>
        <v>0</v>
      </c>
    </row>
    <row r="19" spans="1:19" s="69" customFormat="1" ht="28.5" customHeight="1">
      <c r="A19" s="67" t="s">
        <v>101</v>
      </c>
      <c r="B19" s="68" t="s">
        <v>227</v>
      </c>
      <c r="C19" s="20">
        <v>0</v>
      </c>
      <c r="D19" s="20">
        <v>49</v>
      </c>
      <c r="E19" s="33">
        <f>SUM(F19:S19)</f>
        <v>49</v>
      </c>
      <c r="F19" s="34"/>
      <c r="G19" s="20"/>
      <c r="H19" s="20"/>
      <c r="I19" s="20"/>
      <c r="J19" s="20">
        <v>49</v>
      </c>
      <c r="K19" s="20"/>
      <c r="L19" s="20"/>
      <c r="M19" s="20"/>
      <c r="N19" s="20"/>
      <c r="O19" s="20"/>
      <c r="P19" s="20"/>
      <c r="Q19" s="20"/>
      <c r="R19" s="20"/>
      <c r="S19" s="20"/>
    </row>
    <row r="20" spans="1:19" s="69" customFormat="1" ht="29.25" customHeight="1">
      <c r="A20" s="67" t="s">
        <v>242</v>
      </c>
      <c r="B20" s="68" t="s">
        <v>243</v>
      </c>
      <c r="C20" s="20">
        <v>21506</v>
      </c>
      <c r="D20" s="20">
        <v>20506</v>
      </c>
      <c r="E20" s="33">
        <f aca="true" t="shared" si="3" ref="E20:E63">SUM(F20:S20)</f>
        <v>6037</v>
      </c>
      <c r="F20" s="34">
        <v>127</v>
      </c>
      <c r="G20" s="20"/>
      <c r="H20" s="20"/>
      <c r="I20" s="20">
        <v>0</v>
      </c>
      <c r="J20" s="20"/>
      <c r="K20" s="20">
        <v>5910</v>
      </c>
      <c r="L20" s="20"/>
      <c r="M20" s="20"/>
      <c r="N20" s="20"/>
      <c r="O20" s="20"/>
      <c r="P20" s="20"/>
      <c r="Q20" s="20"/>
      <c r="R20" s="20"/>
      <c r="S20" s="20"/>
    </row>
    <row r="21" spans="1:19" s="69" customFormat="1" ht="29.25" customHeight="1">
      <c r="A21" s="43" t="s">
        <v>315</v>
      </c>
      <c r="B21" s="32" t="s">
        <v>316</v>
      </c>
      <c r="C21" s="30"/>
      <c r="D21" s="30"/>
      <c r="E21" s="75">
        <f t="shared" si="3"/>
        <v>5910</v>
      </c>
      <c r="F21" s="64"/>
      <c r="G21" s="30"/>
      <c r="H21" s="30"/>
      <c r="I21" s="30"/>
      <c r="J21" s="30"/>
      <c r="K21" s="30">
        <v>5910</v>
      </c>
      <c r="L21" s="30"/>
      <c r="M21" s="30"/>
      <c r="N21" s="30"/>
      <c r="O21" s="30"/>
      <c r="P21" s="30"/>
      <c r="Q21" s="30"/>
      <c r="R21" s="30"/>
      <c r="S21" s="30"/>
    </row>
    <row r="22" spans="1:19" s="69" customFormat="1" ht="29.25" customHeight="1">
      <c r="A22" s="43" t="s">
        <v>198</v>
      </c>
      <c r="B22" s="32" t="s">
        <v>254</v>
      </c>
      <c r="C22" s="30"/>
      <c r="D22" s="30"/>
      <c r="E22" s="75">
        <f t="shared" si="3"/>
        <v>127</v>
      </c>
      <c r="F22" s="64">
        <v>127</v>
      </c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</row>
    <row r="23" spans="1:19" s="27" customFormat="1" ht="30.75" customHeight="1">
      <c r="A23" s="23" t="s">
        <v>228</v>
      </c>
      <c r="B23" s="47" t="s">
        <v>229</v>
      </c>
      <c r="C23" s="19">
        <f>SUM(C19+C20)</f>
        <v>21506</v>
      </c>
      <c r="D23" s="19">
        <f>SUM(D19+D20)</f>
        <v>20555</v>
      </c>
      <c r="E23" s="28">
        <f t="shared" si="3"/>
        <v>6086</v>
      </c>
      <c r="F23" s="19">
        <f aca="true" t="shared" si="4" ref="F23:S23">SUM(F19+F20)</f>
        <v>127</v>
      </c>
      <c r="G23" s="19">
        <f t="shared" si="4"/>
        <v>0</v>
      </c>
      <c r="H23" s="19">
        <f t="shared" si="4"/>
        <v>0</v>
      </c>
      <c r="I23" s="19">
        <f t="shared" si="4"/>
        <v>0</v>
      </c>
      <c r="J23" s="19">
        <f t="shared" si="4"/>
        <v>49</v>
      </c>
      <c r="K23" s="19">
        <f t="shared" si="4"/>
        <v>5910</v>
      </c>
      <c r="L23" s="19">
        <f t="shared" si="4"/>
        <v>0</v>
      </c>
      <c r="M23" s="19">
        <f t="shared" si="4"/>
        <v>0</v>
      </c>
      <c r="N23" s="19">
        <f t="shared" si="4"/>
        <v>0</v>
      </c>
      <c r="O23" s="19">
        <f t="shared" si="4"/>
        <v>0</v>
      </c>
      <c r="P23" s="19">
        <f t="shared" si="4"/>
        <v>0</v>
      </c>
      <c r="Q23" s="19">
        <f t="shared" si="4"/>
        <v>0</v>
      </c>
      <c r="R23" s="19">
        <f t="shared" si="4"/>
        <v>0</v>
      </c>
      <c r="S23" s="19">
        <f t="shared" si="4"/>
        <v>0</v>
      </c>
    </row>
    <row r="24" spans="1:19" s="69" customFormat="1" ht="30.75" customHeight="1">
      <c r="A24" s="67" t="s">
        <v>292</v>
      </c>
      <c r="B24" s="68" t="s">
        <v>293</v>
      </c>
      <c r="C24" s="20">
        <v>3900</v>
      </c>
      <c r="D24" s="20">
        <v>3900</v>
      </c>
      <c r="E24" s="33">
        <f t="shared" si="3"/>
        <v>3179</v>
      </c>
      <c r="F24" s="29"/>
      <c r="G24" s="18">
        <v>3179</v>
      </c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</row>
    <row r="25" spans="1:19" s="69" customFormat="1" ht="30.75" customHeight="1">
      <c r="A25" s="43" t="s">
        <v>294</v>
      </c>
      <c r="B25" s="32" t="s">
        <v>295</v>
      </c>
      <c r="C25" s="30"/>
      <c r="D25" s="30"/>
      <c r="E25" s="75">
        <f t="shared" si="3"/>
        <v>353</v>
      </c>
      <c r="F25" s="31"/>
      <c r="G25" s="21">
        <v>353</v>
      </c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</row>
    <row r="26" spans="1:19" s="69" customFormat="1" ht="30.75" customHeight="1">
      <c r="A26" s="43" t="s">
        <v>296</v>
      </c>
      <c r="B26" s="32" t="s">
        <v>297</v>
      </c>
      <c r="C26" s="30"/>
      <c r="D26" s="30"/>
      <c r="E26" s="75">
        <f t="shared" si="3"/>
        <v>2826</v>
      </c>
      <c r="F26" s="31"/>
      <c r="G26" s="21">
        <v>2826</v>
      </c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</row>
    <row r="27" spans="1:19" s="69" customFormat="1" ht="30.75" customHeight="1">
      <c r="A27" s="67" t="s">
        <v>298</v>
      </c>
      <c r="B27" s="68" t="s">
        <v>299</v>
      </c>
      <c r="C27" s="20">
        <v>5000</v>
      </c>
      <c r="D27" s="20">
        <v>5000</v>
      </c>
      <c r="E27" s="33">
        <f t="shared" si="3"/>
        <v>12036</v>
      </c>
      <c r="F27" s="29"/>
      <c r="G27" s="18">
        <v>12036</v>
      </c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</row>
    <row r="28" spans="1:19" s="69" customFormat="1" ht="30.75" customHeight="1">
      <c r="A28" s="43" t="s">
        <v>300</v>
      </c>
      <c r="B28" s="32" t="s">
        <v>301</v>
      </c>
      <c r="C28" s="30"/>
      <c r="D28" s="30"/>
      <c r="E28" s="75">
        <f t="shared" si="3"/>
        <v>12036</v>
      </c>
      <c r="F28" s="31"/>
      <c r="G28" s="21">
        <v>12036</v>
      </c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</row>
    <row r="29" spans="1:19" s="69" customFormat="1" ht="30.75" customHeight="1">
      <c r="A29" s="67" t="s">
        <v>302</v>
      </c>
      <c r="B29" s="68" t="s">
        <v>303</v>
      </c>
      <c r="C29" s="20">
        <v>1500</v>
      </c>
      <c r="D29" s="20">
        <v>1500</v>
      </c>
      <c r="E29" s="33">
        <f t="shared" si="3"/>
        <v>1040</v>
      </c>
      <c r="F29" s="29"/>
      <c r="G29" s="18">
        <v>1040</v>
      </c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</row>
    <row r="30" spans="1:19" s="69" customFormat="1" ht="30.75" customHeight="1">
      <c r="A30" s="43" t="s">
        <v>304</v>
      </c>
      <c r="B30" s="32" t="s">
        <v>307</v>
      </c>
      <c r="C30" s="30"/>
      <c r="D30" s="30"/>
      <c r="E30" s="75">
        <f t="shared" si="3"/>
        <v>1040</v>
      </c>
      <c r="F30" s="31"/>
      <c r="G30" s="21">
        <v>1040</v>
      </c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</row>
    <row r="31" spans="1:19" s="69" customFormat="1" ht="30.75" customHeight="1">
      <c r="A31" s="67" t="s">
        <v>305</v>
      </c>
      <c r="B31" s="68" t="s">
        <v>306</v>
      </c>
      <c r="C31" s="20">
        <v>200</v>
      </c>
      <c r="D31" s="20">
        <v>200</v>
      </c>
      <c r="E31" s="33">
        <f t="shared" si="3"/>
        <v>139</v>
      </c>
      <c r="F31" s="29"/>
      <c r="G31" s="18">
        <v>139</v>
      </c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</row>
    <row r="32" spans="1:19" s="69" customFormat="1" ht="30.75" customHeight="1">
      <c r="A32" s="43" t="s">
        <v>308</v>
      </c>
      <c r="B32" s="32" t="s">
        <v>309</v>
      </c>
      <c r="C32" s="30"/>
      <c r="D32" s="30"/>
      <c r="E32" s="75">
        <f t="shared" si="3"/>
        <v>139</v>
      </c>
      <c r="F32" s="31"/>
      <c r="G32" s="21">
        <v>139</v>
      </c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</row>
    <row r="33" spans="1:19" s="27" customFormat="1" ht="30.75" customHeight="1">
      <c r="A33" s="23" t="s">
        <v>310</v>
      </c>
      <c r="B33" s="47" t="s">
        <v>311</v>
      </c>
      <c r="C33" s="19">
        <f>SUM(C27+C29+C31)</f>
        <v>6700</v>
      </c>
      <c r="D33" s="19">
        <f>SUM(D27+D29+D31)</f>
        <v>6700</v>
      </c>
      <c r="E33" s="33">
        <f t="shared" si="3"/>
        <v>13215</v>
      </c>
      <c r="F33" s="19">
        <f aca="true" t="shared" si="5" ref="F33:S33">SUM(F27+F29+F31)</f>
        <v>0</v>
      </c>
      <c r="G33" s="19">
        <f t="shared" si="5"/>
        <v>13215</v>
      </c>
      <c r="H33" s="19">
        <f t="shared" si="5"/>
        <v>0</v>
      </c>
      <c r="I33" s="19">
        <f t="shared" si="5"/>
        <v>0</v>
      </c>
      <c r="J33" s="19">
        <f t="shared" si="5"/>
        <v>0</v>
      </c>
      <c r="K33" s="19">
        <f t="shared" si="5"/>
        <v>0</v>
      </c>
      <c r="L33" s="19">
        <f t="shared" si="5"/>
        <v>0</v>
      </c>
      <c r="M33" s="19">
        <f t="shared" si="5"/>
        <v>0</v>
      </c>
      <c r="N33" s="19">
        <f t="shared" si="5"/>
        <v>0</v>
      </c>
      <c r="O33" s="19">
        <f t="shared" si="5"/>
        <v>0</v>
      </c>
      <c r="P33" s="19">
        <f t="shared" si="5"/>
        <v>0</v>
      </c>
      <c r="Q33" s="19">
        <f t="shared" si="5"/>
        <v>0</v>
      </c>
      <c r="R33" s="19">
        <f t="shared" si="5"/>
        <v>0</v>
      </c>
      <c r="S33" s="19">
        <f t="shared" si="5"/>
        <v>0</v>
      </c>
    </row>
    <row r="34" spans="1:19" s="69" customFormat="1" ht="30.75" customHeight="1">
      <c r="A34" s="67" t="s">
        <v>244</v>
      </c>
      <c r="B34" s="68" t="s">
        <v>245</v>
      </c>
      <c r="C34" s="20">
        <v>2100</v>
      </c>
      <c r="D34" s="20">
        <v>2100</v>
      </c>
      <c r="E34" s="33">
        <f t="shared" si="3"/>
        <v>139</v>
      </c>
      <c r="F34" s="29">
        <v>4</v>
      </c>
      <c r="G34" s="18">
        <v>135</v>
      </c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</row>
    <row r="35" spans="1:19" s="69" customFormat="1" ht="30.75" customHeight="1">
      <c r="A35" s="43" t="s">
        <v>246</v>
      </c>
      <c r="B35" s="32" t="s">
        <v>253</v>
      </c>
      <c r="C35" s="30"/>
      <c r="D35" s="30"/>
      <c r="E35" s="75">
        <f t="shared" si="3"/>
        <v>4</v>
      </c>
      <c r="F35" s="31">
        <v>4</v>
      </c>
      <c r="G35" s="21">
        <v>0</v>
      </c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</row>
    <row r="36" spans="1:19" s="69" customFormat="1" ht="30.75" customHeight="1">
      <c r="A36" s="43"/>
      <c r="B36" s="32" t="s">
        <v>312</v>
      </c>
      <c r="C36" s="30"/>
      <c r="D36" s="30"/>
      <c r="E36" s="75">
        <f t="shared" si="3"/>
        <v>31</v>
      </c>
      <c r="F36" s="31"/>
      <c r="G36" s="21">
        <v>31</v>
      </c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</row>
    <row r="37" spans="1:19" s="69" customFormat="1" ht="30.75" customHeight="1">
      <c r="A37" s="43"/>
      <c r="B37" s="32" t="s">
        <v>313</v>
      </c>
      <c r="C37" s="30"/>
      <c r="D37" s="30"/>
      <c r="E37" s="75">
        <f t="shared" si="3"/>
        <v>20</v>
      </c>
      <c r="F37" s="31"/>
      <c r="G37" s="21">
        <v>20</v>
      </c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</row>
    <row r="38" spans="1:19" s="69" customFormat="1" ht="30.75" customHeight="1">
      <c r="A38" s="43"/>
      <c r="B38" s="32" t="s">
        <v>314</v>
      </c>
      <c r="C38" s="30"/>
      <c r="D38" s="30"/>
      <c r="E38" s="75">
        <f t="shared" si="3"/>
        <v>84</v>
      </c>
      <c r="F38" s="31"/>
      <c r="G38" s="21">
        <v>84</v>
      </c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</row>
    <row r="39" spans="1:19" s="27" customFormat="1" ht="30.75" customHeight="1">
      <c r="A39" s="23" t="s">
        <v>247</v>
      </c>
      <c r="B39" s="47" t="s">
        <v>248</v>
      </c>
      <c r="C39" s="19">
        <f>SUM(C24+C33+C34)</f>
        <v>12700</v>
      </c>
      <c r="D39" s="19">
        <f>SUM(D24+D33+D34)</f>
        <v>12700</v>
      </c>
      <c r="E39" s="28">
        <f t="shared" si="3"/>
        <v>16533</v>
      </c>
      <c r="F39" s="19">
        <f aca="true" t="shared" si="6" ref="F39:S39">SUM(F24+F33+F34)</f>
        <v>4</v>
      </c>
      <c r="G39" s="19">
        <f t="shared" si="6"/>
        <v>16529</v>
      </c>
      <c r="H39" s="19">
        <f t="shared" si="6"/>
        <v>0</v>
      </c>
      <c r="I39" s="19">
        <f t="shared" si="6"/>
        <v>0</v>
      </c>
      <c r="J39" s="19">
        <f t="shared" si="6"/>
        <v>0</v>
      </c>
      <c r="K39" s="19">
        <f t="shared" si="6"/>
        <v>0</v>
      </c>
      <c r="L39" s="19">
        <f t="shared" si="6"/>
        <v>0</v>
      </c>
      <c r="M39" s="19">
        <f t="shared" si="6"/>
        <v>0</v>
      </c>
      <c r="N39" s="19">
        <f t="shared" si="6"/>
        <v>0</v>
      </c>
      <c r="O39" s="19">
        <f t="shared" si="6"/>
        <v>0</v>
      </c>
      <c r="P39" s="19">
        <f t="shared" si="6"/>
        <v>0</v>
      </c>
      <c r="Q39" s="19">
        <f t="shared" si="6"/>
        <v>0</v>
      </c>
      <c r="R39" s="19">
        <f t="shared" si="6"/>
        <v>0</v>
      </c>
      <c r="S39" s="19">
        <f t="shared" si="6"/>
        <v>0</v>
      </c>
    </row>
    <row r="40" spans="1:19" s="69" customFormat="1" ht="30.75" customHeight="1">
      <c r="A40" s="67" t="s">
        <v>249</v>
      </c>
      <c r="B40" s="68" t="s">
        <v>250</v>
      </c>
      <c r="C40" s="20">
        <v>100</v>
      </c>
      <c r="D40" s="20">
        <v>268</v>
      </c>
      <c r="E40" s="33">
        <f t="shared" si="3"/>
        <v>268</v>
      </c>
      <c r="F40" s="29">
        <v>53</v>
      </c>
      <c r="G40" s="18"/>
      <c r="H40" s="18">
        <v>62</v>
      </c>
      <c r="I40" s="18">
        <v>146</v>
      </c>
      <c r="J40" s="18"/>
      <c r="K40" s="18"/>
      <c r="L40" s="18"/>
      <c r="M40" s="18"/>
      <c r="N40" s="18"/>
      <c r="O40" s="18">
        <v>7</v>
      </c>
      <c r="P40" s="18"/>
      <c r="Q40" s="18"/>
      <c r="R40" s="18"/>
      <c r="S40" s="18"/>
    </row>
    <row r="41" spans="1:19" s="69" customFormat="1" ht="30.75" customHeight="1">
      <c r="A41" s="43" t="s">
        <v>251</v>
      </c>
      <c r="B41" s="32" t="s">
        <v>252</v>
      </c>
      <c r="C41" s="30"/>
      <c r="D41" s="30"/>
      <c r="E41" s="75">
        <f t="shared" si="3"/>
        <v>218</v>
      </c>
      <c r="F41" s="31">
        <v>3</v>
      </c>
      <c r="G41" s="21"/>
      <c r="H41" s="21">
        <v>62</v>
      </c>
      <c r="I41" s="21">
        <v>146</v>
      </c>
      <c r="J41" s="21"/>
      <c r="K41" s="21"/>
      <c r="L41" s="21"/>
      <c r="M41" s="21"/>
      <c r="N41" s="21"/>
      <c r="O41" s="21">
        <v>7</v>
      </c>
      <c r="P41" s="21"/>
      <c r="Q41" s="21"/>
      <c r="R41" s="21"/>
      <c r="S41" s="21"/>
    </row>
    <row r="42" spans="1:19" s="69" customFormat="1" ht="30.75" customHeight="1">
      <c r="A42" s="67" t="s">
        <v>127</v>
      </c>
      <c r="B42" s="68" t="s">
        <v>255</v>
      </c>
      <c r="C42" s="20">
        <v>1000</v>
      </c>
      <c r="D42" s="20">
        <v>2225</v>
      </c>
      <c r="E42" s="33">
        <f t="shared" si="3"/>
        <v>3011</v>
      </c>
      <c r="F42" s="29">
        <v>2998</v>
      </c>
      <c r="G42" s="18"/>
      <c r="H42" s="18"/>
      <c r="I42" s="18">
        <v>1</v>
      </c>
      <c r="J42" s="18"/>
      <c r="K42" s="18"/>
      <c r="L42" s="18"/>
      <c r="M42" s="18"/>
      <c r="N42" s="18"/>
      <c r="O42" s="18">
        <v>12</v>
      </c>
      <c r="P42" s="18"/>
      <c r="Q42" s="18"/>
      <c r="R42" s="18"/>
      <c r="S42" s="18"/>
    </row>
    <row r="43" spans="1:19" s="69" customFormat="1" ht="30.75" customHeight="1">
      <c r="A43" s="43" t="s">
        <v>256</v>
      </c>
      <c r="B43" s="32" t="s">
        <v>257</v>
      </c>
      <c r="C43" s="30"/>
      <c r="D43" s="30"/>
      <c r="E43" s="75">
        <f t="shared" si="3"/>
        <v>0</v>
      </c>
      <c r="F43" s="31">
        <v>0</v>
      </c>
      <c r="G43" s="21"/>
      <c r="H43" s="21"/>
      <c r="I43" s="21">
        <v>0</v>
      </c>
      <c r="J43" s="21"/>
      <c r="K43" s="21"/>
      <c r="L43" s="21"/>
      <c r="M43" s="21"/>
      <c r="N43" s="21"/>
      <c r="O43" s="21"/>
      <c r="P43" s="21"/>
      <c r="Q43" s="21"/>
      <c r="R43" s="21"/>
      <c r="S43" s="21"/>
    </row>
    <row r="44" spans="1:19" s="69" customFormat="1" ht="30.75" customHeight="1">
      <c r="A44" s="67" t="s">
        <v>258</v>
      </c>
      <c r="B44" s="68" t="s">
        <v>259</v>
      </c>
      <c r="C44" s="20">
        <v>1420</v>
      </c>
      <c r="D44" s="20">
        <v>1221</v>
      </c>
      <c r="E44" s="33">
        <f t="shared" si="3"/>
        <v>1345</v>
      </c>
      <c r="F44" s="29">
        <v>1320</v>
      </c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>
        <v>25</v>
      </c>
      <c r="S44" s="18"/>
    </row>
    <row r="45" spans="1:19" s="69" customFormat="1" ht="30.75" customHeight="1">
      <c r="A45" s="43"/>
      <c r="B45" s="32" t="s">
        <v>271</v>
      </c>
      <c r="C45" s="30"/>
      <c r="D45" s="30"/>
      <c r="E45" s="75">
        <f t="shared" si="3"/>
        <v>8</v>
      </c>
      <c r="F45" s="31">
        <v>8</v>
      </c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</row>
    <row r="46" spans="1:19" s="69" customFormat="1" ht="30.75" customHeight="1">
      <c r="A46" s="43" t="s">
        <v>260</v>
      </c>
      <c r="B46" s="32" t="s">
        <v>261</v>
      </c>
      <c r="C46" s="30"/>
      <c r="D46" s="30"/>
      <c r="E46" s="75">
        <f t="shared" si="3"/>
        <v>660</v>
      </c>
      <c r="F46" s="31">
        <v>660</v>
      </c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</row>
    <row r="47" spans="1:19" s="69" customFormat="1" ht="30.75" customHeight="1">
      <c r="A47" s="43" t="s">
        <v>262</v>
      </c>
      <c r="B47" s="32" t="s">
        <v>263</v>
      </c>
      <c r="C47" s="30"/>
      <c r="D47" s="30"/>
      <c r="E47" s="75">
        <f t="shared" si="3"/>
        <v>652</v>
      </c>
      <c r="F47" s="31">
        <v>652</v>
      </c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</row>
    <row r="48" spans="1:19" s="69" customFormat="1" ht="30.75" customHeight="1">
      <c r="A48" s="67" t="s">
        <v>325</v>
      </c>
      <c r="B48" s="68" t="s">
        <v>326</v>
      </c>
      <c r="C48" s="20">
        <v>3000</v>
      </c>
      <c r="D48" s="20">
        <v>3000</v>
      </c>
      <c r="E48" s="33">
        <f t="shared" si="3"/>
        <v>1544</v>
      </c>
      <c r="F48" s="29"/>
      <c r="G48" s="18"/>
      <c r="H48" s="18"/>
      <c r="I48" s="18"/>
      <c r="J48" s="18"/>
      <c r="K48" s="18"/>
      <c r="L48" s="18"/>
      <c r="M48" s="18"/>
      <c r="N48" s="18"/>
      <c r="O48" s="18"/>
      <c r="P48" s="18">
        <v>787</v>
      </c>
      <c r="Q48" s="18">
        <v>757</v>
      </c>
      <c r="R48" s="18"/>
      <c r="S48" s="18"/>
    </row>
    <row r="49" spans="1:19" s="69" customFormat="1" ht="30.75" customHeight="1">
      <c r="A49" s="67" t="s">
        <v>128</v>
      </c>
      <c r="B49" s="68" t="s">
        <v>264</v>
      </c>
      <c r="C49" s="20">
        <v>833</v>
      </c>
      <c r="D49" s="20">
        <v>833</v>
      </c>
      <c r="E49" s="33">
        <f t="shared" si="3"/>
        <v>795</v>
      </c>
      <c r="F49" s="29">
        <v>372</v>
      </c>
      <c r="G49" s="18"/>
      <c r="H49" s="18"/>
      <c r="I49" s="18">
        <v>6</v>
      </c>
      <c r="J49" s="18"/>
      <c r="K49" s="18"/>
      <c r="L49" s="18"/>
      <c r="M49" s="18"/>
      <c r="N49" s="18"/>
      <c r="O49" s="18"/>
      <c r="P49" s="18">
        <v>212</v>
      </c>
      <c r="Q49" s="18">
        <v>205</v>
      </c>
      <c r="R49" s="18"/>
      <c r="S49" s="18"/>
    </row>
    <row r="50" spans="1:19" s="69" customFormat="1" ht="30.75" customHeight="1">
      <c r="A50" s="67" t="s">
        <v>153</v>
      </c>
      <c r="B50" s="68" t="s">
        <v>265</v>
      </c>
      <c r="C50" s="20">
        <v>0</v>
      </c>
      <c r="D50" s="20">
        <v>2</v>
      </c>
      <c r="E50" s="33">
        <f t="shared" si="3"/>
        <v>1</v>
      </c>
      <c r="F50" s="29">
        <v>1</v>
      </c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</row>
    <row r="51" spans="1:19" s="69" customFormat="1" ht="30.75" customHeight="1">
      <c r="A51" s="67" t="s">
        <v>266</v>
      </c>
      <c r="B51" s="68" t="s">
        <v>267</v>
      </c>
      <c r="C51" s="20">
        <v>0</v>
      </c>
      <c r="D51" s="20">
        <v>10</v>
      </c>
      <c r="E51" s="33">
        <f t="shared" si="3"/>
        <v>2986</v>
      </c>
      <c r="F51" s="29">
        <v>2958</v>
      </c>
      <c r="G51" s="18"/>
      <c r="H51" s="18"/>
      <c r="I51" s="18">
        <v>28</v>
      </c>
      <c r="J51" s="18"/>
      <c r="K51" s="18"/>
      <c r="L51" s="18"/>
      <c r="M51" s="18"/>
      <c r="N51" s="18"/>
      <c r="O51" s="18"/>
      <c r="P51" s="18"/>
      <c r="Q51" s="18"/>
      <c r="R51" s="18"/>
      <c r="S51" s="18"/>
    </row>
    <row r="52" spans="1:19" s="69" customFormat="1" ht="30.75" customHeight="1">
      <c r="A52" s="43" t="s">
        <v>172</v>
      </c>
      <c r="B52" s="32" t="s">
        <v>268</v>
      </c>
      <c r="C52" s="30"/>
      <c r="D52" s="30"/>
      <c r="E52" s="75">
        <f t="shared" si="3"/>
        <v>2986</v>
      </c>
      <c r="F52" s="31">
        <v>2958</v>
      </c>
      <c r="G52" s="21"/>
      <c r="H52" s="21"/>
      <c r="I52" s="21">
        <v>28</v>
      </c>
      <c r="J52" s="21"/>
      <c r="K52" s="21"/>
      <c r="L52" s="21"/>
      <c r="M52" s="21"/>
      <c r="N52" s="21"/>
      <c r="O52" s="21"/>
      <c r="P52" s="21"/>
      <c r="Q52" s="21"/>
      <c r="R52" s="21"/>
      <c r="S52" s="21"/>
    </row>
    <row r="53" spans="1:19" s="27" customFormat="1" ht="30.75" customHeight="1">
      <c r="A53" s="23" t="s">
        <v>269</v>
      </c>
      <c r="B53" s="47" t="s">
        <v>270</v>
      </c>
      <c r="C53" s="19">
        <f>SUM(C40+C42+C44+C48+C49+C50+C51)</f>
        <v>6353</v>
      </c>
      <c r="D53" s="19">
        <f>SUM(D40+D42+D44+D48+D49+D50+D51)</f>
        <v>7559</v>
      </c>
      <c r="E53" s="28">
        <f t="shared" si="3"/>
        <v>9950</v>
      </c>
      <c r="F53" s="19">
        <f aca="true" t="shared" si="7" ref="F53:S53">SUM(F40+F42+F44+F48+F49+F50+F51)</f>
        <v>7702</v>
      </c>
      <c r="G53" s="19">
        <f t="shared" si="7"/>
        <v>0</v>
      </c>
      <c r="H53" s="19">
        <f t="shared" si="7"/>
        <v>62</v>
      </c>
      <c r="I53" s="19">
        <f t="shared" si="7"/>
        <v>181</v>
      </c>
      <c r="J53" s="19">
        <f t="shared" si="7"/>
        <v>0</v>
      </c>
      <c r="K53" s="19">
        <f t="shared" si="7"/>
        <v>0</v>
      </c>
      <c r="L53" s="19">
        <f t="shared" si="7"/>
        <v>0</v>
      </c>
      <c r="M53" s="19">
        <f t="shared" si="7"/>
        <v>0</v>
      </c>
      <c r="N53" s="19">
        <f t="shared" si="7"/>
        <v>0</v>
      </c>
      <c r="O53" s="19">
        <f t="shared" si="7"/>
        <v>19</v>
      </c>
      <c r="P53" s="19">
        <f t="shared" si="7"/>
        <v>999</v>
      </c>
      <c r="Q53" s="19">
        <f t="shared" si="7"/>
        <v>962</v>
      </c>
      <c r="R53" s="19">
        <f t="shared" si="7"/>
        <v>25</v>
      </c>
      <c r="S53" s="19">
        <f t="shared" si="7"/>
        <v>0</v>
      </c>
    </row>
    <row r="54" spans="1:19" s="69" customFormat="1" ht="30.75" customHeight="1">
      <c r="A54" s="67" t="s">
        <v>272</v>
      </c>
      <c r="B54" s="68" t="s">
        <v>273</v>
      </c>
      <c r="C54" s="20">
        <v>50</v>
      </c>
      <c r="D54" s="20">
        <v>87</v>
      </c>
      <c r="E54" s="33">
        <f t="shared" si="3"/>
        <v>82</v>
      </c>
      <c r="F54" s="29">
        <v>82</v>
      </c>
      <c r="G54" s="18"/>
      <c r="H54" s="18"/>
      <c r="I54" s="18">
        <v>0</v>
      </c>
      <c r="J54" s="18"/>
      <c r="K54" s="18"/>
      <c r="L54" s="18"/>
      <c r="M54" s="18"/>
      <c r="N54" s="18"/>
      <c r="O54" s="18"/>
      <c r="P54" s="18"/>
      <c r="Q54" s="18"/>
      <c r="R54" s="18"/>
      <c r="S54" s="18"/>
    </row>
    <row r="55" spans="1:19" s="27" customFormat="1" ht="30.75" customHeight="1">
      <c r="A55" s="23" t="s">
        <v>274</v>
      </c>
      <c r="B55" s="47" t="s">
        <v>275</v>
      </c>
      <c r="C55" s="19">
        <f>SUM(C54)</f>
        <v>50</v>
      </c>
      <c r="D55" s="19">
        <f>SUM(D54)</f>
        <v>87</v>
      </c>
      <c r="E55" s="28">
        <f t="shared" si="3"/>
        <v>82</v>
      </c>
      <c r="F55" s="19">
        <f aca="true" t="shared" si="8" ref="F55:S55">SUM(F54)</f>
        <v>82</v>
      </c>
      <c r="G55" s="19">
        <f t="shared" si="8"/>
        <v>0</v>
      </c>
      <c r="H55" s="19">
        <f t="shared" si="8"/>
        <v>0</v>
      </c>
      <c r="I55" s="19">
        <f t="shared" si="8"/>
        <v>0</v>
      </c>
      <c r="J55" s="19">
        <f t="shared" si="8"/>
        <v>0</v>
      </c>
      <c r="K55" s="19">
        <f t="shared" si="8"/>
        <v>0</v>
      </c>
      <c r="L55" s="19">
        <f t="shared" si="8"/>
        <v>0</v>
      </c>
      <c r="M55" s="19">
        <f t="shared" si="8"/>
        <v>0</v>
      </c>
      <c r="N55" s="19">
        <f t="shared" si="8"/>
        <v>0</v>
      </c>
      <c r="O55" s="19">
        <f t="shared" si="8"/>
        <v>0</v>
      </c>
      <c r="P55" s="19">
        <f t="shared" si="8"/>
        <v>0</v>
      </c>
      <c r="Q55" s="19">
        <f t="shared" si="8"/>
        <v>0</v>
      </c>
      <c r="R55" s="19">
        <f t="shared" si="8"/>
        <v>0</v>
      </c>
      <c r="S55" s="19">
        <f t="shared" si="8"/>
        <v>0</v>
      </c>
    </row>
    <row r="56" spans="1:19" s="69" customFormat="1" ht="30.75" customHeight="1">
      <c r="A56" s="67" t="s">
        <v>276</v>
      </c>
      <c r="B56" s="68" t="s">
        <v>277</v>
      </c>
      <c r="C56" s="20">
        <v>0</v>
      </c>
      <c r="D56" s="20">
        <v>0</v>
      </c>
      <c r="E56" s="33">
        <f t="shared" si="3"/>
        <v>40</v>
      </c>
      <c r="F56" s="29">
        <v>40</v>
      </c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</row>
    <row r="57" spans="1:19" s="69" customFormat="1" ht="30.75" customHeight="1">
      <c r="A57" s="43" t="s">
        <v>278</v>
      </c>
      <c r="B57" s="32" t="s">
        <v>279</v>
      </c>
      <c r="C57" s="30"/>
      <c r="D57" s="30"/>
      <c r="E57" s="75">
        <f t="shared" si="3"/>
        <v>40</v>
      </c>
      <c r="F57" s="31">
        <v>40</v>
      </c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</row>
    <row r="58" spans="1:19" s="69" customFormat="1" ht="30.75" customHeight="1">
      <c r="A58" s="67" t="s">
        <v>280</v>
      </c>
      <c r="B58" s="68" t="s">
        <v>281</v>
      </c>
      <c r="C58" s="20">
        <v>932</v>
      </c>
      <c r="D58" s="20">
        <v>644</v>
      </c>
      <c r="E58" s="33">
        <f t="shared" si="3"/>
        <v>668</v>
      </c>
      <c r="F58" s="29">
        <v>668</v>
      </c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</row>
    <row r="59" spans="1:19" s="69" customFormat="1" ht="30.75" customHeight="1">
      <c r="A59" s="43" t="s">
        <v>282</v>
      </c>
      <c r="B59" s="32" t="s">
        <v>285</v>
      </c>
      <c r="C59" s="30"/>
      <c r="D59" s="30"/>
      <c r="E59" s="75">
        <f t="shared" si="3"/>
        <v>77</v>
      </c>
      <c r="F59" s="31">
        <v>77</v>
      </c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</row>
    <row r="60" spans="1:19" s="69" customFormat="1" ht="30.75" customHeight="1">
      <c r="A60" s="43" t="s">
        <v>283</v>
      </c>
      <c r="B60" s="32" t="s">
        <v>284</v>
      </c>
      <c r="C60" s="30"/>
      <c r="D60" s="30"/>
      <c r="E60" s="75">
        <f t="shared" si="3"/>
        <v>591</v>
      </c>
      <c r="F60" s="31">
        <v>591</v>
      </c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</row>
    <row r="61" spans="1:19" s="27" customFormat="1" ht="30.75" customHeight="1">
      <c r="A61" s="23" t="s">
        <v>286</v>
      </c>
      <c r="B61" s="47" t="s">
        <v>287</v>
      </c>
      <c r="C61" s="19">
        <f>SUM(C56+C58)</f>
        <v>932</v>
      </c>
      <c r="D61" s="19">
        <f>SUM(D56+D58)</f>
        <v>644</v>
      </c>
      <c r="E61" s="28">
        <f t="shared" si="3"/>
        <v>708</v>
      </c>
      <c r="F61" s="19">
        <f aca="true" t="shared" si="9" ref="F61:S61">SUM(F56+F58)</f>
        <v>708</v>
      </c>
      <c r="G61" s="19">
        <f t="shared" si="9"/>
        <v>0</v>
      </c>
      <c r="H61" s="19">
        <f t="shared" si="9"/>
        <v>0</v>
      </c>
      <c r="I61" s="19">
        <f t="shared" si="9"/>
        <v>0</v>
      </c>
      <c r="J61" s="19">
        <f t="shared" si="9"/>
        <v>0</v>
      </c>
      <c r="K61" s="19">
        <f t="shared" si="9"/>
        <v>0</v>
      </c>
      <c r="L61" s="19">
        <f t="shared" si="9"/>
        <v>0</v>
      </c>
      <c r="M61" s="19">
        <f t="shared" si="9"/>
        <v>0</v>
      </c>
      <c r="N61" s="19">
        <f t="shared" si="9"/>
        <v>0</v>
      </c>
      <c r="O61" s="19">
        <f t="shared" si="9"/>
        <v>0</v>
      </c>
      <c r="P61" s="19">
        <f t="shared" si="9"/>
        <v>0</v>
      </c>
      <c r="Q61" s="19">
        <f t="shared" si="9"/>
        <v>0</v>
      </c>
      <c r="R61" s="19">
        <f t="shared" si="9"/>
        <v>0</v>
      </c>
      <c r="S61" s="19">
        <f t="shared" si="9"/>
        <v>0</v>
      </c>
    </row>
    <row r="62" spans="1:19" s="69" customFormat="1" ht="30.75" customHeight="1">
      <c r="A62" s="67" t="s">
        <v>318</v>
      </c>
      <c r="B62" s="68" t="s">
        <v>319</v>
      </c>
      <c r="C62" s="20">
        <v>50</v>
      </c>
      <c r="D62" s="20">
        <v>150</v>
      </c>
      <c r="E62" s="33">
        <f t="shared" si="3"/>
        <v>105</v>
      </c>
      <c r="F62" s="29"/>
      <c r="G62" s="18"/>
      <c r="H62" s="18"/>
      <c r="I62" s="18"/>
      <c r="J62" s="18"/>
      <c r="K62" s="18"/>
      <c r="L62" s="18"/>
      <c r="M62" s="18">
        <v>70</v>
      </c>
      <c r="N62" s="18"/>
      <c r="O62" s="18"/>
      <c r="P62" s="18"/>
      <c r="Q62" s="18"/>
      <c r="R62" s="18"/>
      <c r="S62" s="18">
        <v>35</v>
      </c>
    </row>
    <row r="63" spans="1:19" s="69" customFormat="1" ht="30.75" customHeight="1">
      <c r="A63" s="43" t="s">
        <v>320</v>
      </c>
      <c r="B63" s="32" t="s">
        <v>321</v>
      </c>
      <c r="C63" s="30"/>
      <c r="D63" s="30"/>
      <c r="E63" s="75">
        <f t="shared" si="3"/>
        <v>105</v>
      </c>
      <c r="F63" s="31"/>
      <c r="G63" s="21"/>
      <c r="H63" s="21"/>
      <c r="I63" s="21"/>
      <c r="J63" s="21"/>
      <c r="K63" s="21"/>
      <c r="L63" s="21"/>
      <c r="M63" s="21">
        <v>70</v>
      </c>
      <c r="N63" s="21"/>
      <c r="O63" s="21"/>
      <c r="P63" s="21"/>
      <c r="Q63" s="21"/>
      <c r="R63" s="21"/>
      <c r="S63" s="21">
        <v>35</v>
      </c>
    </row>
    <row r="64" spans="1:19" s="27" customFormat="1" ht="30.75" customHeight="1">
      <c r="A64" s="23" t="s">
        <v>322</v>
      </c>
      <c r="B64" s="47" t="s">
        <v>323</v>
      </c>
      <c r="C64" s="19">
        <f>SUM(C62)</f>
        <v>50</v>
      </c>
      <c r="D64" s="19">
        <f>SUM(D62)</f>
        <v>150</v>
      </c>
      <c r="E64" s="28">
        <f aca="true" t="shared" si="10" ref="E64:E71">SUM(F64:S64)</f>
        <v>105</v>
      </c>
      <c r="F64" s="19">
        <f aca="true" t="shared" si="11" ref="F64:S64">SUM(F62)</f>
        <v>0</v>
      </c>
      <c r="G64" s="19">
        <f t="shared" si="11"/>
        <v>0</v>
      </c>
      <c r="H64" s="19">
        <f t="shared" si="11"/>
        <v>0</v>
      </c>
      <c r="I64" s="19">
        <f t="shared" si="11"/>
        <v>0</v>
      </c>
      <c r="J64" s="19">
        <f t="shared" si="11"/>
        <v>0</v>
      </c>
      <c r="K64" s="19">
        <f t="shared" si="11"/>
        <v>0</v>
      </c>
      <c r="L64" s="19">
        <f t="shared" si="11"/>
        <v>0</v>
      </c>
      <c r="M64" s="19">
        <f t="shared" si="11"/>
        <v>70</v>
      </c>
      <c r="N64" s="19">
        <f t="shared" si="11"/>
        <v>0</v>
      </c>
      <c r="O64" s="19">
        <f t="shared" si="11"/>
        <v>0</v>
      </c>
      <c r="P64" s="19">
        <f t="shared" si="11"/>
        <v>0</v>
      </c>
      <c r="Q64" s="19">
        <f t="shared" si="11"/>
        <v>0</v>
      </c>
      <c r="R64" s="19">
        <f t="shared" si="11"/>
        <v>0</v>
      </c>
      <c r="S64" s="19">
        <f t="shared" si="11"/>
        <v>35</v>
      </c>
    </row>
    <row r="65" spans="1:19" s="27" customFormat="1" ht="34.5" customHeight="1">
      <c r="A65" s="23" t="s">
        <v>164</v>
      </c>
      <c r="B65" s="47" t="s">
        <v>230</v>
      </c>
      <c r="C65" s="19">
        <f>SUM(C18+C23+C39+C53+C55+C61+C64)</f>
        <v>74353</v>
      </c>
      <c r="D65" s="19">
        <f>SUM(D18+D23+D39+D53+D55+D61+D64)</f>
        <v>78226</v>
      </c>
      <c r="E65" s="28">
        <f t="shared" si="10"/>
        <v>71670</v>
      </c>
      <c r="F65" s="19">
        <f aca="true" t="shared" si="12" ref="F65:S65">SUM(F18+F23+F39+F53+F55+F61+F64)</f>
        <v>9700</v>
      </c>
      <c r="G65" s="19">
        <f t="shared" si="12"/>
        <v>16529</v>
      </c>
      <c r="H65" s="19">
        <f t="shared" si="12"/>
        <v>62</v>
      </c>
      <c r="I65" s="19">
        <f t="shared" si="12"/>
        <v>181</v>
      </c>
      <c r="J65" s="19">
        <f t="shared" si="12"/>
        <v>19954</v>
      </c>
      <c r="K65" s="19">
        <f t="shared" si="12"/>
        <v>5910</v>
      </c>
      <c r="L65" s="19">
        <f t="shared" si="12"/>
        <v>17178</v>
      </c>
      <c r="M65" s="19">
        <f t="shared" si="12"/>
        <v>70</v>
      </c>
      <c r="N65" s="19">
        <f t="shared" si="12"/>
        <v>46</v>
      </c>
      <c r="O65" s="19">
        <f t="shared" si="12"/>
        <v>19</v>
      </c>
      <c r="P65" s="19">
        <f t="shared" si="12"/>
        <v>999</v>
      </c>
      <c r="Q65" s="19">
        <f t="shared" si="12"/>
        <v>962</v>
      </c>
      <c r="R65" s="19">
        <f t="shared" si="12"/>
        <v>25</v>
      </c>
      <c r="S65" s="19">
        <f t="shared" si="12"/>
        <v>35</v>
      </c>
    </row>
    <row r="66" spans="1:19" s="69" customFormat="1" ht="34.5" customHeight="1">
      <c r="A66" s="67" t="s">
        <v>288</v>
      </c>
      <c r="B66" s="68" t="s">
        <v>289</v>
      </c>
      <c r="C66" s="20">
        <v>6616</v>
      </c>
      <c r="D66" s="20">
        <v>6616</v>
      </c>
      <c r="E66" s="28">
        <f t="shared" si="10"/>
        <v>6616</v>
      </c>
      <c r="F66" s="29">
        <v>6616</v>
      </c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</row>
    <row r="67" spans="1:19" s="27" customFormat="1" ht="34.5" customHeight="1">
      <c r="A67" s="23" t="s">
        <v>290</v>
      </c>
      <c r="B67" s="47" t="s">
        <v>291</v>
      </c>
      <c r="C67" s="19">
        <f>SUM(C66)</f>
        <v>6616</v>
      </c>
      <c r="D67" s="19">
        <f>SUM(D66)</f>
        <v>6616</v>
      </c>
      <c r="E67" s="28">
        <f t="shared" si="10"/>
        <v>6616</v>
      </c>
      <c r="F67" s="19">
        <f aca="true" t="shared" si="13" ref="F67:S67">SUM(F66)</f>
        <v>6616</v>
      </c>
      <c r="G67" s="19">
        <f t="shared" si="13"/>
        <v>0</v>
      </c>
      <c r="H67" s="19">
        <f t="shared" si="13"/>
        <v>0</v>
      </c>
      <c r="I67" s="19">
        <f t="shared" si="13"/>
        <v>0</v>
      </c>
      <c r="J67" s="19">
        <f t="shared" si="13"/>
        <v>0</v>
      </c>
      <c r="K67" s="19">
        <f t="shared" si="13"/>
        <v>0</v>
      </c>
      <c r="L67" s="19">
        <f t="shared" si="13"/>
        <v>0</v>
      </c>
      <c r="M67" s="19">
        <f t="shared" si="13"/>
        <v>0</v>
      </c>
      <c r="N67" s="19">
        <f t="shared" si="13"/>
        <v>0</v>
      </c>
      <c r="O67" s="19">
        <f t="shared" si="13"/>
        <v>0</v>
      </c>
      <c r="P67" s="19">
        <f t="shared" si="13"/>
        <v>0</v>
      </c>
      <c r="Q67" s="19">
        <f t="shared" si="13"/>
        <v>0</v>
      </c>
      <c r="R67" s="19">
        <f t="shared" si="13"/>
        <v>0</v>
      </c>
      <c r="S67" s="19">
        <f t="shared" si="13"/>
        <v>0</v>
      </c>
    </row>
    <row r="68" spans="1:19" s="69" customFormat="1" ht="27.75" customHeight="1">
      <c r="A68" s="67" t="s">
        <v>231</v>
      </c>
      <c r="B68" s="68" t="s">
        <v>232</v>
      </c>
      <c r="C68" s="20">
        <v>0</v>
      </c>
      <c r="D68" s="20">
        <v>3729</v>
      </c>
      <c r="E68" s="33">
        <f t="shared" si="10"/>
        <v>3729</v>
      </c>
      <c r="F68" s="34"/>
      <c r="G68" s="70"/>
      <c r="H68" s="18"/>
      <c r="I68" s="18"/>
      <c r="J68" s="18">
        <v>3729</v>
      </c>
      <c r="K68" s="18"/>
      <c r="L68" s="18"/>
      <c r="M68" s="18"/>
      <c r="N68" s="18"/>
      <c r="O68" s="18"/>
      <c r="P68" s="18"/>
      <c r="Q68" s="18"/>
      <c r="R68" s="18"/>
      <c r="S68" s="18"/>
    </row>
    <row r="69" spans="1:19" s="27" customFormat="1" ht="28.5" customHeight="1">
      <c r="A69" s="23" t="s">
        <v>233</v>
      </c>
      <c r="B69" s="47" t="s">
        <v>234</v>
      </c>
      <c r="C69" s="19">
        <f>SUM(C67+C68)</f>
        <v>6616</v>
      </c>
      <c r="D69" s="19">
        <f>SUM(D67+D68)</f>
        <v>10345</v>
      </c>
      <c r="E69" s="28">
        <f t="shared" si="10"/>
        <v>10345</v>
      </c>
      <c r="F69" s="19">
        <f aca="true" t="shared" si="14" ref="F69:S69">SUM(F67+F68)</f>
        <v>6616</v>
      </c>
      <c r="G69" s="19">
        <f t="shared" si="14"/>
        <v>0</v>
      </c>
      <c r="H69" s="19">
        <f t="shared" si="14"/>
        <v>0</v>
      </c>
      <c r="I69" s="19">
        <f t="shared" si="14"/>
        <v>0</v>
      </c>
      <c r="J69" s="19">
        <f t="shared" si="14"/>
        <v>3729</v>
      </c>
      <c r="K69" s="19">
        <f t="shared" si="14"/>
        <v>0</v>
      </c>
      <c r="L69" s="19">
        <f t="shared" si="14"/>
        <v>0</v>
      </c>
      <c r="M69" s="19">
        <f t="shared" si="14"/>
        <v>0</v>
      </c>
      <c r="N69" s="19">
        <f t="shared" si="14"/>
        <v>0</v>
      </c>
      <c r="O69" s="19">
        <f t="shared" si="14"/>
        <v>0</v>
      </c>
      <c r="P69" s="19">
        <f t="shared" si="14"/>
        <v>0</v>
      </c>
      <c r="Q69" s="19">
        <f t="shared" si="14"/>
        <v>0</v>
      </c>
      <c r="R69" s="19">
        <f t="shared" si="14"/>
        <v>0</v>
      </c>
      <c r="S69" s="19">
        <f t="shared" si="14"/>
        <v>0</v>
      </c>
    </row>
    <row r="70" spans="1:19" s="27" customFormat="1" ht="28.5" customHeight="1">
      <c r="A70" s="23" t="s">
        <v>236</v>
      </c>
      <c r="B70" s="47" t="s">
        <v>237</v>
      </c>
      <c r="C70" s="19">
        <f>SUM(C69)</f>
        <v>6616</v>
      </c>
      <c r="D70" s="19">
        <f>SUM(D69)</f>
        <v>10345</v>
      </c>
      <c r="E70" s="28">
        <f t="shared" si="10"/>
        <v>10345</v>
      </c>
      <c r="F70" s="19">
        <f aca="true" t="shared" si="15" ref="F70:S70">SUM(F69)</f>
        <v>6616</v>
      </c>
      <c r="G70" s="19">
        <f t="shared" si="15"/>
        <v>0</v>
      </c>
      <c r="H70" s="19">
        <f t="shared" si="15"/>
        <v>0</v>
      </c>
      <c r="I70" s="19">
        <f t="shared" si="15"/>
        <v>0</v>
      </c>
      <c r="J70" s="19">
        <f t="shared" si="15"/>
        <v>3729</v>
      </c>
      <c r="K70" s="19">
        <f t="shared" si="15"/>
        <v>0</v>
      </c>
      <c r="L70" s="19">
        <f t="shared" si="15"/>
        <v>0</v>
      </c>
      <c r="M70" s="19">
        <f t="shared" si="15"/>
        <v>0</v>
      </c>
      <c r="N70" s="19">
        <f t="shared" si="15"/>
        <v>0</v>
      </c>
      <c r="O70" s="19">
        <f t="shared" si="15"/>
        <v>0</v>
      </c>
      <c r="P70" s="19">
        <f t="shared" si="15"/>
        <v>0</v>
      </c>
      <c r="Q70" s="19">
        <f t="shared" si="15"/>
        <v>0</v>
      </c>
      <c r="R70" s="19">
        <f t="shared" si="15"/>
        <v>0</v>
      </c>
      <c r="S70" s="19">
        <f t="shared" si="15"/>
        <v>0</v>
      </c>
    </row>
    <row r="71" spans="1:19" s="27" customFormat="1" ht="21.75" customHeight="1">
      <c r="A71" s="23" t="s">
        <v>235</v>
      </c>
      <c r="B71" s="47" t="s">
        <v>238</v>
      </c>
      <c r="C71" s="19">
        <f>SUM(C65+C70)</f>
        <v>80969</v>
      </c>
      <c r="D71" s="19">
        <f>SUM(D65+D70)</f>
        <v>88571</v>
      </c>
      <c r="E71" s="28">
        <f t="shared" si="10"/>
        <v>82015</v>
      </c>
      <c r="F71" s="19">
        <f aca="true" t="shared" si="16" ref="F71:S71">SUM(F65+F70)</f>
        <v>16316</v>
      </c>
      <c r="G71" s="19">
        <f t="shared" si="16"/>
        <v>16529</v>
      </c>
      <c r="H71" s="19">
        <f t="shared" si="16"/>
        <v>62</v>
      </c>
      <c r="I71" s="19">
        <f t="shared" si="16"/>
        <v>181</v>
      </c>
      <c r="J71" s="19">
        <f t="shared" si="16"/>
        <v>23683</v>
      </c>
      <c r="K71" s="19">
        <f t="shared" si="16"/>
        <v>5910</v>
      </c>
      <c r="L71" s="19">
        <f t="shared" si="16"/>
        <v>17178</v>
      </c>
      <c r="M71" s="19">
        <f t="shared" si="16"/>
        <v>70</v>
      </c>
      <c r="N71" s="19">
        <f t="shared" si="16"/>
        <v>46</v>
      </c>
      <c r="O71" s="19">
        <f t="shared" si="16"/>
        <v>19</v>
      </c>
      <c r="P71" s="19">
        <f t="shared" si="16"/>
        <v>999</v>
      </c>
      <c r="Q71" s="19">
        <f t="shared" si="16"/>
        <v>962</v>
      </c>
      <c r="R71" s="19">
        <f t="shared" si="16"/>
        <v>25</v>
      </c>
      <c r="S71" s="19">
        <f t="shared" si="16"/>
        <v>35</v>
      </c>
    </row>
    <row r="72" spans="2:5" ht="15">
      <c r="B72" s="48"/>
      <c r="C72" s="53"/>
      <c r="D72" s="53"/>
      <c r="E72" s="53"/>
    </row>
    <row r="73" spans="2:5" ht="15">
      <c r="B73" s="49"/>
      <c r="C73" s="54"/>
      <c r="D73" s="54"/>
      <c r="E73" s="54"/>
    </row>
    <row r="74" spans="2:5" ht="15">
      <c r="B74" s="50"/>
      <c r="C74" s="55"/>
      <c r="D74" s="55"/>
      <c r="E74" s="55"/>
    </row>
    <row r="75" spans="2:5" ht="15">
      <c r="B75" s="48"/>
      <c r="C75" s="53"/>
      <c r="D75" s="53"/>
      <c r="E75" s="53"/>
    </row>
    <row r="76" spans="2:5" ht="15">
      <c r="B76" s="49"/>
      <c r="C76" s="54"/>
      <c r="D76" s="54"/>
      <c r="E76" s="54"/>
    </row>
    <row r="77" spans="2:5" ht="15">
      <c r="B77" s="49"/>
      <c r="C77" s="54"/>
      <c r="D77" s="54"/>
      <c r="E77" s="54"/>
    </row>
    <row r="78" spans="2:5" ht="15">
      <c r="B78" s="49"/>
      <c r="C78" s="54"/>
      <c r="D78" s="54"/>
      <c r="E78" s="54"/>
    </row>
    <row r="79" spans="2:5" ht="15">
      <c r="B79" s="49"/>
      <c r="C79" s="54"/>
      <c r="D79" s="54"/>
      <c r="E79" s="54"/>
    </row>
    <row r="80" spans="1:19" s="2" customFormat="1" ht="15">
      <c r="A80" s="7"/>
      <c r="B80" s="48"/>
      <c r="C80" s="53"/>
      <c r="D80" s="53"/>
      <c r="E80" s="53"/>
      <c r="F80" s="74"/>
      <c r="G80" s="74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</row>
  </sheetData>
  <sheetProtection/>
  <mergeCells count="2">
    <mergeCell ref="C2:E2"/>
    <mergeCell ref="C3:E3"/>
  </mergeCells>
  <printOptions horizontalCentered="1"/>
  <pageMargins left="0.2362204724409449" right="0.2362204724409449" top="0.7480314960629921" bottom="0.7480314960629921" header="0.31496062992125984" footer="0.31496062992125984"/>
  <pageSetup fitToHeight="2" horizontalDpi="600" verticalDpi="600" orientation="landscape" paperSize="9" scale="50" r:id="rId1"/>
  <headerFooter alignWithMargins="0">
    <oddHeader>&amp;L&amp;12Bevételek&amp;C&amp;12Márianosztra Község Öbkormányzata
2014. évi zárszámadásához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MKIK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Mn-Kp-Id Körjegyzőség</dc:creator>
  <cp:keywords/>
  <dc:description/>
  <cp:lastModifiedBy>Bahil Emilné dr</cp:lastModifiedBy>
  <cp:lastPrinted>2015-04-28T12:39:15Z</cp:lastPrinted>
  <dcterms:created xsi:type="dcterms:W3CDTF">2014-01-06T15:36:48Z</dcterms:created>
  <dcterms:modified xsi:type="dcterms:W3CDTF">2015-05-18T07:36:43Z</dcterms:modified>
  <cp:category/>
  <cp:version/>
  <cp:contentType/>
  <cp:contentStatus/>
</cp:coreProperties>
</file>