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9720" windowHeight="6690" activeTab="0"/>
  </bookViews>
  <sheets>
    <sheet name="1 eredménykim." sheetId="1" r:id="rId1"/>
    <sheet name="2. v.mérleg" sheetId="2" r:id="rId2"/>
    <sheet name="egyszerűsített v.mérleg 3. mell" sheetId="3" r:id="rId3"/>
    <sheet name="0-ra leírt eszközök 4 mell." sheetId="4" r:id="rId4"/>
    <sheet name="érték nélk. ny. eszközök 5 mell" sheetId="5" r:id="rId5"/>
    <sheet name="6. mell. bevétel kiadás " sheetId="6" r:id="rId6"/>
    <sheet name="7. mell. bevétel kiadás " sheetId="7" r:id="rId7"/>
    <sheet name="8 mell. mérleg " sheetId="8" r:id="rId8"/>
    <sheet name="9. mell.bevétel kiadás önk. " sheetId="9" r:id="rId9"/>
    <sheet name="10 mell ön műk. és felh. m  " sheetId="10" r:id="rId10"/>
    <sheet name="11. mell. létszám" sheetId="11" r:id="rId11"/>
    <sheet name="12. pénzmaradvány" sheetId="12" r:id="rId12"/>
    <sheet name="13. mell.bevétel kiadás PH. " sheetId="13" r:id="rId13"/>
    <sheet name="14 mell PH műk. és felh. m " sheetId="14" r:id="rId14"/>
    <sheet name="15. mell.PH létszám" sheetId="15" r:id="rId15"/>
    <sheet name="16. pénzmaradvány PH" sheetId="16" r:id="rId16"/>
    <sheet name="17. mell bevétel kiadás VÁR " sheetId="17" r:id="rId17"/>
    <sheet name="18 mell Vár műk. és felh. " sheetId="18" r:id="rId18"/>
    <sheet name="19. mell. Vár létszám  " sheetId="19" r:id="rId19"/>
    <sheet name="20 mell egysz. pénzmaradván Vár" sheetId="20" r:id="rId20"/>
    <sheet name="21 mell bevétel kiadás könyvt" sheetId="21" r:id="rId21"/>
    <sheet name="22 mell Könyv műk. és felh. m " sheetId="22" r:id="rId22"/>
    <sheet name="23. mell. Könyv létszám " sheetId="23" r:id="rId23"/>
    <sheet name="24. pénzmaradvány Könyv." sheetId="24" r:id="rId24"/>
    <sheet name="25 mell.több éves döntések köt." sheetId="25" r:id="rId25"/>
    <sheet name="26. mell. közvetett támogatások" sheetId="26" r:id="rId26"/>
    <sheet name="27 mell. ellátott. pénzb. j" sheetId="27" r:id="rId27"/>
    <sheet name="28 mell. pénzeszköz átadás" sheetId="28" r:id="rId28"/>
    <sheet name="29 mell Beruházás" sheetId="29" r:id="rId29"/>
    <sheet name="30 mell. eu-s pályázatok " sheetId="30" r:id="rId30"/>
    <sheet name="31. közp. támogatások" sheetId="31" r:id="rId31"/>
    <sheet name="32. állami támog." sheetId="32" r:id="rId32"/>
    <sheet name="33. értékvesztés" sheetId="33" r:id="rId33"/>
  </sheets>
  <externalReferences>
    <externalReference r:id="rId36"/>
  </externalReferences>
  <definedNames>
    <definedName name="_xlnm.Print_Area" localSheetId="28">'29 mell Beruházás'!$A$1:$K$75</definedName>
  </definedNames>
  <calcPr fullCalcOnLoad="1"/>
</workbook>
</file>

<file path=xl/sharedStrings.xml><?xml version="1.0" encoding="utf-8"?>
<sst xmlns="http://schemas.openxmlformats.org/spreadsheetml/2006/main" count="2852" uniqueCount="935">
  <si>
    <t>ezer Ft</t>
  </si>
  <si>
    <t>Megnevezés</t>
  </si>
  <si>
    <t>előirányzat</t>
  </si>
  <si>
    <t>ezer Ft-ban</t>
  </si>
  <si>
    <t>Személyi juttatások</t>
  </si>
  <si>
    <t>Felújítás</t>
  </si>
  <si>
    <t xml:space="preserve"> </t>
  </si>
  <si>
    <t>összesen</t>
  </si>
  <si>
    <t>Összesen</t>
  </si>
  <si>
    <t>Városi Könyvtár</t>
  </si>
  <si>
    <t>14.</t>
  </si>
  <si>
    <t>15.</t>
  </si>
  <si>
    <t>16.</t>
  </si>
  <si>
    <t>Összesen:</t>
  </si>
  <si>
    <t>1.</t>
  </si>
  <si>
    <t>2.</t>
  </si>
  <si>
    <t>3.</t>
  </si>
  <si>
    <t>4.</t>
  </si>
  <si>
    <t>5.</t>
  </si>
  <si>
    <t>6.</t>
  </si>
  <si>
    <t>7.</t>
  </si>
  <si>
    <t>Munkaadókat terhelő járulék</t>
  </si>
  <si>
    <t>10.</t>
  </si>
  <si>
    <t>11.</t>
  </si>
  <si>
    <t>12.</t>
  </si>
  <si>
    <t>13.</t>
  </si>
  <si>
    <t>Intézményi működési bevételek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</si>
  <si>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</si>
  <si>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</si>
  <si>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</si>
  <si>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</si>
  <si>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</si>
  <si>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</si>
  <si>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</si>
  <si>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</si>
  <si>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</si>
  <si>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</si>
  <si>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</si>
  <si>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</si>
  <si>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</si>
  <si>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</si>
  <si>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</si>
  <si>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</si>
  <si>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ESZKÖZÖK</t>
  </si>
  <si>
    <t>I.</t>
  </si>
  <si>
    <t>8.</t>
  </si>
  <si>
    <t>9.</t>
  </si>
  <si>
    <t>Járművek</t>
  </si>
  <si>
    <t>II.</t>
  </si>
  <si>
    <t>III.</t>
  </si>
  <si>
    <t>IV.</t>
  </si>
  <si>
    <t>33.</t>
  </si>
  <si>
    <t>34.</t>
  </si>
  <si>
    <t>35.</t>
  </si>
  <si>
    <t>36.</t>
  </si>
  <si>
    <t>37.</t>
  </si>
  <si>
    <t>38.</t>
  </si>
  <si>
    <t>V.</t>
  </si>
  <si>
    <t>FORRÁSOK</t>
  </si>
  <si>
    <t>Kötelezettségek</t>
  </si>
  <si>
    <t>Kötelezettségek megnevezése</t>
  </si>
  <si>
    <t>Köt.vállalás éve</t>
  </si>
  <si>
    <t>Beruházások összesen:</t>
  </si>
  <si>
    <t>Felújítások összesen:</t>
  </si>
  <si>
    <t>MINDÖSSZESEN:</t>
  </si>
  <si>
    <t>Tárgyi eszközök, immateriális javak értékesítése</t>
  </si>
  <si>
    <t>A</t>
  </si>
  <si>
    <t>B</t>
  </si>
  <si>
    <t>Eszközök összesen</t>
  </si>
  <si>
    <t>D</t>
  </si>
  <si>
    <t>Források összesen</t>
  </si>
  <si>
    <t>Saját tőke összesen</t>
  </si>
  <si>
    <t>előző év</t>
  </si>
  <si>
    <t>tárgy év</t>
  </si>
  <si>
    <t xml:space="preserve">   Immateriális javak</t>
  </si>
  <si>
    <t xml:space="preserve">   Tárgyi eszközök</t>
  </si>
  <si>
    <t xml:space="preserve">   Befektetett pénzügyi eszközök</t>
  </si>
  <si>
    <t xml:space="preserve">   Üzemeltetésre, kezelésre átadott eszközök</t>
  </si>
  <si>
    <t xml:space="preserve">   Készletek</t>
  </si>
  <si>
    <t xml:space="preserve">   Értékpapírok</t>
  </si>
  <si>
    <t>"0"-ra leírt eszközök nyilvántartása</t>
  </si>
  <si>
    <t>Immateriális javak</t>
  </si>
  <si>
    <t>Ingatlanok</t>
  </si>
  <si>
    <t>Gépek, berendezések</t>
  </si>
  <si>
    <t>Üzemeltetésre átadott eszközök</t>
  </si>
  <si>
    <t>Br érték</t>
  </si>
  <si>
    <t>Előző év</t>
  </si>
  <si>
    <t>Tárgy év</t>
  </si>
  <si>
    <t>jellege</t>
  </si>
  <si>
    <t>Anya gyermekével</t>
  </si>
  <si>
    <t>szobor</t>
  </si>
  <si>
    <t>Templom utca</t>
  </si>
  <si>
    <t>Plakett</t>
  </si>
  <si>
    <t>dombormű</t>
  </si>
  <si>
    <t>Patika homlokzat</t>
  </si>
  <si>
    <t>Szent István szobor</t>
  </si>
  <si>
    <t xml:space="preserve">Egressy Béni </t>
  </si>
  <si>
    <t>Vártér</t>
  </si>
  <si>
    <t>Sárkányfejes szökőkút</t>
  </si>
  <si>
    <t>Petőfi szobor</t>
  </si>
  <si>
    <t>Illyés Gyula emléktábla</t>
  </si>
  <si>
    <t>I. Világháborús emlékmű</t>
  </si>
  <si>
    <t>II Világháborús emlékmű</t>
  </si>
  <si>
    <t>Simontornyai mennyegző</t>
  </si>
  <si>
    <t>Kerámia dombormű</t>
  </si>
  <si>
    <t>Milleniumi emlékfal</t>
  </si>
  <si>
    <t>helye</t>
  </si>
  <si>
    <t>Szent István tér</t>
  </si>
  <si>
    <t>szökőkút</t>
  </si>
  <si>
    <t>Mészáros utca</t>
  </si>
  <si>
    <t>emléktábla</t>
  </si>
  <si>
    <t>Iskola utca</t>
  </si>
  <si>
    <t>Polgármesteri hivatal</t>
  </si>
  <si>
    <t>emlékfal</t>
  </si>
  <si>
    <t>Helytörténeti ház</t>
  </si>
  <si>
    <t>Hivatal elött</t>
  </si>
  <si>
    <t>Önkormányzatok sajátos működési bevételei</t>
  </si>
  <si>
    <t>Pénzügyi befektetések</t>
  </si>
  <si>
    <t>Bevételek</t>
  </si>
  <si>
    <t>Kiadások</t>
  </si>
  <si>
    <t>eredeti ei.</t>
  </si>
  <si>
    <t>Rendszeres szociális segély  Szt. 37/B. (1) bek. c) pont</t>
  </si>
  <si>
    <t>Lakásfenntartási támogatás Szt. 38. § (1) bek. a) pont (normatív)</t>
  </si>
  <si>
    <t>Adósságkezelési szolgáltatásban részesülőknek kifizetett lakásfenntartási támogatás Szt. 38. § (1) bek. (b) pont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</si>
  <si>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</si>
  <si>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</si>
  <si>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</si>
  <si>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</si>
  <si>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</si>
  <si>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</si>
  <si>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>Egyéb, az önkormányzat rendeletében megállapított juttatás</t>
  </si>
  <si>
    <t xml:space="preserve">Rászorultságtól függõ pénzbeli szociális, gyermekvédelmi ellátások összesen </t>
  </si>
  <si>
    <t>Természetben nyújtott lakásfenntartási támogatás Szt. 47.§ (1) bek. b) pont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</si>
  <si>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</si>
  <si>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</si>
  <si>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Temetési segély Szt. 47.§ (1) bek. d) pont</t>
  </si>
  <si>
    <t>Köztemetés Szt. 48.§</t>
  </si>
  <si>
    <t xml:space="preserve">Közgyógyellátás Szt. 49.§ </t>
  </si>
  <si>
    <t xml:space="preserve">Természetben nyújtott szociális ellátások összesen </t>
  </si>
  <si>
    <t xml:space="preserve">Önkormányzatok által folyósított szociális, gyermekvédelmi 
ellátások összesen </t>
  </si>
  <si>
    <t>Családi támogatások</t>
  </si>
  <si>
    <t>Központi költségvetésből folyósított egyéb ellátások Nyári gyermekétkeztetés</t>
  </si>
  <si>
    <t>Pénzeli kártérítés, egyéb pénzbeli juttatások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</si>
  <si>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</si>
  <si>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</si>
  <si>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</si>
  <si>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</si>
  <si>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</si>
  <si>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 xml:space="preserve">Ellátottak pénzbeli juttatásai </t>
  </si>
  <si>
    <t>Sor-szám</t>
  </si>
  <si>
    <t>Polgárőrség</t>
  </si>
  <si>
    <t>Támogatott szervezet, személy</t>
  </si>
  <si>
    <t>Művelődési Ház</t>
  </si>
  <si>
    <t>Óvodáztatási támogatás</t>
  </si>
  <si>
    <t>Mindenki karácsonya</t>
  </si>
  <si>
    <t>szippantott szennyvízár-támogatás</t>
  </si>
  <si>
    <t>Egyéb kötelezettségvállalások összesen</t>
  </si>
  <si>
    <t>Sor-</t>
  </si>
  <si>
    <t>létszám</t>
  </si>
  <si>
    <t>szám</t>
  </si>
  <si>
    <t>Támogatásértékű működési bevétel</t>
  </si>
  <si>
    <t>Felhalmozási célú pénzeszköz átadás államháztartáson kívülre</t>
  </si>
  <si>
    <t>Támogatásértékű felhalmozási bevétel</t>
  </si>
  <si>
    <t>Egyéb folyó kiadás</t>
  </si>
  <si>
    <t>Működési célú pénzeszköz átadás államháztartáson kívülre</t>
  </si>
  <si>
    <t>Felhalmozási célú pénzeszköz átvétel államháztartáson kívülről</t>
  </si>
  <si>
    <t>Hosszúlejáratú fejlesztési célú kötvénykibocsátás</t>
  </si>
  <si>
    <t>Támogatásértékű felhalmozási kiadás</t>
  </si>
  <si>
    <t>Város- és községgazdálkodás</t>
  </si>
  <si>
    <t>Önkormányzatok sajátos felhalmozási és tőkebevételei</t>
  </si>
  <si>
    <t>Társadalom- és szociálpolitikai juttatások</t>
  </si>
  <si>
    <t>Ellátottak pénzbeli juttatása</t>
  </si>
  <si>
    <t>Előző évi pénzmaradvány</t>
  </si>
  <si>
    <t>I. Működési célú (folyó) bevételek, működési célú (folyó) kiadások mérlege
(Önkormányzati szinten)</t>
  </si>
  <si>
    <t>Önkormányzatok költségvetési támogatása (működési célú rész)</t>
  </si>
  <si>
    <t>Dologi kiadások</t>
  </si>
  <si>
    <t>Működési célú pénzeszköz átvétel államháztartáson kívülről</t>
  </si>
  <si>
    <t>Államháztartáson belüli támogatások és tám.jell.kiadások</t>
  </si>
  <si>
    <t>Támogatási kölcsönök visszatérülése (működési)</t>
  </si>
  <si>
    <t>Működési célú hitel felvétele</t>
  </si>
  <si>
    <t>Előző évi pénzmaradvány átvétel</t>
  </si>
  <si>
    <t>Hitel kamat</t>
  </si>
  <si>
    <t>Kiegészítés, visszatérülés</t>
  </si>
  <si>
    <t>Tartalék (működési célú)</t>
  </si>
  <si>
    <t>Pénzmaradvány átadás</t>
  </si>
  <si>
    <t>ÖSSZESEN:</t>
  </si>
  <si>
    <t>Hiány:</t>
  </si>
  <si>
    <t>Többlet:</t>
  </si>
  <si>
    <t>II. Tőkejellegű bevételek és kiadások mérlege
(Önkormányzati szinten)</t>
  </si>
  <si>
    <t>Intézményi beruházás</t>
  </si>
  <si>
    <t>Önkormányzatok költségvetési támogatása (fejlesztési célú rész)</t>
  </si>
  <si>
    <t>Fejlesztési célú kölcsönnyújtás</t>
  </si>
  <si>
    <t>Értékesített tárgyi eszközök és immateriális javak áfa-ja</t>
  </si>
  <si>
    <t>Értékesített tágyi eszközök és immateriális javak áfa befizetése</t>
  </si>
  <si>
    <t>Támogatási kölcsönök visszatérülése (fejlesztési)</t>
  </si>
  <si>
    <t>Tartalék (fejlesztési célú)</t>
  </si>
  <si>
    <t>Fejlesztési hitel törlesztés</t>
  </si>
  <si>
    <t>Felhalmozási célú hitel felvétele</t>
  </si>
  <si>
    <t>Hitel kamat fejlesztési célú</t>
  </si>
  <si>
    <t>Simontornya Város Önkormányzata</t>
  </si>
  <si>
    <t>B E V É T E L E K</t>
  </si>
  <si>
    <t>Sor- szám</t>
  </si>
  <si>
    <t>Bevételi jogcím- csoport száma</t>
  </si>
  <si>
    <t>Bevételi jogcím</t>
  </si>
  <si>
    <t xml:space="preserve"> Működési bevételek</t>
  </si>
  <si>
    <t>1. Intézményi működési bevételek</t>
  </si>
  <si>
    <t>1.1.Hatósági jogkörhöz kötődő működési bevétel</t>
  </si>
  <si>
    <t>1.2. Egyéb saját bevétel</t>
  </si>
  <si>
    <t>1.3. ÁFA bevétel és visszatérülés</t>
  </si>
  <si>
    <t>1.4. Hozam és kamatbevétel</t>
  </si>
  <si>
    <t>1.5. Átvett pénzeszközök műk. célra Áht-n kívülről</t>
  </si>
  <si>
    <t xml:space="preserve"> Intézményi működési bevételek összesen</t>
  </si>
  <si>
    <t>2. Önkormányzat sajátos működési bevételei</t>
  </si>
  <si>
    <t xml:space="preserve"> 2.1. Helyi adók</t>
  </si>
  <si>
    <t xml:space="preserve"> 2.2. Átengedett központi adók</t>
  </si>
  <si>
    <t xml:space="preserve"> 2.3.Bírságok, pótlékok és egyéb sajátos bevételek</t>
  </si>
  <si>
    <t>Önkormányzat sajátos működési bevételi összesen:</t>
  </si>
  <si>
    <t>Önkormányzat működési bevételei összesen:</t>
  </si>
  <si>
    <t xml:space="preserve"> Támogatások</t>
  </si>
  <si>
    <t>1. Önkormányzatok költségvetési támogatása</t>
  </si>
  <si>
    <t xml:space="preserve"> 1.1. Normatív hozzájárulások</t>
  </si>
  <si>
    <t xml:space="preserve"> 1.2. Központosított előirányzatok</t>
  </si>
  <si>
    <t xml:space="preserve"> 1.3. Normatív kötött felhasználású  támogatás</t>
  </si>
  <si>
    <t xml:space="preserve"> 1.4. Működésképtelen önkormányzatok támogatása</t>
  </si>
  <si>
    <t xml:space="preserve"> 1.5. Fejlesztési célú támogatások</t>
  </si>
  <si>
    <t>Önkormányzatok költségvetési támogatása összesen:</t>
  </si>
  <si>
    <t xml:space="preserve"> Felhalmozási és tőkejellegű bevételek</t>
  </si>
  <si>
    <t>1. Tárgyi eszközök,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</si>
  <si>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</si>
  <si>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</si>
  <si>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</si>
  <si>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>Támogatásértékű bevétel</t>
  </si>
  <si>
    <r>
      <t xml:space="preserve"> </t>
    </r>
    <r>
      <rPr>
        <sz val="10"/>
        <rFont val="Times New Roman CE"/>
        <family val="0"/>
      </rPr>
      <t>1. Támogatásértékű működési bevétel</t>
    </r>
  </si>
  <si>
    <r>
      <t xml:space="preserve">      </t>
    </r>
    <r>
      <rPr>
        <sz val="10"/>
        <rFont val="Times New Roman CE"/>
        <family val="0"/>
      </rPr>
      <t>ebből:társadalombiztosítási alapból átvett pénzeszköz</t>
    </r>
  </si>
  <si>
    <r>
      <t xml:space="preserve"> </t>
    </r>
    <r>
      <rPr>
        <sz val="10"/>
        <rFont val="Times New Roman CE"/>
        <family val="0"/>
      </rPr>
      <t>2. Támogatásértékű felhalmozási bevétel</t>
    </r>
  </si>
  <si>
    <t>Támogatásértékű bevétel összesen:</t>
  </si>
  <si>
    <t>Véglegesen átvett pénzeszközök</t>
  </si>
  <si>
    <t xml:space="preserve">  1. Működési célú pénzeszköz átvétel államháztartáson kívülről</t>
  </si>
  <si>
    <t xml:space="preserve">  2. Felhalmozási célú pénzeszköz átvétel államháztartáson kívülről</t>
  </si>
  <si>
    <t>Véglegesen átvett pénzeszközök összesen:</t>
  </si>
  <si>
    <t>VI.</t>
  </si>
  <si>
    <t>Támogatási kölcsönök visszatérülése</t>
  </si>
  <si>
    <t>1. Működési kölcsön visszatérülése</t>
  </si>
  <si>
    <t>2. Fejlesztési kölcsön visszatérülése</t>
  </si>
  <si>
    <t>39.</t>
  </si>
  <si>
    <t xml:space="preserve"> Támogatási kölcsönök visszatérülése öszesen:</t>
  </si>
  <si>
    <t>40.</t>
  </si>
  <si>
    <t>Költségvetési bevételek összesen:</t>
  </si>
  <si>
    <t>41.</t>
  </si>
  <si>
    <t>VII.</t>
  </si>
  <si>
    <t>Költségvetési hiány belső finanszírozására szolgáló pénzforgalom nélküli bevételek</t>
  </si>
  <si>
    <t>42.</t>
  </si>
  <si>
    <t>1. Előző évi tervezett pénzmaradvány</t>
  </si>
  <si>
    <t>43.</t>
  </si>
  <si>
    <t>1.1. Működési célra</t>
  </si>
  <si>
    <t>44.</t>
  </si>
  <si>
    <t>1.2. Felhalmozási célra</t>
  </si>
  <si>
    <t>45.</t>
  </si>
  <si>
    <t xml:space="preserve"> Előző évi tervezett pénzmaradvány összesen</t>
  </si>
  <si>
    <t>46.</t>
  </si>
  <si>
    <t>Költségvetési hiány külső finanszírozására szolgáló  bevételek</t>
  </si>
  <si>
    <t>47.</t>
  </si>
  <si>
    <t>VIII.</t>
  </si>
  <si>
    <t>Értékpapírok értékesítésének bevétele</t>
  </si>
  <si>
    <t>48.</t>
  </si>
  <si>
    <t>1. Működési célú</t>
  </si>
  <si>
    <t>49.</t>
  </si>
  <si>
    <t>2. Felhalmozási célú</t>
  </si>
  <si>
    <t>50.</t>
  </si>
  <si>
    <t>Értékpapírok értékesítésének bevétele összesen</t>
  </si>
  <si>
    <t>51.</t>
  </si>
  <si>
    <t>IX.</t>
  </si>
  <si>
    <t>Kötvények kibocsátásának bevétele</t>
  </si>
  <si>
    <t>52.</t>
  </si>
  <si>
    <t>53.</t>
  </si>
  <si>
    <t>54.</t>
  </si>
  <si>
    <t>Kötvények kibocsátásának bevétele összesen</t>
  </si>
  <si>
    <t>55.</t>
  </si>
  <si>
    <t>X.</t>
  </si>
  <si>
    <t>Hitelek</t>
  </si>
  <si>
    <t>56.</t>
  </si>
  <si>
    <r>
      <t xml:space="preserve">    </t>
    </r>
    <r>
      <rPr>
        <sz val="10"/>
        <rFont val="Times New Roman CE"/>
        <family val="0"/>
      </rPr>
      <t>1. Működési célú hitel felvétele</t>
    </r>
  </si>
  <si>
    <t>57.</t>
  </si>
  <si>
    <t>1.1. Rövid lejáratú hitel felvétele</t>
  </si>
  <si>
    <t>58.</t>
  </si>
  <si>
    <t>1.2. Hosszú lejáratú hitel felvétele</t>
  </si>
  <si>
    <t>59.</t>
  </si>
  <si>
    <t xml:space="preserve"> 2. Felhalmozási célú hitel felvétele</t>
  </si>
  <si>
    <t>60.</t>
  </si>
  <si>
    <t>2.1. Rövid lejáratú hitel felvétele</t>
  </si>
  <si>
    <t>61.</t>
  </si>
  <si>
    <t>2.2. Hosszú lejáratú hitel felvétele</t>
  </si>
  <si>
    <t>62.</t>
  </si>
  <si>
    <t>Hitelek összesen:</t>
  </si>
  <si>
    <t>63.</t>
  </si>
  <si>
    <t>Költségvetési hiány külső finanszírozására szolgáló  bevételek összesen</t>
  </si>
  <si>
    <t>64.</t>
  </si>
  <si>
    <t>BEVÉTELEK  FŐÖSSZEGE:</t>
  </si>
  <si>
    <t>Simontornya Önkormányzat</t>
  </si>
  <si>
    <t>K I A D Á S O K</t>
  </si>
  <si>
    <t>Kiadási jogcím- csoport száma</t>
  </si>
  <si>
    <t>Kiadási jogcímek</t>
  </si>
  <si>
    <t xml:space="preserve"> Működési kiadások</t>
  </si>
  <si>
    <t>1. Személyi  juttatások</t>
  </si>
  <si>
    <t>2. Munkaadókat terhelő járulékok</t>
  </si>
  <si>
    <t>3. Dologi  kiadások</t>
  </si>
  <si>
    <t xml:space="preserve"> 4. Egyéb folyó kiadás</t>
  </si>
  <si>
    <t xml:space="preserve"> 5. Támogatásértékű működési kiadás</t>
  </si>
  <si>
    <t>6. Működési célú pénzeszközátadás államháztartáson kívülre</t>
  </si>
  <si>
    <t>7. Társadalom- és szociálpolitikai juttatások</t>
  </si>
  <si>
    <t>8. Működési célú kamatkiadás</t>
  </si>
  <si>
    <t>9. Ellátottak pénzbeli juttatása</t>
  </si>
  <si>
    <t>10. Működési célú támogatási kölcsönök nyújtása</t>
  </si>
  <si>
    <t>Működési kiadások összesen:</t>
  </si>
  <si>
    <t>Felhalmozási és tőke jellegű kiadások</t>
  </si>
  <si>
    <t>1. Felújítás</t>
  </si>
  <si>
    <t>2. Intézményi beruházási kiadások</t>
  </si>
  <si>
    <t xml:space="preserve"> 3. Támogatásértékű felhamozási kiadás</t>
  </si>
  <si>
    <t>4. Felhalmozási célú pénzeszközátadás államháztartáson kívülre</t>
  </si>
  <si>
    <t>5. Felhalmozási célú kamatkiadás</t>
  </si>
  <si>
    <t xml:space="preserve"> 6. Pénzügyi befektetések</t>
  </si>
  <si>
    <t>7. Felhalmozási célú támogatási kölcsönök nyújtása</t>
  </si>
  <si>
    <t>Felhalmozási és tőke jellegű kiadások összesen:</t>
  </si>
  <si>
    <t xml:space="preserve">Tartalékok </t>
  </si>
  <si>
    <t>1. Általános tartalék</t>
  </si>
  <si>
    <t>2.Működési céltartalék</t>
  </si>
  <si>
    <t>3. Felhalmozási céltartalék</t>
  </si>
  <si>
    <t xml:space="preserve">Tartalékok összesen: </t>
  </si>
  <si>
    <t>KÖLTSÉGVETÉSI KIADÁSOK ÖSSZESEN</t>
  </si>
  <si>
    <t>Finanszírozási műveletek kiadásai</t>
  </si>
  <si>
    <t>Értékpapírok vásárlásának kiadása</t>
  </si>
  <si>
    <t>Értékpapírok vásárlásának kiadása összesen</t>
  </si>
  <si>
    <t>Kötvények beváltásának kiadásai</t>
  </si>
  <si>
    <t>Kötvények beváltásának kiadásai összesen</t>
  </si>
  <si>
    <t xml:space="preserve">   1. Működési célú hitel visszafizetése</t>
  </si>
  <si>
    <t>1.1.Rövid lejáratú hitelek visszafizetése</t>
  </si>
  <si>
    <t>1.2.Hosszú lejáratú hitelek visszafizetése</t>
  </si>
  <si>
    <t>2. Fejlesztési hitel törlesztés</t>
  </si>
  <si>
    <t>2.1.Rövid lejáratú hitelek visszafizetése</t>
  </si>
  <si>
    <t>2.2.Hosszú lejáratú hitelek visszafizetése</t>
  </si>
  <si>
    <t>Hitelek összesen</t>
  </si>
  <si>
    <t>Pénzforgalom nélküli kiadás</t>
  </si>
  <si>
    <t>KIADÁSOK FŐÖSSZEGE</t>
  </si>
  <si>
    <t>Változás %</t>
  </si>
  <si>
    <t>1.6. Egyéb támogatások</t>
  </si>
  <si>
    <t>1.7. Évi költségvetési kiegészítések</t>
  </si>
  <si>
    <t>Szakfeladat összesen:</t>
  </si>
  <si>
    <t>Tárgyév előtti kifizetés</t>
  </si>
  <si>
    <t>Intézmény</t>
  </si>
  <si>
    <t>nyitó</t>
  </si>
  <si>
    <t>záró</t>
  </si>
  <si>
    <t>1)</t>
  </si>
  <si>
    <t xml:space="preserve"> Önállóan működő intézmények</t>
  </si>
  <si>
    <t>Polgármesteri hivatalhoz tartozó szakfeladatok</t>
  </si>
  <si>
    <t xml:space="preserve">Polgármesteri hivatal </t>
  </si>
  <si>
    <t>a) Önkormányzati jogalkotás</t>
  </si>
  <si>
    <t xml:space="preserve">  ebből: - választott tisztségviselő</t>
  </si>
  <si>
    <t>b) Önkormányzatok igazgatási tevékenysége</t>
  </si>
  <si>
    <t xml:space="preserve">            - köztisztviselő</t>
  </si>
  <si>
    <t xml:space="preserve">            - egyéb bérrendszer hatálya alá tartozók</t>
  </si>
  <si>
    <t>2)</t>
  </si>
  <si>
    <t>3)</t>
  </si>
  <si>
    <t>Védőnői szolgálat</t>
  </si>
  <si>
    <t>Szakfeladatok összesen:</t>
  </si>
  <si>
    <t>Önkormányzat összesen:</t>
  </si>
  <si>
    <t>Közhasznú foglalkoztatás keretében</t>
  </si>
  <si>
    <t>Közcélú foglalkoztatás keretében</t>
  </si>
  <si>
    <t>Közfoglalkoztatottak összesen:</t>
  </si>
  <si>
    <t>Tájékoztató adat:</t>
  </si>
  <si>
    <t>Közvetett támogatás</t>
  </si>
  <si>
    <t>Megnevezés, indoklás</t>
  </si>
  <si>
    <t>megnevezése</t>
  </si>
  <si>
    <t>(önkormányzati rendelet, határozat)</t>
  </si>
  <si>
    <t>jogcíme</t>
  </si>
  <si>
    <t>mértéke %</t>
  </si>
  <si>
    <t>összege e Ft</t>
  </si>
  <si>
    <t>Ellátottak térítési díjának, illetve kártérítésének méltányossági alapon történő elengedése</t>
  </si>
  <si>
    <t xml:space="preserve"> ------</t>
  </si>
  <si>
    <t xml:space="preserve"> ----</t>
  </si>
  <si>
    <t xml:space="preserve"> -----</t>
  </si>
  <si>
    <t>Lakosság részére lakásépítéshez, lakásfelújításhoz nyújtott kölcsönök elengedése</t>
  </si>
  <si>
    <t xml:space="preserve">Helyi adónál, gépjárműadónál biztosított kedveznény, mentesség adónemenként      </t>
  </si>
  <si>
    <t>1) Iparűzési adó</t>
  </si>
  <si>
    <t xml:space="preserve">2) Idegenforgalmi adó </t>
  </si>
  <si>
    <t xml:space="preserve">  ------</t>
  </si>
  <si>
    <t>3) Telekadó</t>
  </si>
  <si>
    <t>4) Gépjárműadó</t>
  </si>
  <si>
    <t>4)</t>
  </si>
  <si>
    <t>Helyiségek,eszközök hasznosításából származó bevételből nyújtott kedvezmény,mentesség</t>
  </si>
  <si>
    <t>5)</t>
  </si>
  <si>
    <t>Egyéb nyújtott kedvezmény vagy kölcsön elengedése</t>
  </si>
  <si>
    <t>Közvetett támogatás öszesen:</t>
  </si>
  <si>
    <t>BURSA</t>
  </si>
  <si>
    <t>Rászorultságtól függõ normatív kedvezmények (Gyvt. 148.§ (5) bek., Közokt. tv. 10.§ (4) bek., Tpr.tv. 8.§ (4) bek.)</t>
  </si>
  <si>
    <t>élelmiszer utalványok</t>
  </si>
  <si>
    <t>Tűzoltóság</t>
  </si>
  <si>
    <t>Beruházás  megnevezése</t>
  </si>
  <si>
    <t>Teljes költség</t>
  </si>
  <si>
    <t>Kivitelezés kezdési és befejezési éve</t>
  </si>
  <si>
    <t>önerő</t>
  </si>
  <si>
    <t>várható pályázati támogatás</t>
  </si>
  <si>
    <t>ebből európai uniós támogatás</t>
  </si>
  <si>
    <t>2008-2009.</t>
  </si>
  <si>
    <t>Szennyvíz beruházás</t>
  </si>
  <si>
    <t>412000 Lakó és nem lakóépület építése</t>
  </si>
  <si>
    <t>3) Kerékpár út építése Tamási-Pári EU-os támogatással</t>
  </si>
  <si>
    <t>960302 Köztemető fenntartás, működtetés</t>
  </si>
  <si>
    <t>2602+553777</t>
  </si>
  <si>
    <t>6040+72428</t>
  </si>
  <si>
    <t>Simontornyai Önkormányzat úniós támogatással megvalósuló programok, projektek előirányzatai éves bontásban</t>
  </si>
  <si>
    <t>Feladat</t>
  </si>
  <si>
    <t>Összes</t>
  </si>
  <si>
    <t>A kivitelezés kezdeti és befejezési éve</t>
  </si>
  <si>
    <t>Kifizetés</t>
  </si>
  <si>
    <t>kiadás</t>
  </si>
  <si>
    <t>kiadásból</t>
  </si>
  <si>
    <t xml:space="preserve">eredeti </t>
  </si>
  <si>
    <t>várható</t>
  </si>
  <si>
    <t>pályázati</t>
  </si>
  <si>
    <t>sajáterő</t>
  </si>
  <si>
    <t>XII.31-ig</t>
  </si>
  <si>
    <t>tény</t>
  </si>
  <si>
    <t>összeg</t>
  </si>
  <si>
    <t>Beruházások</t>
  </si>
  <si>
    <t>ebből: - projekt elszámolható költsége</t>
  </si>
  <si>
    <t xml:space="preserve">            - sajár erőből a támogatott projekt keretében nem elszámolható</t>
  </si>
  <si>
    <t>Uniós támogatással megvalósuló programok összesen:</t>
  </si>
  <si>
    <t>Simontornya Városi Könyvtár</t>
  </si>
  <si>
    <t>65.</t>
  </si>
  <si>
    <t>Intézményfinanszírozás</t>
  </si>
  <si>
    <t>Pénzügyi befektetések bevételei</t>
  </si>
  <si>
    <t>66.</t>
  </si>
  <si>
    <t>Finanszírozási bevételek</t>
  </si>
  <si>
    <t>Függő átfutó bevételek</t>
  </si>
  <si>
    <t>10. Egyéb kiadások</t>
  </si>
  <si>
    <t>Függő átfutó kiadások</t>
  </si>
  <si>
    <t>Költségvetési szervek finanszírozása</t>
  </si>
  <si>
    <t>Költségvetési szervek finanszírozása összesen</t>
  </si>
  <si>
    <t>Hitel eltörlés</t>
  </si>
  <si>
    <t>1.5. Egyéb támogatások</t>
  </si>
  <si>
    <t xml:space="preserve"> 1.7. Fejlesztési célú támogatások</t>
  </si>
  <si>
    <t>11. Egyéb kiadások</t>
  </si>
  <si>
    <t>11. Működési célú támogatási kölcsönök nyújtása</t>
  </si>
  <si>
    <t>Simontornyai Polgármesteri Hivatal</t>
  </si>
  <si>
    <t>finanszírozási műveletek</t>
  </si>
  <si>
    <t>függő átfutó kiadások</t>
  </si>
  <si>
    <t>Egyéb kiadás</t>
  </si>
  <si>
    <t>Foglalkoztatást helyettesítő támogatás</t>
  </si>
  <si>
    <t>Sport kézilabda szakosztály</t>
  </si>
  <si>
    <t>2014. évi előirányzat</t>
  </si>
  <si>
    <t>Önkormányzat költségvetésében</t>
  </si>
  <si>
    <t xml:space="preserve">Szennyvíz beruházás KEOP-1-2-0/B-10  </t>
  </si>
  <si>
    <t>Polgármesteri Hivatal</t>
  </si>
  <si>
    <t>Intézmény finanszírozás</t>
  </si>
  <si>
    <t>Simontornyai Vár</t>
  </si>
  <si>
    <t>2014.évi</t>
  </si>
  <si>
    <t>Működési célú kölcsönnyújtás</t>
  </si>
  <si>
    <t>Működési hitel törlesztés</t>
  </si>
  <si>
    <t>I. Működési célú (folyó) bevételek, működési célú (folyó) kiadások mérleg Polgármesteri Hivatal</t>
  </si>
  <si>
    <t>II. Tőkejellegű bevételek és kiadások mérlege
Polgármesteri Hivatal</t>
  </si>
  <si>
    <t>I. Működési célú (folyó) bevételek, működési célú (folyó) kiadások mérlege
Simontornyai Vár</t>
  </si>
  <si>
    <t>II. Tőkejellegű bevételek és kiadások mérlege
Simontornyai Vár</t>
  </si>
  <si>
    <t>I. Működési célú (folyó) bevételek, működési célú (folyó) kiadások mérlege
(Városi Könyvtár)</t>
  </si>
  <si>
    <t>II. Tőkejellegű bevételek és kiadások mérlege
(Városi Könyvtár)</t>
  </si>
  <si>
    <t>állami támogatás</t>
  </si>
  <si>
    <t>önkormányzati hj.</t>
  </si>
  <si>
    <t>Társadalom-, szociálpolitikai és egyéb juttatás, támogatás mindösszesen:</t>
  </si>
  <si>
    <t>2013. évi tény</t>
  </si>
  <si>
    <t>2.4 Egyéb sajátos bevétel</t>
  </si>
  <si>
    <t>Költségvetési kiegészítések</t>
  </si>
  <si>
    <t>1.7. Egyéb működési célú központi támogatás</t>
  </si>
  <si>
    <t>2.4. Egyéb sajátos bevétel</t>
  </si>
  <si>
    <t>1.6. Egyéb működési célú központi támogatás</t>
  </si>
  <si>
    <t>2015. évi kifizetés</t>
  </si>
  <si>
    <t>2016. év utáni kifizetések</t>
  </si>
  <si>
    <t xml:space="preserve"> központi ügyelet működéséhez önkormányzati hj.</t>
  </si>
  <si>
    <t>lakossági szennyvízár-támogatás</t>
  </si>
  <si>
    <t>Óvoda működéséhez önkormányzati hj.</t>
  </si>
  <si>
    <t>ÖNO működéséhez önkormányzati hj.</t>
  </si>
  <si>
    <t>Iskola működéséhez önkormányzati hj.</t>
  </si>
  <si>
    <t>Konyha</t>
  </si>
  <si>
    <t>STC 22 sportegyesület</t>
  </si>
  <si>
    <t>Tiszteletdíj lemondás</t>
  </si>
  <si>
    <t>Simontornyáért Közhasznú Közalapítvány</t>
  </si>
  <si>
    <t>2014. évi</t>
  </si>
  <si>
    <t>Fogászat</t>
  </si>
  <si>
    <t>Közfoglalkoztatottak létszáma  önkormányzatnál</t>
  </si>
  <si>
    <t>Közfoglalkoztatott ( levélkihordó)</t>
  </si>
  <si>
    <t>Polgármesteri Hivatal összesen:</t>
  </si>
  <si>
    <t>évi</t>
  </si>
  <si>
    <t>záró létszám</t>
  </si>
  <si>
    <t>II:</t>
  </si>
  <si>
    <t>Közfoglalkoztatott ( 1 fő irodai munkás)</t>
  </si>
  <si>
    <t>Intézmény összesen:</t>
  </si>
  <si>
    <t xml:space="preserve">I. Működési célú (folyó) bevételek, működési célú (folyó) kiadások mérleg </t>
  </si>
  <si>
    <t>II. Tőkejellegű bevételek és kiadások mérlege</t>
  </si>
  <si>
    <t>EGYSZERŰSÍTETT MÉRLEG 2014.</t>
  </si>
  <si>
    <t xml:space="preserve">Érték nélkül nyilvántartott eszközök  2014. </t>
  </si>
  <si>
    <t>2014. ÉVI KÖLTSÉGVETÉSÉNEK PÉNZÜGYI MÉRLEGE</t>
  </si>
  <si>
    <t>2014. évi eredeti előirányzat</t>
  </si>
  <si>
    <t xml:space="preserve">2014. évi módosított előirányzat </t>
  </si>
  <si>
    <t>2014. évi teljesítés</t>
  </si>
  <si>
    <t>2014.évi ei. Önkormányzat</t>
  </si>
  <si>
    <t>2014. Önk. Teljesítés</t>
  </si>
  <si>
    <t>2014. évi ei. Polgármesteri Hivatal</t>
  </si>
  <si>
    <t>2014. évi PH teljesítés</t>
  </si>
  <si>
    <t>2014. évi ei.Vár</t>
  </si>
  <si>
    <t>2014. évi Vár teljesítés</t>
  </si>
  <si>
    <t>2014. évi ei. Könyvtár</t>
  </si>
  <si>
    <t>2014. évi Könyvtár teljesítés</t>
  </si>
  <si>
    <t>2014. évi ei.</t>
  </si>
  <si>
    <t>2014. évi ei. Önkormányzat</t>
  </si>
  <si>
    <t>2014. PH teljesítés</t>
  </si>
  <si>
    <t>2014. évi ei. Vár</t>
  </si>
  <si>
    <t>2014. Vár teljesítés</t>
  </si>
  <si>
    <t>2014. Könyvtár teljesítés</t>
  </si>
  <si>
    <t xml:space="preserve">2014. eredeti 
</t>
  </si>
  <si>
    <t>2014. évi 
tény</t>
  </si>
  <si>
    <t>2014 évi 
eredeti</t>
  </si>
  <si>
    <t>2014. évi 
eredeti</t>
  </si>
  <si>
    <t>2014. évi módosított előirányzat</t>
  </si>
  <si>
    <t>2014. évi eredeti</t>
  </si>
  <si>
    <t>Simontornya Város Önkormányzat 2014.évi létszámkerete</t>
  </si>
  <si>
    <t>2014.I.1-ei</t>
  </si>
  <si>
    <t>Simontornya Város Önkormányzati intézményeinek 2014.évi létszámkerete</t>
  </si>
  <si>
    <t>2014. évi 
terv</t>
  </si>
  <si>
    <t>Simontornya Város Önkormányzatai intézményeinek 2014.évi létszámkerete</t>
  </si>
  <si>
    <t>2014.</t>
  </si>
  <si>
    <t>Egyszerűsített pénzmaradvány kimutatás 2014</t>
  </si>
  <si>
    <t>Többéves kihatással járó döntésekből származó kötelezettségek célok szerint évenkénti bontásban Simontornya Város Önkormányzat 2014 évi költségvetésében</t>
  </si>
  <si>
    <t>Simontornya Város Önkormányzata 2014. évi  közvetett támogatásai</t>
  </si>
  <si>
    <t>2014. évi tény</t>
  </si>
  <si>
    <t>Simontornya Város Önkormányzata 2014 évre tervezett végleges pénzeszközátadásai, támogatás értékű kiadásai és egyéb támogatásai (E Ft)</t>
  </si>
  <si>
    <t>Felhaszná- lás
2013. XII.31-ig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</si>
  <si>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</si>
  <si>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</si>
  <si>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</si>
  <si>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</si>
  <si>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</si>
  <si>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</si>
  <si>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</si>
  <si>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</si>
  <si>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</si>
  <si>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</si>
  <si>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</si>
  <si>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Alaptevékenység finanszírozási egyenlege</t>
  </si>
  <si>
    <t>Vállalkozási tevékenység finanszírozási egyenlege</t>
  </si>
  <si>
    <t>Vállalkozási tevékenység maradványa</t>
  </si>
  <si>
    <t>ÖSSZES MARASDVÁNY</t>
  </si>
  <si>
    <t>Alaptevékenység kötelezettséggel terhelt maradványa</t>
  </si>
  <si>
    <t>Alaptevékenység szabad maradványa</t>
  </si>
  <si>
    <t>Vállalkozási tevékenység kötelezettséggel terhelt maradványa</t>
  </si>
  <si>
    <t>Vállalkozási tevékenység szabad maradványa</t>
  </si>
  <si>
    <t>Előző időszak</t>
  </si>
  <si>
    <t>Módosítások</t>
  </si>
  <si>
    <t>Tárgyi időszak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</si>
  <si>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</si>
  <si>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</si>
  <si>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</si>
  <si>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</si>
  <si>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</si>
  <si>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</si>
  <si>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</si>
  <si>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</si>
  <si>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</si>
  <si>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</si>
  <si>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</si>
  <si>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</si>
  <si>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</si>
  <si>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</si>
  <si>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</si>
  <si>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</si>
  <si>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</si>
  <si>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</si>
  <si>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</si>
  <si>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</si>
  <si>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</si>
  <si>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</si>
  <si>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</si>
  <si>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</si>
  <si>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</si>
  <si>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</si>
  <si>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</si>
  <si>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</si>
  <si>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</si>
  <si>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</si>
  <si>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</si>
  <si>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</si>
  <si>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</si>
  <si>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</si>
  <si>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</si>
  <si>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</si>
  <si>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</si>
  <si>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</si>
  <si>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</si>
  <si>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</si>
  <si>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</si>
  <si>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</si>
  <si>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</si>
  <si>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</si>
  <si>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</si>
  <si>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</si>
  <si>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</si>
  <si>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</si>
  <si>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</si>
  <si>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</si>
  <si>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</si>
  <si>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</si>
  <si>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</si>
  <si>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</si>
  <si>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</si>
  <si>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</si>
  <si>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</si>
  <si>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</si>
  <si>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</si>
  <si>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</si>
  <si>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</si>
  <si>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</si>
  <si>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</si>
  <si>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</si>
  <si>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</si>
  <si>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</si>
  <si>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</si>
  <si>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</si>
  <si>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</si>
  <si>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</si>
  <si>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</si>
  <si>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</si>
  <si>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</si>
  <si>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</si>
  <si>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</si>
  <si>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</si>
  <si>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</si>
  <si>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</si>
  <si>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</si>
  <si>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</si>
  <si>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</si>
  <si>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</si>
  <si>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</si>
  <si>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</si>
  <si>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</si>
  <si>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</si>
  <si>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</si>
  <si>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</si>
  <si>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</si>
  <si>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</si>
  <si>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</si>
  <si>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</si>
  <si>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</si>
  <si>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</si>
  <si>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</si>
  <si>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</si>
  <si>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</si>
  <si>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</si>
  <si>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</si>
  <si>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</si>
  <si>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</si>
  <si>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</si>
  <si>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</si>
  <si>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</si>
  <si>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</si>
  <si>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</si>
  <si>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</si>
  <si>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</si>
  <si>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</si>
  <si>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</si>
  <si>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</si>
  <si>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</si>
  <si>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</si>
  <si>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</si>
  <si>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</si>
  <si>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</si>
  <si>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</si>
  <si>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</si>
  <si>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</si>
  <si>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</si>
  <si>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</si>
  <si>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</si>
  <si>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</si>
  <si>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</si>
  <si>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</si>
  <si>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</si>
  <si>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</si>
  <si>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</si>
  <si>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</si>
  <si>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</si>
  <si>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</si>
  <si>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</si>
  <si>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</si>
  <si>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</si>
  <si>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</si>
  <si>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</si>
  <si>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</si>
  <si>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</si>
  <si>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</si>
  <si>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</si>
  <si>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</si>
  <si>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</si>
  <si>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</si>
  <si>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</si>
  <si>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</si>
  <si>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</si>
  <si>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</si>
  <si>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</si>
  <si>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</si>
  <si>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</si>
  <si>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</si>
  <si>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</si>
  <si>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</si>
  <si>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</si>
  <si>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</si>
  <si>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</si>
  <si>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</si>
  <si>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</si>
  <si>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</si>
  <si>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</si>
  <si>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</si>
  <si>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</si>
  <si>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</si>
  <si>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</si>
  <si>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</si>
  <si>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</si>
  <si>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</si>
  <si>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</si>
  <si>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</si>
  <si>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</si>
  <si>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</si>
  <si>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</si>
  <si>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</si>
  <si>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</si>
  <si>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</si>
  <si>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</si>
  <si>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</si>
  <si>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</si>
  <si>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</si>
  <si>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</si>
  <si>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</si>
  <si>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</si>
  <si>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</si>
  <si>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</si>
  <si>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</si>
  <si>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</si>
  <si>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</si>
  <si>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</si>
  <si>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</si>
  <si>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</si>
  <si>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</si>
  <si>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</si>
  <si>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</si>
  <si>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</si>
  <si>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</si>
  <si>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</si>
  <si>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</si>
  <si>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</si>
  <si>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</si>
  <si>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</si>
  <si>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</si>
  <si>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</si>
  <si>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</si>
  <si>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</si>
  <si>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</si>
  <si>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</si>
  <si>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</si>
  <si>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</si>
  <si>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</si>
  <si>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</si>
  <si>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</si>
  <si>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</si>
  <si>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</si>
  <si>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</si>
  <si>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</si>
  <si>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</si>
  <si>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</si>
  <si>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</si>
  <si>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</si>
  <si>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</si>
  <si>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</si>
  <si>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</si>
  <si>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</si>
  <si>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</si>
  <si>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</si>
  <si>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</si>
  <si>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</si>
  <si>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</si>
  <si>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</si>
  <si>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</si>
  <si>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</si>
  <si>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</si>
  <si>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</si>
  <si>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</si>
  <si>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</si>
  <si>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</si>
  <si>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Simontornya Város Önkormányzatának 2014. évi Eredménykimutatása</t>
  </si>
  <si>
    <t>Simontornya Város Önkormányzatának 2014. évi Vagyonmérlege</t>
  </si>
  <si>
    <t xml:space="preserve">Nemzeti vagyonba tartozó befektetett eszközök </t>
  </si>
  <si>
    <t xml:space="preserve">Nemzeti vagyonba tartozó forgóeszközök </t>
  </si>
  <si>
    <t>Pénzeszközök</t>
  </si>
  <si>
    <t>C</t>
  </si>
  <si>
    <t>Követelések</t>
  </si>
  <si>
    <t>E</t>
  </si>
  <si>
    <t>F</t>
  </si>
  <si>
    <t>Aktív időbeli elhatárolások</t>
  </si>
  <si>
    <t>Egyéb sajátos eszközoldali elszámolások</t>
  </si>
  <si>
    <t>G</t>
  </si>
  <si>
    <t xml:space="preserve">    Nemzeti vagyon induláskori értéke</t>
  </si>
  <si>
    <t xml:space="preserve">    Nemzezi vagyon változásai</t>
  </si>
  <si>
    <t xml:space="preserve">    Egyéb eszközök induláskori értéke és változásai</t>
  </si>
  <si>
    <t xml:space="preserve">    Felhalmozott eredmény</t>
  </si>
  <si>
    <t xml:space="preserve">    Eszközök értékhelyesbítésének forrása</t>
  </si>
  <si>
    <t xml:space="preserve">    Mérleg szerinti eredmény</t>
  </si>
  <si>
    <t>VI</t>
  </si>
  <si>
    <t>H</t>
  </si>
  <si>
    <t>I</t>
  </si>
  <si>
    <t>J</t>
  </si>
  <si>
    <t>K</t>
  </si>
  <si>
    <t>Egyéb sajátos forrásoldali elszámolások</t>
  </si>
  <si>
    <t>Kincstári számlavezetéssel kapcsolatos elszámolások</t>
  </si>
  <si>
    <t>Passzív időbeli elhatárolások</t>
  </si>
  <si>
    <t>Tárgyévi kifizetés (2014. évi ei.)</t>
  </si>
  <si>
    <t>2016. évi kifizetés</t>
  </si>
  <si>
    <t>bérleti díj elengedés</t>
  </si>
  <si>
    <t>2010-2015.</t>
  </si>
  <si>
    <t>Buszváró</t>
  </si>
  <si>
    <t>Járda építés</t>
  </si>
  <si>
    <t>Szennyvíz tervezés</t>
  </si>
  <si>
    <t>Piac iroda kialakítása</t>
  </si>
  <si>
    <t>Irodaház vásárlás</t>
  </si>
  <si>
    <t>Árok tísztítás</t>
  </si>
  <si>
    <t>Könyvtár beruházás</t>
  </si>
  <si>
    <t>2014. évi III. módosítás</t>
  </si>
  <si>
    <t>Informatikai rendszer kialakítása</t>
  </si>
  <si>
    <t>Hivatal beruházás</t>
  </si>
  <si>
    <t>2010-2014</t>
  </si>
  <si>
    <t>A központi költségvetésből támogatásként rendelkezésre bocsátott összeg</t>
  </si>
  <si>
    <t>Az önkormányzat  által az adott célra ténylegesen felhasznált összeg</t>
  </si>
  <si>
    <t>Önkormányzatok és társulásaik európai uniós fejlesztési pályázatai saját forrás kiegészítésének támogatása</t>
  </si>
  <si>
    <t>Könyvtári és közművelődési érdekeltségnövelő támogatás, muzeális intézmények szakmai támogatása</t>
  </si>
  <si>
    <t>A 2013. évről áthúzódó bérkompenzáció támogatása</t>
  </si>
  <si>
    <t>Üdülőhelyi feladatok támogatása</t>
  </si>
  <si>
    <t>Települési önkormányzatok köznevelési feladatainak egyéb támogatása</t>
  </si>
  <si>
    <t>Lakott külterülettel kapcsolatos feladatok támogatása</t>
  </si>
  <si>
    <t>Központosított előirányzatok (=01+ ... + 21)</t>
  </si>
  <si>
    <t>Egyes jövedelempótló támogatások kiegészítése</t>
  </si>
  <si>
    <t>Települési önkormányzatok nyilvános könyvtári és közművelődési feladatainak támogatása</t>
  </si>
  <si>
    <t>Települési önkormányzatok muzeális intézményi feladatainak támogatása</t>
  </si>
  <si>
    <t>Könyvtári, közművelődési és múzeumi feladatok támogatása (24+…+31)</t>
  </si>
  <si>
    <t>Települési önkormányzatok rendkívüli támogatása</t>
  </si>
  <si>
    <t>Szociális és gyermekvédelmi ágazati pótlék (1055/2014 (II. 11.) Korm. hat.)</t>
  </si>
  <si>
    <t>A költségvetési szerveknél foglalkoztatottak 2014. évi kompenzációja (1090/2014 (II. 28.) Korm. hat.)</t>
  </si>
  <si>
    <t>„Itthon vagy – Magyarország szeretlek” programsorozat (1494/2014 (IX. 4.) Korm. hat.)</t>
  </si>
  <si>
    <t xml:space="preserve"> Központosított előirányzatok és egyéb kötött felhasználású támogatások elszámolása</t>
  </si>
  <si>
    <t>A szerkezetátalakítási tartalékból kapott támogatás</t>
  </si>
  <si>
    <t>Költségvetési törvény alapján feladatátvétellel/feladatát-adással korrigált támogatás</t>
  </si>
  <si>
    <t>Támogatás évközi változás Június 1.</t>
  </si>
  <si>
    <t>Támogatás évközi változás Október 15.</t>
  </si>
  <si>
    <t>Tényleges támogatás</t>
  </si>
  <si>
    <t>Évvégi eltérés  (+,-) mutatószám szerint támogatás (=6-(3+4+5))</t>
  </si>
  <si>
    <t>Az önkormányzat által az adott célra december 31-ig ténylegesen felhasznált összeg</t>
  </si>
  <si>
    <t>Eltérés (támogatásban és felhasználás szerint) (=7-(6-8))</t>
  </si>
  <si>
    <t>Feladatalapú támogatások támogatások elszámolása</t>
  </si>
  <si>
    <t>I.1.-III.2. A települési  önkormányzatok működésének támogatása, hozzájárulás a pénzbeli szociális ellátásokhoz</t>
  </si>
  <si>
    <t xml:space="preserve">I.2. Nem közművel összegyűjtött háztartási szennyvíz ártalmatlanítása </t>
  </si>
  <si>
    <t xml:space="preserve">I.3. Megyei önkormányzatok működésének támogatása </t>
  </si>
  <si>
    <t>II. Köznevelési feladatok összesen</t>
  </si>
  <si>
    <t xml:space="preserve">III.3. Egyes szociális és gyermekjóléti feladatok támogatása </t>
  </si>
  <si>
    <t xml:space="preserve">III.4. A települési önkormányzatok által az idősek átmeneti és tartós, valamint a hajléktalan személyek részére nyújtott tartós szociális szakosított ellátási feladatok támogatása </t>
  </si>
  <si>
    <t xml:space="preserve">III.5. Gyermekétkeztetés támogatása </t>
  </si>
  <si>
    <t xml:space="preserve">Összesen 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</si>
  <si>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</si>
  <si>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</si>
  <si>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</si>
  <si>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</si>
  <si>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</si>
  <si>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</si>
  <si>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Immateriális javakra adott előlegek</t>
  </si>
  <si>
    <t>Beruházásra adott előlegek</t>
  </si>
  <si>
    <t>Készletekre adott előlegek, foglalkoztatottaknak adott előlegek, egyéb adott előlegek</t>
  </si>
  <si>
    <t>Tartós részesedések</t>
  </si>
  <si>
    <t>Tartós hitelviszonyt megtestesítő értékpapírok</t>
  </si>
  <si>
    <t>Készletek</t>
  </si>
  <si>
    <t>Hosszú lejáratú betétek</t>
  </si>
  <si>
    <t>Kincstáron kívüli forintszámlák</t>
  </si>
  <si>
    <t>Kincstáron kívül devizában vezetett fizetési számlák</t>
  </si>
  <si>
    <t>Belföldi idegen pénzeszközök</t>
  </si>
  <si>
    <t>Nemzetközi támogatási programok idegen pénzeszközei</t>
  </si>
  <si>
    <t>Nem tartós részesedések</t>
  </si>
  <si>
    <t>Forgatási célú hitelviszonyt megtestesítő értékpapírok</t>
  </si>
  <si>
    <t>Összesen (=01+…+14)</t>
  </si>
  <si>
    <t xml:space="preserve"> Az eszközök értékvesztésének alakulása</t>
  </si>
  <si>
    <t>Beruházási kiadások 2014. évi teljesítés</t>
  </si>
  <si>
    <t>Támogatás célja</t>
  </si>
  <si>
    <t>Támogatás összege (E Ft)</t>
  </si>
  <si>
    <t>Összes támogatás</t>
  </si>
  <si>
    <t>OKS bizottság</t>
  </si>
  <si>
    <t>Színházi Nyár Alapítvány</t>
  </si>
  <si>
    <t>Fény-Erő Alapítvány</t>
  </si>
  <si>
    <t>2014. évi módosítás</t>
  </si>
  <si>
    <t>Urnafal térkövezés</t>
  </si>
  <si>
    <t>Várrehab</t>
  </si>
  <si>
    <t xml:space="preserve">pályázati </t>
  </si>
  <si>
    <t>Simontornya Város Önkormányzat 2014 évre tervezett ellátottak pénzbeli  juttatásai (E Ft)</t>
  </si>
  <si>
    <t>ÖSSZES MARADVÁNY</t>
  </si>
  <si>
    <t>1 melléklet a 8/2015.(IV.30.) önkormányzati rendelethez</t>
  </si>
  <si>
    <t>2 melléklet a 8/2015.(IV.30.) önkormányzati rendelethez</t>
  </si>
  <si>
    <t>3 melléklet a 8/2015.(IV.30.) önkormányzati rendelethez</t>
  </si>
  <si>
    <t>4 melléklet a 8/2015.(IV.30.) önkormányzati rendelethez</t>
  </si>
  <si>
    <t>5 melléklet a 8/2015.(IV.30.) önkormányzati rendelethez</t>
  </si>
  <si>
    <t>6 melléklet a 8/2015.(IV.30.) önkormányzati rendelethez</t>
  </si>
  <si>
    <t>7 melléklet a 8/2015.(IV.30.) önkormányzati rendelethez</t>
  </si>
  <si>
    <t>8 melléklet a 8/2015.(IV.30.) önkormányzati rendelethez</t>
  </si>
  <si>
    <t>9 melléklet a 8/2015.(IV.30.) önkormányzati rendelethez</t>
  </si>
  <si>
    <t>10 melléklet a 8/2015.(IV.30.) önkormányzati rendelethez</t>
  </si>
  <si>
    <t>11 melléklet a 8/2015.(IV.30.) önkormányzati rendelethez</t>
  </si>
  <si>
    <t>12 melléklet a 8/2015.(IV.30.) önkormányzati rendelethez</t>
  </si>
  <si>
    <t>13 melléklet a 8/2015.(IV.30.) önkormányzati rendelethez</t>
  </si>
  <si>
    <t>14 melléklet a 8/2015.(IV.30.) önkormányzati rendelethez</t>
  </si>
  <si>
    <t>15 melléklet a 8/2015.(IV.30.) önkormányzati rendelethez</t>
  </si>
  <si>
    <t>16 melléklet a 8/2015.(IV.30.) önkormányzati rendelethez</t>
  </si>
  <si>
    <t>17 melléklet a 8/2015.(IV.30.) önkormányzati rendelethez</t>
  </si>
  <si>
    <t>18 melléklet a 8/2015.(IV.30.) önkormányzati rendelethez</t>
  </si>
  <si>
    <t>19 melléklet a 8/2014.(IV.30.) önkormányzati rendelethez</t>
  </si>
  <si>
    <t>20 melléklet a 8/2015.(IV.30.) önkormányzati rendelethez</t>
  </si>
  <si>
    <t>21 melléklet a 8/2015.(IV.30.) önkormányzati rendelethez</t>
  </si>
  <si>
    <t>22 melléklet a 8/2015.(IV.30.) önkormányzati rendelethez</t>
  </si>
  <si>
    <t>23 melléklet a 8/2015.(IV.30.) önkormányzati rendelethez</t>
  </si>
  <si>
    <t>24 melléklet a 8/2015.(IV.30.) önkormányzati rendelethez</t>
  </si>
  <si>
    <t xml:space="preserve"> 25 melléklet az 8/2015.(IV.30.) önkormányzati rendelethez</t>
  </si>
  <si>
    <t>26 melléklet a 8/2015.(IV.30.) önkormányzati rendelethez</t>
  </si>
  <si>
    <t>27 melléklet a 8/2015.(IV.30.) önkormányzati rendelethez</t>
  </si>
  <si>
    <t>28 melléklet a 8/2015.(IV.30.) önkormányzati rendelethez</t>
  </si>
  <si>
    <t>29 melléklet a 8/2015.(IV.30.) önkormányzati rendelethez</t>
  </si>
  <si>
    <t xml:space="preserve"> 30 melléklet az 8/2015.(IV.30.) önkormányzati rendelethez</t>
  </si>
  <si>
    <t>31 melléklet a 8/2015.(IV.30.) önkormányzati rendelethez</t>
  </si>
  <si>
    <t>32 melléklet a 8/2015.(IV.30.) önkormányzati rendelethez</t>
  </si>
  <si>
    <t>33 melléklet a 8/2015.(IV.30.) önkormányzati rendelethez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</si>
</sst>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.0"/>
    <numFmt numFmtId="169" formatCode="#,##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[$-40E]mmm/\ d\.;@"/>
    <numFmt numFmtId="183" formatCode="[$-40E]mmmm\ d\.;@"/>
    <numFmt numFmtId="184" formatCode="0__"/>
    <numFmt numFmtId="185" formatCode="#,##0.00&quot; Ft&quot;;[Red]\-#,##0.00&quot; Ft&quot;"/>
    <numFmt numFmtId="186" formatCode="#,##0&quot; Ft&quot;;[Red]\-#,##0&quot; Ft&quot;"/>
    <numFmt numFmtId="187" formatCode="#,##0_ ;\-#,##0\ "/>
    <numFmt numFmtId="188" formatCode="#,###"/>
    <numFmt numFmtId="189" formatCode="_-* #,##0\ _F_t_-;\-* #,##0\ _F_t_-;_-* &quot;-&quot;??\ _F_t_-;_-@_-"/>
    <numFmt numFmtId="190" formatCode="_-* #,##0.0000\ _F_t_-;\-* #,##0.0000\ _F_t_-;_-* &quot;-&quot;??\ _F_t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[$¥€-2]\ #\ ##,000_);[Red]\([$€-2]\ #\ ##,000\)"/>
  </numFmts>
  <fonts count="1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sz val="8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2"/>
      <name val="Arial CE"/>
      <family val="0"/>
    </font>
    <font>
      <b/>
      <sz val="11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b/>
      <i/>
      <sz val="9"/>
      <name val="Georgia"/>
      <family val="1"/>
    </font>
    <font>
      <b/>
      <i/>
      <sz val="14"/>
      <name val="Georgia"/>
      <family val="1"/>
    </font>
    <font>
      <b/>
      <i/>
      <u val="single"/>
      <sz val="10"/>
      <name val="Georgia"/>
      <family val="1"/>
    </font>
    <font>
      <b/>
      <sz val="10"/>
      <name val="Georgia"/>
      <family val="1"/>
    </font>
    <font>
      <i/>
      <sz val="14"/>
      <name val="Georgia"/>
      <family val="1"/>
    </font>
    <font>
      <b/>
      <i/>
      <sz val="14"/>
      <name val="Arial CE"/>
      <family val="0"/>
    </font>
    <font>
      <sz val="14"/>
      <name val="Arial CE"/>
      <family val="0"/>
    </font>
    <font>
      <i/>
      <sz val="14"/>
      <name val="Arial CE"/>
      <family val="0"/>
    </font>
    <font>
      <u val="single"/>
      <sz val="10"/>
      <name val="Arial CE"/>
      <family val="0"/>
    </font>
    <font>
      <b/>
      <i/>
      <u val="single"/>
      <sz val="12"/>
      <name val="Georgia"/>
      <family val="1"/>
    </font>
    <font>
      <sz val="11"/>
      <name val="Georgia"/>
      <family val="1"/>
    </font>
    <font>
      <b/>
      <i/>
      <u val="single"/>
      <sz val="11"/>
      <name val="Georgia"/>
      <family val="1"/>
    </font>
    <font>
      <sz val="12"/>
      <name val="Georgia"/>
      <family val="1"/>
    </font>
    <font>
      <sz val="10"/>
      <color indexed="8"/>
      <name val="Georgia"/>
      <family val="1"/>
    </font>
    <font>
      <sz val="11"/>
      <color indexed="10"/>
      <name val="Georgia"/>
      <family val="1"/>
    </font>
    <font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sz val="11"/>
      <color indexed="8"/>
      <name val="Georgia"/>
      <family val="1"/>
    </font>
    <font>
      <b/>
      <sz val="10"/>
      <color indexed="8"/>
      <name val="Georgia"/>
      <family val="1"/>
    </font>
    <font>
      <b/>
      <i/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Arial CE"/>
      <family val="0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i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0"/>
    </font>
    <font>
      <b/>
      <i/>
      <sz val="12"/>
      <name val="Times New Roman"/>
      <family val="1"/>
    </font>
    <font>
      <u val="double"/>
      <sz val="11"/>
      <name val="Times New Roman"/>
      <family val="1"/>
    </font>
    <font>
      <b/>
      <u val="single"/>
      <sz val="10"/>
      <name val="Times New Roman CE"/>
      <family val="0"/>
    </font>
    <font>
      <u val="single"/>
      <sz val="10"/>
      <name val="Times New Roman CE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8"/>
      <name val="Times New Roman"/>
      <family val="1"/>
    </font>
    <font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9"/>
      <name val="Georgia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0"/>
      <name val="Georgia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lightHorizontal">
        <bgColor indexed="9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2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22" borderId="7" applyNumberFormat="0" applyFont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101" fillId="29" borderId="0" applyNumberFormat="0" applyBorder="0" applyAlignment="0" applyProtection="0"/>
    <xf numFmtId="0" fontId="102" fillId="30" borderId="8" applyNumberFormat="0" applyAlignment="0" applyProtection="0"/>
    <xf numFmtId="0" fontId="1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4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5" fillId="31" borderId="0" applyNumberFormat="0" applyBorder="0" applyAlignment="0" applyProtection="0"/>
    <xf numFmtId="0" fontId="106" fillId="32" borderId="0" applyNumberFormat="0" applyBorder="0" applyAlignment="0" applyProtection="0"/>
    <xf numFmtId="0" fontId="107" fillId="30" borderId="1" applyNumberFormat="0" applyAlignment="0" applyProtection="0"/>
    <xf numFmtId="9" fontId="0" fillId="0" borderId="0" applyFont="0" applyFill="0" applyBorder="0" applyAlignment="0" applyProtection="0"/>
  </cellStyleXfs>
  <cellXfs count="1145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1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6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/>
    </xf>
    <xf numFmtId="0" fontId="26" fillId="0" borderId="0" xfId="0" applyFont="1" applyAlignment="1">
      <alignment/>
    </xf>
    <xf numFmtId="0" fontId="5" fillId="33" borderId="31" xfId="0" applyFont="1" applyFill="1" applyBorder="1" applyAlignment="1">
      <alignment/>
    </xf>
    <xf numFmtId="0" fontId="0" fillId="33" borderId="30" xfId="0" applyFill="1" applyBorder="1" applyAlignment="1">
      <alignment/>
    </xf>
    <xf numFmtId="3" fontId="0" fillId="0" borderId="30" xfId="0" applyNumberFormat="1" applyBorder="1" applyAlignment="1">
      <alignment/>
    </xf>
    <xf numFmtId="3" fontId="5" fillId="33" borderId="30" xfId="0" applyNumberFormat="1" applyFont="1" applyFill="1" applyBorder="1" applyAlignment="1">
      <alignment/>
    </xf>
    <xf numFmtId="0" fontId="27" fillId="0" borderId="0" xfId="0" applyFont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10" fillId="0" borderId="29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0" fontId="25" fillId="0" borderId="0" xfId="0" applyFont="1" applyAlignment="1">
      <alignment/>
    </xf>
    <xf numFmtId="0" fontId="4" fillId="0" borderId="23" xfId="0" applyFont="1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/>
    </xf>
    <xf numFmtId="0" fontId="28" fillId="0" borderId="3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9" fillId="0" borderId="0" xfId="56">
      <alignment/>
      <protection/>
    </xf>
    <xf numFmtId="0" fontId="44" fillId="0" borderId="0" xfId="56" applyFont="1" applyFill="1">
      <alignment/>
      <protection/>
    </xf>
    <xf numFmtId="188" fontId="41" fillId="0" borderId="0" xfId="69" applyNumberFormat="1" applyFont="1" applyFill="1" applyAlignment="1">
      <alignment horizontal="centerContinuous" vertical="center" wrapText="1"/>
      <protection/>
    </xf>
    <xf numFmtId="188" fontId="44" fillId="0" borderId="0" xfId="69" applyNumberFormat="1" applyFont="1" applyFill="1" applyAlignment="1">
      <alignment horizontal="centerContinuous" vertical="center"/>
      <protection/>
    </xf>
    <xf numFmtId="188" fontId="44" fillId="0" borderId="0" xfId="69" applyNumberFormat="1" applyFont="1" applyFill="1" applyAlignment="1">
      <alignment horizontal="center" vertical="center" wrapText="1"/>
      <protection/>
    </xf>
    <xf numFmtId="188" fontId="44" fillId="0" borderId="0" xfId="69" applyNumberFormat="1" applyFont="1" applyFill="1" applyAlignment="1">
      <alignment vertical="center" wrapText="1"/>
      <protection/>
    </xf>
    <xf numFmtId="188" fontId="44" fillId="0" borderId="0" xfId="69" applyNumberFormat="1" applyFont="1" applyFill="1" applyAlignment="1">
      <alignment horizontal="right" vertical="center"/>
      <protection/>
    </xf>
    <xf numFmtId="188" fontId="41" fillId="0" borderId="31" xfId="69" applyNumberFormat="1" applyFont="1" applyFill="1" applyBorder="1" applyAlignment="1">
      <alignment horizontal="centerContinuous" vertical="center" wrapText="1"/>
      <protection/>
    </xf>
    <xf numFmtId="188" fontId="41" fillId="0" borderId="30" xfId="69" applyNumberFormat="1" applyFont="1" applyFill="1" applyBorder="1" applyAlignment="1">
      <alignment horizontal="centerContinuous" vertical="center" wrapText="1"/>
      <protection/>
    </xf>
    <xf numFmtId="188" fontId="41" fillId="0" borderId="32" xfId="69" applyNumberFormat="1" applyFont="1" applyFill="1" applyBorder="1" applyAlignment="1">
      <alignment horizontal="centerContinuous" vertical="center" wrapText="1"/>
      <protection/>
    </xf>
    <xf numFmtId="188" fontId="41" fillId="0" borderId="31" xfId="69" applyNumberFormat="1" applyFont="1" applyFill="1" applyBorder="1" applyAlignment="1">
      <alignment horizontal="center" vertical="center" wrapText="1"/>
      <protection/>
    </xf>
    <xf numFmtId="188" fontId="41" fillId="0" borderId="30" xfId="69" applyNumberFormat="1" applyFont="1" applyFill="1" applyBorder="1" applyAlignment="1">
      <alignment horizontal="center" vertical="center" wrapText="1"/>
      <protection/>
    </xf>
    <xf numFmtId="188" fontId="41" fillId="0" borderId="32" xfId="69" applyNumberFormat="1" applyFont="1" applyFill="1" applyBorder="1" applyAlignment="1">
      <alignment horizontal="center" vertical="center" wrapText="1"/>
      <protection/>
    </xf>
    <xf numFmtId="188" fontId="44" fillId="0" borderId="28" xfId="69" applyNumberFormat="1" applyFont="1" applyFill="1" applyBorder="1" applyAlignment="1" applyProtection="1">
      <alignment vertical="center" wrapText="1"/>
      <protection/>
    </xf>
    <xf numFmtId="188" fontId="44" fillId="0" borderId="29" xfId="69" applyNumberFormat="1" applyFont="1" applyFill="1" applyBorder="1" applyAlignment="1" applyProtection="1">
      <alignment vertical="center" wrapText="1"/>
      <protection locked="0"/>
    </xf>
    <xf numFmtId="188" fontId="45" fillId="0" borderId="21" xfId="69" applyNumberFormat="1" applyFont="1" applyFill="1" applyBorder="1" applyAlignment="1" applyProtection="1">
      <alignment vertical="center" wrapText="1"/>
      <protection locked="0"/>
    </xf>
    <xf numFmtId="188" fontId="44" fillId="0" borderId="40" xfId="69" applyNumberFormat="1" applyFont="1" applyFill="1" applyBorder="1" applyAlignment="1">
      <alignment vertical="center" wrapText="1"/>
      <protection/>
    </xf>
    <xf numFmtId="188" fontId="45" fillId="0" borderId="41" xfId="69" applyNumberFormat="1" applyFont="1" applyFill="1" applyBorder="1" applyAlignment="1" applyProtection="1">
      <alignment vertical="center" wrapText="1"/>
      <protection locked="0"/>
    </xf>
    <xf numFmtId="188" fontId="44" fillId="0" borderId="14" xfId="69" applyNumberFormat="1" applyFont="1" applyFill="1" applyBorder="1" applyAlignment="1" applyProtection="1">
      <alignment vertical="center" wrapText="1"/>
      <protection/>
    </xf>
    <xf numFmtId="188" fontId="44" fillId="0" borderId="15" xfId="69" applyNumberFormat="1" applyFont="1" applyFill="1" applyBorder="1" applyAlignment="1" applyProtection="1">
      <alignment vertical="center" wrapText="1"/>
      <protection locked="0"/>
    </xf>
    <xf numFmtId="188" fontId="44" fillId="0" borderId="22" xfId="69" applyNumberFormat="1" applyFont="1" applyFill="1" applyBorder="1" applyAlignment="1" applyProtection="1">
      <alignment vertical="center" wrapText="1"/>
      <protection locked="0"/>
    </xf>
    <xf numFmtId="188" fontId="44" fillId="0" borderId="14" xfId="69" applyNumberFormat="1" applyFont="1" applyFill="1" applyBorder="1" applyAlignment="1">
      <alignment vertical="center" wrapText="1"/>
      <protection/>
    </xf>
    <xf numFmtId="188" fontId="45" fillId="0" borderId="18" xfId="69" applyNumberFormat="1" applyFont="1" applyFill="1" applyBorder="1" applyAlignment="1" applyProtection="1">
      <alignment vertical="center" wrapText="1"/>
      <protection locked="0"/>
    </xf>
    <xf numFmtId="188" fontId="45" fillId="0" borderId="22" xfId="69" applyNumberFormat="1" applyFont="1" applyFill="1" applyBorder="1" applyAlignment="1" applyProtection="1">
      <alignment vertical="center" wrapText="1"/>
      <protection locked="0"/>
    </xf>
    <xf numFmtId="188" fontId="40" fillId="0" borderId="14" xfId="69" applyNumberFormat="1" applyFont="1" applyFill="1" applyBorder="1" applyAlignment="1">
      <alignment vertical="center" wrapText="1"/>
      <protection/>
    </xf>
    <xf numFmtId="188" fontId="44" fillId="0" borderId="18" xfId="69" applyNumberFormat="1" applyFont="1" applyFill="1" applyBorder="1" applyAlignment="1" applyProtection="1">
      <alignment vertical="center" wrapText="1"/>
      <protection locked="0"/>
    </xf>
    <xf numFmtId="188" fontId="44" fillId="0" borderId="14" xfId="69" applyNumberFormat="1" applyFont="1" applyFill="1" applyBorder="1" applyAlignment="1" applyProtection="1">
      <alignment vertical="center" wrapText="1"/>
      <protection locked="0"/>
    </xf>
    <xf numFmtId="188" fontId="44" fillId="0" borderId="42" xfId="69" applyNumberFormat="1" applyFont="1" applyFill="1" applyBorder="1" applyAlignment="1" applyProtection="1">
      <alignment vertical="center" wrapText="1"/>
      <protection locked="0"/>
    </xf>
    <xf numFmtId="188" fontId="44" fillId="0" borderId="43" xfId="69" applyNumberFormat="1" applyFont="1" applyFill="1" applyBorder="1" applyAlignment="1" applyProtection="1">
      <alignment vertical="center" wrapText="1"/>
      <protection locked="0"/>
    </xf>
    <xf numFmtId="188" fontId="44" fillId="0" borderId="39" xfId="69" applyNumberFormat="1" applyFont="1" applyFill="1" applyBorder="1" applyAlignment="1" applyProtection="1">
      <alignment vertical="center" wrapText="1"/>
      <protection locked="0"/>
    </xf>
    <xf numFmtId="188" fontId="45" fillId="0" borderId="44" xfId="69" applyNumberFormat="1" applyFont="1" applyFill="1" applyBorder="1" applyAlignment="1" applyProtection="1">
      <alignment vertical="center" wrapText="1"/>
      <protection locked="0"/>
    </xf>
    <xf numFmtId="188" fontId="41" fillId="0" borderId="31" xfId="69" applyNumberFormat="1" applyFont="1" applyFill="1" applyBorder="1" applyAlignment="1">
      <alignment horizontal="left" vertical="center" wrapText="1" indent="1"/>
      <protection/>
    </xf>
    <xf numFmtId="188" fontId="41" fillId="0" borderId="30" xfId="69" applyNumberFormat="1" applyFont="1" applyFill="1" applyBorder="1" applyAlignment="1">
      <alignment vertical="center" wrapText="1"/>
      <protection/>
    </xf>
    <xf numFmtId="188" fontId="42" fillId="0" borderId="25" xfId="69" applyNumberFormat="1" applyFont="1" applyFill="1" applyBorder="1" applyAlignment="1">
      <alignment vertical="center" wrapText="1"/>
      <protection/>
    </xf>
    <xf numFmtId="188" fontId="42" fillId="0" borderId="32" xfId="69" applyNumberFormat="1" applyFont="1" applyFill="1" applyBorder="1" applyAlignment="1">
      <alignment vertical="center" wrapText="1"/>
      <protection/>
    </xf>
    <xf numFmtId="188" fontId="41" fillId="0" borderId="45" xfId="69" applyNumberFormat="1" applyFont="1" applyFill="1" applyBorder="1" applyAlignment="1">
      <alignment horizontal="left" vertical="center" wrapText="1" indent="1"/>
      <protection/>
    </xf>
    <xf numFmtId="188" fontId="44" fillId="0" borderId="46" xfId="69" applyNumberFormat="1" applyFont="1" applyFill="1" applyBorder="1" applyAlignment="1" applyProtection="1">
      <alignment horizontal="center" vertical="center" wrapText="1"/>
      <protection/>
    </xf>
    <xf numFmtId="188" fontId="45" fillId="0" borderId="47" xfId="69" applyNumberFormat="1" applyFont="1" applyFill="1" applyBorder="1" applyAlignment="1" applyProtection="1">
      <alignment horizontal="center" vertical="center" wrapText="1"/>
      <protection/>
    </xf>
    <xf numFmtId="188" fontId="44" fillId="0" borderId="32" xfId="69" applyNumberFormat="1" applyFont="1" applyFill="1" applyBorder="1" applyAlignment="1" applyProtection="1">
      <alignment horizontal="center" vertical="center" wrapText="1"/>
      <protection/>
    </xf>
    <xf numFmtId="188" fontId="44" fillId="0" borderId="40" xfId="69" applyNumberFormat="1" applyFont="1" applyFill="1" applyBorder="1" applyAlignment="1" applyProtection="1">
      <alignment vertical="center" wrapText="1"/>
      <protection/>
    </xf>
    <xf numFmtId="188" fontId="45" fillId="0" borderId="29" xfId="69" applyNumberFormat="1" applyFont="1" applyFill="1" applyBorder="1" applyAlignment="1" applyProtection="1">
      <alignment vertical="center" wrapText="1"/>
      <protection locked="0"/>
    </xf>
    <xf numFmtId="188" fontId="45" fillId="0" borderId="15" xfId="69" applyNumberFormat="1" applyFont="1" applyFill="1" applyBorder="1" applyAlignment="1" applyProtection="1">
      <alignment vertical="center" wrapText="1"/>
      <protection locked="0"/>
    </xf>
    <xf numFmtId="188" fontId="42" fillId="0" borderId="30" xfId="69" applyNumberFormat="1" applyFont="1" applyFill="1" applyBorder="1" applyAlignment="1">
      <alignment vertical="center" wrapText="1"/>
      <protection/>
    </xf>
    <xf numFmtId="188" fontId="45" fillId="0" borderId="48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58">
      <alignment/>
      <protection/>
    </xf>
    <xf numFmtId="0" fontId="91" fillId="0" borderId="0" xfId="66">
      <alignment/>
      <protection/>
    </xf>
    <xf numFmtId="188" fontId="7" fillId="0" borderId="0" xfId="68" applyNumberFormat="1" applyFont="1" applyFill="1" applyBorder="1" applyAlignment="1" applyProtection="1">
      <alignment horizontal="centerContinuous" vertical="center"/>
      <protection/>
    </xf>
    <xf numFmtId="188" fontId="7" fillId="0" borderId="11" xfId="68" applyNumberFormat="1" applyFont="1" applyFill="1" applyBorder="1" applyAlignment="1" applyProtection="1">
      <alignment horizontal="centerContinuous" vertical="center"/>
      <protection/>
    </xf>
    <xf numFmtId="0" fontId="11" fillId="0" borderId="31" xfId="68" applyFont="1" applyFill="1" applyBorder="1" applyAlignment="1" applyProtection="1">
      <alignment horizontal="center" vertical="center" wrapText="1"/>
      <protection/>
    </xf>
    <xf numFmtId="0" fontId="11" fillId="0" borderId="38" xfId="68" applyFont="1" applyFill="1" applyBorder="1" applyAlignment="1" applyProtection="1">
      <alignment horizontal="center" vertical="center" wrapText="1"/>
      <protection/>
    </xf>
    <xf numFmtId="0" fontId="11" fillId="0" borderId="30" xfId="68" applyFont="1" applyFill="1" applyBorder="1" applyAlignment="1" applyProtection="1">
      <alignment horizontal="center" vertical="center" wrapText="1"/>
      <protection/>
    </xf>
    <xf numFmtId="0" fontId="11" fillId="0" borderId="25" xfId="68" applyFont="1" applyFill="1" applyBorder="1" applyAlignment="1" applyProtection="1">
      <alignment horizontal="center" vertical="center" wrapText="1"/>
      <protection/>
    </xf>
    <xf numFmtId="0" fontId="11" fillId="0" borderId="32" xfId="68" applyFont="1" applyFill="1" applyBorder="1" applyAlignment="1" applyProtection="1">
      <alignment horizontal="center" vertical="center" wrapText="1"/>
      <protection/>
    </xf>
    <xf numFmtId="0" fontId="12" fillId="0" borderId="31" xfId="68" applyFont="1" applyFill="1" applyBorder="1" applyAlignment="1" applyProtection="1">
      <alignment horizontal="center" vertical="center" wrapText="1"/>
      <protection/>
    </xf>
    <xf numFmtId="0" fontId="12" fillId="0" borderId="30" xfId="68" applyFont="1" applyFill="1" applyBorder="1" applyAlignment="1" applyProtection="1">
      <alignment horizontal="center" vertical="center" wrapText="1"/>
      <protection/>
    </xf>
    <xf numFmtId="0" fontId="12" fillId="0" borderId="25" xfId="68" applyFont="1" applyFill="1" applyBorder="1" applyAlignment="1" applyProtection="1">
      <alignment horizontal="center" vertical="center" wrapText="1"/>
      <protection/>
    </xf>
    <xf numFmtId="0" fontId="12" fillId="0" borderId="32" xfId="68" applyFont="1" applyFill="1" applyBorder="1" applyAlignment="1" applyProtection="1">
      <alignment horizontal="center" vertical="center" wrapText="1"/>
      <protection/>
    </xf>
    <xf numFmtId="0" fontId="13" fillId="0" borderId="49" xfId="68" applyFont="1" applyFill="1" applyBorder="1" applyAlignment="1" applyProtection="1">
      <alignment horizontal="center" vertical="center" wrapText="1"/>
      <protection/>
    </xf>
    <xf numFmtId="0" fontId="47" fillId="0" borderId="29" xfId="68" applyFont="1" applyFill="1" applyBorder="1" applyAlignment="1" applyProtection="1">
      <alignment horizontal="right" vertical="center" wrapText="1"/>
      <protection/>
    </xf>
    <xf numFmtId="0" fontId="47" fillId="0" borderId="29" xfId="68" applyFont="1" applyFill="1" applyBorder="1" applyAlignment="1" applyProtection="1">
      <alignment vertical="center" wrapText="1"/>
      <protection/>
    </xf>
    <xf numFmtId="188" fontId="47" fillId="0" borderId="29" xfId="68" applyNumberFormat="1" applyFont="1" applyFill="1" applyBorder="1" applyAlignment="1" applyProtection="1">
      <alignment vertical="center" wrapText="1"/>
      <protection/>
    </xf>
    <xf numFmtId="188" fontId="47" fillId="0" borderId="21" xfId="68" applyNumberFormat="1" applyFont="1" applyFill="1" applyBorder="1" applyAlignment="1" applyProtection="1">
      <alignment vertical="center" wrapText="1"/>
      <protection/>
    </xf>
    <xf numFmtId="188" fontId="47" fillId="0" borderId="41" xfId="68" applyNumberFormat="1" applyFont="1" applyFill="1" applyBorder="1" applyAlignment="1" applyProtection="1">
      <alignment vertical="center" wrapText="1"/>
      <protection/>
    </xf>
    <xf numFmtId="0" fontId="13" fillId="0" borderId="14" xfId="68" applyFont="1" applyFill="1" applyBorder="1" applyAlignment="1" applyProtection="1">
      <alignment horizontal="center" vertical="center" wrapText="1"/>
      <protection/>
    </xf>
    <xf numFmtId="0" fontId="47" fillId="0" borderId="17" xfId="68" applyFont="1" applyFill="1" applyBorder="1" applyAlignment="1" applyProtection="1">
      <alignment horizontal="right" vertical="center" wrapText="1"/>
      <protection/>
    </xf>
    <xf numFmtId="0" fontId="47" fillId="0" borderId="15" xfId="68" applyFont="1" applyFill="1" applyBorder="1" applyAlignment="1" applyProtection="1">
      <alignment vertical="center" wrapText="1"/>
      <protection/>
    </xf>
    <xf numFmtId="188" fontId="47" fillId="0" borderId="15" xfId="68" applyNumberFormat="1" applyFont="1" applyFill="1" applyBorder="1" applyAlignment="1" applyProtection="1">
      <alignment vertical="center" wrapText="1"/>
      <protection locked="0"/>
    </xf>
    <xf numFmtId="188" fontId="47" fillId="0" borderId="22" xfId="68" applyNumberFormat="1" applyFont="1" applyFill="1" applyBorder="1" applyAlignment="1" applyProtection="1">
      <alignment vertical="center" wrapText="1"/>
      <protection locked="0"/>
    </xf>
    <xf numFmtId="188" fontId="47" fillId="0" borderId="18" xfId="68" applyNumberFormat="1" applyFont="1" applyFill="1" applyBorder="1" applyAlignment="1" applyProtection="1">
      <alignment vertical="center" wrapText="1"/>
      <protection locked="0"/>
    </xf>
    <xf numFmtId="0" fontId="13" fillId="0" borderId="15" xfId="68" applyFont="1" applyFill="1" applyBorder="1" applyAlignment="1" applyProtection="1">
      <alignment vertical="center" wrapText="1"/>
      <protection/>
    </xf>
    <xf numFmtId="188" fontId="13" fillId="0" borderId="15" xfId="68" applyNumberFormat="1" applyFont="1" applyFill="1" applyBorder="1" applyAlignment="1" applyProtection="1">
      <alignment vertical="center" wrapText="1"/>
      <protection locked="0"/>
    </xf>
    <xf numFmtId="188" fontId="13" fillId="0" borderId="22" xfId="68" applyNumberFormat="1" applyFont="1" applyFill="1" applyBorder="1" applyAlignment="1" applyProtection="1">
      <alignment vertical="center" wrapText="1"/>
      <protection locked="0"/>
    </xf>
    <xf numFmtId="188" fontId="13" fillId="0" borderId="18" xfId="68" applyNumberFormat="1" applyFont="1" applyFill="1" applyBorder="1" applyAlignment="1" applyProtection="1">
      <alignment vertical="center" wrapText="1"/>
      <protection locked="0"/>
    </xf>
    <xf numFmtId="0" fontId="47" fillId="0" borderId="50" xfId="68" applyFont="1" applyFill="1" applyBorder="1" applyAlignment="1" applyProtection="1">
      <alignment horizontal="right" vertical="center" wrapText="1"/>
      <protection/>
    </xf>
    <xf numFmtId="0" fontId="13" fillId="0" borderId="43" xfId="68" applyFont="1" applyFill="1" applyBorder="1" applyAlignment="1" applyProtection="1">
      <alignment vertical="center" wrapText="1"/>
      <protection/>
    </xf>
    <xf numFmtId="188" fontId="13" fillId="0" borderId="43" xfId="68" applyNumberFormat="1" applyFont="1" applyFill="1" applyBorder="1" applyAlignment="1" applyProtection="1">
      <alignment vertical="center" wrapText="1"/>
      <protection locked="0"/>
    </xf>
    <xf numFmtId="188" fontId="13" fillId="0" borderId="39" xfId="68" applyNumberFormat="1" applyFont="1" applyFill="1" applyBorder="1" applyAlignment="1" applyProtection="1">
      <alignment vertical="center" wrapText="1"/>
      <protection locked="0"/>
    </xf>
    <xf numFmtId="188" fontId="13" fillId="0" borderId="36" xfId="68" applyNumberFormat="1" applyFont="1" applyFill="1" applyBorder="1" applyAlignment="1" applyProtection="1">
      <alignment vertical="center" wrapText="1"/>
      <protection locked="0"/>
    </xf>
    <xf numFmtId="0" fontId="47" fillId="0" borderId="51" xfId="68" applyFont="1" applyFill="1" applyBorder="1" applyAlignment="1" applyProtection="1">
      <alignment horizontal="right" vertical="center" wrapText="1"/>
      <protection/>
    </xf>
    <xf numFmtId="0" fontId="13" fillId="0" borderId="46" xfId="68" applyFont="1" applyFill="1" applyBorder="1" applyAlignment="1" applyProtection="1">
      <alignment vertical="center" wrapText="1"/>
      <protection/>
    </xf>
    <xf numFmtId="188" fontId="13" fillId="0" borderId="46" xfId="68" applyNumberFormat="1" applyFont="1" applyFill="1" applyBorder="1" applyAlignment="1" applyProtection="1">
      <alignment vertical="center" wrapText="1"/>
      <protection locked="0"/>
    </xf>
    <xf numFmtId="188" fontId="13" fillId="0" borderId="47" xfId="68" applyNumberFormat="1" applyFont="1" applyFill="1" applyBorder="1" applyAlignment="1" applyProtection="1">
      <alignment vertical="center" wrapText="1"/>
      <protection locked="0"/>
    </xf>
    <xf numFmtId="188" fontId="13" fillId="0" borderId="52" xfId="68" applyNumberFormat="1" applyFont="1" applyFill="1" applyBorder="1" applyAlignment="1" applyProtection="1">
      <alignment vertical="center" wrapText="1"/>
      <protection locked="0"/>
    </xf>
    <xf numFmtId="0" fontId="47" fillId="0" borderId="38" xfId="68" applyFont="1" applyFill="1" applyBorder="1" applyAlignment="1" applyProtection="1">
      <alignment horizontal="right" vertical="center" wrapText="1"/>
      <protection/>
    </xf>
    <xf numFmtId="0" fontId="47" fillId="0" borderId="30" xfId="68" applyFont="1" applyFill="1" applyBorder="1" applyAlignment="1" applyProtection="1">
      <alignment vertical="center" wrapText="1"/>
      <protection/>
    </xf>
    <xf numFmtId="188" fontId="47" fillId="0" borderId="30" xfId="68" applyNumberFormat="1" applyFont="1" applyFill="1" applyBorder="1" applyAlignment="1" applyProtection="1">
      <alignment vertical="center" wrapText="1"/>
      <protection locked="0"/>
    </xf>
    <xf numFmtId="188" fontId="47" fillId="0" borderId="25" xfId="68" applyNumberFormat="1" applyFont="1" applyFill="1" applyBorder="1" applyAlignment="1" applyProtection="1">
      <alignment vertical="center" wrapText="1"/>
      <protection locked="0"/>
    </xf>
    <xf numFmtId="188" fontId="47" fillId="0" borderId="32" xfId="68" applyNumberFormat="1" applyFont="1" applyFill="1" applyBorder="1" applyAlignment="1" applyProtection="1">
      <alignment vertical="center" wrapText="1"/>
      <protection locked="0"/>
    </xf>
    <xf numFmtId="0" fontId="104" fillId="0" borderId="0" xfId="66" applyFont="1">
      <alignment/>
      <protection/>
    </xf>
    <xf numFmtId="0" fontId="47" fillId="0" borderId="53" xfId="68" applyFont="1" applyFill="1" applyBorder="1" applyAlignment="1" applyProtection="1">
      <alignment horizontal="right" vertical="center" wrapText="1"/>
      <protection/>
    </xf>
    <xf numFmtId="0" fontId="47" fillId="0" borderId="53" xfId="68" applyFont="1" applyFill="1" applyBorder="1" applyAlignment="1" applyProtection="1">
      <alignment vertical="center" wrapText="1"/>
      <protection/>
    </xf>
    <xf numFmtId="188" fontId="47" fillId="0" borderId="53" xfId="68" applyNumberFormat="1" applyFont="1" applyFill="1" applyBorder="1" applyAlignment="1" applyProtection="1">
      <alignment vertical="center" wrapText="1"/>
      <protection/>
    </xf>
    <xf numFmtId="188" fontId="47" fillId="0" borderId="54" xfId="68" applyNumberFormat="1" applyFont="1" applyFill="1" applyBorder="1" applyAlignment="1" applyProtection="1">
      <alignment vertical="center" wrapText="1"/>
      <protection/>
    </xf>
    <xf numFmtId="0" fontId="13" fillId="0" borderId="16" xfId="68" applyFont="1" applyFill="1" applyBorder="1" applyAlignment="1" applyProtection="1">
      <alignment horizontal="right" vertical="center" wrapText="1"/>
      <protection/>
    </xf>
    <xf numFmtId="0" fontId="13" fillId="0" borderId="29" xfId="68" applyFont="1" applyFill="1" applyBorder="1" applyAlignment="1" applyProtection="1">
      <alignment horizontal="left" vertical="center" wrapText="1" indent="1"/>
      <protection/>
    </xf>
    <xf numFmtId="188" fontId="13" fillId="0" borderId="29" xfId="68" applyNumberFormat="1" applyFont="1" applyFill="1" applyBorder="1" applyAlignment="1" applyProtection="1">
      <alignment vertical="center" wrapText="1"/>
      <protection locked="0"/>
    </xf>
    <xf numFmtId="188" fontId="13" fillId="0" borderId="21" xfId="68" applyNumberFormat="1" applyFont="1" applyFill="1" applyBorder="1" applyAlignment="1" applyProtection="1">
      <alignment vertical="center" wrapText="1"/>
      <protection locked="0"/>
    </xf>
    <xf numFmtId="188" fontId="13" fillId="0" borderId="35" xfId="68" applyNumberFormat="1" applyFont="1" applyFill="1" applyBorder="1" applyAlignment="1" applyProtection="1">
      <alignment vertical="center" wrapText="1"/>
      <protection locked="0"/>
    </xf>
    <xf numFmtId="0" fontId="13" fillId="0" borderId="17" xfId="68" applyFont="1" applyFill="1" applyBorder="1" applyAlignment="1" applyProtection="1">
      <alignment horizontal="right" vertical="center" wrapText="1"/>
      <protection/>
    </xf>
    <xf numFmtId="0" fontId="13" fillId="0" borderId="15" xfId="68" applyFont="1" applyFill="1" applyBorder="1" applyAlignment="1" applyProtection="1">
      <alignment horizontal="left" vertical="center" wrapText="1" indent="1"/>
      <protection/>
    </xf>
    <xf numFmtId="188" fontId="13" fillId="0" borderId="15" xfId="68" applyNumberFormat="1" applyFont="1" applyFill="1" applyBorder="1" applyAlignment="1" applyProtection="1">
      <alignment vertical="center" wrapText="1"/>
      <protection locked="0"/>
    </xf>
    <xf numFmtId="188" fontId="13" fillId="0" borderId="22" xfId="68" applyNumberFormat="1" applyFont="1" applyFill="1" applyBorder="1" applyAlignment="1" applyProtection="1">
      <alignment vertical="center" wrapText="1"/>
      <protection locked="0"/>
    </xf>
    <xf numFmtId="0" fontId="13" fillId="0" borderId="55" xfId="68" applyFont="1" applyFill="1" applyBorder="1" applyAlignment="1" applyProtection="1">
      <alignment horizontal="right" vertical="center" wrapText="1"/>
      <protection/>
    </xf>
    <xf numFmtId="0" fontId="13" fillId="0" borderId="56" xfId="68" applyFont="1" applyFill="1" applyBorder="1" applyAlignment="1" applyProtection="1">
      <alignment horizontal="left" vertical="center" wrapText="1" indent="1"/>
      <protection/>
    </xf>
    <xf numFmtId="188" fontId="13" fillId="0" borderId="46" xfId="68" applyNumberFormat="1" applyFont="1" applyFill="1" applyBorder="1" applyAlignment="1" applyProtection="1">
      <alignment vertical="center" wrapText="1"/>
      <protection locked="0"/>
    </xf>
    <xf numFmtId="188" fontId="13" fillId="0" borderId="47" xfId="68" applyNumberFormat="1" applyFont="1" applyFill="1" applyBorder="1" applyAlignment="1" applyProtection="1">
      <alignment vertical="center" wrapText="1"/>
      <protection locked="0"/>
    </xf>
    <xf numFmtId="188" fontId="13" fillId="0" borderId="48" xfId="68" applyNumberFormat="1" applyFont="1" applyFill="1" applyBorder="1" applyAlignment="1" applyProtection="1">
      <alignment vertical="center" wrapText="1"/>
      <protection locked="0"/>
    </xf>
    <xf numFmtId="0" fontId="13" fillId="0" borderId="38" xfId="68" applyFont="1" applyFill="1" applyBorder="1" applyAlignment="1" applyProtection="1">
      <alignment horizontal="right" vertical="center" wrapText="1"/>
      <protection/>
    </xf>
    <xf numFmtId="0" fontId="13" fillId="0" borderId="30" xfId="68" applyFont="1" applyFill="1" applyBorder="1" applyAlignment="1" applyProtection="1">
      <alignment horizontal="left" vertical="center" wrapText="1" indent="1"/>
      <protection/>
    </xf>
    <xf numFmtId="188" fontId="47" fillId="0" borderId="30" xfId="68" applyNumberFormat="1" applyFont="1" applyFill="1" applyBorder="1" applyAlignment="1" applyProtection="1">
      <alignment vertical="center" wrapText="1"/>
      <protection locked="0"/>
    </xf>
    <xf numFmtId="188" fontId="47" fillId="0" borderId="47" xfId="68" applyNumberFormat="1" applyFont="1" applyFill="1" applyBorder="1" applyAlignment="1" applyProtection="1">
      <alignment vertical="center" wrapText="1"/>
      <protection locked="0"/>
    </xf>
    <xf numFmtId="188" fontId="47" fillId="0" borderId="48" xfId="68" applyNumberFormat="1" applyFont="1" applyFill="1" applyBorder="1" applyAlignment="1" applyProtection="1">
      <alignment vertical="center" wrapText="1"/>
      <protection locked="0"/>
    </xf>
    <xf numFmtId="0" fontId="47" fillId="0" borderId="46" xfId="68" applyFont="1" applyFill="1" applyBorder="1" applyAlignment="1" applyProtection="1">
      <alignment horizontal="left" vertical="center" wrapText="1" indent="1"/>
      <protection/>
    </xf>
    <xf numFmtId="188" fontId="48" fillId="0" borderId="46" xfId="68" applyNumberFormat="1" applyFont="1" applyFill="1" applyBorder="1" applyAlignment="1" applyProtection="1">
      <alignment vertical="center" wrapText="1"/>
      <protection locked="0"/>
    </xf>
    <xf numFmtId="188" fontId="48" fillId="0" borderId="47" xfId="68" applyNumberFormat="1" applyFont="1" applyFill="1" applyBorder="1" applyAlignment="1" applyProtection="1">
      <alignment vertical="center" wrapText="1"/>
      <protection locked="0"/>
    </xf>
    <xf numFmtId="0" fontId="47" fillId="0" borderId="57" xfId="68" applyFont="1" applyFill="1" applyBorder="1" applyAlignment="1" applyProtection="1">
      <alignment horizontal="right" vertical="center" wrapText="1"/>
      <protection/>
    </xf>
    <xf numFmtId="188" fontId="47" fillId="0" borderId="53" xfId="68" applyNumberFormat="1" applyFont="1" applyFill="1" applyBorder="1" applyAlignment="1" applyProtection="1">
      <alignment vertical="center" wrapText="1"/>
      <protection locked="0"/>
    </xf>
    <xf numFmtId="188" fontId="47" fillId="0" borderId="54" xfId="68" applyNumberFormat="1" applyFont="1" applyFill="1" applyBorder="1" applyAlignment="1" applyProtection="1">
      <alignment vertical="center" wrapText="1"/>
      <protection locked="0"/>
    </xf>
    <xf numFmtId="188" fontId="47" fillId="0" borderId="41" xfId="68" applyNumberFormat="1" applyFont="1" applyFill="1" applyBorder="1" applyAlignment="1" applyProtection="1">
      <alignment vertical="center" wrapText="1"/>
      <protection locked="0"/>
    </xf>
    <xf numFmtId="0" fontId="47" fillId="0" borderId="50" xfId="68" applyFont="1" applyFill="1" applyBorder="1" applyAlignment="1" applyProtection="1">
      <alignment horizontal="right" vertical="center" wrapText="1"/>
      <protection/>
    </xf>
    <xf numFmtId="188" fontId="47" fillId="0" borderId="43" xfId="68" applyNumberFormat="1" applyFont="1" applyFill="1" applyBorder="1" applyAlignment="1" applyProtection="1">
      <alignment vertical="center" wrapText="1"/>
      <protection locked="0"/>
    </xf>
    <xf numFmtId="188" fontId="47" fillId="0" borderId="39" xfId="68" applyNumberFormat="1" applyFont="1" applyFill="1" applyBorder="1" applyAlignment="1" applyProtection="1">
      <alignment vertical="center" wrapText="1"/>
      <protection locked="0"/>
    </xf>
    <xf numFmtId="188" fontId="47" fillId="0" borderId="44" xfId="68" applyNumberFormat="1" applyFont="1" applyFill="1" applyBorder="1" applyAlignment="1" applyProtection="1">
      <alignment vertical="center" wrapText="1"/>
      <protection locked="0"/>
    </xf>
    <xf numFmtId="3" fontId="13" fillId="0" borderId="18" xfId="68" applyNumberFormat="1" applyFont="1" applyFill="1" applyBorder="1" applyAlignment="1" applyProtection="1">
      <alignment vertical="center" wrapText="1"/>
      <protection locked="0"/>
    </xf>
    <xf numFmtId="0" fontId="13" fillId="0" borderId="34" xfId="68" applyFont="1" applyFill="1" applyBorder="1" applyAlignment="1" applyProtection="1">
      <alignment horizontal="left" vertical="center" wrapText="1" indent="1"/>
      <protection/>
    </xf>
    <xf numFmtId="0" fontId="13" fillId="0" borderId="18" xfId="68" applyNumberFormat="1" applyFont="1" applyFill="1" applyBorder="1" applyAlignment="1" applyProtection="1">
      <alignment vertical="center" wrapText="1"/>
      <protection locked="0"/>
    </xf>
    <xf numFmtId="0" fontId="13" fillId="0" borderId="56" xfId="68" applyFont="1" applyFill="1" applyBorder="1" applyAlignment="1" applyProtection="1">
      <alignment horizontal="right" vertical="center" wrapText="1"/>
      <protection/>
    </xf>
    <xf numFmtId="188" fontId="13" fillId="0" borderId="56" xfId="68" applyNumberFormat="1" applyFont="1" applyFill="1" applyBorder="1" applyAlignment="1" applyProtection="1">
      <alignment vertical="center" wrapText="1"/>
      <protection locked="0"/>
    </xf>
    <xf numFmtId="188" fontId="13" fillId="0" borderId="58" xfId="68" applyNumberFormat="1" applyFont="1" applyFill="1" applyBorder="1" applyAlignment="1" applyProtection="1">
      <alignment vertical="center" wrapText="1"/>
      <protection locked="0"/>
    </xf>
    <xf numFmtId="0" fontId="13" fillId="0" borderId="50" xfId="68" applyFont="1" applyFill="1" applyBorder="1" applyAlignment="1" applyProtection="1">
      <alignment horizontal="right" vertical="center" wrapText="1"/>
      <protection/>
    </xf>
    <xf numFmtId="0" fontId="47" fillId="0" borderId="43" xfId="68" applyFont="1" applyFill="1" applyBorder="1" applyAlignment="1" applyProtection="1">
      <alignment horizontal="left" vertical="center" wrapText="1" indent="1"/>
      <protection/>
    </xf>
    <xf numFmtId="188" fontId="47" fillId="0" borderId="46" xfId="68" applyNumberFormat="1" applyFont="1" applyFill="1" applyBorder="1" applyAlignment="1" applyProtection="1">
      <alignment vertical="center" wrapText="1"/>
      <protection locked="0"/>
    </xf>
    <xf numFmtId="188" fontId="13" fillId="0" borderId="35" xfId="68" applyNumberFormat="1" applyFont="1" applyFill="1" applyBorder="1" applyAlignment="1" applyProtection="1">
      <alignment vertical="center" wrapText="1"/>
      <protection locked="0"/>
    </xf>
    <xf numFmtId="188" fontId="13" fillId="0" borderId="18" xfId="68" applyNumberFormat="1" applyFont="1" applyFill="1" applyBorder="1" applyAlignment="1" applyProtection="1">
      <alignment vertical="center" wrapText="1"/>
      <protection locked="0"/>
    </xf>
    <xf numFmtId="0" fontId="13" fillId="0" borderId="0" xfId="68" applyFont="1" applyFill="1" applyBorder="1" applyAlignment="1" applyProtection="1">
      <alignment horizontal="right" vertical="center" wrapText="1"/>
      <protection/>
    </xf>
    <xf numFmtId="0" fontId="13" fillId="0" borderId="43" xfId="68" applyFont="1" applyFill="1" applyBorder="1" applyAlignment="1" applyProtection="1">
      <alignment horizontal="left" vertical="center" wrapText="1" indent="1"/>
      <protection/>
    </xf>
    <xf numFmtId="188" fontId="13" fillId="0" borderId="34" xfId="68" applyNumberFormat="1" applyFont="1" applyFill="1" applyBorder="1" applyAlignment="1" applyProtection="1">
      <alignment vertical="center" wrapText="1"/>
      <protection locked="0"/>
    </xf>
    <xf numFmtId="188" fontId="13" fillId="0" borderId="59" xfId="68" applyNumberFormat="1" applyFont="1" applyFill="1" applyBorder="1" applyAlignment="1" applyProtection="1">
      <alignment vertical="center" wrapText="1"/>
      <protection locked="0"/>
    </xf>
    <xf numFmtId="188" fontId="13" fillId="0" borderId="36" xfId="68" applyNumberFormat="1" applyFont="1" applyFill="1" applyBorder="1" applyAlignment="1" applyProtection="1">
      <alignment vertical="center" wrapText="1"/>
      <protection locked="0"/>
    </xf>
    <xf numFmtId="0" fontId="13" fillId="0" borderId="60" xfId="68" applyFont="1" applyFill="1" applyBorder="1" applyAlignment="1" applyProtection="1">
      <alignment horizontal="right" vertical="center" wrapText="1"/>
      <protection/>
    </xf>
    <xf numFmtId="0" fontId="47" fillId="0" borderId="25" xfId="68" applyFont="1" applyFill="1" applyBorder="1" applyAlignment="1" applyProtection="1">
      <alignment horizontal="left" indent="1"/>
      <protection/>
    </xf>
    <xf numFmtId="188" fontId="47" fillId="0" borderId="31" xfId="68" applyNumberFormat="1" applyFont="1" applyFill="1" applyBorder="1" applyAlignment="1" applyProtection="1">
      <alignment vertical="center" wrapText="1"/>
      <protection locked="0"/>
    </xf>
    <xf numFmtId="188" fontId="47" fillId="0" borderId="60" xfId="68" applyNumberFormat="1" applyFont="1" applyFill="1" applyBorder="1" applyAlignment="1" applyProtection="1">
      <alignment vertical="center" wrapText="1"/>
      <protection locked="0"/>
    </xf>
    <xf numFmtId="0" fontId="47" fillId="0" borderId="61" xfId="68" applyFont="1" applyFill="1" applyBorder="1" applyAlignment="1" applyProtection="1">
      <alignment horizontal="right" vertical="center" wrapText="1"/>
      <protection/>
    </xf>
    <xf numFmtId="0" fontId="47" fillId="0" borderId="29" xfId="68" applyFont="1" applyFill="1" applyBorder="1" applyAlignment="1" applyProtection="1">
      <alignment horizontal="left" indent="1"/>
      <protection/>
    </xf>
    <xf numFmtId="0" fontId="13" fillId="0" borderId="61" xfId="68" applyFont="1" applyFill="1" applyBorder="1" applyAlignment="1" applyProtection="1">
      <alignment horizontal="right" vertical="center" wrapText="1"/>
      <protection/>
    </xf>
    <xf numFmtId="188" fontId="49" fillId="0" borderId="29" xfId="68" applyNumberFormat="1" applyFont="1" applyFill="1" applyBorder="1" applyAlignment="1" applyProtection="1">
      <alignment vertical="center" wrapText="1"/>
      <protection locked="0"/>
    </xf>
    <xf numFmtId="188" fontId="49" fillId="0" borderId="21" xfId="68" applyNumberFormat="1" applyFont="1" applyFill="1" applyBorder="1" applyAlignment="1" applyProtection="1">
      <alignment vertical="center" wrapText="1"/>
      <protection locked="0"/>
    </xf>
    <xf numFmtId="188" fontId="49" fillId="0" borderId="35" xfId="68" applyNumberFormat="1" applyFont="1" applyFill="1" applyBorder="1" applyAlignment="1" applyProtection="1">
      <alignment vertical="center" wrapText="1"/>
      <protection locked="0"/>
    </xf>
    <xf numFmtId="0" fontId="13" fillId="0" borderId="62" xfId="68" applyFont="1" applyFill="1" applyBorder="1" applyAlignment="1" applyProtection="1">
      <alignment horizontal="right" vertical="center" wrapText="1"/>
      <protection/>
    </xf>
    <xf numFmtId="0" fontId="47" fillId="0" borderId="56" xfId="68" applyFont="1" applyFill="1" applyBorder="1" applyAlignment="1" applyProtection="1">
      <alignment horizontal="left" indent="1"/>
      <protection/>
    </xf>
    <xf numFmtId="188" fontId="13" fillId="0" borderId="56" xfId="68" applyNumberFormat="1" applyFont="1" applyFill="1" applyBorder="1" applyAlignment="1" applyProtection="1">
      <alignment vertical="center" wrapText="1"/>
      <protection locked="0"/>
    </xf>
    <xf numFmtId="188" fontId="13" fillId="0" borderId="58" xfId="68" applyNumberFormat="1" applyFont="1" applyFill="1" applyBorder="1" applyAlignment="1" applyProtection="1">
      <alignment vertical="center" wrapText="1"/>
      <protection locked="0"/>
    </xf>
    <xf numFmtId="188" fontId="13" fillId="0" borderId="52" xfId="68" applyNumberFormat="1" applyFont="1" applyFill="1" applyBorder="1" applyAlignment="1" applyProtection="1">
      <alignment vertical="center" wrapText="1"/>
      <protection locked="0"/>
    </xf>
    <xf numFmtId="0" fontId="47" fillId="0" borderId="46" xfId="68" applyFont="1" applyFill="1" applyBorder="1" applyAlignment="1" applyProtection="1">
      <alignment horizontal="left" indent="1"/>
      <protection/>
    </xf>
    <xf numFmtId="0" fontId="47" fillId="0" borderId="38" xfId="68" applyFont="1" applyFill="1" applyBorder="1" applyAlignment="1" applyProtection="1">
      <alignment horizontal="right" vertical="center" wrapText="1"/>
      <protection/>
    </xf>
    <xf numFmtId="188" fontId="47" fillId="0" borderId="30" xfId="68" applyNumberFormat="1" applyFont="1" applyFill="1" applyBorder="1" applyAlignment="1" applyProtection="1">
      <alignment vertical="center" wrapText="1"/>
      <protection/>
    </xf>
    <xf numFmtId="188" fontId="47" fillId="0" borderId="25" xfId="68" applyNumberFormat="1" applyFont="1" applyFill="1" applyBorder="1" applyAlignment="1" applyProtection="1">
      <alignment vertical="center" wrapText="1"/>
      <protection/>
    </xf>
    <xf numFmtId="188" fontId="47" fillId="0" borderId="32" xfId="68" applyNumberFormat="1" applyFont="1" applyFill="1" applyBorder="1" applyAlignment="1" applyProtection="1">
      <alignment vertical="center" wrapText="1"/>
      <protection/>
    </xf>
    <xf numFmtId="0" fontId="49" fillId="0" borderId="16" xfId="68" applyFont="1" applyFill="1" applyBorder="1" applyAlignment="1" applyProtection="1">
      <alignment horizontal="right" vertical="center" wrapText="1"/>
      <protection/>
    </xf>
    <xf numFmtId="0" fontId="13" fillId="0" borderId="29" xfId="68" applyFont="1" applyFill="1" applyBorder="1" applyAlignment="1" applyProtection="1">
      <alignment vertical="center" wrapText="1"/>
      <protection/>
    </xf>
    <xf numFmtId="0" fontId="13" fillId="0" borderId="35" xfId="68" applyNumberFormat="1" applyFont="1" applyFill="1" applyBorder="1" applyAlignment="1" applyProtection="1">
      <alignment vertical="center" wrapText="1"/>
      <protection locked="0"/>
    </xf>
    <xf numFmtId="0" fontId="49" fillId="0" borderId="55" xfId="68" applyFont="1" applyFill="1" applyBorder="1" applyAlignment="1" applyProtection="1">
      <alignment horizontal="right" vertical="center" wrapText="1"/>
      <protection/>
    </xf>
    <xf numFmtId="0" fontId="13" fillId="0" borderId="56" xfId="68" applyFont="1" applyFill="1" applyBorder="1" applyAlignment="1" applyProtection="1">
      <alignment vertical="center" wrapText="1"/>
      <protection/>
    </xf>
    <xf numFmtId="0" fontId="49" fillId="0" borderId="38" xfId="68" applyFont="1" applyFill="1" applyBorder="1" applyAlignment="1" applyProtection="1">
      <alignment horizontal="right" vertical="center" wrapText="1"/>
      <protection/>
    </xf>
    <xf numFmtId="0" fontId="47" fillId="0" borderId="30" xfId="68" applyFont="1" applyFill="1" applyBorder="1" applyAlignment="1" applyProtection="1">
      <alignment vertical="center" wrapText="1"/>
      <protection/>
    </xf>
    <xf numFmtId="188" fontId="47" fillId="0" borderId="25" xfId="68" applyNumberFormat="1" applyFont="1" applyFill="1" applyBorder="1" applyAlignment="1" applyProtection="1">
      <alignment vertical="center" wrapText="1"/>
      <protection locked="0"/>
    </xf>
    <xf numFmtId="0" fontId="47" fillId="0" borderId="43" xfId="68" applyFont="1" applyFill="1" applyBorder="1" applyAlignment="1" applyProtection="1">
      <alignment vertical="center" wrapText="1"/>
      <protection/>
    </xf>
    <xf numFmtId="0" fontId="47" fillId="0" borderId="17" xfId="68" applyFont="1" applyFill="1" applyBorder="1" applyAlignment="1" applyProtection="1">
      <alignment horizontal="right" vertical="center" wrapText="1"/>
      <protection/>
    </xf>
    <xf numFmtId="0" fontId="47" fillId="0" borderId="56" xfId="68" applyFont="1" applyFill="1" applyBorder="1" applyAlignment="1" applyProtection="1">
      <alignment horizontal="right" vertical="center" wrapText="1"/>
      <protection/>
    </xf>
    <xf numFmtId="0" fontId="13" fillId="0" borderId="56" xfId="68" applyFont="1" applyFill="1" applyBorder="1" applyAlignment="1" applyProtection="1">
      <alignment vertical="center" wrapText="1"/>
      <protection/>
    </xf>
    <xf numFmtId="0" fontId="47" fillId="0" borderId="63" xfId="68" applyFont="1" applyFill="1" applyBorder="1" applyAlignment="1" applyProtection="1">
      <alignment horizontal="right" vertical="center" wrapText="1"/>
      <protection/>
    </xf>
    <xf numFmtId="0" fontId="47" fillId="0" borderId="64" xfId="68" applyFont="1" applyFill="1" applyBorder="1" applyAlignment="1" applyProtection="1">
      <alignment vertical="center" wrapText="1"/>
      <protection/>
    </xf>
    <xf numFmtId="188" fontId="47" fillId="0" borderId="64" xfId="68" applyNumberFormat="1" applyFont="1" applyFill="1" applyBorder="1" applyAlignment="1" applyProtection="1">
      <alignment vertical="center" wrapText="1"/>
      <protection/>
    </xf>
    <xf numFmtId="188" fontId="47" fillId="0" borderId="65" xfId="68" applyNumberFormat="1" applyFont="1" applyFill="1" applyBorder="1" applyAlignment="1" applyProtection="1">
      <alignment vertical="center" wrapText="1"/>
      <protection/>
    </xf>
    <xf numFmtId="188" fontId="47" fillId="0" borderId="66" xfId="68" applyNumberFormat="1" applyFont="1" applyFill="1" applyBorder="1" applyAlignment="1" applyProtection="1">
      <alignment vertical="center" wrapText="1"/>
      <protection/>
    </xf>
    <xf numFmtId="188" fontId="13" fillId="0" borderId="15" xfId="68" applyNumberFormat="1" applyFont="1" applyFill="1" applyBorder="1" applyAlignment="1" applyProtection="1">
      <alignment vertical="center" wrapText="1"/>
      <protection/>
    </xf>
    <xf numFmtId="188" fontId="13" fillId="0" borderId="22" xfId="68" applyNumberFormat="1" applyFont="1" applyFill="1" applyBorder="1" applyAlignment="1" applyProtection="1">
      <alignment vertical="center" wrapText="1"/>
      <protection/>
    </xf>
    <xf numFmtId="188" fontId="13" fillId="0" borderId="18" xfId="68" applyNumberFormat="1" applyFont="1" applyFill="1" applyBorder="1" applyAlignment="1" applyProtection="1">
      <alignment vertical="center" wrapText="1"/>
      <protection/>
    </xf>
    <xf numFmtId="188" fontId="47" fillId="0" borderId="15" xfId="68" applyNumberFormat="1" applyFont="1" applyFill="1" applyBorder="1" applyAlignment="1" applyProtection="1">
      <alignment vertical="center" wrapText="1"/>
      <protection/>
    </xf>
    <xf numFmtId="188" fontId="47" fillId="0" borderId="22" xfId="68" applyNumberFormat="1" applyFont="1" applyFill="1" applyBorder="1" applyAlignment="1" applyProtection="1">
      <alignment vertical="center" wrapText="1"/>
      <protection/>
    </xf>
    <xf numFmtId="0" fontId="13" fillId="0" borderId="18" xfId="68" applyNumberFormat="1" applyFont="1" applyFill="1" applyBorder="1" applyAlignment="1" applyProtection="1">
      <alignment vertical="center" wrapText="1"/>
      <protection/>
    </xf>
    <xf numFmtId="0" fontId="47" fillId="0" borderId="55" xfId="68" applyFont="1" applyFill="1" applyBorder="1" applyAlignment="1" applyProtection="1">
      <alignment horizontal="right" vertical="center" wrapText="1"/>
      <protection/>
    </xf>
    <xf numFmtId="188" fontId="47" fillId="0" borderId="56" xfId="68" applyNumberFormat="1" applyFont="1" applyFill="1" applyBorder="1" applyAlignment="1" applyProtection="1">
      <alignment vertical="center" wrapText="1"/>
      <protection/>
    </xf>
    <xf numFmtId="188" fontId="47" fillId="0" borderId="58" xfId="68" applyNumberFormat="1" applyFont="1" applyFill="1" applyBorder="1" applyAlignment="1" applyProtection="1">
      <alignment vertical="center" wrapText="1"/>
      <protection/>
    </xf>
    <xf numFmtId="188" fontId="13" fillId="0" borderId="52" xfId="68" applyNumberFormat="1" applyFont="1" applyFill="1" applyBorder="1" applyAlignment="1" applyProtection="1">
      <alignment vertical="center" wrapText="1"/>
      <protection/>
    </xf>
    <xf numFmtId="188" fontId="47" fillId="0" borderId="46" xfId="68" applyNumberFormat="1" applyFont="1" applyFill="1" applyBorder="1" applyAlignment="1" applyProtection="1">
      <alignment vertical="center" wrapText="1"/>
      <protection/>
    </xf>
    <xf numFmtId="188" fontId="47" fillId="0" borderId="47" xfId="68" applyNumberFormat="1" applyFont="1" applyFill="1" applyBorder="1" applyAlignment="1" applyProtection="1">
      <alignment vertical="center" wrapText="1"/>
      <protection/>
    </xf>
    <xf numFmtId="188" fontId="47" fillId="0" borderId="32" xfId="68" applyNumberFormat="1" applyFont="1" applyFill="1" applyBorder="1" applyAlignment="1" applyProtection="1">
      <alignment vertical="center" wrapText="1"/>
      <protection/>
    </xf>
    <xf numFmtId="188" fontId="47" fillId="0" borderId="43" xfId="68" applyNumberFormat="1" applyFont="1" applyFill="1" applyBorder="1" applyAlignment="1" applyProtection="1">
      <alignment vertical="center" wrapText="1"/>
      <protection/>
    </xf>
    <xf numFmtId="188" fontId="47" fillId="0" borderId="39" xfId="68" applyNumberFormat="1" applyFont="1" applyFill="1" applyBorder="1" applyAlignment="1" applyProtection="1">
      <alignment vertical="center" wrapText="1"/>
      <protection/>
    </xf>
    <xf numFmtId="188" fontId="47" fillId="0" borderId="44" xfId="68" applyNumberFormat="1" applyFont="1" applyFill="1" applyBorder="1" applyAlignment="1" applyProtection="1">
      <alignment vertical="center" wrapText="1"/>
      <protection/>
    </xf>
    <xf numFmtId="188" fontId="47" fillId="0" borderId="18" xfId="68" applyNumberFormat="1" applyFont="1" applyFill="1" applyBorder="1" applyAlignment="1" applyProtection="1">
      <alignment vertical="center" wrapText="1"/>
      <protection/>
    </xf>
    <xf numFmtId="0" fontId="13" fillId="0" borderId="52" xfId="68" applyNumberFormat="1" applyFont="1" applyFill="1" applyBorder="1" applyAlignment="1" applyProtection="1">
      <alignment vertical="center" wrapText="1"/>
      <protection/>
    </xf>
    <xf numFmtId="0" fontId="47" fillId="0" borderId="51" xfId="68" applyFont="1" applyFill="1" applyBorder="1" applyAlignment="1" applyProtection="1">
      <alignment horizontal="right" vertical="center" wrapText="1"/>
      <protection/>
    </xf>
    <xf numFmtId="0" fontId="47" fillId="0" borderId="46" xfId="68" applyFont="1" applyFill="1" applyBorder="1" applyAlignment="1" applyProtection="1">
      <alignment vertical="center" wrapText="1"/>
      <protection/>
    </xf>
    <xf numFmtId="0" fontId="47" fillId="0" borderId="48" xfId="68" applyNumberFormat="1" applyFont="1" applyFill="1" applyBorder="1" applyAlignment="1" applyProtection="1">
      <alignment vertical="center" wrapText="1"/>
      <protection/>
    </xf>
    <xf numFmtId="0" fontId="47" fillId="0" borderId="43" xfId="68" applyFont="1" applyFill="1" applyBorder="1" applyAlignment="1" applyProtection="1">
      <alignment vertical="center" wrapText="1"/>
      <protection/>
    </xf>
    <xf numFmtId="0" fontId="13" fillId="0" borderId="48" xfId="68" applyNumberFormat="1" applyFont="1" applyFill="1" applyBorder="1" applyAlignment="1" applyProtection="1">
      <alignment vertical="center" wrapText="1"/>
      <protection/>
    </xf>
    <xf numFmtId="188" fontId="13" fillId="0" borderId="53" xfId="68" applyNumberFormat="1" applyFont="1" applyFill="1" applyBorder="1" applyAlignment="1" applyProtection="1">
      <alignment vertical="center" wrapText="1"/>
      <protection/>
    </xf>
    <xf numFmtId="188" fontId="13" fillId="0" borderId="54" xfId="68" applyNumberFormat="1" applyFont="1" applyFill="1" applyBorder="1" applyAlignment="1" applyProtection="1">
      <alignment vertical="center" wrapText="1"/>
      <protection/>
    </xf>
    <xf numFmtId="188" fontId="13" fillId="0" borderId="41" xfId="68" applyNumberFormat="1" applyFont="1" applyFill="1" applyBorder="1" applyAlignment="1" applyProtection="1">
      <alignment vertical="center" wrapText="1"/>
      <protection/>
    </xf>
    <xf numFmtId="0" fontId="47" fillId="0" borderId="15" xfId="68" applyFont="1" applyFill="1" applyBorder="1" applyAlignment="1" applyProtection="1">
      <alignment horizontal="right" vertical="center" wrapText="1"/>
      <protection/>
    </xf>
    <xf numFmtId="188" fontId="13" fillId="0" borderId="43" xfId="68" applyNumberFormat="1" applyFont="1" applyFill="1" applyBorder="1" applyAlignment="1" applyProtection="1">
      <alignment vertical="center" wrapText="1"/>
      <protection/>
    </xf>
    <xf numFmtId="188" fontId="13" fillId="0" borderId="39" xfId="68" applyNumberFormat="1" applyFont="1" applyFill="1" applyBorder="1" applyAlignment="1" applyProtection="1">
      <alignment vertical="center" wrapText="1"/>
      <protection/>
    </xf>
    <xf numFmtId="0" fontId="13" fillId="0" borderId="44" xfId="68" applyNumberFormat="1" applyFont="1" applyFill="1" applyBorder="1" applyAlignment="1" applyProtection="1">
      <alignment vertical="center" wrapText="1"/>
      <protection/>
    </xf>
    <xf numFmtId="0" fontId="49" fillId="0" borderId="67" xfId="68" applyFont="1" applyFill="1" applyBorder="1" applyAlignment="1" applyProtection="1">
      <alignment horizontal="right" vertical="center" wrapText="1"/>
      <protection/>
    </xf>
    <xf numFmtId="188" fontId="13" fillId="0" borderId="34" xfId="68" applyNumberFormat="1" applyFont="1" applyFill="1" applyBorder="1" applyAlignment="1" applyProtection="1">
      <alignment vertical="center" wrapText="1"/>
      <protection locked="0"/>
    </xf>
    <xf numFmtId="188" fontId="13" fillId="0" borderId="59" xfId="68" applyNumberFormat="1" applyFont="1" applyFill="1" applyBorder="1" applyAlignment="1" applyProtection="1">
      <alignment vertical="center" wrapText="1"/>
      <protection locked="0"/>
    </xf>
    <xf numFmtId="0" fontId="49" fillId="0" borderId="15" xfId="68" applyFont="1" applyFill="1" applyBorder="1" applyAlignment="1" applyProtection="1">
      <alignment horizontal="right" vertical="center" wrapText="1"/>
      <protection/>
    </xf>
    <xf numFmtId="0" fontId="49" fillId="0" borderId="51" xfId="68" applyFont="1" applyFill="1" applyBorder="1" applyAlignment="1" applyProtection="1">
      <alignment horizontal="right" vertical="center" wrapText="1"/>
      <protection/>
    </xf>
    <xf numFmtId="0" fontId="13" fillId="0" borderId="48" xfId="68" applyNumberFormat="1" applyFont="1" applyFill="1" applyBorder="1" applyAlignment="1" applyProtection="1">
      <alignment vertical="center" wrapText="1"/>
      <protection locked="0"/>
    </xf>
    <xf numFmtId="0" fontId="47" fillId="0" borderId="30" xfId="68" applyFont="1" applyFill="1" applyBorder="1" applyAlignment="1" applyProtection="1">
      <alignment horizontal="left" vertical="center" wrapText="1" indent="1"/>
      <protection/>
    </xf>
    <xf numFmtId="0" fontId="49" fillId="0" borderId="50" xfId="68" applyFont="1" applyFill="1" applyBorder="1" applyAlignment="1" applyProtection="1">
      <alignment horizontal="right" vertical="center" wrapText="1"/>
      <protection/>
    </xf>
    <xf numFmtId="0" fontId="48" fillId="0" borderId="38" xfId="68" applyFont="1" applyFill="1" applyBorder="1" applyAlignment="1" applyProtection="1">
      <alignment horizontal="right" vertical="center" wrapText="1"/>
      <protection/>
    </xf>
    <xf numFmtId="0" fontId="7" fillId="0" borderId="0" xfId="68" applyFont="1" applyFill="1" applyBorder="1" applyAlignment="1" applyProtection="1">
      <alignment horizontal="center" vertical="center" wrapText="1"/>
      <protection/>
    </xf>
    <xf numFmtId="0" fontId="7" fillId="0" borderId="0" xfId="68" applyFont="1" applyFill="1" applyBorder="1" applyAlignment="1" applyProtection="1">
      <alignment vertical="center" wrapText="1"/>
      <protection/>
    </xf>
    <xf numFmtId="188" fontId="7" fillId="0" borderId="0" xfId="68" applyNumberFormat="1" applyFont="1" applyFill="1" applyBorder="1" applyAlignment="1" applyProtection="1">
      <alignment vertical="center" wrapText="1"/>
      <protection/>
    </xf>
    <xf numFmtId="0" fontId="8" fillId="0" borderId="0" xfId="68" applyFont="1" applyFill="1" applyProtection="1">
      <alignment/>
      <protection/>
    </xf>
    <xf numFmtId="0" fontId="12" fillId="0" borderId="38" xfId="68" applyFont="1" applyFill="1" applyBorder="1" applyAlignment="1" applyProtection="1">
      <alignment horizontal="center" vertical="center" wrapText="1"/>
      <protection/>
    </xf>
    <xf numFmtId="0" fontId="0" fillId="0" borderId="40" xfId="58" applyFill="1" applyBorder="1" applyAlignment="1">
      <alignment horizontal="right"/>
      <protection/>
    </xf>
    <xf numFmtId="0" fontId="47" fillId="0" borderId="63" xfId="68" applyFont="1" applyFill="1" applyBorder="1" applyAlignment="1" applyProtection="1">
      <alignment horizontal="right" vertical="center" wrapText="1"/>
      <protection/>
    </xf>
    <xf numFmtId="188" fontId="47" fillId="0" borderId="66" xfId="68" applyNumberFormat="1" applyFont="1" applyFill="1" applyBorder="1" applyAlignment="1" applyProtection="1">
      <alignment vertical="center" wrapText="1"/>
      <protection/>
    </xf>
    <xf numFmtId="0" fontId="0" fillId="0" borderId="14" xfId="58" applyFill="1" applyBorder="1" applyAlignment="1">
      <alignment horizontal="right"/>
      <protection/>
    </xf>
    <xf numFmtId="0" fontId="13" fillId="0" borderId="57" xfId="68" applyFont="1" applyFill="1" applyBorder="1" applyAlignment="1" applyProtection="1">
      <alignment horizontal="right" vertical="center" wrapText="1"/>
      <protection/>
    </xf>
    <xf numFmtId="0" fontId="13" fillId="0" borderId="53" xfId="68" applyFont="1" applyFill="1" applyBorder="1" applyAlignment="1" applyProtection="1">
      <alignment horizontal="left" vertical="center" wrapText="1" indent="1"/>
      <protection/>
    </xf>
    <xf numFmtId="188" fontId="13" fillId="0" borderId="53" xfId="68" applyNumberFormat="1" applyFont="1" applyFill="1" applyBorder="1" applyAlignment="1" applyProtection="1">
      <alignment vertical="center" wrapText="1"/>
      <protection locked="0"/>
    </xf>
    <xf numFmtId="188" fontId="13" fillId="0" borderId="54" xfId="68" applyNumberFormat="1" applyFont="1" applyFill="1" applyBorder="1" applyAlignment="1" applyProtection="1">
      <alignment vertical="center" wrapText="1"/>
      <protection locked="0"/>
    </xf>
    <xf numFmtId="188" fontId="13" fillId="0" borderId="41" xfId="68" applyNumberFormat="1" applyFont="1" applyFill="1" applyBorder="1" applyAlignment="1" applyProtection="1">
      <alignment vertical="center" wrapText="1"/>
      <protection locked="0"/>
    </xf>
    <xf numFmtId="0" fontId="13" fillId="0" borderId="15" xfId="68" applyFont="1" applyFill="1" applyBorder="1" applyAlignment="1" applyProtection="1">
      <alignment horizontal="left" indent="1"/>
      <protection/>
    </xf>
    <xf numFmtId="0" fontId="13" fillId="0" borderId="67" xfId="68" applyFont="1" applyFill="1" applyBorder="1" applyAlignment="1" applyProtection="1">
      <alignment horizontal="right" vertical="center" wrapText="1"/>
      <protection/>
    </xf>
    <xf numFmtId="3" fontId="13" fillId="0" borderId="56" xfId="68" applyNumberFormat="1" applyFont="1" applyFill="1" applyBorder="1" applyAlignment="1" applyProtection="1">
      <alignment vertical="center" wrapText="1"/>
      <protection locked="0"/>
    </xf>
    <xf numFmtId="0" fontId="13" fillId="0" borderId="15" xfId="68" applyFont="1" applyFill="1" applyBorder="1" applyAlignment="1" applyProtection="1">
      <alignment horizontal="right" vertical="center" wrapText="1"/>
      <protection/>
    </xf>
    <xf numFmtId="0" fontId="13" fillId="0" borderId="46" xfId="68" applyFont="1" applyFill="1" applyBorder="1" applyAlignment="1" applyProtection="1">
      <alignment horizontal="left" vertical="center" wrapText="1" indent="1"/>
      <protection/>
    </xf>
    <xf numFmtId="188" fontId="13" fillId="0" borderId="43" xfId="68" applyNumberFormat="1" applyFont="1" applyFill="1" applyBorder="1" applyAlignment="1" applyProtection="1">
      <alignment vertical="center" wrapText="1"/>
      <protection locked="0"/>
    </xf>
    <xf numFmtId="188" fontId="13" fillId="0" borderId="39" xfId="68" applyNumberFormat="1" applyFont="1" applyFill="1" applyBorder="1" applyAlignment="1" applyProtection="1">
      <alignment vertical="center" wrapText="1"/>
      <protection locked="0"/>
    </xf>
    <xf numFmtId="188" fontId="13" fillId="0" borderId="44" xfId="68" applyNumberFormat="1" applyFont="1" applyFill="1" applyBorder="1" applyAlignment="1" applyProtection="1">
      <alignment vertical="center" wrapText="1"/>
      <protection locked="0"/>
    </xf>
    <xf numFmtId="0" fontId="13" fillId="0" borderId="30" xfId="68" applyFont="1" applyFill="1" applyBorder="1" applyAlignment="1" applyProtection="1">
      <alignment horizontal="right" vertical="center" wrapText="1"/>
      <protection/>
    </xf>
    <xf numFmtId="188" fontId="47" fillId="0" borderId="32" xfId="68" applyNumberFormat="1" applyFont="1" applyFill="1" applyBorder="1" applyAlignment="1" applyProtection="1">
      <alignment vertical="center" wrapText="1"/>
      <protection locked="0"/>
    </xf>
    <xf numFmtId="188" fontId="47" fillId="0" borderId="64" xfId="68" applyNumberFormat="1" applyFont="1" applyFill="1" applyBorder="1" applyAlignment="1" applyProtection="1">
      <alignment vertical="center" wrapText="1"/>
      <protection locked="0"/>
    </xf>
    <xf numFmtId="188" fontId="47" fillId="0" borderId="65" xfId="68" applyNumberFormat="1" applyFont="1" applyFill="1" applyBorder="1" applyAlignment="1" applyProtection="1">
      <alignment vertical="center" wrapText="1"/>
      <protection locked="0"/>
    </xf>
    <xf numFmtId="188" fontId="47" fillId="0" borderId="66" xfId="68" applyNumberFormat="1" applyFont="1" applyFill="1" applyBorder="1" applyAlignment="1" applyProtection="1">
      <alignment vertical="center" wrapText="1"/>
      <protection locked="0"/>
    </xf>
    <xf numFmtId="0" fontId="13" fillId="0" borderId="53" xfId="68" applyFont="1" applyFill="1" applyBorder="1" applyAlignment="1" applyProtection="1">
      <alignment vertical="center" wrapText="1"/>
      <protection/>
    </xf>
    <xf numFmtId="188" fontId="47" fillId="0" borderId="53" xfId="68" applyNumberFormat="1" applyFont="1" applyFill="1" applyBorder="1" applyAlignment="1" applyProtection="1">
      <alignment vertical="center" wrapText="1"/>
      <protection locked="0"/>
    </xf>
    <xf numFmtId="188" fontId="47" fillId="0" borderId="54" xfId="68" applyNumberFormat="1" applyFont="1" applyFill="1" applyBorder="1" applyAlignment="1" applyProtection="1">
      <alignment vertical="center" wrapText="1"/>
      <protection locked="0"/>
    </xf>
    <xf numFmtId="3" fontId="13" fillId="0" borderId="41" xfId="68" applyNumberFormat="1" applyFont="1" applyFill="1" applyBorder="1" applyAlignment="1" applyProtection="1">
      <alignment vertical="center" wrapText="1"/>
      <protection locked="0"/>
    </xf>
    <xf numFmtId="188" fontId="47" fillId="0" borderId="43" xfId="68" applyNumberFormat="1" applyFont="1" applyFill="1" applyBorder="1" applyAlignment="1" applyProtection="1">
      <alignment vertical="center" wrapText="1"/>
      <protection locked="0"/>
    </xf>
    <xf numFmtId="188" fontId="47" fillId="0" borderId="39" xfId="68" applyNumberFormat="1" applyFont="1" applyFill="1" applyBorder="1" applyAlignment="1" applyProtection="1">
      <alignment vertical="center" wrapText="1"/>
      <protection locked="0"/>
    </xf>
    <xf numFmtId="3" fontId="13" fillId="0" borderId="44" xfId="68" applyNumberFormat="1" applyFont="1" applyFill="1" applyBorder="1" applyAlignment="1" applyProtection="1">
      <alignment vertical="center" wrapText="1"/>
      <protection locked="0"/>
    </xf>
    <xf numFmtId="3" fontId="47" fillId="0" borderId="66" xfId="68" applyNumberFormat="1" applyFont="1" applyFill="1" applyBorder="1" applyAlignment="1" applyProtection="1">
      <alignment vertical="center" wrapText="1"/>
      <protection locked="0"/>
    </xf>
    <xf numFmtId="0" fontId="13" fillId="0" borderId="64" xfId="68" applyFont="1" applyFill="1" applyBorder="1" applyAlignment="1" applyProtection="1">
      <alignment vertical="center" wrapText="1"/>
      <protection/>
    </xf>
    <xf numFmtId="188" fontId="13" fillId="0" borderId="64" xfId="68" applyNumberFormat="1" applyFont="1" applyFill="1" applyBorder="1" applyAlignment="1" applyProtection="1">
      <alignment vertical="center" wrapText="1"/>
      <protection/>
    </xf>
    <xf numFmtId="188" fontId="13" fillId="0" borderId="65" xfId="68" applyNumberFormat="1" applyFont="1" applyFill="1" applyBorder="1" applyAlignment="1" applyProtection="1">
      <alignment vertical="center" wrapText="1"/>
      <protection/>
    </xf>
    <xf numFmtId="188" fontId="13" fillId="0" borderId="66" xfId="68" applyNumberFormat="1" applyFont="1" applyFill="1" applyBorder="1" applyAlignment="1" applyProtection="1">
      <alignment vertical="center" wrapText="1"/>
      <protection/>
    </xf>
    <xf numFmtId="3" fontId="13" fillId="0" borderId="18" xfId="68" applyNumberFormat="1" applyFont="1" applyFill="1" applyBorder="1" applyAlignment="1" applyProtection="1">
      <alignment vertical="center" wrapText="1"/>
      <protection/>
    </xf>
    <xf numFmtId="3" fontId="13" fillId="0" borderId="44" xfId="68" applyNumberFormat="1" applyFont="1" applyFill="1" applyBorder="1" applyAlignment="1" applyProtection="1">
      <alignment vertical="center" wrapText="1"/>
      <protection locked="0"/>
    </xf>
    <xf numFmtId="188" fontId="13" fillId="0" borderId="30" xfId="68" applyNumberFormat="1" applyFont="1" applyFill="1" applyBorder="1" applyAlignment="1" applyProtection="1">
      <alignment vertical="center" wrapText="1"/>
      <protection locked="0"/>
    </xf>
    <xf numFmtId="0" fontId="0" fillId="0" borderId="33" xfId="58" applyFill="1" applyBorder="1" applyAlignment="1">
      <alignment horizontal="right"/>
      <protection/>
    </xf>
    <xf numFmtId="0" fontId="47" fillId="0" borderId="29" xfId="68" applyFont="1" applyFill="1" applyBorder="1" applyAlignment="1" applyProtection="1">
      <alignment horizontal="right" vertical="center" wrapText="1"/>
      <protection/>
    </xf>
    <xf numFmtId="0" fontId="47" fillId="0" borderId="29" xfId="68" applyFont="1" applyFill="1" applyBorder="1" applyAlignment="1" applyProtection="1">
      <alignment horizontal="left" vertical="center" wrapText="1" indent="1"/>
      <protection/>
    </xf>
    <xf numFmtId="0" fontId="0" fillId="0" borderId="68" xfId="58" applyFill="1" applyBorder="1" applyAlignment="1">
      <alignment horizontal="right"/>
      <protection/>
    </xf>
    <xf numFmtId="0" fontId="0" fillId="0" borderId="45" xfId="58" applyFill="1" applyBorder="1" applyAlignment="1">
      <alignment horizontal="right"/>
      <protection/>
    </xf>
    <xf numFmtId="0" fontId="13" fillId="0" borderId="51" xfId="68" applyFont="1" applyFill="1" applyBorder="1" applyAlignment="1" applyProtection="1">
      <alignment horizontal="right" vertical="center" wrapText="1"/>
      <protection/>
    </xf>
    <xf numFmtId="0" fontId="4" fillId="0" borderId="25" xfId="0" applyFont="1" applyBorder="1" applyAlignment="1">
      <alignment/>
    </xf>
    <xf numFmtId="3" fontId="0" fillId="0" borderId="22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5" fillId="33" borderId="69" xfId="0" applyFont="1" applyFill="1" applyBorder="1" applyAlignment="1">
      <alignment/>
    </xf>
    <xf numFmtId="0" fontId="0" fillId="33" borderId="31" xfId="0" applyFill="1" applyBorder="1" applyAlignment="1">
      <alignment/>
    </xf>
    <xf numFmtId="3" fontId="0" fillId="0" borderId="29" xfId="0" applyNumberFormat="1" applyBorder="1" applyAlignment="1">
      <alignment/>
    </xf>
    <xf numFmtId="1" fontId="0" fillId="0" borderId="15" xfId="0" applyNumberFormat="1" applyBorder="1" applyAlignment="1">
      <alignment/>
    </xf>
    <xf numFmtId="188" fontId="47" fillId="0" borderId="54" xfId="68" applyNumberFormat="1" applyFont="1" applyFill="1" applyBorder="1" applyAlignment="1" applyProtection="1">
      <alignment vertical="center" wrapText="1"/>
      <protection/>
    </xf>
    <xf numFmtId="188" fontId="47" fillId="0" borderId="22" xfId="68" applyNumberFormat="1" applyFont="1" applyFill="1" applyBorder="1" applyAlignment="1" applyProtection="1">
      <alignment vertical="center" wrapText="1"/>
      <protection locked="0"/>
    </xf>
    <xf numFmtId="3" fontId="13" fillId="0" borderId="22" xfId="68" applyNumberFormat="1" applyFont="1" applyFill="1" applyBorder="1" applyAlignment="1" applyProtection="1">
      <alignment vertical="center" wrapText="1"/>
      <protection locked="0"/>
    </xf>
    <xf numFmtId="188" fontId="13" fillId="0" borderId="21" xfId="68" applyNumberFormat="1" applyFont="1" applyFill="1" applyBorder="1" applyAlignment="1" applyProtection="1">
      <alignment vertical="center" wrapText="1"/>
      <protection locked="0"/>
    </xf>
    <xf numFmtId="188" fontId="47" fillId="0" borderId="25" xfId="68" applyNumberFormat="1" applyFont="1" applyFill="1" applyBorder="1" applyAlignment="1" applyProtection="1">
      <alignment vertical="center" wrapText="1"/>
      <protection/>
    </xf>
    <xf numFmtId="0" fontId="13" fillId="0" borderId="21" xfId="68" applyNumberFormat="1" applyFont="1" applyFill="1" applyBorder="1" applyAlignment="1" applyProtection="1">
      <alignment vertical="center" wrapText="1"/>
      <protection locked="0"/>
    </xf>
    <xf numFmtId="0" fontId="13" fillId="0" borderId="22" xfId="68" applyNumberFormat="1" applyFont="1" applyFill="1" applyBorder="1" applyAlignment="1" applyProtection="1">
      <alignment vertical="center" wrapText="1"/>
      <protection/>
    </xf>
    <xf numFmtId="0" fontId="13" fillId="0" borderId="39" xfId="68" applyNumberFormat="1" applyFont="1" applyFill="1" applyBorder="1" applyAlignment="1" applyProtection="1">
      <alignment vertical="center" wrapText="1"/>
      <protection/>
    </xf>
    <xf numFmtId="0" fontId="13" fillId="0" borderId="47" xfId="68" applyNumberFormat="1" applyFont="1" applyFill="1" applyBorder="1" applyAlignment="1" applyProtection="1">
      <alignment vertical="center" wrapText="1"/>
      <protection locked="0"/>
    </xf>
    <xf numFmtId="3" fontId="13" fillId="0" borderId="39" xfId="68" applyNumberFormat="1" applyFont="1" applyFill="1" applyBorder="1" applyAlignment="1" applyProtection="1">
      <alignment vertical="center" wrapText="1"/>
      <protection locked="0"/>
    </xf>
    <xf numFmtId="3" fontId="13" fillId="0" borderId="22" xfId="68" applyNumberFormat="1" applyFont="1" applyFill="1" applyBorder="1" applyAlignment="1" applyProtection="1">
      <alignment vertical="center" wrapText="1"/>
      <protection/>
    </xf>
    <xf numFmtId="3" fontId="13" fillId="0" borderId="39" xfId="68" applyNumberFormat="1" applyFont="1" applyFill="1" applyBorder="1" applyAlignment="1" applyProtection="1">
      <alignment vertical="center" wrapText="1"/>
      <protection locked="0"/>
    </xf>
    <xf numFmtId="188" fontId="13" fillId="0" borderId="25" xfId="68" applyNumberFormat="1" applyFont="1" applyFill="1" applyBorder="1" applyAlignment="1" applyProtection="1">
      <alignment vertical="center" wrapText="1"/>
      <protection locked="0"/>
    </xf>
    <xf numFmtId="0" fontId="13" fillId="0" borderId="28" xfId="68" applyFont="1" applyFill="1" applyBorder="1" applyAlignment="1" applyProtection="1">
      <alignment horizontal="center" vertical="center" wrapText="1"/>
      <protection/>
    </xf>
    <xf numFmtId="3" fontId="13" fillId="0" borderId="21" xfId="68" applyNumberFormat="1" applyFont="1" applyFill="1" applyBorder="1" applyAlignment="1" applyProtection="1">
      <alignment vertical="center" wrapText="1"/>
      <protection locked="0"/>
    </xf>
    <xf numFmtId="0" fontId="13" fillId="0" borderId="34" xfId="68" applyFont="1" applyFill="1" applyBorder="1" applyAlignment="1" applyProtection="1">
      <alignment horizontal="right" vertical="center" wrapText="1"/>
      <protection/>
    </xf>
    <xf numFmtId="0" fontId="13" fillId="0" borderId="59" xfId="68" applyNumberFormat="1" applyFont="1" applyFill="1" applyBorder="1" applyAlignment="1" applyProtection="1">
      <alignment vertical="center" wrapText="1"/>
      <protection locked="0"/>
    </xf>
    <xf numFmtId="188" fontId="47" fillId="0" borderId="21" xfId="68" applyNumberFormat="1" applyFont="1" applyFill="1" applyBorder="1" applyAlignment="1" applyProtection="1">
      <alignment vertical="center" wrapText="1"/>
      <protection/>
    </xf>
    <xf numFmtId="0" fontId="13" fillId="0" borderId="33" xfId="68" applyFont="1" applyFill="1" applyBorder="1" applyAlignment="1" applyProtection="1">
      <alignment horizontal="center" vertical="center" wrapText="1"/>
      <protection/>
    </xf>
    <xf numFmtId="3" fontId="13" fillId="0" borderId="34" xfId="68" applyNumberFormat="1" applyFont="1" applyFill="1" applyBorder="1" applyAlignment="1" applyProtection="1">
      <alignment vertical="center" wrapText="1"/>
      <protection locked="0"/>
    </xf>
    <xf numFmtId="0" fontId="13" fillId="0" borderId="31" xfId="68" applyFont="1" applyFill="1" applyBorder="1" applyAlignment="1" applyProtection="1">
      <alignment horizontal="center" vertical="center" wrapText="1"/>
      <protection/>
    </xf>
    <xf numFmtId="0" fontId="13" fillId="0" borderId="42" xfId="68" applyFont="1" applyFill="1" applyBorder="1" applyAlignment="1" applyProtection="1">
      <alignment horizontal="center" vertical="center" wrapText="1"/>
      <protection/>
    </xf>
    <xf numFmtId="0" fontId="13" fillId="0" borderId="43" xfId="68" applyFont="1" applyFill="1" applyBorder="1" applyAlignment="1" applyProtection="1">
      <alignment horizontal="right" vertical="center" wrapText="1"/>
      <protection/>
    </xf>
    <xf numFmtId="3" fontId="13" fillId="0" borderId="43" xfId="68" applyNumberFormat="1" applyFont="1" applyFill="1" applyBorder="1" applyAlignment="1" applyProtection="1">
      <alignment vertical="center" wrapText="1"/>
      <protection locked="0"/>
    </xf>
    <xf numFmtId="0" fontId="13" fillId="0" borderId="31" xfId="68" applyFont="1" applyFill="1" applyBorder="1" applyAlignment="1" applyProtection="1">
      <alignment horizontal="left" vertical="center" wrapText="1" indent="1"/>
      <protection/>
    </xf>
    <xf numFmtId="0" fontId="13" fillId="0" borderId="70" xfId="68" applyFont="1" applyFill="1" applyBorder="1" applyAlignment="1" applyProtection="1">
      <alignment horizontal="center" vertical="center" wrapText="1"/>
      <protection/>
    </xf>
    <xf numFmtId="0" fontId="13" fillId="0" borderId="31" xfId="68" applyFont="1" applyFill="1" applyBorder="1" applyAlignment="1" applyProtection="1">
      <alignment horizontal="right" vertical="center" wrapText="1"/>
      <protection/>
    </xf>
    <xf numFmtId="188" fontId="48" fillId="0" borderId="30" xfId="68" applyNumberFormat="1" applyFont="1" applyFill="1" applyBorder="1" applyAlignment="1" applyProtection="1">
      <alignment vertical="center" wrapText="1"/>
      <protection locked="0"/>
    </xf>
    <xf numFmtId="0" fontId="13" fillId="0" borderId="71" xfId="68" applyFont="1" applyFill="1" applyBorder="1" applyAlignment="1" applyProtection="1">
      <alignment horizontal="right" vertical="center" wrapText="1"/>
      <protection/>
    </xf>
    <xf numFmtId="0" fontId="47" fillId="0" borderId="34" xfId="68" applyFont="1" applyFill="1" applyBorder="1" applyAlignment="1" applyProtection="1">
      <alignment horizontal="left" indent="1"/>
      <protection/>
    </xf>
    <xf numFmtId="0" fontId="13" fillId="0" borderId="69" xfId="68" applyFont="1" applyFill="1" applyBorder="1" applyAlignment="1" applyProtection="1">
      <alignment horizontal="right" vertical="center" wrapText="1"/>
      <protection/>
    </xf>
    <xf numFmtId="0" fontId="47" fillId="0" borderId="30" xfId="68" applyFont="1" applyFill="1" applyBorder="1" applyAlignment="1" applyProtection="1">
      <alignment horizontal="left" indent="1"/>
      <protection/>
    </xf>
    <xf numFmtId="0" fontId="47" fillId="0" borderId="31" xfId="68" applyFont="1" applyFill="1" applyBorder="1" applyAlignment="1" applyProtection="1">
      <alignment horizontal="right" vertical="center" wrapText="1"/>
      <protection/>
    </xf>
    <xf numFmtId="3" fontId="108" fillId="0" borderId="32" xfId="66" applyNumberFormat="1" applyFont="1" applyBorder="1">
      <alignment/>
      <protection/>
    </xf>
    <xf numFmtId="0" fontId="13" fillId="0" borderId="34" xfId="68" applyFont="1" applyFill="1" applyBorder="1" applyAlignment="1" applyProtection="1">
      <alignment vertical="center" wrapText="1"/>
      <protection/>
    </xf>
    <xf numFmtId="0" fontId="49" fillId="0" borderId="31" xfId="68" applyFont="1" applyFill="1" applyBorder="1" applyAlignment="1" applyProtection="1">
      <alignment horizontal="right" vertical="center" wrapText="1"/>
      <protection/>
    </xf>
    <xf numFmtId="0" fontId="47" fillId="0" borderId="34" xfId="68" applyFont="1" applyFill="1" applyBorder="1" applyAlignment="1" applyProtection="1">
      <alignment horizontal="right" vertical="center" wrapText="1"/>
      <protection/>
    </xf>
    <xf numFmtId="0" fontId="13" fillId="0" borderId="34" xfId="68" applyFont="1" applyFill="1" applyBorder="1" applyAlignment="1" applyProtection="1">
      <alignment vertical="center" wrapText="1"/>
      <protection/>
    </xf>
    <xf numFmtId="0" fontId="47" fillId="0" borderId="67" xfId="68" applyFont="1" applyFill="1" applyBorder="1" applyAlignment="1" applyProtection="1">
      <alignment horizontal="right" vertical="center" wrapText="1"/>
      <protection/>
    </xf>
    <xf numFmtId="188" fontId="13" fillId="0" borderId="34" xfId="68" applyNumberFormat="1" applyFont="1" applyFill="1" applyBorder="1" applyAlignment="1" applyProtection="1">
      <alignment vertical="center" wrapText="1"/>
      <protection/>
    </xf>
    <xf numFmtId="188" fontId="13" fillId="0" borderId="59" xfId="68" applyNumberFormat="1" applyFont="1" applyFill="1" applyBorder="1" applyAlignment="1" applyProtection="1">
      <alignment vertical="center" wrapText="1"/>
      <protection/>
    </xf>
    <xf numFmtId="188" fontId="47" fillId="0" borderId="34" xfId="68" applyNumberFormat="1" applyFont="1" applyFill="1" applyBorder="1" applyAlignment="1" applyProtection="1">
      <alignment vertical="center" wrapText="1"/>
      <protection/>
    </xf>
    <xf numFmtId="0" fontId="13" fillId="0" borderId="59" xfId="68" applyNumberFormat="1" applyFont="1" applyFill="1" applyBorder="1" applyAlignment="1" applyProtection="1">
      <alignment vertical="center" wrapText="1"/>
      <protection/>
    </xf>
    <xf numFmtId="0" fontId="47" fillId="0" borderId="25" xfId="68" applyNumberFormat="1" applyFont="1" applyFill="1" applyBorder="1" applyAlignment="1" applyProtection="1">
      <alignment vertical="center" wrapText="1"/>
      <protection/>
    </xf>
    <xf numFmtId="0" fontId="47" fillId="0" borderId="16" xfId="68" applyFont="1" applyFill="1" applyBorder="1" applyAlignment="1" applyProtection="1">
      <alignment horizontal="right" vertical="center" wrapText="1"/>
      <protection/>
    </xf>
    <xf numFmtId="188" fontId="13" fillId="0" borderId="29" xfId="68" applyNumberFormat="1" applyFont="1" applyFill="1" applyBorder="1" applyAlignment="1" applyProtection="1">
      <alignment vertical="center" wrapText="1"/>
      <protection/>
    </xf>
    <xf numFmtId="188" fontId="13" fillId="0" borderId="21" xfId="68" applyNumberFormat="1" applyFont="1" applyFill="1" applyBorder="1" applyAlignment="1" applyProtection="1">
      <alignment vertical="center" wrapText="1"/>
      <protection/>
    </xf>
    <xf numFmtId="0" fontId="11" fillId="0" borderId="49" xfId="68" applyFont="1" applyFill="1" applyBorder="1" applyAlignment="1" applyProtection="1">
      <alignment horizontal="center" vertical="center" wrapText="1"/>
      <protection/>
    </xf>
    <xf numFmtId="0" fontId="11" fillId="0" borderId="63" xfId="68" applyFont="1" applyFill="1" applyBorder="1" applyAlignment="1" applyProtection="1">
      <alignment horizontal="center" vertical="center" wrapText="1"/>
      <protection/>
    </xf>
    <xf numFmtId="0" fontId="11" fillId="0" borderId="64" xfId="68" applyFont="1" applyFill="1" applyBorder="1" applyAlignment="1" applyProtection="1">
      <alignment horizontal="center" vertical="center" wrapText="1"/>
      <protection/>
    </xf>
    <xf numFmtId="0" fontId="11" fillId="0" borderId="65" xfId="68" applyFont="1" applyFill="1" applyBorder="1" applyAlignment="1" applyProtection="1">
      <alignment horizontal="center" vertical="center" wrapText="1"/>
      <protection/>
    </xf>
    <xf numFmtId="0" fontId="109" fillId="0" borderId="32" xfId="66" applyFont="1" applyBorder="1" applyAlignment="1">
      <alignment horizontal="center"/>
      <protection/>
    </xf>
    <xf numFmtId="0" fontId="104" fillId="0" borderId="66" xfId="66" applyFont="1" applyBorder="1" applyAlignment="1">
      <alignment horizontal="center" vertical="center" wrapText="1"/>
      <protection/>
    </xf>
    <xf numFmtId="3" fontId="91" fillId="0" borderId="35" xfId="66" applyNumberFormat="1" applyBorder="1">
      <alignment/>
      <protection/>
    </xf>
    <xf numFmtId="3" fontId="91" fillId="0" borderId="18" xfId="66" applyNumberFormat="1" applyBorder="1">
      <alignment/>
      <protection/>
    </xf>
    <xf numFmtId="3" fontId="108" fillId="0" borderId="18" xfId="66" applyNumberFormat="1" applyFont="1" applyBorder="1">
      <alignment/>
      <protection/>
    </xf>
    <xf numFmtId="3" fontId="108" fillId="0" borderId="36" xfId="66" applyNumberFormat="1" applyFont="1" applyBorder="1" applyAlignment="1">
      <alignment vertical="center"/>
      <protection/>
    </xf>
    <xf numFmtId="3" fontId="108" fillId="0" borderId="36" xfId="66" applyNumberFormat="1" applyFont="1" applyBorder="1">
      <alignment/>
      <protection/>
    </xf>
    <xf numFmtId="3" fontId="108" fillId="0" borderId="44" xfId="66" applyNumberFormat="1" applyFont="1" applyBorder="1">
      <alignment/>
      <protection/>
    </xf>
    <xf numFmtId="3" fontId="108" fillId="0" borderId="35" xfId="66" applyNumberFormat="1" applyFont="1" applyBorder="1">
      <alignment/>
      <protection/>
    </xf>
    <xf numFmtId="3" fontId="108" fillId="0" borderId="18" xfId="66" applyNumberFormat="1" applyFont="1" applyBorder="1" applyAlignment="1">
      <alignment vertical="center"/>
      <protection/>
    </xf>
    <xf numFmtId="0" fontId="13" fillId="0" borderId="68" xfId="68" applyFont="1" applyFill="1" applyBorder="1" applyAlignment="1" applyProtection="1">
      <alignment horizontal="center" vertical="center" wrapText="1"/>
      <protection/>
    </xf>
    <xf numFmtId="0" fontId="0" fillId="0" borderId="72" xfId="58" applyFill="1" applyBorder="1" applyAlignment="1">
      <alignment horizontal="right"/>
      <protection/>
    </xf>
    <xf numFmtId="0" fontId="47" fillId="0" borderId="31" xfId="68" applyFont="1" applyFill="1" applyBorder="1" applyAlignment="1" applyProtection="1">
      <alignment horizontal="right" vertical="center" wrapText="1"/>
      <protection/>
    </xf>
    <xf numFmtId="0" fontId="91" fillId="0" borderId="32" xfId="66" applyBorder="1">
      <alignment/>
      <protection/>
    </xf>
    <xf numFmtId="0" fontId="0" fillId="0" borderId="70" xfId="58" applyFill="1" applyBorder="1" applyAlignment="1">
      <alignment horizontal="right"/>
      <protection/>
    </xf>
    <xf numFmtId="3" fontId="13" fillId="0" borderId="59" xfId="68" applyNumberFormat="1" applyFont="1" applyFill="1" applyBorder="1" applyAlignment="1" applyProtection="1">
      <alignment vertical="center" wrapText="1"/>
      <protection locked="0"/>
    </xf>
    <xf numFmtId="0" fontId="13" fillId="0" borderId="29" xfId="68" applyFont="1" applyFill="1" applyBorder="1" applyAlignment="1" applyProtection="1">
      <alignment vertical="center" wrapText="1"/>
      <protection/>
    </xf>
    <xf numFmtId="188" fontId="47" fillId="0" borderId="29" xfId="68" applyNumberFormat="1" applyFont="1" applyFill="1" applyBorder="1" applyAlignment="1" applyProtection="1">
      <alignment vertical="center" wrapText="1"/>
      <protection locked="0"/>
    </xf>
    <xf numFmtId="3" fontId="47" fillId="0" borderId="25" xfId="68" applyNumberFormat="1" applyFont="1" applyFill="1" applyBorder="1" applyAlignment="1" applyProtection="1">
      <alignment vertical="center" wrapText="1"/>
      <protection locked="0"/>
    </xf>
    <xf numFmtId="0" fontId="0" fillId="0" borderId="73" xfId="58" applyFill="1" applyBorder="1" applyAlignment="1">
      <alignment horizontal="right"/>
      <protection/>
    </xf>
    <xf numFmtId="3" fontId="110" fillId="0" borderId="32" xfId="66" applyNumberFormat="1" applyFont="1" applyBorder="1">
      <alignment/>
      <protection/>
    </xf>
    <xf numFmtId="0" fontId="9" fillId="0" borderId="0" xfId="65" applyAlignment="1">
      <alignment wrapText="1"/>
      <protection/>
    </xf>
    <xf numFmtId="0" fontId="9" fillId="0" borderId="0" xfId="65">
      <alignment/>
      <protection/>
    </xf>
    <xf numFmtId="0" fontId="18" fillId="0" borderId="0" xfId="65" applyFont="1">
      <alignment/>
      <protection/>
    </xf>
    <xf numFmtId="0" fontId="19" fillId="0" borderId="15" xfId="65" applyFont="1" applyBorder="1" applyAlignment="1">
      <alignment horizontal="center" vertical="center" wrapText="1"/>
      <protection/>
    </xf>
    <xf numFmtId="0" fontId="20" fillId="0" borderId="15" xfId="65" applyFont="1" applyBorder="1" applyAlignment="1">
      <alignment horizontal="center" vertical="center" wrapText="1"/>
      <protection/>
    </xf>
    <xf numFmtId="0" fontId="18" fillId="0" borderId="15" xfId="65" applyFont="1" applyBorder="1">
      <alignment/>
      <protection/>
    </xf>
    <xf numFmtId="0" fontId="9" fillId="0" borderId="15" xfId="65" applyBorder="1">
      <alignment/>
      <protection/>
    </xf>
    <xf numFmtId="0" fontId="18" fillId="34" borderId="15" xfId="65" applyFont="1" applyFill="1" applyBorder="1">
      <alignment/>
      <protection/>
    </xf>
    <xf numFmtId="3" fontId="18" fillId="0" borderId="15" xfId="65" applyNumberFormat="1" applyFont="1" applyBorder="1">
      <alignment/>
      <protection/>
    </xf>
    <xf numFmtId="3" fontId="9" fillId="0" borderId="15" xfId="65" applyNumberFormat="1" applyBorder="1">
      <alignment/>
      <protection/>
    </xf>
    <xf numFmtId="3" fontId="18" fillId="34" borderId="15" xfId="65" applyNumberFormat="1" applyFont="1" applyFill="1" applyBorder="1">
      <alignment/>
      <protection/>
    </xf>
    <xf numFmtId="0" fontId="17" fillId="34" borderId="15" xfId="65" applyFont="1" applyFill="1" applyBorder="1">
      <alignment/>
      <protection/>
    </xf>
    <xf numFmtId="0" fontId="50" fillId="0" borderId="0" xfId="58" applyFont="1">
      <alignment/>
      <protection/>
    </xf>
    <xf numFmtId="0" fontId="50" fillId="0" borderId="0" xfId="70" applyFont="1">
      <alignment/>
      <protection/>
    </xf>
    <xf numFmtId="0" fontId="50" fillId="0" borderId="0" xfId="70" applyFont="1" applyAlignment="1">
      <alignment horizontal="center"/>
      <protection/>
    </xf>
    <xf numFmtId="0" fontId="50" fillId="0" borderId="0" xfId="58" applyFont="1" applyAlignment="1">
      <alignment horizontal="center"/>
      <protection/>
    </xf>
    <xf numFmtId="0" fontId="50" fillId="0" borderId="34" xfId="70" applyFont="1" applyBorder="1" applyAlignment="1">
      <alignment horizontal="center"/>
      <protection/>
    </xf>
    <xf numFmtId="0" fontId="50" fillId="0" borderId="34" xfId="70" applyFont="1" applyFill="1" applyBorder="1" applyAlignment="1">
      <alignment horizontal="center"/>
      <protection/>
    </xf>
    <xf numFmtId="0" fontId="50" fillId="0" borderId="34" xfId="58" applyFont="1" applyFill="1" applyBorder="1" applyAlignment="1">
      <alignment horizontal="center"/>
      <protection/>
    </xf>
    <xf numFmtId="0" fontId="0" fillId="0" borderId="0" xfId="58" applyBorder="1">
      <alignment/>
      <protection/>
    </xf>
    <xf numFmtId="0" fontId="50" fillId="0" borderId="43" xfId="70" applyFont="1" applyBorder="1" applyAlignment="1">
      <alignment horizontal="center"/>
      <protection/>
    </xf>
    <xf numFmtId="0" fontId="50" fillId="0" borderId="43" xfId="70" applyFont="1" applyFill="1" applyBorder="1" applyAlignment="1">
      <alignment horizontal="center"/>
      <protection/>
    </xf>
    <xf numFmtId="0" fontId="50" fillId="0" borderId="43" xfId="58" applyFont="1" applyBorder="1" applyAlignment="1">
      <alignment horizontal="center"/>
      <protection/>
    </xf>
    <xf numFmtId="0" fontId="50" fillId="0" borderId="29" xfId="70" applyFont="1" applyBorder="1" applyAlignment="1">
      <alignment horizontal="center"/>
      <protection/>
    </xf>
    <xf numFmtId="0" fontId="50" fillId="0" borderId="29" xfId="58" applyFont="1" applyBorder="1" applyAlignment="1">
      <alignment horizontal="center"/>
      <protection/>
    </xf>
    <xf numFmtId="0" fontId="51" fillId="0" borderId="15" xfId="70" applyFont="1" applyBorder="1">
      <alignment/>
      <protection/>
    </xf>
    <xf numFmtId="0" fontId="50" fillId="0" borderId="15" xfId="70" applyFont="1" applyBorder="1" applyAlignment="1">
      <alignment horizontal="center"/>
      <protection/>
    </xf>
    <xf numFmtId="0" fontId="50" fillId="0" borderId="15" xfId="58" applyFont="1" applyBorder="1" applyAlignment="1">
      <alignment horizontal="center"/>
      <protection/>
    </xf>
    <xf numFmtId="0" fontId="50" fillId="0" borderId="15" xfId="70" applyFont="1" applyBorder="1" applyAlignment="1">
      <alignment horizontal="right"/>
      <protection/>
    </xf>
    <xf numFmtId="0" fontId="50" fillId="0" borderId="15" xfId="70" applyFont="1" applyBorder="1">
      <alignment/>
      <protection/>
    </xf>
    <xf numFmtId="0" fontId="51" fillId="0" borderId="15" xfId="70" applyFont="1" applyFill="1" applyBorder="1" applyAlignment="1">
      <alignment horizontal="center"/>
      <protection/>
    </xf>
    <xf numFmtId="0" fontId="53" fillId="0" borderId="15" xfId="70" applyFont="1" applyFill="1" applyBorder="1" applyAlignment="1">
      <alignment horizontal="center"/>
      <protection/>
    </xf>
    <xf numFmtId="0" fontId="50" fillId="0" borderId="15" xfId="70" applyFont="1" applyFill="1" applyBorder="1" applyAlignment="1">
      <alignment horizontal="center"/>
      <protection/>
    </xf>
    <xf numFmtId="0" fontId="50" fillId="0" borderId="15" xfId="58" applyFont="1" applyFill="1" applyBorder="1" applyAlignment="1">
      <alignment horizontal="center"/>
      <protection/>
    </xf>
    <xf numFmtId="0" fontId="51" fillId="0" borderId="34" xfId="58" applyFont="1" applyFill="1" applyBorder="1" applyAlignment="1">
      <alignment horizontal="center"/>
      <protection/>
    </xf>
    <xf numFmtId="0" fontId="51" fillId="0" borderId="15" xfId="58" applyFont="1" applyFill="1" applyBorder="1" applyAlignment="1">
      <alignment horizontal="center"/>
      <protection/>
    </xf>
    <xf numFmtId="0" fontId="53" fillId="0" borderId="15" xfId="58" applyFont="1" applyFill="1" applyBorder="1" applyAlignment="1">
      <alignment horizontal="center"/>
      <protection/>
    </xf>
    <xf numFmtId="0" fontId="51" fillId="0" borderId="56" xfId="70" applyFont="1" applyBorder="1">
      <alignment/>
      <protection/>
    </xf>
    <xf numFmtId="0" fontId="51" fillId="0" borderId="30" xfId="70" applyFont="1" applyFill="1" applyBorder="1" applyAlignment="1">
      <alignment horizontal="center"/>
      <protection/>
    </xf>
    <xf numFmtId="0" fontId="53" fillId="0" borderId="30" xfId="70" applyFont="1" applyFill="1" applyBorder="1" applyAlignment="1">
      <alignment horizontal="center"/>
      <protection/>
    </xf>
    <xf numFmtId="0" fontId="51" fillId="0" borderId="43" xfId="70" applyFont="1" applyBorder="1">
      <alignment/>
      <protection/>
    </xf>
    <xf numFmtId="0" fontId="51" fillId="0" borderId="43" xfId="70" applyFont="1" applyFill="1" applyBorder="1" applyAlignment="1">
      <alignment horizontal="center"/>
      <protection/>
    </xf>
    <xf numFmtId="0" fontId="53" fillId="0" borderId="43" xfId="70" applyFont="1" applyFill="1" applyBorder="1" applyAlignment="1">
      <alignment horizontal="center"/>
      <protection/>
    </xf>
    <xf numFmtId="0" fontId="51" fillId="35" borderId="15" xfId="70" applyFont="1" applyFill="1" applyBorder="1" applyAlignment="1">
      <alignment horizontal="center"/>
      <protection/>
    </xf>
    <xf numFmtId="0" fontId="50" fillId="35" borderId="15" xfId="58" applyFont="1" applyFill="1" applyBorder="1" applyAlignment="1">
      <alignment horizontal="center"/>
      <protection/>
    </xf>
    <xf numFmtId="0" fontId="51" fillId="0" borderId="15" xfId="58" applyFont="1" applyBorder="1" applyAlignment="1">
      <alignment horizontal="center"/>
      <protection/>
    </xf>
    <xf numFmtId="0" fontId="50" fillId="35" borderId="15" xfId="70" applyFont="1" applyFill="1" applyBorder="1" applyAlignment="1">
      <alignment horizontal="center"/>
      <protection/>
    </xf>
    <xf numFmtId="0" fontId="50" fillId="35" borderId="34" xfId="70" applyFont="1" applyFill="1" applyBorder="1" applyAlignment="1">
      <alignment horizontal="center"/>
      <protection/>
    </xf>
    <xf numFmtId="0" fontId="50" fillId="35" borderId="34" xfId="58" applyFont="1" applyFill="1" applyBorder="1" applyAlignment="1">
      <alignment horizontal="center"/>
      <protection/>
    </xf>
    <xf numFmtId="0" fontId="50" fillId="0" borderId="34" xfId="58" applyFont="1" applyBorder="1" applyAlignment="1">
      <alignment horizontal="center"/>
      <protection/>
    </xf>
    <xf numFmtId="0" fontId="51" fillId="35" borderId="56" xfId="70" applyFont="1" applyFill="1" applyBorder="1" applyAlignment="1">
      <alignment horizontal="center"/>
      <protection/>
    </xf>
    <xf numFmtId="0" fontId="50" fillId="35" borderId="56" xfId="58" applyFont="1" applyFill="1" applyBorder="1" applyAlignment="1">
      <alignment horizontal="center"/>
      <protection/>
    </xf>
    <xf numFmtId="0" fontId="51" fillId="0" borderId="56" xfId="58" applyFont="1" applyBorder="1" applyAlignment="1">
      <alignment horizontal="center"/>
      <protection/>
    </xf>
    <xf numFmtId="0" fontId="50" fillId="0" borderId="56" xfId="58" applyFont="1" applyBorder="1" applyAlignment="1">
      <alignment horizontal="center"/>
      <protection/>
    </xf>
    <xf numFmtId="0" fontId="51" fillId="35" borderId="56" xfId="58" applyFont="1" applyFill="1" applyBorder="1" applyAlignment="1">
      <alignment horizontal="center"/>
      <protection/>
    </xf>
    <xf numFmtId="0" fontId="50" fillId="0" borderId="34" xfId="70" applyFont="1" applyBorder="1">
      <alignment/>
      <protection/>
    </xf>
    <xf numFmtId="0" fontId="50" fillId="0" borderId="74" xfId="70" applyFont="1" applyBorder="1">
      <alignment/>
      <protection/>
    </xf>
    <xf numFmtId="0" fontId="51" fillId="0" borderId="74" xfId="70" applyFont="1" applyBorder="1" applyAlignment="1">
      <alignment horizontal="center"/>
      <protection/>
    </xf>
    <xf numFmtId="0" fontId="50" fillId="0" borderId="74" xfId="58" applyFont="1" applyBorder="1" applyAlignment="1">
      <alignment horizontal="center"/>
      <protection/>
    </xf>
    <xf numFmtId="0" fontId="51" fillId="0" borderId="74" xfId="58" applyFont="1" applyBorder="1" applyAlignment="1">
      <alignment horizontal="center"/>
      <protection/>
    </xf>
    <xf numFmtId="0" fontId="50" fillId="0" borderId="29" xfId="70" applyFont="1" applyBorder="1">
      <alignment/>
      <protection/>
    </xf>
    <xf numFmtId="0" fontId="51" fillId="0" borderId="15" xfId="70" applyFont="1" applyBorder="1" applyAlignment="1">
      <alignment horizontal="center"/>
      <protection/>
    </xf>
    <xf numFmtId="0" fontId="51" fillId="0" borderId="64" xfId="70" applyFont="1" applyBorder="1" applyAlignment="1">
      <alignment horizontal="center"/>
      <protection/>
    </xf>
    <xf numFmtId="0" fontId="51" fillId="0" borderId="30" xfId="58" applyFont="1" applyBorder="1" applyAlignment="1">
      <alignment horizontal="center"/>
      <protection/>
    </xf>
    <xf numFmtId="0" fontId="51" fillId="0" borderId="34" xfId="70" applyFont="1" applyBorder="1">
      <alignment/>
      <protection/>
    </xf>
    <xf numFmtId="0" fontId="51" fillId="0" borderId="59" xfId="70" applyFont="1" applyBorder="1">
      <alignment/>
      <protection/>
    </xf>
    <xf numFmtId="0" fontId="51" fillId="0" borderId="67" xfId="70" applyFont="1" applyBorder="1">
      <alignment/>
      <protection/>
    </xf>
    <xf numFmtId="0" fontId="51" fillId="0" borderId="65" xfId="70" applyFont="1" applyFill="1" applyBorder="1" applyAlignment="1">
      <alignment horizontal="center"/>
      <protection/>
    </xf>
    <xf numFmtId="0" fontId="51" fillId="0" borderId="19" xfId="70" applyFont="1" applyFill="1" applyBorder="1" applyAlignment="1">
      <alignment horizontal="center"/>
      <protection/>
    </xf>
    <xf numFmtId="0" fontId="50" fillId="0" borderId="56" xfId="70" applyFont="1" applyFill="1" applyBorder="1" applyAlignment="1">
      <alignment horizontal="center"/>
      <protection/>
    </xf>
    <xf numFmtId="0" fontId="51" fillId="0" borderId="56" xfId="70" applyFont="1" applyFill="1" applyBorder="1" applyAlignment="1">
      <alignment horizontal="center"/>
      <protection/>
    </xf>
    <xf numFmtId="0" fontId="50" fillId="0" borderId="46" xfId="70" applyFont="1" applyFill="1" applyBorder="1" applyAlignment="1">
      <alignment horizontal="center"/>
      <protection/>
    </xf>
    <xf numFmtId="0" fontId="51" fillId="0" borderId="46" xfId="70" applyFont="1" applyFill="1" applyBorder="1" applyAlignment="1">
      <alignment horizontal="center"/>
      <protection/>
    </xf>
    <xf numFmtId="0" fontId="50" fillId="0" borderId="29" xfId="58" applyFont="1" applyFill="1" applyBorder="1" applyAlignment="1">
      <alignment horizontal="center"/>
      <protection/>
    </xf>
    <xf numFmtId="0" fontId="50" fillId="0" borderId="39" xfId="58" applyFont="1" applyFill="1" applyBorder="1" applyAlignment="1">
      <alignment horizontal="center"/>
      <protection/>
    </xf>
    <xf numFmtId="0" fontId="50" fillId="0" borderId="0" xfId="58" applyFont="1" applyFill="1" applyBorder="1" applyAlignment="1">
      <alignment horizontal="center"/>
      <protection/>
    </xf>
    <xf numFmtId="0" fontId="50" fillId="0" borderId="15" xfId="58" applyFont="1" applyBorder="1">
      <alignment/>
      <protection/>
    </xf>
    <xf numFmtId="0" fontId="50" fillId="0" borderId="56" xfId="58" applyFont="1" applyFill="1" applyBorder="1" applyAlignment="1">
      <alignment horizontal="center"/>
      <protection/>
    </xf>
    <xf numFmtId="0" fontId="51" fillId="0" borderId="56" xfId="58" applyFont="1" applyFill="1" applyBorder="1" applyAlignment="1">
      <alignment horizontal="center"/>
      <protection/>
    </xf>
    <xf numFmtId="0" fontId="51" fillId="0" borderId="39" xfId="58" applyFont="1" applyFill="1" applyBorder="1" applyAlignment="1">
      <alignment horizontal="center"/>
      <protection/>
    </xf>
    <xf numFmtId="0" fontId="50" fillId="0" borderId="0" xfId="58" applyFont="1" applyAlignment="1">
      <alignment horizontal="left"/>
      <protection/>
    </xf>
    <xf numFmtId="0" fontId="0" fillId="0" borderId="0" xfId="61" applyFont="1">
      <alignment/>
      <protection/>
    </xf>
    <xf numFmtId="0" fontId="0" fillId="0" borderId="34" xfId="61" applyFont="1" applyBorder="1">
      <alignment/>
      <protection/>
    </xf>
    <xf numFmtId="0" fontId="0" fillId="0" borderId="34" xfId="61" applyFont="1" applyBorder="1" applyAlignment="1">
      <alignment horizontal="center"/>
      <protection/>
    </xf>
    <xf numFmtId="0" fontId="0" fillId="0" borderId="59" xfId="61" applyFont="1" applyBorder="1" applyAlignment="1">
      <alignment horizontal="center"/>
      <protection/>
    </xf>
    <xf numFmtId="0" fontId="0" fillId="0" borderId="29" xfId="61" applyFont="1" applyBorder="1">
      <alignment/>
      <protection/>
    </xf>
    <xf numFmtId="0" fontId="0" fillId="0" borderId="29" xfId="61" applyFont="1" applyBorder="1" applyAlignment="1">
      <alignment horizontal="center"/>
      <protection/>
    </xf>
    <xf numFmtId="0" fontId="0" fillId="0" borderId="21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3" fontId="0" fillId="0" borderId="16" xfId="61" applyNumberFormat="1" applyFont="1" applyBorder="1">
      <alignment/>
      <protection/>
    </xf>
    <xf numFmtId="0" fontId="0" fillId="0" borderId="29" xfId="61" applyFont="1" applyBorder="1" applyAlignment="1">
      <alignment vertical="top"/>
      <protection/>
    </xf>
    <xf numFmtId="0" fontId="0" fillId="0" borderId="29" xfId="61" applyFont="1" applyBorder="1" applyAlignment="1">
      <alignment horizontal="left" vertical="top" wrapText="1"/>
      <protection/>
    </xf>
    <xf numFmtId="0" fontId="0" fillId="0" borderId="15" xfId="61" applyFont="1" applyBorder="1" applyAlignment="1">
      <alignment horizontal="center"/>
      <protection/>
    </xf>
    <xf numFmtId="3" fontId="0" fillId="0" borderId="15" xfId="61" applyNumberFormat="1" applyFont="1" applyBorder="1">
      <alignment/>
      <protection/>
    </xf>
    <xf numFmtId="0" fontId="0" fillId="0" borderId="15" xfId="61" applyFont="1" applyBorder="1" applyAlignment="1">
      <alignment vertical="top"/>
      <protection/>
    </xf>
    <xf numFmtId="0" fontId="0" fillId="0" borderId="15" xfId="61" applyFont="1" applyBorder="1" applyAlignment="1">
      <alignment vertical="top" wrapText="1"/>
      <protection/>
    </xf>
    <xf numFmtId="3" fontId="0" fillId="35" borderId="15" xfId="61" applyNumberFormat="1" applyFont="1" applyFill="1" applyBorder="1" applyAlignment="1">
      <alignment/>
      <protection/>
    </xf>
    <xf numFmtId="0" fontId="0" fillId="0" borderId="15" xfId="61" applyFont="1" applyBorder="1" applyAlignment="1">
      <alignment horizontal="center" vertical="top"/>
      <protection/>
    </xf>
    <xf numFmtId="3" fontId="0" fillId="35" borderId="15" xfId="61" applyNumberFormat="1" applyFont="1" applyFill="1" applyBorder="1">
      <alignment/>
      <protection/>
    </xf>
    <xf numFmtId="0" fontId="0" fillId="35" borderId="34" xfId="61" applyFont="1" applyFill="1" applyBorder="1" applyAlignment="1">
      <alignment horizontal="center"/>
      <protection/>
    </xf>
    <xf numFmtId="0" fontId="0" fillId="35" borderId="15" xfId="61" applyFont="1" applyFill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29" xfId="61" applyFont="1" applyBorder="1" applyAlignment="1">
      <alignment vertical="top" wrapText="1"/>
      <protection/>
    </xf>
    <xf numFmtId="0" fontId="0" fillId="35" borderId="29" xfId="61" applyFont="1" applyFill="1" applyBorder="1" applyAlignment="1">
      <alignment horizontal="center"/>
      <protection/>
    </xf>
    <xf numFmtId="3" fontId="0" fillId="35" borderId="29" xfId="61" applyNumberFormat="1" applyFont="1" applyFill="1" applyBorder="1">
      <alignment/>
      <protection/>
    </xf>
    <xf numFmtId="0" fontId="0" fillId="0" borderId="39" xfId="61" applyFont="1" applyBorder="1">
      <alignment/>
      <protection/>
    </xf>
    <xf numFmtId="0" fontId="0" fillId="0" borderId="21" xfId="61" applyFont="1" applyBorder="1">
      <alignment/>
      <protection/>
    </xf>
    <xf numFmtId="0" fontId="0" fillId="35" borderId="43" xfId="61" applyFont="1" applyFill="1" applyBorder="1" applyAlignment="1">
      <alignment horizontal="center"/>
      <protection/>
    </xf>
    <xf numFmtId="0" fontId="0" fillId="0" borderId="43" xfId="61" applyFont="1" applyBorder="1" applyAlignment="1">
      <alignment vertical="top"/>
      <protection/>
    </xf>
    <xf numFmtId="0" fontId="0" fillId="0" borderId="30" xfId="61" applyFont="1" applyBorder="1">
      <alignment/>
      <protection/>
    </xf>
    <xf numFmtId="0" fontId="1" fillId="0" borderId="30" xfId="61" applyFont="1" applyBorder="1">
      <alignment/>
      <protection/>
    </xf>
    <xf numFmtId="3" fontId="1" fillId="0" borderId="30" xfId="61" applyNumberFormat="1" applyFont="1" applyBorder="1">
      <alignment/>
      <protection/>
    </xf>
    <xf numFmtId="3" fontId="0" fillId="0" borderId="0" xfId="61" applyNumberFormat="1" applyFont="1">
      <alignment/>
      <protection/>
    </xf>
    <xf numFmtId="0" fontId="18" fillId="0" borderId="0" xfId="65" applyFont="1" applyBorder="1" applyAlignment="1">
      <alignment/>
      <protection/>
    </xf>
    <xf numFmtId="0" fontId="19" fillId="0" borderId="22" xfId="65" applyFont="1" applyBorder="1" applyAlignment="1">
      <alignment horizontal="center" vertical="center" wrapText="1"/>
      <protection/>
    </xf>
    <xf numFmtId="0" fontId="33" fillId="0" borderId="22" xfId="65" applyFont="1" applyFill="1" applyBorder="1" applyAlignment="1">
      <alignment horizontal="left" vertical="center" wrapText="1"/>
      <protection/>
    </xf>
    <xf numFmtId="3" fontId="34" fillId="0" borderId="15" xfId="71" applyNumberFormat="1" applyFont="1" applyBorder="1" applyAlignment="1">
      <alignment horizontal="left" vertical="center"/>
      <protection/>
    </xf>
    <xf numFmtId="3" fontId="30" fillId="0" borderId="15" xfId="71" applyNumberFormat="1" applyFont="1" applyBorder="1" applyAlignment="1">
      <alignment horizontal="right" vertical="center"/>
      <protection/>
    </xf>
    <xf numFmtId="3" fontId="35" fillId="0" borderId="15" xfId="71" applyNumberFormat="1" applyFont="1" applyBorder="1" applyAlignment="1">
      <alignment horizontal="right"/>
      <protection/>
    </xf>
    <xf numFmtId="3" fontId="18" fillId="0" borderId="0" xfId="65" applyNumberFormat="1" applyFont="1" applyBorder="1">
      <alignment/>
      <protection/>
    </xf>
    <xf numFmtId="0" fontId="33" fillId="0" borderId="22" xfId="65" applyFont="1" applyFill="1" applyBorder="1" applyAlignment="1">
      <alignment vertical="center" wrapText="1"/>
      <protection/>
    </xf>
    <xf numFmtId="3" fontId="30" fillId="0" borderId="15" xfId="71" applyNumberFormat="1" applyFont="1" applyBorder="1" applyAlignment="1">
      <alignment horizontal="right"/>
      <protection/>
    </xf>
    <xf numFmtId="3" fontId="35" fillId="0" borderId="15" xfId="71" applyNumberFormat="1" applyFont="1" applyFill="1" applyBorder="1" applyAlignment="1">
      <alignment horizontal="right"/>
      <protection/>
    </xf>
    <xf numFmtId="3" fontId="30" fillId="0" borderId="15" xfId="71" applyNumberFormat="1" applyFont="1" applyFill="1" applyBorder="1" applyAlignment="1">
      <alignment horizontal="right"/>
      <protection/>
    </xf>
    <xf numFmtId="0" fontId="36" fillId="0" borderId="22" xfId="65" applyFont="1" applyFill="1" applyBorder="1" applyAlignment="1">
      <alignment horizontal="left" vertical="top" wrapText="1"/>
      <protection/>
    </xf>
    <xf numFmtId="3" fontId="37" fillId="0" borderId="15" xfId="71" applyNumberFormat="1" applyFont="1" applyBorder="1" applyAlignment="1">
      <alignment horizontal="right"/>
      <protection/>
    </xf>
    <xf numFmtId="3" fontId="35" fillId="0" borderId="15" xfId="71" applyNumberFormat="1" applyFont="1" applyBorder="1" applyAlignment="1">
      <alignment/>
      <protection/>
    </xf>
    <xf numFmtId="0" fontId="33" fillId="0" borderId="22" xfId="65" applyFont="1" applyFill="1" applyBorder="1" applyAlignment="1">
      <alignment horizontal="center" vertical="center" wrapText="1"/>
      <protection/>
    </xf>
    <xf numFmtId="3" fontId="35" fillId="0" borderId="15" xfId="71" applyNumberFormat="1" applyFont="1" applyFill="1" applyBorder="1" applyAlignment="1">
      <alignment horizontal="left"/>
      <protection/>
    </xf>
    <xf numFmtId="3" fontId="33" fillId="0" borderId="15" xfId="71" applyNumberFormat="1" applyFont="1" applyBorder="1" applyAlignment="1">
      <alignment horizontal="right"/>
      <protection/>
    </xf>
    <xf numFmtId="0" fontId="36" fillId="0" borderId="22" xfId="65" applyFont="1" applyFill="1" applyBorder="1" applyAlignment="1">
      <alignment horizontal="left" vertical="center" wrapText="1"/>
      <protection/>
    </xf>
    <xf numFmtId="0" fontId="38" fillId="34" borderId="22" xfId="65" applyFont="1" applyFill="1" applyBorder="1" applyAlignment="1">
      <alignment horizontal="left" vertical="center" wrapText="1"/>
      <protection/>
    </xf>
    <xf numFmtId="3" fontId="37" fillId="0" borderId="15" xfId="71" applyNumberFormat="1" applyFont="1" applyFill="1" applyBorder="1" applyAlignment="1">
      <alignment horizontal="right"/>
      <protection/>
    </xf>
    <xf numFmtId="0" fontId="23" fillId="34" borderId="22" xfId="65" applyFont="1" applyFill="1" applyBorder="1" applyAlignment="1">
      <alignment wrapText="1"/>
      <protection/>
    </xf>
    <xf numFmtId="3" fontId="18" fillId="0" borderId="15" xfId="65" applyNumberFormat="1" applyFont="1" applyFill="1" applyBorder="1" applyAlignment="1">
      <alignment/>
      <protection/>
    </xf>
    <xf numFmtId="0" fontId="31" fillId="34" borderId="22" xfId="65" applyFont="1" applyFill="1" applyBorder="1" applyAlignment="1">
      <alignment horizontal="left" vertical="center" wrapText="1"/>
      <protection/>
    </xf>
    <xf numFmtId="3" fontId="19" fillId="34" borderId="15" xfId="65" applyNumberFormat="1" applyFont="1" applyFill="1" applyBorder="1" applyAlignment="1">
      <alignment/>
      <protection/>
    </xf>
    <xf numFmtId="0" fontId="18" fillId="0" borderId="0" xfId="65" applyFont="1" applyBorder="1" applyAlignment="1">
      <alignment wrapText="1"/>
      <protection/>
    </xf>
    <xf numFmtId="3" fontId="18" fillId="0" borderId="43" xfId="65" applyNumberFormat="1" applyFont="1" applyBorder="1" applyAlignment="1">
      <alignment/>
      <protection/>
    </xf>
    <xf numFmtId="3" fontId="20" fillId="0" borderId="15" xfId="65" applyNumberFormat="1" applyFont="1" applyBorder="1" applyAlignment="1">
      <alignment horizontal="center" vertical="center" wrapText="1"/>
      <protection/>
    </xf>
    <xf numFmtId="0" fontId="32" fillId="0" borderId="22" xfId="65" applyFont="1" applyFill="1" applyBorder="1" applyAlignment="1">
      <alignment vertical="center"/>
      <protection/>
    </xf>
    <xf numFmtId="3" fontId="18" fillId="0" borderId="15" xfId="65" applyNumberFormat="1" applyFont="1" applyBorder="1" applyAlignment="1">
      <alignment/>
      <protection/>
    </xf>
    <xf numFmtId="0" fontId="29" fillId="34" borderId="22" xfId="65" applyFont="1" applyFill="1" applyBorder="1" applyAlignment="1">
      <alignment vertical="center"/>
      <protection/>
    </xf>
    <xf numFmtId="3" fontId="111" fillId="34" borderId="15" xfId="65" applyNumberFormat="1" applyFont="1" applyFill="1" applyBorder="1" applyAlignment="1">
      <alignment/>
      <protection/>
    </xf>
    <xf numFmtId="3" fontId="20" fillId="0" borderId="15" xfId="65" applyNumberFormat="1" applyFont="1" applyBorder="1" applyAlignment="1">
      <alignment vertical="center" wrapText="1"/>
      <protection/>
    </xf>
    <xf numFmtId="3" fontId="111" fillId="34" borderId="15" xfId="65" applyNumberFormat="1" applyFont="1" applyFill="1" applyBorder="1">
      <alignment/>
      <protection/>
    </xf>
    <xf numFmtId="3" fontId="23" fillId="0" borderId="15" xfId="65" applyNumberFormat="1" applyFont="1" applyBorder="1">
      <alignment/>
      <protection/>
    </xf>
    <xf numFmtId="0" fontId="19" fillId="0" borderId="0" xfId="65" applyFont="1" applyBorder="1" applyAlignment="1">
      <alignment horizontal="center" vertical="center" wrapText="1"/>
      <protection/>
    </xf>
    <xf numFmtId="0" fontId="20" fillId="0" borderId="0" xfId="65" applyFont="1" applyBorder="1" applyAlignment="1">
      <alignment horizontal="center" vertical="center" wrapText="1"/>
      <protection/>
    </xf>
    <xf numFmtId="0" fontId="19" fillId="0" borderId="0" xfId="65" applyFont="1" applyBorder="1" applyAlignment="1">
      <alignment wrapText="1"/>
      <protection/>
    </xf>
    <xf numFmtId="0" fontId="39" fillId="0" borderId="0" xfId="65" applyFont="1" applyBorder="1" applyAlignment="1">
      <alignment wrapText="1"/>
      <protection/>
    </xf>
    <xf numFmtId="0" fontId="22" fillId="34" borderId="0" xfId="65" applyFont="1" applyFill="1" applyBorder="1" applyAlignment="1">
      <alignment wrapText="1"/>
      <protection/>
    </xf>
    <xf numFmtId="0" fontId="18" fillId="0" borderId="0" xfId="65" applyFont="1" applyBorder="1">
      <alignment/>
      <protection/>
    </xf>
    <xf numFmtId="0" fontId="23" fillId="0" borderId="0" xfId="65" applyFont="1" applyBorder="1" applyAlignment="1">
      <alignment wrapText="1"/>
      <protection/>
    </xf>
    <xf numFmtId="0" fontId="18" fillId="0" borderId="0" xfId="65" applyFont="1" applyAlignment="1">
      <alignment wrapText="1"/>
      <protection/>
    </xf>
    <xf numFmtId="0" fontId="19" fillId="0" borderId="15" xfId="65" applyFont="1" applyBorder="1" applyAlignment="1">
      <alignment wrapText="1"/>
      <protection/>
    </xf>
    <xf numFmtId="188" fontId="13" fillId="0" borderId="56" xfId="68" applyNumberFormat="1" applyFont="1" applyFill="1" applyBorder="1" applyAlignment="1" applyProtection="1">
      <alignment vertical="center" wrapText="1"/>
      <protection/>
    </xf>
    <xf numFmtId="188" fontId="13" fillId="0" borderId="58" xfId="68" applyNumberFormat="1" applyFont="1" applyFill="1" applyBorder="1" applyAlignment="1" applyProtection="1">
      <alignment vertical="center" wrapText="1"/>
      <protection/>
    </xf>
    <xf numFmtId="0" fontId="0" fillId="0" borderId="0" xfId="58" applyFont="1">
      <alignment/>
      <protection/>
    </xf>
    <xf numFmtId="188" fontId="13" fillId="0" borderId="0" xfId="70" applyNumberFormat="1" applyFont="1" applyAlignment="1">
      <alignment horizontal="center" vertical="center" wrapText="1"/>
      <protection/>
    </xf>
    <xf numFmtId="188" fontId="13" fillId="0" borderId="0" xfId="70" applyNumberFormat="1" applyFont="1" applyAlignment="1">
      <alignment vertical="center" wrapText="1"/>
      <protection/>
    </xf>
    <xf numFmtId="188" fontId="47" fillId="0" borderId="31" xfId="70" applyNumberFormat="1" applyFont="1" applyBorder="1" applyAlignment="1">
      <alignment horizontal="center" vertical="center" wrapText="1"/>
      <protection/>
    </xf>
    <xf numFmtId="188" fontId="47" fillId="0" borderId="30" xfId="70" applyNumberFormat="1" applyFont="1" applyBorder="1" applyAlignment="1">
      <alignment horizontal="center" vertical="center" wrapText="1"/>
      <protection/>
    </xf>
    <xf numFmtId="188" fontId="47" fillId="0" borderId="25" xfId="70" applyNumberFormat="1" applyFont="1" applyBorder="1" applyAlignment="1">
      <alignment horizontal="center" vertical="center" wrapText="1"/>
      <protection/>
    </xf>
    <xf numFmtId="188" fontId="47" fillId="0" borderId="32" xfId="70" applyNumberFormat="1" applyFont="1" applyBorder="1" applyAlignment="1">
      <alignment horizontal="center" vertical="center" wrapText="1"/>
      <protection/>
    </xf>
    <xf numFmtId="188" fontId="47" fillId="0" borderId="75" xfId="70" applyNumberFormat="1" applyFont="1" applyFill="1" applyBorder="1" applyAlignment="1">
      <alignment horizontal="center" vertical="center" wrapText="1"/>
      <protection/>
    </xf>
    <xf numFmtId="188" fontId="47" fillId="0" borderId="45" xfId="70" applyNumberFormat="1" applyFont="1" applyBorder="1" applyAlignment="1" applyProtection="1">
      <alignment horizontal="center" vertical="center" wrapText="1"/>
      <protection/>
    </xf>
    <xf numFmtId="188" fontId="47" fillId="0" borderId="46" xfId="70" applyNumberFormat="1" applyFont="1" applyBorder="1" applyAlignment="1" applyProtection="1">
      <alignment horizontal="center" vertical="center" wrapText="1"/>
      <protection/>
    </xf>
    <xf numFmtId="188" fontId="47" fillId="0" borderId="47" xfId="70" applyNumberFormat="1" applyFont="1" applyBorder="1" applyAlignment="1" applyProtection="1">
      <alignment horizontal="center" vertical="center" wrapText="1"/>
      <protection/>
    </xf>
    <xf numFmtId="188" fontId="47" fillId="0" borderId="48" xfId="70" applyNumberFormat="1" applyFont="1" applyBorder="1" applyAlignment="1" applyProtection="1">
      <alignment horizontal="center" vertical="center" wrapText="1"/>
      <protection/>
    </xf>
    <xf numFmtId="188" fontId="47" fillId="0" borderId="23" xfId="70" applyNumberFormat="1" applyFont="1" applyFill="1" applyBorder="1" applyAlignment="1" applyProtection="1">
      <alignment horizontal="center" vertical="center" wrapText="1"/>
      <protection/>
    </xf>
    <xf numFmtId="188" fontId="47" fillId="0" borderId="31" xfId="70" applyNumberFormat="1" applyFont="1" applyBorder="1" applyAlignment="1" applyProtection="1">
      <alignment horizontal="left" vertical="center" wrapText="1"/>
      <protection/>
    </xf>
    <xf numFmtId="188" fontId="47" fillId="0" borderId="30" xfId="70" applyNumberFormat="1" applyFont="1" applyBorder="1" applyAlignment="1" applyProtection="1">
      <alignment horizontal="center" vertical="center" wrapText="1"/>
      <protection/>
    </xf>
    <xf numFmtId="188" fontId="47" fillId="0" borderId="25" xfId="70" applyNumberFormat="1" applyFont="1" applyBorder="1" applyAlignment="1" applyProtection="1">
      <alignment horizontal="center" vertical="center" wrapText="1"/>
      <protection/>
    </xf>
    <xf numFmtId="188" fontId="47" fillId="0" borderId="32" xfId="70" applyNumberFormat="1" applyFont="1" applyBorder="1" applyAlignment="1" applyProtection="1">
      <alignment horizontal="center" vertical="center" wrapText="1"/>
      <protection/>
    </xf>
    <xf numFmtId="0" fontId="0" fillId="0" borderId="23" xfId="58" applyFont="1" applyBorder="1">
      <alignment/>
      <protection/>
    </xf>
    <xf numFmtId="0" fontId="41" fillId="0" borderId="76" xfId="58" applyFont="1" applyBorder="1" applyAlignment="1">
      <alignment vertical="center"/>
      <protection/>
    </xf>
    <xf numFmtId="0" fontId="54" fillId="0" borderId="64" xfId="58" applyFont="1" applyBorder="1" applyAlignment="1">
      <alignment vertical="center"/>
      <protection/>
    </xf>
    <xf numFmtId="0" fontId="44" fillId="0" borderId="63" xfId="58" applyFont="1" applyBorder="1" applyAlignment="1">
      <alignment/>
      <protection/>
    </xf>
    <xf numFmtId="188" fontId="47" fillId="0" borderId="64" xfId="70" applyNumberFormat="1" applyFont="1" applyBorder="1" applyAlignment="1" applyProtection="1">
      <alignment horizontal="center" vertical="center" wrapText="1"/>
      <protection/>
    </xf>
    <xf numFmtId="188" fontId="47" fillId="0" borderId="65" xfId="70" applyNumberFormat="1" applyFont="1" applyBorder="1" applyAlignment="1" applyProtection="1">
      <alignment horizontal="center" vertical="center" wrapText="1"/>
      <protection/>
    </xf>
    <xf numFmtId="188" fontId="47" fillId="0" borderId="66" xfId="70" applyNumberFormat="1" applyFont="1" applyBorder="1" applyAlignment="1" applyProtection="1">
      <alignment horizontal="center" vertical="center" wrapText="1"/>
      <protection/>
    </xf>
    <xf numFmtId="3" fontId="0" fillId="0" borderId="10" xfId="58" applyNumberFormat="1" applyFont="1" applyBorder="1">
      <alignment/>
      <protection/>
    </xf>
    <xf numFmtId="0" fontId="44" fillId="0" borderId="77" xfId="58" applyFont="1" applyBorder="1" applyAlignment="1">
      <alignment vertical="center"/>
      <protection/>
    </xf>
    <xf numFmtId="3" fontId="44" fillId="0" borderId="43" xfId="58" applyNumberFormat="1" applyFont="1" applyBorder="1" applyAlignment="1">
      <alignment/>
      <protection/>
    </xf>
    <xf numFmtId="0" fontId="44" fillId="0" borderId="50" xfId="58" applyFont="1" applyBorder="1" applyAlignment="1">
      <alignment horizontal="center"/>
      <protection/>
    </xf>
    <xf numFmtId="188" fontId="13" fillId="0" borderId="43" xfId="70" applyNumberFormat="1" applyFont="1" applyBorder="1" applyAlignment="1" applyProtection="1">
      <alignment horizontal="right" wrapText="1"/>
      <protection/>
    </xf>
    <xf numFmtId="188" fontId="47" fillId="0" borderId="43" xfId="70" applyNumberFormat="1" applyFont="1" applyBorder="1" applyAlignment="1" applyProtection="1">
      <alignment horizontal="center" vertical="center" wrapText="1"/>
      <protection/>
    </xf>
    <xf numFmtId="188" fontId="47" fillId="0" borderId="39" xfId="70" applyNumberFormat="1" applyFont="1" applyBorder="1" applyAlignment="1" applyProtection="1">
      <alignment horizontal="center" vertical="center" wrapText="1"/>
      <protection/>
    </xf>
    <xf numFmtId="188" fontId="13" fillId="0" borderId="39" xfId="70" applyNumberFormat="1" applyFont="1" applyBorder="1" applyAlignment="1" applyProtection="1">
      <alignment horizontal="right" vertical="center" wrapText="1"/>
      <protection/>
    </xf>
    <xf numFmtId="188" fontId="13" fillId="0" borderId="44" xfId="70" applyNumberFormat="1" applyFont="1" applyBorder="1" applyAlignment="1" applyProtection="1">
      <alignment horizontal="right" vertical="center" wrapText="1"/>
      <protection/>
    </xf>
    <xf numFmtId="3" fontId="44" fillId="0" borderId="10" xfId="58" applyNumberFormat="1" applyFont="1" applyBorder="1">
      <alignment/>
      <protection/>
    </xf>
    <xf numFmtId="0" fontId="44" fillId="0" borderId="72" xfId="58" applyFont="1" applyBorder="1" applyAlignment="1">
      <alignment vertical="center"/>
      <protection/>
    </xf>
    <xf numFmtId="3" fontId="44" fillId="0" borderId="29" xfId="58" applyNumberFormat="1" applyFont="1" applyBorder="1" applyAlignment="1">
      <alignment vertical="center"/>
      <protection/>
    </xf>
    <xf numFmtId="0" fontId="44" fillId="0" borderId="16" xfId="58" applyFont="1" applyBorder="1" applyAlignment="1">
      <alignment horizontal="center"/>
      <protection/>
    </xf>
    <xf numFmtId="188" fontId="13" fillId="0" borderId="29" xfId="70" applyNumberFormat="1" applyFont="1" applyBorder="1" applyAlignment="1" applyProtection="1">
      <alignment horizontal="right" vertical="center" wrapText="1"/>
      <protection/>
    </xf>
    <xf numFmtId="188" fontId="13" fillId="0" borderId="21" xfId="70" applyNumberFormat="1" applyFont="1" applyBorder="1" applyAlignment="1" applyProtection="1">
      <alignment horizontal="right" vertical="center" wrapText="1"/>
      <protection/>
    </xf>
    <xf numFmtId="188" fontId="13" fillId="0" borderId="35" xfId="70" applyNumberFormat="1" applyFont="1" applyBorder="1" applyAlignment="1" applyProtection="1">
      <alignment horizontal="right" vertical="center" wrapText="1"/>
      <protection/>
    </xf>
    <xf numFmtId="3" fontId="44" fillId="0" borderId="12" xfId="58" applyNumberFormat="1" applyFont="1" applyBorder="1">
      <alignment/>
      <protection/>
    </xf>
    <xf numFmtId="188" fontId="13" fillId="0" borderId="45" xfId="70" applyNumberFormat="1" applyFont="1" applyBorder="1" applyAlignment="1" applyProtection="1">
      <alignment horizontal="left" vertical="center" wrapText="1"/>
      <protection/>
    </xf>
    <xf numFmtId="188" fontId="13" fillId="0" borderId="46" xfId="70" applyNumberFormat="1" applyFont="1" applyBorder="1" applyAlignment="1" applyProtection="1">
      <alignment horizontal="right" vertical="center" wrapText="1"/>
      <protection/>
    </xf>
    <xf numFmtId="188" fontId="13" fillId="0" borderId="46" xfId="70" applyNumberFormat="1" applyFont="1" applyBorder="1" applyAlignment="1" applyProtection="1">
      <alignment horizontal="center" vertical="center" wrapText="1"/>
      <protection/>
    </xf>
    <xf numFmtId="188" fontId="13" fillId="0" borderId="47" xfId="70" applyNumberFormat="1" applyFont="1" applyBorder="1" applyAlignment="1" applyProtection="1">
      <alignment horizontal="right" vertical="center" wrapText="1"/>
      <protection/>
    </xf>
    <xf numFmtId="188" fontId="13" fillId="0" borderId="48" xfId="70" applyNumberFormat="1" applyFont="1" applyBorder="1" applyAlignment="1" applyProtection="1">
      <alignment horizontal="right" vertical="center" wrapText="1"/>
      <protection/>
    </xf>
    <xf numFmtId="188" fontId="0" fillId="0" borderId="0" xfId="58" applyNumberFormat="1" applyFont="1">
      <alignment/>
      <protection/>
    </xf>
    <xf numFmtId="3" fontId="44" fillId="0" borderId="78" xfId="58" applyNumberFormat="1" applyFont="1" applyBorder="1">
      <alignment/>
      <protection/>
    </xf>
    <xf numFmtId="188" fontId="13" fillId="0" borderId="31" xfId="70" applyNumberFormat="1" applyFont="1" applyBorder="1" applyAlignment="1" applyProtection="1">
      <alignment horizontal="left" vertical="center" wrapText="1"/>
      <protection/>
    </xf>
    <xf numFmtId="188" fontId="13" fillId="0" borderId="30" xfId="70" applyNumberFormat="1" applyFont="1" applyBorder="1" applyAlignment="1" applyProtection="1">
      <alignment horizontal="right" vertical="center" wrapText="1"/>
      <protection/>
    </xf>
    <xf numFmtId="188" fontId="13" fillId="0" borderId="30" xfId="70" applyNumberFormat="1" applyFont="1" applyBorder="1" applyAlignment="1" applyProtection="1">
      <alignment horizontal="center" vertical="center" wrapText="1"/>
      <protection/>
    </xf>
    <xf numFmtId="188" fontId="13" fillId="0" borderId="25" xfId="70" applyNumberFormat="1" applyFont="1" applyBorder="1" applyAlignment="1" applyProtection="1">
      <alignment horizontal="right" vertical="center" wrapText="1"/>
      <protection/>
    </xf>
    <xf numFmtId="188" fontId="13" fillId="0" borderId="32" xfId="70" applyNumberFormat="1" applyFont="1" applyBorder="1" applyAlignment="1" applyProtection="1">
      <alignment horizontal="right" vertical="center" wrapText="1"/>
      <protection/>
    </xf>
    <xf numFmtId="3" fontId="44" fillId="0" borderId="23" xfId="58" applyNumberFormat="1" applyFont="1" applyBorder="1">
      <alignment/>
      <protection/>
    </xf>
    <xf numFmtId="0" fontId="41" fillId="0" borderId="73" xfId="58" applyFont="1" applyBorder="1" applyAlignment="1">
      <alignment horizontal="left"/>
      <protection/>
    </xf>
    <xf numFmtId="188" fontId="13" fillId="0" borderId="43" xfId="70" applyNumberFormat="1" applyFont="1" applyBorder="1" applyAlignment="1" applyProtection="1">
      <alignment horizontal="right" vertical="center" wrapText="1"/>
      <protection/>
    </xf>
    <xf numFmtId="188" fontId="13" fillId="0" borderId="43" xfId="70" applyNumberFormat="1" applyFont="1" applyBorder="1" applyAlignment="1" applyProtection="1">
      <alignment horizontal="center" vertical="center" wrapText="1"/>
      <protection/>
    </xf>
    <xf numFmtId="0" fontId="44" fillId="0" borderId="77" xfId="58" applyFont="1" applyBorder="1">
      <alignment/>
      <protection/>
    </xf>
    <xf numFmtId="188" fontId="13" fillId="0" borderId="50" xfId="70" applyNumberFormat="1" applyFont="1" applyBorder="1" applyAlignment="1" applyProtection="1">
      <alignment horizontal="center" vertical="center" wrapText="1"/>
      <protection/>
    </xf>
    <xf numFmtId="188" fontId="47" fillId="0" borderId="42" xfId="70" applyNumberFormat="1" applyFont="1" applyBorder="1" applyAlignment="1" applyProtection="1">
      <alignment horizontal="left" vertical="center" wrapText="1"/>
      <protection/>
    </xf>
    <xf numFmtId="3" fontId="44" fillId="0" borderId="75" xfId="58" applyNumberFormat="1" applyFont="1" applyBorder="1">
      <alignment/>
      <protection/>
    </xf>
    <xf numFmtId="188" fontId="13" fillId="0" borderId="28" xfId="70" applyNumberFormat="1" applyFont="1" applyBorder="1" applyAlignment="1" applyProtection="1">
      <alignment horizontal="left" vertical="center" wrapText="1"/>
      <protection locked="0"/>
    </xf>
    <xf numFmtId="188" fontId="13" fillId="0" borderId="29" xfId="70" applyNumberFormat="1" applyFont="1" applyFill="1" applyBorder="1" applyAlignment="1" applyProtection="1">
      <alignment vertical="center" wrapText="1"/>
      <protection locked="0"/>
    </xf>
    <xf numFmtId="1" fontId="13" fillId="0" borderId="29" xfId="70" applyNumberFormat="1" applyFont="1" applyBorder="1" applyAlignment="1" applyProtection="1">
      <alignment horizontal="center" vertical="center" wrapText="1"/>
      <protection locked="0"/>
    </xf>
    <xf numFmtId="188" fontId="13" fillId="0" borderId="29" xfId="70" applyNumberFormat="1" applyFont="1" applyBorder="1" applyAlignment="1" applyProtection="1">
      <alignment vertical="center" wrapText="1"/>
      <protection locked="0"/>
    </xf>
    <xf numFmtId="188" fontId="13" fillId="0" borderId="21" xfId="70" applyNumberFormat="1" applyFont="1" applyBorder="1" applyAlignment="1" applyProtection="1">
      <alignment vertical="center" wrapText="1"/>
      <protection locked="0"/>
    </xf>
    <xf numFmtId="188" fontId="13" fillId="0" borderId="33" xfId="70" applyNumberFormat="1" applyFont="1" applyBorder="1" applyAlignment="1" applyProtection="1">
      <alignment horizontal="left" vertical="center" wrapText="1"/>
      <protection locked="0"/>
    </xf>
    <xf numFmtId="188" fontId="13" fillId="0" borderId="34" xfId="70" applyNumberFormat="1" applyFont="1" applyFill="1" applyBorder="1" applyAlignment="1" applyProtection="1">
      <alignment vertical="center" wrapText="1"/>
      <protection locked="0"/>
    </xf>
    <xf numFmtId="1" fontId="13" fillId="0" borderId="34" xfId="70" applyNumberFormat="1" applyFont="1" applyFill="1" applyBorder="1" applyAlignment="1" applyProtection="1">
      <alignment horizontal="center" vertical="center" wrapText="1"/>
      <protection locked="0"/>
    </xf>
    <xf numFmtId="188" fontId="13" fillId="0" borderId="34" xfId="70" applyNumberFormat="1" applyFont="1" applyBorder="1" applyAlignment="1" applyProtection="1">
      <alignment vertical="center" wrapText="1"/>
      <protection locked="0"/>
    </xf>
    <xf numFmtId="188" fontId="13" fillId="0" borderId="59" xfId="70" applyNumberFormat="1" applyFont="1" applyBorder="1" applyAlignment="1" applyProtection="1">
      <alignment vertical="center" wrapText="1"/>
      <protection locked="0"/>
    </xf>
    <xf numFmtId="188" fontId="13" fillId="0" borderId="36" xfId="70" applyNumberFormat="1" applyFont="1" applyFill="1" applyBorder="1" applyAlignment="1" applyProtection="1">
      <alignment vertical="center" wrapText="1"/>
      <protection locked="0"/>
    </xf>
    <xf numFmtId="3" fontId="44" fillId="0" borderId="0" xfId="58" applyNumberFormat="1" applyFont="1">
      <alignment/>
      <protection/>
    </xf>
    <xf numFmtId="188" fontId="13" fillId="0" borderId="30" xfId="70" applyNumberFormat="1" applyFont="1" applyFill="1" applyBorder="1" applyAlignment="1" applyProtection="1">
      <alignment vertical="center" wrapText="1"/>
      <protection locked="0"/>
    </xf>
    <xf numFmtId="1" fontId="13" fillId="0" borderId="30" xfId="70" applyNumberFormat="1" applyFont="1" applyFill="1" applyBorder="1" applyAlignment="1" applyProtection="1">
      <alignment horizontal="center" vertical="center" wrapText="1"/>
      <protection locked="0"/>
    </xf>
    <xf numFmtId="188" fontId="13" fillId="0" borderId="30" xfId="70" applyNumberFormat="1" applyFont="1" applyBorder="1" applyAlignment="1" applyProtection="1">
      <alignment vertical="center" wrapText="1"/>
      <protection locked="0"/>
    </xf>
    <xf numFmtId="188" fontId="13" fillId="0" borderId="25" xfId="70" applyNumberFormat="1" applyFont="1" applyBorder="1" applyAlignment="1" applyProtection="1">
      <alignment vertical="center" wrapText="1"/>
      <protection locked="0"/>
    </xf>
    <xf numFmtId="188" fontId="13" fillId="0" borderId="32" xfId="70" applyNumberFormat="1" applyFont="1" applyFill="1" applyBorder="1" applyAlignment="1" applyProtection="1">
      <alignment vertical="center" wrapText="1"/>
      <protection locked="0"/>
    </xf>
    <xf numFmtId="188" fontId="13" fillId="0" borderId="43" xfId="70" applyNumberFormat="1" applyFont="1" applyFill="1" applyBorder="1" applyAlignment="1" applyProtection="1">
      <alignment vertical="center" wrapText="1"/>
      <protection locked="0"/>
    </xf>
    <xf numFmtId="1" fontId="13" fillId="0" borderId="43" xfId="70" applyNumberFormat="1" applyFont="1" applyFill="1" applyBorder="1" applyAlignment="1" applyProtection="1">
      <alignment horizontal="center" vertical="center" wrapText="1"/>
      <protection locked="0"/>
    </xf>
    <xf numFmtId="188" fontId="13" fillId="0" borderId="43" xfId="70" applyNumberFormat="1" applyFont="1" applyBorder="1" applyAlignment="1" applyProtection="1">
      <alignment vertical="center" wrapText="1"/>
      <protection locked="0"/>
    </xf>
    <xf numFmtId="188" fontId="13" fillId="0" borderId="39" xfId="70" applyNumberFormat="1" applyFont="1" applyBorder="1" applyAlignment="1" applyProtection="1">
      <alignment vertical="center" wrapText="1"/>
      <protection locked="0"/>
    </xf>
    <xf numFmtId="188" fontId="13" fillId="0" borderId="44" xfId="70" applyNumberFormat="1" applyFont="1" applyFill="1" applyBorder="1" applyAlignment="1" applyProtection="1">
      <alignment vertical="center" wrapText="1"/>
      <protection locked="0"/>
    </xf>
    <xf numFmtId="188" fontId="13" fillId="0" borderId="42" xfId="70" applyNumberFormat="1" applyFont="1" applyBorder="1" applyAlignment="1" applyProtection="1">
      <alignment horizontal="left" vertical="center" wrapText="1"/>
      <protection locked="0"/>
    </xf>
    <xf numFmtId="1" fontId="13" fillId="0" borderId="43" xfId="70" applyNumberFormat="1" applyFont="1" applyBorder="1" applyAlignment="1" applyProtection="1">
      <alignment horizontal="center" vertical="center" wrapText="1"/>
      <protection locked="0"/>
    </xf>
    <xf numFmtId="188" fontId="13" fillId="0" borderId="44" xfId="70" applyNumberFormat="1" applyFont="1" applyBorder="1" applyAlignment="1" applyProtection="1">
      <alignment vertical="center" wrapText="1"/>
      <protection locked="0"/>
    </xf>
    <xf numFmtId="1" fontId="13" fillId="0" borderId="30" xfId="70" applyNumberFormat="1" applyFont="1" applyBorder="1" applyAlignment="1" applyProtection="1">
      <alignment horizontal="center" vertical="center" wrapText="1"/>
      <protection locked="0"/>
    </xf>
    <xf numFmtId="188" fontId="13" fillId="0" borderId="32" xfId="70" applyNumberFormat="1" applyFont="1" applyBorder="1" applyAlignment="1" applyProtection="1">
      <alignment vertical="center" wrapText="1"/>
      <protection locked="0"/>
    </xf>
    <xf numFmtId="188" fontId="13" fillId="0" borderId="46" xfId="70" applyNumberFormat="1" applyFont="1" applyFill="1" applyBorder="1" applyAlignment="1" applyProtection="1">
      <alignment vertical="center" wrapText="1"/>
      <protection locked="0"/>
    </xf>
    <xf numFmtId="1" fontId="13" fillId="0" borderId="46" xfId="70" applyNumberFormat="1" applyFont="1" applyFill="1" applyBorder="1" applyAlignment="1" applyProtection="1">
      <alignment horizontal="center" vertical="center" wrapText="1"/>
      <protection locked="0"/>
    </xf>
    <xf numFmtId="188" fontId="13" fillId="0" borderId="46" xfId="70" applyNumberFormat="1" applyFont="1" applyBorder="1" applyAlignment="1" applyProtection="1">
      <alignment vertical="center" wrapText="1"/>
      <protection locked="0"/>
    </xf>
    <xf numFmtId="188" fontId="13" fillId="0" borderId="47" xfId="70" applyNumberFormat="1" applyFont="1" applyBorder="1" applyAlignment="1" applyProtection="1">
      <alignment vertical="center" wrapText="1"/>
      <protection locked="0"/>
    </xf>
    <xf numFmtId="188" fontId="13" fillId="0" borderId="48" xfId="70" applyNumberFormat="1" applyFont="1" applyFill="1" applyBorder="1" applyAlignment="1" applyProtection="1">
      <alignment vertical="center" wrapText="1"/>
      <protection locked="0"/>
    </xf>
    <xf numFmtId="3" fontId="44" fillId="0" borderId="24" xfId="58" applyNumberFormat="1" applyFont="1" applyBorder="1">
      <alignment/>
      <protection/>
    </xf>
    <xf numFmtId="3" fontId="44" fillId="0" borderId="20" xfId="58" applyNumberFormat="1" applyFont="1" applyBorder="1">
      <alignment/>
      <protection/>
    </xf>
    <xf numFmtId="188" fontId="13" fillId="0" borderId="28" xfId="70" applyNumberFormat="1" applyFont="1" applyBorder="1" applyAlignment="1" applyProtection="1">
      <alignment horizontal="left" vertical="center" wrapText="1"/>
      <protection/>
    </xf>
    <xf numFmtId="1" fontId="13" fillId="0" borderId="29" xfId="70" applyNumberFormat="1" applyFont="1" applyFill="1" applyBorder="1" applyAlignment="1" applyProtection="1">
      <alignment horizontal="center" vertical="center" wrapText="1"/>
      <protection locked="0"/>
    </xf>
    <xf numFmtId="188" fontId="13" fillId="0" borderId="35" xfId="70" applyNumberFormat="1" applyFont="1" applyFill="1" applyBorder="1" applyAlignment="1" applyProtection="1">
      <alignment vertical="center" wrapText="1"/>
      <protection locked="0"/>
    </xf>
    <xf numFmtId="188" fontId="13" fillId="0" borderId="42" xfId="70" applyNumberFormat="1" applyFont="1" applyBorder="1" applyAlignment="1" applyProtection="1">
      <alignment horizontal="left" vertical="center" wrapText="1"/>
      <protection/>
    </xf>
    <xf numFmtId="188" fontId="55" fillId="0" borderId="42" xfId="70" applyNumberFormat="1" applyFont="1" applyBorder="1" applyAlignment="1" applyProtection="1">
      <alignment horizontal="left" vertical="center" wrapText="1"/>
      <protection/>
    </xf>
    <xf numFmtId="3" fontId="44" fillId="0" borderId="10" xfId="70" applyNumberFormat="1" applyFont="1" applyFill="1" applyBorder="1" applyAlignment="1" applyProtection="1">
      <alignment vertical="center" wrapText="1"/>
      <protection locked="0"/>
    </xf>
    <xf numFmtId="188" fontId="13" fillId="0" borderId="65" xfId="70" applyNumberFormat="1" applyFont="1" applyBorder="1" applyAlignment="1" applyProtection="1">
      <alignment vertical="center" wrapText="1"/>
      <protection locked="0"/>
    </xf>
    <xf numFmtId="188" fontId="13" fillId="0" borderId="50" xfId="70" applyNumberFormat="1" applyFont="1" applyBorder="1" applyAlignment="1" applyProtection="1">
      <alignment vertical="center" wrapText="1"/>
      <protection locked="0"/>
    </xf>
    <xf numFmtId="3" fontId="44" fillId="0" borderId="78" xfId="70" applyNumberFormat="1" applyFont="1" applyBorder="1" applyAlignment="1" applyProtection="1">
      <alignment vertical="center" wrapText="1"/>
      <protection locked="0"/>
    </xf>
    <xf numFmtId="188" fontId="55" fillId="0" borderId="49" xfId="70" applyNumberFormat="1" applyFont="1" applyBorder="1" applyAlignment="1" applyProtection="1">
      <alignment horizontal="left" vertical="center" wrapText="1"/>
      <protection/>
    </xf>
    <xf numFmtId="188" fontId="13" fillId="0" borderId="64" xfId="70" applyNumberFormat="1" applyFont="1" applyFill="1" applyBorder="1" applyAlignment="1" applyProtection="1">
      <alignment vertical="center" wrapText="1"/>
      <protection locked="0"/>
    </xf>
    <xf numFmtId="1" fontId="13" fillId="0" borderId="64" xfId="70" applyNumberFormat="1" applyFont="1" applyFill="1" applyBorder="1" applyAlignment="1" applyProtection="1">
      <alignment horizontal="center" vertical="center" wrapText="1"/>
      <protection locked="0"/>
    </xf>
    <xf numFmtId="188" fontId="13" fillId="0" borderId="64" xfId="70" applyNumberFormat="1" applyFont="1" applyBorder="1" applyAlignment="1" applyProtection="1">
      <alignment vertical="center" wrapText="1"/>
      <protection locked="0"/>
    </xf>
    <xf numFmtId="188" fontId="13" fillId="0" borderId="66" xfId="70" applyNumberFormat="1" applyFont="1" applyFill="1" applyBorder="1" applyAlignment="1" applyProtection="1">
      <alignment vertical="center" wrapText="1"/>
      <protection locked="0"/>
    </xf>
    <xf numFmtId="0" fontId="44" fillId="0" borderId="73" xfId="58" applyFont="1" applyBorder="1">
      <alignment/>
      <protection/>
    </xf>
    <xf numFmtId="188" fontId="43" fillId="0" borderId="49" xfId="70" applyNumberFormat="1" applyFont="1" applyBorder="1" applyAlignment="1" applyProtection="1">
      <alignment vertical="center" wrapText="1"/>
      <protection locked="0"/>
    </xf>
    <xf numFmtId="0" fontId="44" fillId="0" borderId="42" xfId="58" applyFont="1" applyBorder="1">
      <alignment/>
      <protection/>
    </xf>
    <xf numFmtId="188" fontId="55" fillId="0" borderId="42" xfId="70" applyNumberFormat="1" applyFont="1" applyFill="1" applyBorder="1" applyAlignment="1" applyProtection="1">
      <alignment horizontal="left" vertical="center" wrapText="1"/>
      <protection/>
    </xf>
    <xf numFmtId="188" fontId="13" fillId="0" borderId="42" xfId="70" applyNumberFormat="1" applyFont="1" applyFill="1" applyBorder="1" applyAlignment="1" applyProtection="1">
      <alignment horizontal="left" vertical="center" wrapText="1"/>
      <protection/>
    </xf>
    <xf numFmtId="188" fontId="44" fillId="0" borderId="0" xfId="58" applyNumberFormat="1" applyFont="1">
      <alignment/>
      <protection/>
    </xf>
    <xf numFmtId="188" fontId="47" fillId="0" borderId="31" xfId="70" applyNumberFormat="1" applyFont="1" applyBorder="1" applyAlignment="1" applyProtection="1">
      <alignment horizontal="left" vertical="center" wrapText="1"/>
      <protection locked="0"/>
    </xf>
    <xf numFmtId="188" fontId="47" fillId="0" borderId="30" xfId="70" applyNumberFormat="1" applyFont="1" applyBorder="1" applyAlignment="1" applyProtection="1">
      <alignment vertical="center" wrapText="1"/>
      <protection locked="0"/>
    </xf>
    <xf numFmtId="188" fontId="41" fillId="0" borderId="32" xfId="70" applyNumberFormat="1" applyFont="1" applyBorder="1" applyAlignment="1" applyProtection="1">
      <alignment vertical="center" wrapText="1"/>
      <protection locked="0"/>
    </xf>
    <xf numFmtId="188" fontId="55" fillId="0" borderId="42" xfId="70" applyNumberFormat="1" applyFont="1" applyBorder="1" applyAlignment="1" applyProtection="1">
      <alignment horizontal="left" vertical="center" wrapText="1"/>
      <protection locked="0"/>
    </xf>
    <xf numFmtId="188" fontId="47" fillId="0" borderId="29" xfId="70" applyNumberFormat="1" applyFont="1" applyBorder="1" applyAlignment="1" applyProtection="1">
      <alignment vertical="center" wrapText="1"/>
      <protection locked="0"/>
    </xf>
    <xf numFmtId="1" fontId="47" fillId="36" borderId="29" xfId="70" applyNumberFormat="1" applyFont="1" applyFill="1" applyBorder="1" applyAlignment="1" applyProtection="1">
      <alignment horizontal="center" vertical="center" wrapText="1"/>
      <protection locked="0"/>
    </xf>
    <xf numFmtId="188" fontId="47" fillId="0" borderId="21" xfId="70" applyNumberFormat="1" applyFont="1" applyBorder="1" applyAlignment="1" applyProtection="1">
      <alignment vertical="center" wrapText="1"/>
      <protection locked="0"/>
    </xf>
    <xf numFmtId="188" fontId="47" fillId="0" borderId="35" xfId="70" applyNumberFormat="1" applyFont="1" applyBorder="1" applyAlignment="1" applyProtection="1">
      <alignment vertical="center" wrapText="1"/>
      <protection locked="0"/>
    </xf>
    <xf numFmtId="0" fontId="44" fillId="0" borderId="75" xfId="58" applyFont="1" applyBorder="1">
      <alignment/>
      <protection/>
    </xf>
    <xf numFmtId="188" fontId="56" fillId="0" borderId="14" xfId="70" applyNumberFormat="1" applyFont="1" applyBorder="1" applyAlignment="1" applyProtection="1">
      <alignment horizontal="left" vertical="center" wrapText="1"/>
      <protection locked="0"/>
    </xf>
    <xf numFmtId="188" fontId="47" fillId="0" borderId="15" xfId="70" applyNumberFormat="1" applyFont="1" applyBorder="1" applyAlignment="1" applyProtection="1">
      <alignment vertical="center" wrapText="1"/>
      <protection locked="0"/>
    </xf>
    <xf numFmtId="1" fontId="47" fillId="36" borderId="15" xfId="70" applyNumberFormat="1" applyFont="1" applyFill="1" applyBorder="1" applyAlignment="1" applyProtection="1">
      <alignment horizontal="center" vertical="center" wrapText="1"/>
      <protection locked="0"/>
    </xf>
    <xf numFmtId="188" fontId="47" fillId="0" borderId="22" xfId="70" applyNumberFormat="1" applyFont="1" applyBorder="1" applyAlignment="1" applyProtection="1">
      <alignment vertical="center" wrapText="1"/>
      <protection locked="0"/>
    </xf>
    <xf numFmtId="188" fontId="47" fillId="0" borderId="18" xfId="70" applyNumberFormat="1" applyFont="1" applyBorder="1" applyAlignment="1" applyProtection="1">
      <alignment vertical="center" wrapText="1"/>
      <protection locked="0"/>
    </xf>
    <xf numFmtId="0" fontId="44" fillId="0" borderId="10" xfId="58" applyFont="1" applyBorder="1">
      <alignment/>
      <protection/>
    </xf>
    <xf numFmtId="188" fontId="13" fillId="0" borderId="14" xfId="70" applyNumberFormat="1" applyFont="1" applyBorder="1" applyAlignment="1" applyProtection="1">
      <alignment horizontal="left" vertical="center" wrapText="1"/>
      <protection locked="0"/>
    </xf>
    <xf numFmtId="188" fontId="13" fillId="0" borderId="15" xfId="70" applyNumberFormat="1" applyFont="1" applyBorder="1" applyAlignment="1" applyProtection="1">
      <alignment vertical="center" wrapText="1"/>
      <protection locked="0"/>
    </xf>
    <xf numFmtId="1" fontId="13" fillId="36" borderId="15" xfId="70" applyNumberFormat="1" applyFont="1" applyFill="1" applyBorder="1" applyAlignment="1" applyProtection="1">
      <alignment horizontal="center" vertical="center" wrapText="1"/>
      <protection locked="0"/>
    </xf>
    <xf numFmtId="188" fontId="13" fillId="0" borderId="22" xfId="70" applyNumberFormat="1" applyFont="1" applyBorder="1" applyAlignment="1" applyProtection="1">
      <alignment vertical="center" wrapText="1"/>
      <protection locked="0"/>
    </xf>
    <xf numFmtId="1" fontId="13" fillId="36" borderId="43" xfId="70" applyNumberFormat="1" applyFont="1" applyFill="1" applyBorder="1" applyAlignment="1" applyProtection="1">
      <alignment horizontal="center" vertical="center" wrapText="1"/>
      <protection locked="0"/>
    </xf>
    <xf numFmtId="188" fontId="47" fillId="0" borderId="44" xfId="70" applyNumberFormat="1" applyFont="1" applyBorder="1" applyAlignment="1" applyProtection="1">
      <alignment vertical="center" wrapText="1"/>
      <protection locked="0"/>
    </xf>
    <xf numFmtId="0" fontId="44" fillId="0" borderId="78" xfId="58" applyFont="1" applyBorder="1">
      <alignment/>
      <protection/>
    </xf>
    <xf numFmtId="188" fontId="13" fillId="0" borderId="31" xfId="70" applyNumberFormat="1" applyFont="1" applyBorder="1" applyAlignment="1" applyProtection="1">
      <alignment horizontal="left" vertical="center" wrapText="1"/>
      <protection locked="0"/>
    </xf>
    <xf numFmtId="1" fontId="47" fillId="37" borderId="30" xfId="70" applyNumberFormat="1" applyFont="1" applyFill="1" applyBorder="1" applyAlignment="1" applyProtection="1">
      <alignment horizontal="center" vertical="center" wrapText="1"/>
      <protection locked="0"/>
    </xf>
    <xf numFmtId="188" fontId="47" fillId="0" borderId="25" xfId="70" applyNumberFormat="1" applyFont="1" applyBorder="1" applyAlignment="1" applyProtection="1">
      <alignment vertical="center" wrapText="1"/>
      <protection locked="0"/>
    </xf>
    <xf numFmtId="188" fontId="47" fillId="0" borderId="32" xfId="70" applyNumberFormat="1" applyFont="1" applyBorder="1" applyAlignment="1" applyProtection="1">
      <alignment vertical="center" wrapText="1"/>
      <protection locked="0"/>
    </xf>
    <xf numFmtId="0" fontId="44" fillId="0" borderId="23" xfId="58" applyFont="1" applyBorder="1">
      <alignment/>
      <protection/>
    </xf>
    <xf numFmtId="188" fontId="47" fillId="0" borderId="42" xfId="70" applyNumberFormat="1" applyFont="1" applyBorder="1" applyAlignment="1" applyProtection="1">
      <alignment horizontal="left" vertical="center" wrapText="1"/>
      <protection locked="0"/>
    </xf>
    <xf numFmtId="188" fontId="47" fillId="0" borderId="34" xfId="70" applyNumberFormat="1" applyFont="1" applyBorder="1" applyAlignment="1" applyProtection="1">
      <alignment vertical="center" wrapText="1"/>
      <protection locked="0"/>
    </xf>
    <xf numFmtId="1" fontId="47" fillId="36" borderId="34" xfId="70" applyNumberFormat="1" applyFont="1" applyFill="1" applyBorder="1" applyAlignment="1" applyProtection="1">
      <alignment horizontal="center" vertical="center" wrapText="1"/>
      <protection locked="0"/>
    </xf>
    <xf numFmtId="188" fontId="47" fillId="0" borderId="59" xfId="70" applyNumberFormat="1" applyFont="1" applyBorder="1" applyAlignment="1" applyProtection="1">
      <alignment vertical="center" wrapText="1"/>
      <protection locked="0"/>
    </xf>
    <xf numFmtId="188" fontId="47" fillId="0" borderId="36" xfId="70" applyNumberFormat="1" applyFont="1" applyBorder="1" applyAlignment="1" applyProtection="1">
      <alignment vertical="center" wrapText="1"/>
      <protection locked="0"/>
    </xf>
    <xf numFmtId="1" fontId="47" fillId="36" borderId="30" xfId="70" applyNumberFormat="1" applyFont="1" applyFill="1" applyBorder="1" applyAlignment="1" applyProtection="1">
      <alignment horizontal="center" vertical="center" wrapText="1"/>
      <protection locked="0"/>
    </xf>
    <xf numFmtId="188" fontId="41" fillId="0" borderId="75" xfId="58" applyNumberFormat="1" applyFont="1" applyBorder="1">
      <alignment/>
      <protection/>
    </xf>
    <xf numFmtId="188" fontId="55" fillId="0" borderId="28" xfId="70" applyNumberFormat="1" applyFont="1" applyBorder="1" applyAlignment="1" applyProtection="1">
      <alignment horizontal="left" vertical="center" wrapText="1"/>
      <protection locked="0"/>
    </xf>
    <xf numFmtId="0" fontId="44" fillId="0" borderId="79" xfId="58" applyFont="1" applyBorder="1">
      <alignment/>
      <protection/>
    </xf>
    <xf numFmtId="188" fontId="56" fillId="0" borderId="42" xfId="70" applyNumberFormat="1" applyFont="1" applyBorder="1" applyAlignment="1" applyProtection="1">
      <alignment horizontal="left" vertical="center" wrapText="1"/>
      <protection locked="0"/>
    </xf>
    <xf numFmtId="0" fontId="44" fillId="0" borderId="13" xfId="58" applyFont="1" applyBorder="1">
      <alignment/>
      <protection/>
    </xf>
    <xf numFmtId="188" fontId="56" fillId="0" borderId="33" xfId="70" applyNumberFormat="1" applyFont="1" applyBorder="1" applyAlignment="1" applyProtection="1">
      <alignment horizontal="left" vertical="center" wrapText="1"/>
      <protection locked="0"/>
    </xf>
    <xf numFmtId="1" fontId="13" fillId="0" borderId="34" xfId="70" applyNumberFormat="1" applyFont="1" applyBorder="1" applyAlignment="1" applyProtection="1">
      <alignment horizontal="center" vertical="center" wrapText="1"/>
      <protection locked="0"/>
    </xf>
    <xf numFmtId="188" fontId="13" fillId="0" borderId="58" xfId="70" applyNumberFormat="1" applyFont="1" applyBorder="1" applyAlignment="1" applyProtection="1">
      <alignment vertical="center" wrapText="1"/>
      <protection locked="0"/>
    </xf>
    <xf numFmtId="0" fontId="44" fillId="0" borderId="37" xfId="58" applyFont="1" applyBorder="1">
      <alignment/>
      <protection/>
    </xf>
    <xf numFmtId="188" fontId="47" fillId="0" borderId="28" xfId="70" applyNumberFormat="1" applyFont="1" applyBorder="1" applyAlignment="1" applyProtection="1">
      <alignment horizontal="left" vertical="center" wrapText="1"/>
      <protection locked="0"/>
    </xf>
    <xf numFmtId="1" fontId="13" fillId="37" borderId="30" xfId="70" applyNumberFormat="1" applyFont="1" applyFill="1" applyBorder="1" applyAlignment="1" applyProtection="1">
      <alignment horizontal="center" vertical="center" wrapText="1"/>
      <protection locked="0"/>
    </xf>
    <xf numFmtId="188" fontId="47" fillId="0" borderId="47" xfId="70" applyNumberFormat="1" applyFont="1" applyBorder="1" applyAlignment="1" applyProtection="1">
      <alignment vertical="center" wrapText="1"/>
      <protection locked="0"/>
    </xf>
    <xf numFmtId="188" fontId="13" fillId="0" borderId="48" xfId="70" applyNumberFormat="1" applyFont="1" applyBorder="1" applyAlignment="1" applyProtection="1">
      <alignment vertical="center" wrapText="1"/>
      <protection locked="0"/>
    </xf>
    <xf numFmtId="188" fontId="47" fillId="35" borderId="31" xfId="70" applyNumberFormat="1" applyFont="1" applyFill="1" applyBorder="1" applyAlignment="1">
      <alignment horizontal="left" vertical="center" wrapText="1"/>
      <protection/>
    </xf>
    <xf numFmtId="188" fontId="47" fillId="35" borderId="30" xfId="70" applyNumberFormat="1" applyFont="1" applyFill="1" applyBorder="1" applyAlignment="1" applyProtection="1">
      <alignment vertical="center" wrapText="1"/>
      <protection/>
    </xf>
    <xf numFmtId="188" fontId="47" fillId="38" borderId="30" xfId="70" applyNumberFormat="1" applyFont="1" applyFill="1" applyBorder="1" applyAlignment="1" applyProtection="1">
      <alignment horizontal="center" vertical="center" wrapText="1"/>
      <protection/>
    </xf>
    <xf numFmtId="188" fontId="47" fillId="35" borderId="47" xfId="70" applyNumberFormat="1" applyFont="1" applyFill="1" applyBorder="1" applyAlignment="1" applyProtection="1">
      <alignment vertical="center" wrapText="1"/>
      <protection/>
    </xf>
    <xf numFmtId="188" fontId="47" fillId="35" borderId="48" xfId="70" applyNumberFormat="1" applyFont="1" applyFill="1" applyBorder="1" applyAlignment="1" applyProtection="1">
      <alignment vertical="center" wrapText="1"/>
      <protection/>
    </xf>
    <xf numFmtId="188" fontId="41" fillId="35" borderId="23" xfId="58" applyNumberFormat="1" applyFont="1" applyFill="1" applyBorder="1">
      <alignment/>
      <protection/>
    </xf>
    <xf numFmtId="0" fontId="0" fillId="35" borderId="0" xfId="58" applyFont="1" applyFill="1">
      <alignment/>
      <protection/>
    </xf>
    <xf numFmtId="0" fontId="44" fillId="0" borderId="0" xfId="61" applyFont="1" applyFill="1">
      <alignment/>
      <protection/>
    </xf>
    <xf numFmtId="3" fontId="44" fillId="0" borderId="0" xfId="61" applyNumberFormat="1" applyFont="1" applyFill="1">
      <alignment/>
      <protection/>
    </xf>
    <xf numFmtId="0" fontId="57" fillId="0" borderId="0" xfId="61" applyFont="1" applyFill="1" applyAlignment="1">
      <alignment horizontal="center"/>
      <protection/>
    </xf>
    <xf numFmtId="0" fontId="57" fillId="0" borderId="0" xfId="61" applyFont="1" applyFill="1" applyAlignment="1">
      <alignment/>
      <protection/>
    </xf>
    <xf numFmtId="0" fontId="58" fillId="0" borderId="0" xfId="61" applyFont="1" applyFill="1">
      <alignment/>
      <protection/>
    </xf>
    <xf numFmtId="0" fontId="58" fillId="0" borderId="61" xfId="61" applyFont="1" applyFill="1" applyBorder="1">
      <alignment/>
      <protection/>
    </xf>
    <xf numFmtId="0" fontId="58" fillId="0" borderId="0" xfId="61" applyFont="1" applyFill="1" applyBorder="1">
      <alignment/>
      <protection/>
    </xf>
    <xf numFmtId="0" fontId="58" fillId="0" borderId="61" xfId="61" applyFont="1" applyFill="1" applyBorder="1" applyAlignment="1">
      <alignment/>
      <protection/>
    </xf>
    <xf numFmtId="0" fontId="58" fillId="0" borderId="0" xfId="61" applyFont="1" applyFill="1" applyBorder="1" applyAlignment="1">
      <alignment/>
      <protection/>
    </xf>
    <xf numFmtId="0" fontId="58" fillId="0" borderId="71" xfId="61" applyFont="1" applyFill="1" applyBorder="1" applyAlignment="1">
      <alignment horizontal="center"/>
      <protection/>
    </xf>
    <xf numFmtId="0" fontId="58" fillId="0" borderId="34" xfId="61" applyFont="1" applyFill="1" applyBorder="1" applyAlignment="1">
      <alignment horizontal="center"/>
      <protection/>
    </xf>
    <xf numFmtId="0" fontId="58" fillId="0" borderId="43" xfId="61" applyFont="1" applyFill="1" applyBorder="1" applyAlignment="1">
      <alignment horizontal="center"/>
      <protection/>
    </xf>
    <xf numFmtId="0" fontId="58" fillId="0" borderId="39" xfId="61" applyFont="1" applyFill="1" applyBorder="1" applyAlignment="1">
      <alignment horizontal="center"/>
      <protection/>
    </xf>
    <xf numFmtId="0" fontId="58" fillId="0" borderId="67" xfId="61" applyFont="1" applyFill="1" applyBorder="1" applyAlignment="1">
      <alignment horizontal="center"/>
      <protection/>
    </xf>
    <xf numFmtId="0" fontId="58" fillId="0" borderId="59" xfId="61" applyFont="1" applyFill="1" applyBorder="1" applyAlignment="1">
      <alignment horizontal="center"/>
      <protection/>
    </xf>
    <xf numFmtId="0" fontId="58" fillId="0" borderId="50" xfId="61" applyFont="1" applyFill="1" applyBorder="1" applyAlignment="1">
      <alignment horizontal="center"/>
      <protection/>
    </xf>
    <xf numFmtId="0" fontId="58" fillId="0" borderId="43" xfId="61" applyFont="1" applyFill="1" applyBorder="1">
      <alignment/>
      <protection/>
    </xf>
    <xf numFmtId="0" fontId="58" fillId="0" borderId="0" xfId="61" applyFont="1" applyFill="1" applyBorder="1" applyAlignment="1">
      <alignment horizontal="center"/>
      <protection/>
    </xf>
    <xf numFmtId="0" fontId="58" fillId="0" borderId="29" xfId="61" applyFont="1" applyFill="1" applyBorder="1" applyAlignment="1">
      <alignment horizontal="center"/>
      <protection/>
    </xf>
    <xf numFmtId="0" fontId="58" fillId="0" borderId="16" xfId="61" applyFont="1" applyFill="1" applyBorder="1" applyAlignment="1">
      <alignment horizontal="center"/>
      <protection/>
    </xf>
    <xf numFmtId="0" fontId="58" fillId="0" borderId="15" xfId="61" applyFont="1" applyFill="1" applyBorder="1" applyAlignment="1">
      <alignment horizontal="center"/>
      <protection/>
    </xf>
    <xf numFmtId="3" fontId="57" fillId="0" borderId="22" xfId="61" applyNumberFormat="1" applyFont="1" applyFill="1" applyBorder="1" applyAlignment="1">
      <alignment/>
      <protection/>
    </xf>
    <xf numFmtId="3" fontId="57" fillId="0" borderId="80" xfId="61" applyNumberFormat="1" applyFont="1" applyFill="1" applyBorder="1" applyAlignment="1">
      <alignment/>
      <protection/>
    </xf>
    <xf numFmtId="3" fontId="58" fillId="0" borderId="15" xfId="61" applyNumberFormat="1" applyFont="1" applyFill="1" applyBorder="1" applyAlignment="1">
      <alignment horizontal="right"/>
      <protection/>
    </xf>
    <xf numFmtId="188" fontId="44" fillId="0" borderId="17" xfId="70" applyNumberFormat="1" applyFont="1" applyBorder="1" applyAlignment="1" applyProtection="1">
      <alignment horizontal="left" vertical="center" wrapText="1"/>
      <protection/>
    </xf>
    <xf numFmtId="3" fontId="58" fillId="0" borderId="15" xfId="61" applyNumberFormat="1" applyFont="1" applyFill="1" applyBorder="1">
      <alignment/>
      <protection/>
    </xf>
    <xf numFmtId="3" fontId="59" fillId="0" borderId="15" xfId="61" applyNumberFormat="1" applyFont="1" applyFill="1" applyBorder="1" applyAlignment="1">
      <alignment horizontal="right"/>
      <protection/>
    </xf>
    <xf numFmtId="0" fontId="45" fillId="0" borderId="0" xfId="61" applyFont="1" applyFill="1">
      <alignment/>
      <protection/>
    </xf>
    <xf numFmtId="188" fontId="13" fillId="0" borderId="17" xfId="70" applyNumberFormat="1" applyFont="1" applyBorder="1" applyAlignment="1" applyProtection="1">
      <alignment horizontal="left" vertical="center" wrapText="1"/>
      <protection/>
    </xf>
    <xf numFmtId="3" fontId="58" fillId="0" borderId="43" xfId="61" applyNumberFormat="1" applyFont="1" applyFill="1" applyBorder="1" applyAlignment="1">
      <alignment horizontal="right"/>
      <protection/>
    </xf>
    <xf numFmtId="188" fontId="13" fillId="0" borderId="50" xfId="70" applyNumberFormat="1" applyFont="1" applyFill="1" applyBorder="1" applyAlignment="1" applyProtection="1">
      <alignment horizontal="left" vertical="center" wrapText="1"/>
      <protection/>
    </xf>
    <xf numFmtId="3" fontId="58" fillId="0" borderId="43" xfId="61" applyNumberFormat="1" applyFont="1" applyFill="1" applyBorder="1">
      <alignment/>
      <protection/>
    </xf>
    <xf numFmtId="3" fontId="59" fillId="0" borderId="43" xfId="61" applyNumberFormat="1" applyFont="1" applyFill="1" applyBorder="1" applyAlignment="1">
      <alignment horizontal="right"/>
      <protection/>
    </xf>
    <xf numFmtId="188" fontId="13" fillId="0" borderId="15" xfId="70" applyNumberFormat="1" applyFont="1" applyFill="1" applyBorder="1" applyAlignment="1" applyProtection="1">
      <alignment horizontal="left" vertical="center" wrapText="1"/>
      <protection/>
    </xf>
    <xf numFmtId="188" fontId="13" fillId="0" borderId="43" xfId="70" applyNumberFormat="1" applyFont="1" applyFill="1" applyBorder="1" applyAlignment="1" applyProtection="1">
      <alignment horizontal="left" vertical="center" wrapText="1"/>
      <protection/>
    </xf>
    <xf numFmtId="3" fontId="60" fillId="0" borderId="30" xfId="61" applyNumberFormat="1" applyFont="1" applyFill="1" applyBorder="1" applyAlignment="1">
      <alignment horizontal="right"/>
      <protection/>
    </xf>
    <xf numFmtId="3" fontId="60" fillId="0" borderId="30" xfId="61" applyNumberFormat="1" applyFont="1" applyFill="1" applyBorder="1">
      <alignment/>
      <protection/>
    </xf>
    <xf numFmtId="3" fontId="61" fillId="0" borderId="29" xfId="61" applyNumberFormat="1" applyFont="1" applyFill="1" applyBorder="1" applyAlignment="1">
      <alignment horizontal="right"/>
      <protection/>
    </xf>
    <xf numFmtId="3" fontId="62" fillId="0" borderId="0" xfId="61" applyNumberFormat="1" applyFont="1" applyFill="1" applyBorder="1">
      <alignment/>
      <protection/>
    </xf>
    <xf numFmtId="3" fontId="61" fillId="0" borderId="0" xfId="61" applyNumberFormat="1" applyFont="1" applyFill="1" applyBorder="1">
      <alignment/>
      <protection/>
    </xf>
    <xf numFmtId="3" fontId="59" fillId="0" borderId="34" xfId="61" applyNumberFormat="1" applyFont="1" applyFill="1" applyBorder="1" applyAlignment="1">
      <alignment horizontal="right"/>
      <protection/>
    </xf>
    <xf numFmtId="3" fontId="58" fillId="0" borderId="34" xfId="61" applyNumberFormat="1" applyFont="1" applyFill="1" applyBorder="1">
      <alignment/>
      <protection/>
    </xf>
    <xf numFmtId="3" fontId="61" fillId="0" borderId="34" xfId="61" applyNumberFormat="1" applyFont="1" applyFill="1" applyBorder="1">
      <alignment/>
      <protection/>
    </xf>
    <xf numFmtId="3" fontId="60" fillId="0" borderId="34" xfId="61" applyNumberFormat="1" applyFont="1" applyFill="1" applyBorder="1">
      <alignment/>
      <protection/>
    </xf>
    <xf numFmtId="3" fontId="61" fillId="0" borderId="43" xfId="61" applyNumberFormat="1" applyFont="1" applyFill="1" applyBorder="1" applyAlignment="1">
      <alignment horizontal="right"/>
      <protection/>
    </xf>
    <xf numFmtId="0" fontId="47" fillId="0" borderId="64" xfId="68" applyFont="1" applyFill="1" applyBorder="1" applyAlignment="1" applyProtection="1">
      <alignment horizontal="left" vertical="center" wrapText="1" indent="1"/>
      <protection/>
    </xf>
    <xf numFmtId="0" fontId="48" fillId="0" borderId="51" xfId="68" applyFont="1" applyFill="1" applyBorder="1" applyAlignment="1" applyProtection="1">
      <alignment horizontal="right" vertical="center" wrapText="1"/>
      <protection/>
    </xf>
    <xf numFmtId="0" fontId="13" fillId="0" borderId="45" xfId="68" applyFont="1" applyFill="1" applyBorder="1" applyAlignment="1" applyProtection="1">
      <alignment horizontal="center" vertical="center" wrapText="1"/>
      <protection/>
    </xf>
    <xf numFmtId="0" fontId="47" fillId="0" borderId="46" xfId="68" applyFont="1" applyFill="1" applyBorder="1" applyAlignment="1" applyProtection="1">
      <alignment vertical="center" wrapText="1"/>
      <protection/>
    </xf>
    <xf numFmtId="188" fontId="47" fillId="0" borderId="47" xfId="68" applyNumberFormat="1" applyFont="1" applyFill="1" applyBorder="1" applyAlignment="1" applyProtection="1">
      <alignment vertical="center" wrapText="1"/>
      <protection/>
    </xf>
    <xf numFmtId="188" fontId="47" fillId="0" borderId="48" xfId="68" applyNumberFormat="1" applyFont="1" applyFill="1" applyBorder="1" applyAlignment="1" applyProtection="1">
      <alignment vertical="center" wrapText="1"/>
      <protection/>
    </xf>
    <xf numFmtId="188" fontId="47" fillId="0" borderId="15" xfId="68" applyNumberFormat="1" applyFont="1" applyFill="1" applyBorder="1" applyAlignment="1" applyProtection="1">
      <alignment vertical="center" wrapText="1"/>
      <protection locked="0"/>
    </xf>
    <xf numFmtId="0" fontId="49" fillId="0" borderId="63" xfId="68" applyFont="1" applyFill="1" applyBorder="1" applyAlignment="1" applyProtection="1">
      <alignment horizontal="right" vertical="center" wrapText="1"/>
      <protection/>
    </xf>
    <xf numFmtId="188" fontId="47" fillId="0" borderId="64" xfId="68" applyNumberFormat="1" applyFont="1" applyFill="1" applyBorder="1" applyAlignment="1" applyProtection="1">
      <alignment vertical="center" wrapText="1"/>
      <protection locked="0"/>
    </xf>
    <xf numFmtId="188" fontId="47" fillId="0" borderId="65" xfId="68" applyNumberFormat="1" applyFont="1" applyFill="1" applyBorder="1" applyAlignment="1" applyProtection="1">
      <alignment vertical="center" wrapText="1"/>
      <protection locked="0"/>
    </xf>
    <xf numFmtId="188" fontId="47" fillId="0" borderId="66" xfId="68" applyNumberFormat="1" applyFont="1" applyFill="1" applyBorder="1" applyAlignment="1" applyProtection="1">
      <alignment vertical="center" wrapText="1"/>
      <protection locked="0"/>
    </xf>
    <xf numFmtId="0" fontId="13" fillId="0" borderId="40" xfId="68" applyFont="1" applyFill="1" applyBorder="1" applyAlignment="1" applyProtection="1">
      <alignment horizontal="center" vertical="center" wrapText="1"/>
      <protection/>
    </xf>
    <xf numFmtId="0" fontId="49" fillId="0" borderId="53" xfId="68" applyFont="1" applyFill="1" applyBorder="1" applyAlignment="1" applyProtection="1">
      <alignment horizontal="right" vertical="center" wrapText="1"/>
      <protection/>
    </xf>
    <xf numFmtId="3" fontId="110" fillId="0" borderId="41" xfId="66" applyNumberFormat="1" applyFont="1" applyBorder="1">
      <alignment/>
      <protection/>
    </xf>
    <xf numFmtId="188" fontId="47" fillId="0" borderId="23" xfId="68" applyNumberFormat="1" applyFont="1" applyFill="1" applyBorder="1" applyAlignment="1" applyProtection="1">
      <alignment vertical="center" wrapText="1"/>
      <protection locked="0"/>
    </xf>
    <xf numFmtId="3" fontId="110" fillId="0" borderId="15" xfId="66" applyNumberFormat="1" applyFont="1" applyBorder="1">
      <alignment/>
      <protection/>
    </xf>
    <xf numFmtId="0" fontId="1" fillId="0" borderId="0" xfId="58" applyFont="1" applyFill="1" applyAlignment="1">
      <alignment horizontal="center"/>
      <protection/>
    </xf>
    <xf numFmtId="0" fontId="13" fillId="0" borderId="0" xfId="70" applyFont="1" applyFill="1" applyBorder="1" applyAlignment="1" applyProtection="1">
      <alignment horizontal="right"/>
      <protection/>
    </xf>
    <xf numFmtId="0" fontId="0" fillId="0" borderId="0" xfId="58" applyFill="1" applyAlignment="1">
      <alignment horizontal="right"/>
      <protection/>
    </xf>
    <xf numFmtId="3" fontId="13" fillId="0" borderId="59" xfId="68" applyNumberFormat="1" applyFont="1" applyFill="1" applyBorder="1" applyAlignment="1" applyProtection="1">
      <alignment vertical="center" wrapText="1"/>
      <protection locked="0"/>
    </xf>
    <xf numFmtId="3" fontId="110" fillId="0" borderId="35" xfId="66" applyNumberFormat="1" applyFont="1" applyBorder="1">
      <alignment/>
      <protection/>
    </xf>
    <xf numFmtId="0" fontId="47" fillId="0" borderId="43" xfId="68" applyFont="1" applyFill="1" applyBorder="1" applyAlignment="1" applyProtection="1">
      <alignment horizontal="right" vertical="center" wrapText="1"/>
      <protection/>
    </xf>
    <xf numFmtId="0" fontId="0" fillId="0" borderId="33" xfId="58" applyFont="1" applyFill="1" applyBorder="1" applyAlignment="1">
      <alignment horizontal="right"/>
      <protection/>
    </xf>
    <xf numFmtId="0" fontId="0" fillId="0" borderId="68" xfId="58" applyFont="1" applyFill="1" applyBorder="1" applyAlignment="1">
      <alignment horizontal="right"/>
      <protection/>
    </xf>
    <xf numFmtId="0" fontId="0" fillId="0" borderId="73" xfId="58" applyFont="1" applyFill="1" applyBorder="1" applyAlignment="1">
      <alignment horizontal="right"/>
      <protection/>
    </xf>
    <xf numFmtId="0" fontId="11" fillId="0" borderId="60" xfId="68" applyFont="1" applyFill="1" applyBorder="1" applyAlignment="1" applyProtection="1">
      <alignment horizontal="center" vertical="center" wrapText="1"/>
      <protection/>
    </xf>
    <xf numFmtId="0" fontId="112" fillId="0" borderId="30" xfId="66" applyFont="1" applyBorder="1" applyAlignment="1">
      <alignment horizontal="center" vertical="center" wrapText="1"/>
      <protection/>
    </xf>
    <xf numFmtId="0" fontId="12" fillId="0" borderId="25" xfId="68" applyFont="1" applyFill="1" applyBorder="1" applyAlignment="1" applyProtection="1">
      <alignment horizontal="center" vertical="center" wrapText="1"/>
      <protection/>
    </xf>
    <xf numFmtId="0" fontId="113" fillId="0" borderId="30" xfId="66" applyFont="1" applyBorder="1" applyAlignment="1">
      <alignment horizontal="center"/>
      <protection/>
    </xf>
    <xf numFmtId="0" fontId="47" fillId="0" borderId="21" xfId="68" applyFont="1" applyFill="1" applyBorder="1" applyAlignment="1" applyProtection="1">
      <alignment horizontal="right" vertical="center" wrapText="1"/>
      <protection/>
    </xf>
    <xf numFmtId="0" fontId="47" fillId="0" borderId="28" xfId="68" applyFont="1" applyFill="1" applyBorder="1" applyAlignment="1" applyProtection="1">
      <alignment vertical="center" wrapText="1"/>
      <protection/>
    </xf>
    <xf numFmtId="3" fontId="114" fillId="0" borderId="29" xfId="66" applyNumberFormat="1" applyFont="1" applyBorder="1">
      <alignment/>
      <protection/>
    </xf>
    <xf numFmtId="0" fontId="47" fillId="0" borderId="80" xfId="68" applyFont="1" applyFill="1" applyBorder="1" applyAlignment="1" applyProtection="1">
      <alignment horizontal="right" vertical="center" wrapText="1"/>
      <protection/>
    </xf>
    <xf numFmtId="0" fontId="47" fillId="0" borderId="14" xfId="68" applyFont="1" applyFill="1" applyBorder="1" applyAlignment="1" applyProtection="1">
      <alignment vertical="center" wrapText="1"/>
      <protection/>
    </xf>
    <xf numFmtId="3" fontId="108" fillId="0" borderId="15" xfId="66" applyNumberFormat="1" applyFont="1" applyBorder="1">
      <alignment/>
      <protection/>
    </xf>
    <xf numFmtId="0" fontId="13" fillId="0" borderId="14" xfId="68" applyFont="1" applyFill="1" applyBorder="1" applyAlignment="1" applyProtection="1">
      <alignment vertical="center" wrapText="1"/>
      <protection/>
    </xf>
    <xf numFmtId="0" fontId="47" fillId="0" borderId="0" xfId="68" applyFont="1" applyFill="1" applyBorder="1" applyAlignment="1" applyProtection="1">
      <alignment horizontal="right" vertical="center" wrapText="1"/>
      <protection/>
    </xf>
    <xf numFmtId="0" fontId="13" fillId="0" borderId="42" xfId="68" applyFont="1" applyFill="1" applyBorder="1" applyAlignment="1" applyProtection="1">
      <alignment vertical="center" wrapText="1"/>
      <protection/>
    </xf>
    <xf numFmtId="0" fontId="47" fillId="0" borderId="11" xfId="68" applyFont="1" applyFill="1" applyBorder="1" applyAlignment="1" applyProtection="1">
      <alignment horizontal="right" vertical="center" wrapText="1"/>
      <protection/>
    </xf>
    <xf numFmtId="3" fontId="108" fillId="0" borderId="34" xfId="66" applyNumberFormat="1" applyFont="1" applyBorder="1">
      <alignment/>
      <protection/>
    </xf>
    <xf numFmtId="0" fontId="47" fillId="0" borderId="60" xfId="68" applyFont="1" applyFill="1" applyBorder="1" applyAlignment="1" applyProtection="1">
      <alignment horizontal="right" vertical="center" wrapText="1"/>
      <protection/>
    </xf>
    <xf numFmtId="0" fontId="47" fillId="0" borderId="31" xfId="68" applyFont="1" applyFill="1" applyBorder="1" applyAlignment="1" applyProtection="1">
      <alignment vertical="center" wrapText="1"/>
      <protection/>
    </xf>
    <xf numFmtId="0" fontId="47" fillId="0" borderId="54" xfId="68" applyFont="1" applyFill="1" applyBorder="1" applyAlignment="1" applyProtection="1">
      <alignment horizontal="right" vertical="center" wrapText="1"/>
      <protection/>
    </xf>
    <xf numFmtId="3" fontId="108" fillId="0" borderId="29" xfId="66" applyNumberFormat="1" applyFont="1" applyBorder="1">
      <alignment/>
      <protection/>
    </xf>
    <xf numFmtId="0" fontId="13" fillId="0" borderId="28" xfId="68" applyFont="1" applyFill="1" applyBorder="1" applyAlignment="1" applyProtection="1">
      <alignment horizontal="left" vertical="center" wrapText="1" indent="1"/>
      <protection/>
    </xf>
    <xf numFmtId="0" fontId="13" fillId="0" borderId="80" xfId="68" applyFont="1" applyFill="1" applyBorder="1" applyAlignment="1" applyProtection="1">
      <alignment horizontal="right" vertical="center" wrapText="1"/>
      <protection/>
    </xf>
    <xf numFmtId="0" fontId="13" fillId="0" borderId="14" xfId="68" applyFont="1" applyFill="1" applyBorder="1" applyAlignment="1" applyProtection="1">
      <alignment horizontal="left" vertical="center" wrapText="1" indent="1"/>
      <protection/>
    </xf>
    <xf numFmtId="0" fontId="13" fillId="0" borderId="33" xfId="68" applyFont="1" applyFill="1" applyBorder="1" applyAlignment="1" applyProtection="1">
      <alignment horizontal="left" vertical="center" wrapText="1" indent="1"/>
      <protection/>
    </xf>
    <xf numFmtId="3" fontId="108" fillId="0" borderId="30" xfId="66" applyNumberFormat="1" applyFont="1" applyBorder="1">
      <alignment/>
      <protection/>
    </xf>
    <xf numFmtId="0" fontId="47" fillId="0" borderId="31" xfId="68" applyFont="1" applyFill="1" applyBorder="1" applyAlignment="1" applyProtection="1">
      <alignment horizontal="left" vertical="center" wrapText="1" indent="1"/>
      <protection/>
    </xf>
    <xf numFmtId="0" fontId="47" fillId="0" borderId="81" xfId="68" applyFont="1" applyFill="1" applyBorder="1" applyAlignment="1" applyProtection="1">
      <alignment horizontal="right" vertical="center" wrapText="1"/>
      <protection/>
    </xf>
    <xf numFmtId="188" fontId="47" fillId="0" borderId="29" xfId="68" applyNumberFormat="1" applyFont="1" applyFill="1" applyBorder="1" applyAlignment="1" applyProtection="1">
      <alignment vertical="center" wrapText="1"/>
      <protection locked="0"/>
    </xf>
    <xf numFmtId="188" fontId="47" fillId="0" borderId="21" xfId="68" applyNumberFormat="1" applyFont="1" applyFill="1" applyBorder="1" applyAlignment="1" applyProtection="1">
      <alignment vertical="center" wrapText="1"/>
      <protection locked="0"/>
    </xf>
    <xf numFmtId="0" fontId="47" fillId="0" borderId="0" xfId="68" applyFont="1" applyFill="1" applyBorder="1" applyAlignment="1" applyProtection="1">
      <alignment horizontal="right" vertical="center" wrapText="1"/>
      <protection/>
    </xf>
    <xf numFmtId="0" fontId="13" fillId="0" borderId="22" xfId="68" applyNumberFormat="1" applyFont="1" applyFill="1" applyBorder="1" applyAlignment="1" applyProtection="1">
      <alignment vertical="center" wrapText="1"/>
      <protection locked="0"/>
    </xf>
    <xf numFmtId="0" fontId="13" fillId="0" borderId="58" xfId="68" applyFont="1" applyFill="1" applyBorder="1" applyAlignment="1" applyProtection="1">
      <alignment horizontal="right" vertical="center" wrapText="1"/>
      <protection/>
    </xf>
    <xf numFmtId="0" fontId="13" fillId="0" borderId="42" xfId="68" applyFont="1" applyFill="1" applyBorder="1" applyAlignment="1" applyProtection="1">
      <alignment horizontal="left" vertical="center" wrapText="1" indent="1"/>
      <protection/>
    </xf>
    <xf numFmtId="0" fontId="47" fillId="0" borderId="69" xfId="68" applyFont="1" applyFill="1" applyBorder="1" applyAlignment="1" applyProtection="1">
      <alignment horizontal="left" indent="1"/>
      <protection/>
    </xf>
    <xf numFmtId="0" fontId="47" fillId="0" borderId="28" xfId="68" applyFont="1" applyFill="1" applyBorder="1" applyAlignment="1" applyProtection="1">
      <alignment horizontal="left" indent="1"/>
      <protection/>
    </xf>
    <xf numFmtId="0" fontId="47" fillId="0" borderId="33" xfId="68" applyFont="1" applyFill="1" applyBorder="1" applyAlignment="1" applyProtection="1">
      <alignment horizontal="left" indent="1"/>
      <protection/>
    </xf>
    <xf numFmtId="0" fontId="47" fillId="0" borderId="31" xfId="68" applyFont="1" applyFill="1" applyBorder="1" applyAlignment="1" applyProtection="1">
      <alignment horizontal="left" indent="1"/>
      <protection/>
    </xf>
    <xf numFmtId="0" fontId="47" fillId="0" borderId="60" xfId="68" applyFont="1" applyFill="1" applyBorder="1" applyAlignment="1" applyProtection="1">
      <alignment horizontal="right" vertical="center" wrapText="1"/>
      <protection/>
    </xf>
    <xf numFmtId="0" fontId="49" fillId="0" borderId="61" xfId="68" applyFont="1" applyFill="1" applyBorder="1" applyAlignment="1" applyProtection="1">
      <alignment horizontal="right" vertical="center" wrapText="1"/>
      <protection/>
    </xf>
    <xf numFmtId="0" fontId="13" fillId="0" borderId="28" xfId="68" applyFont="1" applyFill="1" applyBorder="1" applyAlignment="1" applyProtection="1">
      <alignment vertical="center" wrapText="1"/>
      <protection/>
    </xf>
    <xf numFmtId="0" fontId="49" fillId="0" borderId="62" xfId="68" applyFont="1" applyFill="1" applyBorder="1" applyAlignment="1" applyProtection="1">
      <alignment horizontal="right" vertical="center" wrapText="1"/>
      <protection/>
    </xf>
    <xf numFmtId="0" fontId="13" fillId="0" borderId="33" xfId="68" applyFont="1" applyFill="1" applyBorder="1" applyAlignment="1" applyProtection="1">
      <alignment vertical="center" wrapText="1"/>
      <protection/>
    </xf>
    <xf numFmtId="0" fontId="49" fillId="0" borderId="60" xfId="68" applyFont="1" applyFill="1" applyBorder="1" applyAlignment="1" applyProtection="1">
      <alignment horizontal="right" vertical="center" wrapText="1"/>
      <protection/>
    </xf>
    <xf numFmtId="0" fontId="47" fillId="0" borderId="31" xfId="68" applyFont="1" applyFill="1" applyBorder="1" applyAlignment="1" applyProtection="1">
      <alignment vertical="center" wrapText="1"/>
      <protection/>
    </xf>
    <xf numFmtId="0" fontId="47" fillId="0" borderId="42" xfId="68" applyFont="1" applyFill="1" applyBorder="1" applyAlignment="1" applyProtection="1">
      <alignment vertical="center" wrapText="1"/>
      <protection/>
    </xf>
    <xf numFmtId="0" fontId="47" fillId="0" borderId="80" xfId="68" applyFont="1" applyFill="1" applyBorder="1" applyAlignment="1" applyProtection="1">
      <alignment horizontal="right" vertical="center" wrapText="1"/>
      <protection/>
    </xf>
    <xf numFmtId="0" fontId="47" fillId="0" borderId="58" xfId="68" applyFont="1" applyFill="1" applyBorder="1" applyAlignment="1" applyProtection="1">
      <alignment horizontal="right" vertical="center" wrapText="1"/>
      <protection/>
    </xf>
    <xf numFmtId="0" fontId="13" fillId="0" borderId="33" xfId="68" applyFont="1" applyFill="1" applyBorder="1" applyAlignment="1" applyProtection="1">
      <alignment vertical="center" wrapText="1"/>
      <protection/>
    </xf>
    <xf numFmtId="0" fontId="47" fillId="0" borderId="19" xfId="68" applyFont="1" applyFill="1" applyBorder="1" applyAlignment="1" applyProtection="1">
      <alignment horizontal="right" vertical="center" wrapText="1"/>
      <protection/>
    </xf>
    <xf numFmtId="0" fontId="47" fillId="0" borderId="42" xfId="68" applyFont="1" applyFill="1" applyBorder="1" applyAlignment="1" applyProtection="1">
      <alignment vertical="center" wrapText="1"/>
      <protection/>
    </xf>
    <xf numFmtId="0" fontId="47" fillId="0" borderId="62" xfId="68" applyFont="1" applyFill="1" applyBorder="1" applyAlignment="1" applyProtection="1">
      <alignment horizontal="right" vertical="center" wrapText="1"/>
      <protection/>
    </xf>
    <xf numFmtId="0" fontId="47" fillId="0" borderId="11" xfId="68" applyFont="1" applyFill="1" applyBorder="1" applyAlignment="1" applyProtection="1">
      <alignment horizontal="right" vertical="center" wrapText="1"/>
      <protection/>
    </xf>
    <xf numFmtId="0" fontId="47" fillId="0" borderId="22" xfId="68" applyFont="1" applyFill="1" applyBorder="1" applyAlignment="1" applyProtection="1">
      <alignment horizontal="right" vertical="center" wrapText="1"/>
      <protection/>
    </xf>
    <xf numFmtId="0" fontId="49" fillId="0" borderId="71" xfId="68" applyFont="1" applyFill="1" applyBorder="1" applyAlignment="1" applyProtection="1">
      <alignment horizontal="right" vertical="center" wrapText="1"/>
      <protection/>
    </xf>
    <xf numFmtId="0" fontId="49" fillId="0" borderId="22" xfId="68" applyFont="1" applyFill="1" applyBorder="1" applyAlignment="1" applyProtection="1">
      <alignment horizontal="right" vertical="center" wrapText="1"/>
      <protection/>
    </xf>
    <xf numFmtId="0" fontId="49" fillId="0" borderId="11" xfId="68" applyFont="1" applyFill="1" applyBorder="1" applyAlignment="1" applyProtection="1">
      <alignment horizontal="right" vertical="center" wrapText="1"/>
      <protection/>
    </xf>
    <xf numFmtId="0" fontId="13" fillId="0" borderId="39" xfId="68" applyNumberFormat="1" applyFont="1" applyFill="1" applyBorder="1" applyAlignment="1" applyProtection="1">
      <alignment vertical="center" wrapText="1"/>
      <protection locked="0"/>
    </xf>
    <xf numFmtId="0" fontId="49" fillId="0" borderId="0" xfId="68" applyFont="1" applyFill="1" applyBorder="1" applyAlignment="1" applyProtection="1">
      <alignment horizontal="right" vertical="center" wrapText="1"/>
      <protection/>
    </xf>
    <xf numFmtId="3" fontId="110" fillId="0" borderId="43" xfId="66" applyNumberFormat="1" applyFont="1" applyBorder="1">
      <alignment/>
      <protection/>
    </xf>
    <xf numFmtId="0" fontId="48" fillId="0" borderId="60" xfId="68" applyFont="1" applyFill="1" applyBorder="1" applyAlignment="1" applyProtection="1">
      <alignment horizontal="right" vertical="center" wrapText="1"/>
      <protection/>
    </xf>
    <xf numFmtId="0" fontId="11" fillId="0" borderId="69" xfId="68" applyFont="1" applyFill="1" applyBorder="1" applyAlignment="1" applyProtection="1">
      <alignment horizontal="center" vertical="center" wrapText="1"/>
      <protection/>
    </xf>
    <xf numFmtId="0" fontId="12" fillId="0" borderId="11" xfId="68" applyFont="1" applyFill="1" applyBorder="1" applyAlignment="1" applyProtection="1">
      <alignment horizontal="center" vertical="center" wrapText="1"/>
      <protection/>
    </xf>
    <xf numFmtId="0" fontId="47" fillId="0" borderId="19" xfId="68" applyFont="1" applyFill="1" applyBorder="1" applyAlignment="1" applyProtection="1">
      <alignment horizontal="right" vertical="center" wrapText="1"/>
      <protection/>
    </xf>
    <xf numFmtId="0" fontId="91" fillId="0" borderId="30" xfId="66" applyBorder="1">
      <alignment/>
      <protection/>
    </xf>
    <xf numFmtId="0" fontId="13" fillId="0" borderId="81" xfId="68" applyFont="1" applyFill="1" applyBorder="1" applyAlignment="1" applyProtection="1">
      <alignment horizontal="right" vertical="center" wrapText="1"/>
      <protection/>
    </xf>
    <xf numFmtId="0" fontId="13" fillId="0" borderId="14" xfId="68" applyFont="1" applyFill="1" applyBorder="1" applyAlignment="1" applyProtection="1">
      <alignment horizontal="left" indent="1"/>
      <protection/>
    </xf>
    <xf numFmtId="3" fontId="110" fillId="0" borderId="30" xfId="66" applyNumberFormat="1" applyFont="1" applyBorder="1">
      <alignment/>
      <protection/>
    </xf>
    <xf numFmtId="0" fontId="13" fillId="0" borderId="22" xfId="68" applyFont="1" applyFill="1" applyBorder="1" applyAlignment="1" applyProtection="1">
      <alignment horizontal="right" vertical="center" wrapText="1"/>
      <protection/>
    </xf>
    <xf numFmtId="0" fontId="13" fillId="0" borderId="25" xfId="68" applyFont="1" applyFill="1" applyBorder="1" applyAlignment="1" applyProtection="1">
      <alignment horizontal="right" vertical="center" wrapText="1"/>
      <protection/>
    </xf>
    <xf numFmtId="188" fontId="47" fillId="0" borderId="21" xfId="68" applyNumberFormat="1" applyFont="1" applyFill="1" applyBorder="1" applyAlignment="1" applyProtection="1">
      <alignment vertical="center" wrapText="1"/>
      <protection locked="0"/>
    </xf>
    <xf numFmtId="0" fontId="47" fillId="0" borderId="21" xfId="68" applyFont="1" applyFill="1" applyBorder="1" applyAlignment="1" applyProtection="1">
      <alignment horizontal="right" vertical="center" wrapText="1"/>
      <protection/>
    </xf>
    <xf numFmtId="0" fontId="13" fillId="0" borderId="28" xfId="68" applyFont="1" applyFill="1" applyBorder="1" applyAlignment="1" applyProtection="1">
      <alignment vertical="center" wrapText="1"/>
      <protection/>
    </xf>
    <xf numFmtId="0" fontId="47" fillId="0" borderId="28" xfId="68" applyFont="1" applyFill="1" applyBorder="1" applyAlignment="1" applyProtection="1">
      <alignment horizontal="left" vertical="center" wrapText="1" indent="1"/>
      <protection/>
    </xf>
    <xf numFmtId="0" fontId="47" fillId="0" borderId="39" xfId="68" applyFont="1" applyFill="1" applyBorder="1" applyAlignment="1" applyProtection="1">
      <alignment horizontal="right" vertical="center" wrapText="1"/>
      <protection/>
    </xf>
    <xf numFmtId="0" fontId="47" fillId="0" borderId="42" xfId="68" applyFont="1" applyFill="1" applyBorder="1" applyAlignment="1" applyProtection="1">
      <alignment horizontal="left" vertical="center" wrapText="1" indent="1"/>
      <protection/>
    </xf>
    <xf numFmtId="3" fontId="108" fillId="0" borderId="43" xfId="66" applyNumberFormat="1" applyFont="1" applyBorder="1">
      <alignment/>
      <protection/>
    </xf>
    <xf numFmtId="0" fontId="13" fillId="0" borderId="11" xfId="68" applyFont="1" applyFill="1" applyBorder="1" applyAlignment="1" applyProtection="1">
      <alignment horizontal="right" vertical="center" wrapText="1"/>
      <protection/>
    </xf>
    <xf numFmtId="0" fontId="0" fillId="0" borderId="45" xfId="58" applyFont="1" applyFill="1" applyBorder="1" applyAlignment="1">
      <alignment horizontal="right"/>
      <protection/>
    </xf>
    <xf numFmtId="188" fontId="47" fillId="0" borderId="59" xfId="68" applyNumberFormat="1" applyFont="1" applyFill="1" applyBorder="1" applyAlignment="1" applyProtection="1">
      <alignment vertical="center" wrapText="1"/>
      <protection/>
    </xf>
    <xf numFmtId="0" fontId="112" fillId="0" borderId="25" xfId="66" applyFont="1" applyBorder="1" applyAlignment="1">
      <alignment horizontal="center" vertical="center" wrapText="1"/>
      <protection/>
    </xf>
    <xf numFmtId="0" fontId="113" fillId="0" borderId="25" xfId="66" applyFont="1" applyBorder="1" applyAlignment="1">
      <alignment horizontal="center"/>
      <protection/>
    </xf>
    <xf numFmtId="3" fontId="114" fillId="0" borderId="21" xfId="66" applyNumberFormat="1" applyFont="1" applyBorder="1">
      <alignment/>
      <protection/>
    </xf>
    <xf numFmtId="3" fontId="108" fillId="0" borderId="22" xfId="66" applyNumberFormat="1" applyFont="1" applyBorder="1">
      <alignment/>
      <protection/>
    </xf>
    <xf numFmtId="3" fontId="108" fillId="0" borderId="59" xfId="66" applyNumberFormat="1" applyFont="1" applyBorder="1">
      <alignment/>
      <protection/>
    </xf>
    <xf numFmtId="3" fontId="108" fillId="0" borderId="21" xfId="66" applyNumberFormat="1" applyFont="1" applyBorder="1">
      <alignment/>
      <protection/>
    </xf>
    <xf numFmtId="3" fontId="108" fillId="0" borderId="25" xfId="66" applyNumberFormat="1" applyFont="1" applyBorder="1">
      <alignment/>
      <protection/>
    </xf>
    <xf numFmtId="3" fontId="110" fillId="0" borderId="39" xfId="66" applyNumberFormat="1" applyFont="1" applyBorder="1">
      <alignment/>
      <protection/>
    </xf>
    <xf numFmtId="0" fontId="91" fillId="0" borderId="25" xfId="66" applyBorder="1">
      <alignment/>
      <protection/>
    </xf>
    <xf numFmtId="3" fontId="110" fillId="0" borderId="25" xfId="66" applyNumberFormat="1" applyFont="1" applyBorder="1">
      <alignment/>
      <protection/>
    </xf>
    <xf numFmtId="3" fontId="108" fillId="0" borderId="39" xfId="66" applyNumberFormat="1" applyFont="1" applyBorder="1">
      <alignment/>
      <protection/>
    </xf>
    <xf numFmtId="16" fontId="13" fillId="0" borderId="33" xfId="68" applyNumberFormat="1" applyFont="1" applyFill="1" applyBorder="1" applyAlignment="1" applyProtection="1">
      <alignment horizontal="left" vertical="center" wrapText="1" indent="1"/>
      <protection/>
    </xf>
    <xf numFmtId="0" fontId="47" fillId="0" borderId="33" xfId="68" applyFont="1" applyFill="1" applyBorder="1" applyAlignment="1" applyProtection="1">
      <alignment horizontal="left" vertical="center" wrapText="1" indent="1"/>
      <protection/>
    </xf>
    <xf numFmtId="0" fontId="47" fillId="0" borderId="15" xfId="68" applyFont="1" applyFill="1" applyBorder="1" applyAlignment="1" applyProtection="1">
      <alignment horizontal="left" vertical="center" wrapText="1" indent="1"/>
      <protection/>
    </xf>
    <xf numFmtId="3" fontId="108" fillId="0" borderId="48" xfId="66" applyNumberFormat="1" applyFont="1" applyBorder="1">
      <alignment/>
      <protection/>
    </xf>
    <xf numFmtId="3" fontId="108" fillId="0" borderId="23" xfId="66" applyNumberFormat="1" applyFont="1" applyBorder="1">
      <alignment/>
      <protection/>
    </xf>
    <xf numFmtId="3" fontId="110" fillId="0" borderId="23" xfId="66" applyNumberFormat="1" applyFont="1" applyBorder="1">
      <alignment/>
      <protection/>
    </xf>
    <xf numFmtId="0" fontId="110" fillId="0" borderId="66" xfId="66" applyFont="1" applyBorder="1" applyAlignment="1">
      <alignment vertical="center" wrapText="1"/>
      <protection/>
    </xf>
    <xf numFmtId="0" fontId="110" fillId="0" borderId="23" xfId="66" applyFont="1" applyBorder="1" applyAlignment="1">
      <alignment horizontal="center"/>
      <protection/>
    </xf>
    <xf numFmtId="0" fontId="108" fillId="0" borderId="35" xfId="66" applyFont="1" applyBorder="1">
      <alignment/>
      <protection/>
    </xf>
    <xf numFmtId="0" fontId="108" fillId="0" borderId="18" xfId="66" applyFont="1" applyBorder="1">
      <alignment/>
      <protection/>
    </xf>
    <xf numFmtId="188" fontId="108" fillId="0" borderId="18" xfId="66" applyNumberFormat="1" applyFont="1" applyBorder="1">
      <alignment/>
      <protection/>
    </xf>
    <xf numFmtId="188" fontId="108" fillId="0" borderId="36" xfId="66" applyNumberFormat="1" applyFont="1" applyBorder="1">
      <alignment/>
      <protection/>
    </xf>
    <xf numFmtId="188" fontId="110" fillId="0" borderId="23" xfId="66" applyNumberFormat="1" applyFont="1" applyBorder="1">
      <alignment/>
      <protection/>
    </xf>
    <xf numFmtId="188" fontId="108" fillId="0" borderId="35" xfId="66" applyNumberFormat="1" applyFont="1" applyBorder="1">
      <alignment/>
      <protection/>
    </xf>
    <xf numFmtId="188" fontId="108" fillId="0" borderId="23" xfId="66" applyNumberFormat="1" applyFont="1" applyBorder="1">
      <alignment/>
      <protection/>
    </xf>
    <xf numFmtId="188" fontId="108" fillId="0" borderId="32" xfId="66" applyNumberFormat="1" applyFont="1" applyBorder="1">
      <alignment/>
      <protection/>
    </xf>
    <xf numFmtId="0" fontId="108" fillId="0" borderId="23" xfId="66" applyFont="1" applyBorder="1">
      <alignment/>
      <protection/>
    </xf>
    <xf numFmtId="188" fontId="108" fillId="0" borderId="44" xfId="66" applyNumberFormat="1" applyFont="1" applyBorder="1">
      <alignment/>
      <protection/>
    </xf>
    <xf numFmtId="0" fontId="108" fillId="0" borderId="36" xfId="66" applyFont="1" applyBorder="1">
      <alignment/>
      <protection/>
    </xf>
    <xf numFmtId="0" fontId="112" fillId="0" borderId="66" xfId="66" applyFont="1" applyBorder="1" applyAlignment="1">
      <alignment vertical="center" wrapText="1"/>
      <protection/>
    </xf>
    <xf numFmtId="0" fontId="49" fillId="0" borderId="59" xfId="68" applyFont="1" applyFill="1" applyBorder="1" applyAlignment="1" applyProtection="1">
      <alignment horizontal="right" vertical="center" wrapText="1"/>
      <protection/>
    </xf>
    <xf numFmtId="0" fontId="47" fillId="0" borderId="56" xfId="68" applyFont="1" applyFill="1" applyBorder="1" applyAlignment="1" applyProtection="1">
      <alignment horizontal="left" vertical="center" wrapText="1" indent="1"/>
      <protection/>
    </xf>
    <xf numFmtId="188" fontId="108" fillId="0" borderId="15" xfId="66" applyNumberFormat="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2" fillId="0" borderId="0" xfId="58" applyFont="1" applyBorder="1">
      <alignment/>
      <protection/>
    </xf>
    <xf numFmtId="0" fontId="1" fillId="0" borderId="0" xfId="58" applyFont="1" applyBorder="1">
      <alignment/>
      <protection/>
    </xf>
    <xf numFmtId="0" fontId="44" fillId="0" borderId="0" xfId="66" applyFont="1" applyFill="1">
      <alignment/>
      <protection/>
    </xf>
    <xf numFmtId="188" fontId="41" fillId="0" borderId="0" xfId="70" applyNumberFormat="1" applyFont="1" applyFill="1" applyAlignment="1">
      <alignment horizontal="centerContinuous" vertical="center" wrapText="1"/>
      <protection/>
    </xf>
    <xf numFmtId="188" fontId="44" fillId="0" borderId="0" xfId="70" applyNumberFormat="1" applyFont="1" applyFill="1" applyAlignment="1">
      <alignment horizontal="centerContinuous" vertical="center"/>
      <protection/>
    </xf>
    <xf numFmtId="188" fontId="44" fillId="0" borderId="0" xfId="70" applyNumberFormat="1" applyFont="1" applyFill="1" applyAlignment="1">
      <alignment horizontal="center" vertical="center" wrapText="1"/>
      <protection/>
    </xf>
    <xf numFmtId="188" fontId="44" fillId="0" borderId="0" xfId="70" applyNumberFormat="1" applyFont="1" applyFill="1" applyAlignment="1">
      <alignment vertical="center" wrapText="1"/>
      <protection/>
    </xf>
    <xf numFmtId="188" fontId="44" fillId="0" borderId="0" xfId="70" applyNumberFormat="1" applyFont="1" applyFill="1" applyAlignment="1">
      <alignment horizontal="right" vertical="center"/>
      <protection/>
    </xf>
    <xf numFmtId="188" fontId="41" fillId="0" borderId="31" xfId="70" applyNumberFormat="1" applyFont="1" applyFill="1" applyBorder="1" applyAlignment="1">
      <alignment horizontal="centerContinuous" vertical="center" wrapText="1"/>
      <protection/>
    </xf>
    <xf numFmtId="188" fontId="41" fillId="0" borderId="30" xfId="70" applyNumberFormat="1" applyFont="1" applyFill="1" applyBorder="1" applyAlignment="1">
      <alignment horizontal="centerContinuous" vertical="center" wrapText="1"/>
      <protection/>
    </xf>
    <xf numFmtId="188" fontId="41" fillId="0" borderId="32" xfId="70" applyNumberFormat="1" applyFont="1" applyFill="1" applyBorder="1" applyAlignment="1">
      <alignment horizontal="centerContinuous" vertical="center" wrapText="1"/>
      <protection/>
    </xf>
    <xf numFmtId="188" fontId="41" fillId="0" borderId="31" xfId="70" applyNumberFormat="1" applyFont="1" applyFill="1" applyBorder="1" applyAlignment="1">
      <alignment horizontal="center" vertical="center" wrapText="1"/>
      <protection/>
    </xf>
    <xf numFmtId="188" fontId="41" fillId="0" borderId="30" xfId="70" applyNumberFormat="1" applyFont="1" applyFill="1" applyBorder="1" applyAlignment="1">
      <alignment horizontal="center" vertical="center" wrapText="1"/>
      <protection/>
    </xf>
    <xf numFmtId="188" fontId="44" fillId="0" borderId="28" xfId="70" applyNumberFormat="1" applyFont="1" applyFill="1" applyBorder="1" applyAlignment="1" applyProtection="1">
      <alignment vertical="center" wrapText="1"/>
      <protection/>
    </xf>
    <xf numFmtId="188" fontId="44" fillId="0" borderId="29" xfId="70" applyNumberFormat="1" applyFont="1" applyFill="1" applyBorder="1" applyAlignment="1" applyProtection="1">
      <alignment vertical="center" wrapText="1"/>
      <protection locked="0"/>
    </xf>
    <xf numFmtId="188" fontId="44" fillId="0" borderId="21" xfId="70" applyNumberFormat="1" applyFont="1" applyFill="1" applyBorder="1" applyAlignment="1" applyProtection="1">
      <alignment vertical="center" wrapText="1"/>
      <protection locked="0"/>
    </xf>
    <xf numFmtId="188" fontId="44" fillId="0" borderId="40" xfId="70" applyNumberFormat="1" applyFont="1" applyFill="1" applyBorder="1" applyAlignment="1">
      <alignment vertical="center" wrapText="1"/>
      <protection/>
    </xf>
    <xf numFmtId="188" fontId="44" fillId="0" borderId="41" xfId="70" applyNumberFormat="1" applyFont="1" applyFill="1" applyBorder="1" applyAlignment="1" applyProtection="1">
      <alignment vertical="center" wrapText="1"/>
      <protection locked="0"/>
    </xf>
    <xf numFmtId="188" fontId="44" fillId="0" borderId="14" xfId="70" applyNumberFormat="1" applyFont="1" applyFill="1" applyBorder="1" applyAlignment="1" applyProtection="1">
      <alignment vertical="center" wrapText="1"/>
      <protection/>
    </xf>
    <xf numFmtId="188" fontId="44" fillId="0" borderId="15" xfId="70" applyNumberFormat="1" applyFont="1" applyFill="1" applyBorder="1" applyAlignment="1" applyProtection="1">
      <alignment vertical="center" wrapText="1"/>
      <protection locked="0"/>
    </xf>
    <xf numFmtId="188" fontId="44" fillId="0" borderId="22" xfId="70" applyNumberFormat="1" applyFont="1" applyFill="1" applyBorder="1" applyAlignment="1" applyProtection="1">
      <alignment vertical="center" wrapText="1"/>
      <protection locked="0"/>
    </xf>
    <xf numFmtId="188" fontId="44" fillId="0" borderId="14" xfId="70" applyNumberFormat="1" applyFont="1" applyFill="1" applyBorder="1" applyAlignment="1">
      <alignment vertical="center" wrapText="1"/>
      <protection/>
    </xf>
    <xf numFmtId="188" fontId="44" fillId="0" borderId="18" xfId="70" applyNumberFormat="1" applyFont="1" applyFill="1" applyBorder="1" applyAlignment="1" applyProtection="1">
      <alignment vertical="center" wrapText="1"/>
      <protection locked="0"/>
    </xf>
    <xf numFmtId="3" fontId="44" fillId="0" borderId="22" xfId="70" applyNumberFormat="1" applyFont="1" applyFill="1" applyBorder="1" applyAlignment="1" applyProtection="1">
      <alignment vertical="center" wrapText="1"/>
      <protection locked="0"/>
    </xf>
    <xf numFmtId="188" fontId="40" fillId="0" borderId="14" xfId="70" applyNumberFormat="1" applyFont="1" applyFill="1" applyBorder="1" applyAlignment="1">
      <alignment vertical="center" wrapText="1"/>
      <protection/>
    </xf>
    <xf numFmtId="188" fontId="44" fillId="0" borderId="14" xfId="70" applyNumberFormat="1" applyFont="1" applyFill="1" applyBorder="1" applyAlignment="1" applyProtection="1">
      <alignment vertical="center" wrapText="1"/>
      <protection locked="0"/>
    </xf>
    <xf numFmtId="3" fontId="44" fillId="0" borderId="18" xfId="70" applyNumberFormat="1" applyFont="1" applyFill="1" applyBorder="1" applyAlignment="1" applyProtection="1">
      <alignment vertical="center" wrapText="1"/>
      <protection locked="0"/>
    </xf>
    <xf numFmtId="188" fontId="44" fillId="0" borderId="42" xfId="70" applyNumberFormat="1" applyFont="1" applyFill="1" applyBorder="1" applyAlignment="1" applyProtection="1">
      <alignment vertical="center" wrapText="1"/>
      <protection locked="0"/>
    </xf>
    <xf numFmtId="188" fontId="44" fillId="0" borderId="43" xfId="70" applyNumberFormat="1" applyFont="1" applyFill="1" applyBorder="1" applyAlignment="1" applyProtection="1">
      <alignment vertical="center" wrapText="1"/>
      <protection locked="0"/>
    </xf>
    <xf numFmtId="188" fontId="44" fillId="0" borderId="39" xfId="70" applyNumberFormat="1" applyFont="1" applyFill="1" applyBorder="1" applyAlignment="1" applyProtection="1">
      <alignment vertical="center" wrapText="1"/>
      <protection locked="0"/>
    </xf>
    <xf numFmtId="3" fontId="44" fillId="0" borderId="44" xfId="70" applyNumberFormat="1" applyFont="1" applyFill="1" applyBorder="1" applyAlignment="1" applyProtection="1">
      <alignment vertical="center" wrapText="1"/>
      <protection locked="0"/>
    </xf>
    <xf numFmtId="188" fontId="41" fillId="0" borderId="31" xfId="70" applyNumberFormat="1" applyFont="1" applyFill="1" applyBorder="1" applyAlignment="1">
      <alignment horizontal="left" vertical="center" wrapText="1" indent="1"/>
      <protection/>
    </xf>
    <xf numFmtId="188" fontId="41" fillId="0" borderId="30" xfId="70" applyNumberFormat="1" applyFont="1" applyFill="1" applyBorder="1" applyAlignment="1">
      <alignment vertical="center" wrapText="1"/>
      <protection/>
    </xf>
    <xf numFmtId="188" fontId="41" fillId="0" borderId="25" xfId="70" applyNumberFormat="1" applyFont="1" applyFill="1" applyBorder="1" applyAlignment="1">
      <alignment vertical="center" wrapText="1"/>
      <protection/>
    </xf>
    <xf numFmtId="188" fontId="41" fillId="0" borderId="32" xfId="70" applyNumberFormat="1" applyFont="1" applyFill="1" applyBorder="1" applyAlignment="1">
      <alignment vertical="center" wrapText="1"/>
      <protection/>
    </xf>
    <xf numFmtId="188" fontId="41" fillId="0" borderId="45" xfId="70" applyNumberFormat="1" applyFont="1" applyFill="1" applyBorder="1" applyAlignment="1">
      <alignment horizontal="left" vertical="center" wrapText="1" indent="1"/>
      <protection/>
    </xf>
    <xf numFmtId="188" fontId="44" fillId="0" borderId="46" xfId="70" applyNumberFormat="1" applyFont="1" applyFill="1" applyBorder="1" applyAlignment="1" applyProtection="1">
      <alignment horizontal="center" vertical="center" wrapText="1"/>
      <protection/>
    </xf>
    <xf numFmtId="188" fontId="44" fillId="0" borderId="47" xfId="70" applyNumberFormat="1" applyFont="1" applyFill="1" applyBorder="1" applyAlignment="1" applyProtection="1">
      <alignment horizontal="center" vertical="center" wrapText="1"/>
      <protection/>
    </xf>
    <xf numFmtId="188" fontId="44" fillId="0" borderId="32" xfId="70" applyNumberFormat="1" applyFont="1" applyFill="1" applyBorder="1" applyAlignment="1" applyProtection="1">
      <alignment horizontal="center" vertical="center" wrapText="1"/>
      <protection/>
    </xf>
    <xf numFmtId="188" fontId="44" fillId="0" borderId="40" xfId="70" applyNumberFormat="1" applyFont="1" applyFill="1" applyBorder="1" applyAlignment="1" applyProtection="1">
      <alignment vertical="center" wrapText="1"/>
      <protection/>
    </xf>
    <xf numFmtId="3" fontId="44" fillId="0" borderId="15" xfId="70" applyNumberFormat="1" applyFont="1" applyFill="1" applyBorder="1" applyAlignment="1" applyProtection="1">
      <alignment vertical="center" wrapText="1"/>
      <protection locked="0"/>
    </xf>
    <xf numFmtId="188" fontId="44" fillId="0" borderId="48" xfId="70" applyNumberFormat="1" applyFont="1" applyFill="1" applyBorder="1" applyAlignment="1" applyProtection="1">
      <alignment horizontal="center" vertical="center" wrapText="1"/>
      <protection/>
    </xf>
    <xf numFmtId="0" fontId="20" fillId="0" borderId="15" xfId="65" applyFont="1" applyBorder="1" applyAlignment="1">
      <alignment vertical="top" wrapText="1"/>
      <protection/>
    </xf>
    <xf numFmtId="0" fontId="20" fillId="0" borderId="15" xfId="65" applyFont="1" applyBorder="1" applyAlignment="1">
      <alignment vertical="center" wrapText="1"/>
      <protection/>
    </xf>
    <xf numFmtId="3" fontId="13" fillId="0" borderId="15" xfId="68" applyNumberFormat="1" applyFont="1" applyFill="1" applyBorder="1" applyAlignment="1" applyProtection="1">
      <alignment vertical="center" wrapText="1"/>
      <protection locked="0"/>
    </xf>
    <xf numFmtId="3" fontId="13" fillId="0" borderId="36" xfId="68" applyNumberFormat="1" applyFont="1" applyFill="1" applyBorder="1" applyAlignment="1" applyProtection="1">
      <alignment vertical="center" wrapText="1"/>
      <protection locked="0"/>
    </xf>
    <xf numFmtId="0" fontId="13" fillId="0" borderId="50" xfId="68" applyFont="1" applyFill="1" applyBorder="1" applyAlignment="1" applyProtection="1">
      <alignment horizontal="left" vertical="center" wrapText="1" indent="1"/>
      <protection/>
    </xf>
    <xf numFmtId="3" fontId="108" fillId="0" borderId="44" xfId="66" applyNumberFormat="1" applyFont="1" applyBorder="1" applyAlignment="1">
      <alignment vertical="center"/>
      <protection/>
    </xf>
    <xf numFmtId="0" fontId="13" fillId="0" borderId="45" xfId="68" applyFont="1" applyFill="1" applyBorder="1" applyAlignment="1" applyProtection="1">
      <alignment horizontal="left" vertical="center" wrapText="1" indent="1"/>
      <protection/>
    </xf>
    <xf numFmtId="3" fontId="108" fillId="0" borderId="46" xfId="66" applyNumberFormat="1" applyFont="1" applyBorder="1">
      <alignment/>
      <protection/>
    </xf>
    <xf numFmtId="3" fontId="108" fillId="0" borderId="47" xfId="66" applyNumberFormat="1" applyFont="1" applyBorder="1">
      <alignment/>
      <protection/>
    </xf>
    <xf numFmtId="3" fontId="110" fillId="0" borderId="78" xfId="66" applyNumberFormat="1" applyFont="1" applyBorder="1">
      <alignment/>
      <protection/>
    </xf>
    <xf numFmtId="188" fontId="110" fillId="0" borderId="78" xfId="66" applyNumberFormat="1" applyFont="1" applyBorder="1">
      <alignment/>
      <protection/>
    </xf>
    <xf numFmtId="3" fontId="108" fillId="0" borderId="66" xfId="66" applyNumberFormat="1" applyFont="1" applyBorder="1">
      <alignment/>
      <protection/>
    </xf>
    <xf numFmtId="188" fontId="91" fillId="0" borderId="0" xfId="66" applyNumberFormat="1">
      <alignment/>
      <protection/>
    </xf>
    <xf numFmtId="3" fontId="108" fillId="0" borderId="65" xfId="66" applyNumberFormat="1" applyFont="1" applyBorder="1">
      <alignment/>
      <protection/>
    </xf>
    <xf numFmtId="188" fontId="110" fillId="0" borderId="36" xfId="66" applyNumberFormat="1" applyFont="1" applyBorder="1">
      <alignment/>
      <protection/>
    </xf>
    <xf numFmtId="188" fontId="110" fillId="0" borderId="15" xfId="66" applyNumberFormat="1" applyFont="1" applyBorder="1">
      <alignment/>
      <protection/>
    </xf>
    <xf numFmtId="0" fontId="19" fillId="0" borderId="15" xfId="65" applyFont="1" applyBorder="1" applyAlignment="1">
      <alignment vertical="center" wrapText="1"/>
      <protection/>
    </xf>
    <xf numFmtId="0" fontId="50" fillId="0" borderId="0" xfId="58" applyFont="1" applyBorder="1" applyAlignment="1">
      <alignment horizontal="center"/>
      <protection/>
    </xf>
    <xf numFmtId="0" fontId="53" fillId="0" borderId="0" xfId="70" applyFont="1" applyFill="1" applyBorder="1" applyAlignment="1">
      <alignment horizontal="center"/>
      <protection/>
    </xf>
    <xf numFmtId="0" fontId="51" fillId="0" borderId="0" xfId="70" applyFont="1" applyFill="1" applyBorder="1" applyAlignment="1">
      <alignment horizontal="center"/>
      <protection/>
    </xf>
    <xf numFmtId="0" fontId="51" fillId="0" borderId="0" xfId="58" applyFont="1" applyFill="1" applyBorder="1" applyAlignment="1">
      <alignment horizontal="center"/>
      <protection/>
    </xf>
    <xf numFmtId="0" fontId="53" fillId="0" borderId="0" xfId="58" applyFont="1" applyFill="1" applyBorder="1" applyAlignment="1">
      <alignment horizontal="center"/>
      <protection/>
    </xf>
    <xf numFmtId="0" fontId="51" fillId="35" borderId="0" xfId="58" applyFont="1" applyFill="1" applyBorder="1" applyAlignment="1">
      <alignment horizontal="center"/>
      <protection/>
    </xf>
    <xf numFmtId="0" fontId="51" fillId="0" borderId="43" xfId="58" applyFont="1" applyBorder="1" applyAlignment="1">
      <alignment horizontal="center"/>
      <protection/>
    </xf>
    <xf numFmtId="0" fontId="51" fillId="0" borderId="0" xfId="58" applyFont="1" applyBorder="1" applyAlignment="1">
      <alignment horizontal="center"/>
      <protection/>
    </xf>
    <xf numFmtId="0" fontId="51" fillId="0" borderId="63" xfId="70" applyFont="1" applyFill="1" applyBorder="1" applyAlignment="1">
      <alignment horizontal="center"/>
      <protection/>
    </xf>
    <xf numFmtId="0" fontId="50" fillId="0" borderId="0" xfId="70" applyFont="1" applyFill="1" applyBorder="1" applyAlignment="1">
      <alignment horizontal="center"/>
      <protection/>
    </xf>
    <xf numFmtId="0" fontId="50" fillId="0" borderId="0" xfId="70" applyFont="1" applyBorder="1" applyAlignment="1">
      <alignment horizontal="center"/>
      <protection/>
    </xf>
    <xf numFmtId="0" fontId="51" fillId="0" borderId="0" xfId="70" applyFont="1" applyBorder="1">
      <alignment/>
      <protection/>
    </xf>
    <xf numFmtId="0" fontId="50" fillId="0" borderId="0" xfId="70" applyFont="1" applyBorder="1" applyAlignment="1">
      <alignment horizontal="right"/>
      <protection/>
    </xf>
    <xf numFmtId="0" fontId="50" fillId="0" borderId="0" xfId="70" applyFont="1" applyBorder="1">
      <alignment/>
      <protection/>
    </xf>
    <xf numFmtId="0" fontId="51" fillId="35" borderId="0" xfId="70" applyFont="1" applyFill="1" applyBorder="1" applyAlignment="1">
      <alignment horizontal="center"/>
      <protection/>
    </xf>
    <xf numFmtId="0" fontId="50" fillId="35" borderId="0" xfId="58" applyFont="1" applyFill="1" applyBorder="1" applyAlignment="1">
      <alignment horizontal="center"/>
      <protection/>
    </xf>
    <xf numFmtId="0" fontId="50" fillId="35" borderId="0" xfId="70" applyFont="1" applyFill="1" applyBorder="1" applyAlignment="1">
      <alignment horizontal="center"/>
      <protection/>
    </xf>
    <xf numFmtId="14" fontId="50" fillId="0" borderId="15" xfId="70" applyNumberFormat="1" applyFont="1" applyBorder="1" applyAlignment="1">
      <alignment horizontal="center"/>
      <protection/>
    </xf>
    <xf numFmtId="14" fontId="50" fillId="0" borderId="15" xfId="58" applyNumberFormat="1" applyFont="1" applyBorder="1" applyAlignment="1">
      <alignment horizontal="center"/>
      <protection/>
    </xf>
    <xf numFmtId="0" fontId="53" fillId="0" borderId="53" xfId="70" applyFont="1" applyFill="1" applyBorder="1" applyAlignment="1">
      <alignment horizontal="center"/>
      <protection/>
    </xf>
    <xf numFmtId="0" fontId="51" fillId="0" borderId="39" xfId="70" applyFont="1" applyBorder="1">
      <alignment/>
      <protection/>
    </xf>
    <xf numFmtId="0" fontId="50" fillId="0" borderId="0" xfId="58" applyFont="1" applyBorder="1">
      <alignment/>
      <protection/>
    </xf>
    <xf numFmtId="0" fontId="50" fillId="0" borderId="80" xfId="70" applyFont="1" applyFill="1" applyBorder="1" applyAlignment="1">
      <alignment horizontal="center"/>
      <protection/>
    </xf>
    <xf numFmtId="0" fontId="50" fillId="0" borderId="62" xfId="70" applyFont="1" applyFill="1" applyBorder="1" applyAlignment="1">
      <alignment horizontal="center"/>
      <protection/>
    </xf>
    <xf numFmtId="0" fontId="50" fillId="0" borderId="11" xfId="70" applyFont="1" applyFill="1" applyBorder="1" applyAlignment="1">
      <alignment horizontal="center"/>
      <protection/>
    </xf>
    <xf numFmtId="0" fontId="50" fillId="0" borderId="34" xfId="58" applyFont="1" applyFill="1" applyBorder="1" applyAlignment="1">
      <alignment horizontal="center" wrapText="1"/>
      <protection/>
    </xf>
    <xf numFmtId="0" fontId="51" fillId="35" borderId="15" xfId="58" applyFont="1" applyFill="1" applyBorder="1" applyAlignment="1">
      <alignment horizontal="center"/>
      <protection/>
    </xf>
    <xf numFmtId="0" fontId="51" fillId="0" borderId="0" xfId="70" applyFont="1" applyBorder="1" applyAlignment="1">
      <alignment horizontal="center"/>
      <protection/>
    </xf>
    <xf numFmtId="0" fontId="91" fillId="0" borderId="0" xfId="66" applyAlignment="1">
      <alignment horizontal="left"/>
      <protection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0" xfId="0" applyFont="1" applyBorder="1" applyAlignment="1">
      <alignment/>
    </xf>
    <xf numFmtId="0" fontId="1" fillId="0" borderId="25" xfId="0" applyFont="1" applyBorder="1" applyAlignment="1">
      <alignment/>
    </xf>
    <xf numFmtId="3" fontId="0" fillId="0" borderId="79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3" fontId="9" fillId="0" borderId="15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3" fontId="14" fillId="0" borderId="15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66" xfId="0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15" xfId="61" applyFont="1" applyBorder="1">
      <alignment/>
      <protection/>
    </xf>
    <xf numFmtId="3" fontId="44" fillId="0" borderId="42" xfId="58" applyNumberFormat="1" applyFont="1" applyBorder="1">
      <alignment/>
      <protection/>
    </xf>
    <xf numFmtId="3" fontId="44" fillId="0" borderId="45" xfId="58" applyNumberFormat="1" applyFont="1" applyBorder="1">
      <alignment/>
      <protection/>
    </xf>
    <xf numFmtId="3" fontId="44" fillId="0" borderId="31" xfId="58" applyNumberFormat="1" applyFont="1" applyBorder="1">
      <alignment/>
      <protection/>
    </xf>
    <xf numFmtId="0" fontId="18" fillId="0" borderId="15" xfId="65" applyFont="1" applyBorder="1" applyAlignment="1">
      <alignment wrapText="1"/>
      <protection/>
    </xf>
    <xf numFmtId="0" fontId="18" fillId="0" borderId="15" xfId="65" applyFont="1" applyBorder="1" applyAlignment="1">
      <alignment/>
      <protection/>
    </xf>
    <xf numFmtId="0" fontId="19" fillId="0" borderId="22" xfId="65" applyFont="1" applyBorder="1" applyAlignment="1">
      <alignment vertical="center" wrapText="1"/>
      <protection/>
    </xf>
    <xf numFmtId="3" fontId="44" fillId="0" borderId="0" xfId="61" applyNumberFormat="1" applyFont="1" applyFill="1" applyBorder="1" applyAlignment="1">
      <alignment horizontal="center"/>
      <protection/>
    </xf>
    <xf numFmtId="3" fontId="57" fillId="0" borderId="67" xfId="61" applyNumberFormat="1" applyFont="1" applyFill="1" applyBorder="1" applyAlignment="1">
      <alignment/>
      <protection/>
    </xf>
    <xf numFmtId="3" fontId="44" fillId="0" borderId="0" xfId="61" applyNumberFormat="1" applyFont="1" applyFill="1" applyBorder="1">
      <alignment/>
      <protection/>
    </xf>
    <xf numFmtId="3" fontId="45" fillId="0" borderId="0" xfId="61" applyNumberFormat="1" applyFont="1" applyFill="1" applyBorder="1">
      <alignment/>
      <protection/>
    </xf>
    <xf numFmtId="3" fontId="41" fillId="0" borderId="0" xfId="61" applyNumberFormat="1" applyFont="1" applyFill="1" applyBorder="1">
      <alignment/>
      <protection/>
    </xf>
    <xf numFmtId="3" fontId="60" fillId="0" borderId="57" xfId="61" applyNumberFormat="1" applyFont="1" applyFill="1" applyBorder="1">
      <alignment/>
      <protection/>
    </xf>
    <xf numFmtId="3" fontId="42" fillId="0" borderId="0" xfId="61" applyNumberFormat="1" applyFont="1" applyFill="1" applyBorder="1">
      <alignment/>
      <protection/>
    </xf>
    <xf numFmtId="3" fontId="61" fillId="0" borderId="30" xfId="61" applyNumberFormat="1" applyFont="1" applyFill="1" applyBorder="1" applyAlignment="1">
      <alignment horizontal="right"/>
      <protection/>
    </xf>
    <xf numFmtId="3" fontId="9" fillId="0" borderId="0" xfId="0" applyNumberFormat="1" applyFont="1" applyBorder="1" applyAlignment="1">
      <alignment horizontal="right" vertical="top" wrapText="1"/>
    </xf>
    <xf numFmtId="3" fontId="14" fillId="0" borderId="0" xfId="0" applyNumberFormat="1" applyFont="1" applyBorder="1" applyAlignment="1">
      <alignment horizontal="right" vertical="top" wrapText="1"/>
    </xf>
    <xf numFmtId="3" fontId="9" fillId="0" borderId="39" xfId="0" applyNumberFormat="1" applyFont="1" applyBorder="1" applyAlignment="1">
      <alignment horizontal="right" vertical="top" wrapText="1"/>
    </xf>
    <xf numFmtId="3" fontId="14" fillId="0" borderId="39" xfId="0" applyNumberFormat="1" applyFont="1" applyBorder="1" applyAlignment="1">
      <alignment horizontal="right" vertical="top" wrapText="1"/>
    </xf>
    <xf numFmtId="0" fontId="115" fillId="0" borderId="39" xfId="0" applyFont="1" applyFill="1" applyBorder="1" applyAlignment="1">
      <alignment horizontal="center" vertical="top" wrapText="1"/>
    </xf>
    <xf numFmtId="0" fontId="115" fillId="0" borderId="0" xfId="0" applyFont="1" applyFill="1" applyBorder="1" applyAlignment="1">
      <alignment horizontal="center" vertical="top" wrapText="1"/>
    </xf>
    <xf numFmtId="0" fontId="65" fillId="0" borderId="15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3" fontId="9" fillId="0" borderId="15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3" fontId="14" fillId="0" borderId="15" xfId="0" applyNumberFormat="1" applyFont="1" applyBorder="1" applyAlignment="1">
      <alignment horizontal="right" vertical="top" wrapText="1"/>
    </xf>
    <xf numFmtId="0" fontId="9" fillId="0" borderId="80" xfId="0" applyFont="1" applyBorder="1" applyAlignment="1">
      <alignment horizontal="center" vertical="top" wrapText="1"/>
    </xf>
    <xf numFmtId="0" fontId="9" fillId="0" borderId="80" xfId="0" applyFont="1" applyBorder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3" fontId="9" fillId="0" borderId="80" xfId="0" applyNumberFormat="1" applyFont="1" applyBorder="1" applyAlignment="1">
      <alignment horizontal="right" vertical="top" wrapText="1"/>
    </xf>
    <xf numFmtId="0" fontId="65" fillId="0" borderId="15" xfId="0" applyFont="1" applyFill="1" applyBorder="1" applyAlignment="1">
      <alignment horizontal="center" vertical="top" wrapText="1"/>
    </xf>
    <xf numFmtId="3" fontId="18" fillId="0" borderId="22" xfId="65" applyNumberFormat="1" applyFont="1" applyBorder="1">
      <alignment/>
      <protection/>
    </xf>
    <xf numFmtId="0" fontId="19" fillId="0" borderId="39" xfId="65" applyFont="1" applyBorder="1" applyAlignment="1">
      <alignment vertical="center" wrapText="1"/>
      <protection/>
    </xf>
    <xf numFmtId="3" fontId="18" fillId="0" borderId="39" xfId="65" applyNumberFormat="1" applyFont="1" applyBorder="1">
      <alignment/>
      <protection/>
    </xf>
    <xf numFmtId="3" fontId="23" fillId="0" borderId="22" xfId="65" applyNumberFormat="1" applyFont="1" applyBorder="1">
      <alignment/>
      <protection/>
    </xf>
    <xf numFmtId="0" fontId="9" fillId="0" borderId="0" xfId="65" applyFill="1">
      <alignment/>
      <protection/>
    </xf>
    <xf numFmtId="188" fontId="41" fillId="0" borderId="30" xfId="68" applyNumberFormat="1" applyFont="1" applyFill="1" applyBorder="1" applyAlignment="1" applyProtection="1">
      <alignment vertical="center" wrapText="1"/>
      <protection locked="0"/>
    </xf>
    <xf numFmtId="0" fontId="6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11" xfId="0" applyBorder="1" applyAlignment="1">
      <alignment horizontal="right"/>
    </xf>
    <xf numFmtId="0" fontId="0" fillId="0" borderId="0" xfId="58" applyFont="1" applyAlignment="1">
      <alignment horizontal="right"/>
      <protection/>
    </xf>
    <xf numFmtId="0" fontId="0" fillId="0" borderId="0" xfId="0" applyAlignment="1">
      <alignment horizontal="right"/>
    </xf>
    <xf numFmtId="0" fontId="1" fillId="0" borderId="0" xfId="58" applyFont="1" applyFill="1" applyAlignment="1">
      <alignment horizontal="center"/>
      <protection/>
    </xf>
    <xf numFmtId="0" fontId="13" fillId="0" borderId="11" xfId="70" applyFont="1" applyFill="1" applyBorder="1" applyAlignment="1" applyProtection="1">
      <alignment horizontal="right"/>
      <protection/>
    </xf>
    <xf numFmtId="0" fontId="0" fillId="0" borderId="0" xfId="58" applyFont="1" applyFill="1" applyAlignment="1">
      <alignment horizontal="right"/>
      <protection/>
    </xf>
    <xf numFmtId="0" fontId="0" fillId="0" borderId="0" xfId="58" applyFill="1" applyAlignment="1">
      <alignment horizontal="right"/>
      <protection/>
    </xf>
    <xf numFmtId="0" fontId="91" fillId="0" borderId="0" xfId="66" applyAlignment="1">
      <alignment/>
      <protection/>
    </xf>
    <xf numFmtId="0" fontId="0" fillId="0" borderId="0" xfId="0" applyAlignment="1">
      <alignment/>
    </xf>
    <xf numFmtId="0" fontId="13" fillId="0" borderId="0" xfId="70" applyFont="1" applyFill="1" applyBorder="1" applyAlignment="1" applyProtection="1">
      <alignment horizontal="right"/>
      <protection/>
    </xf>
    <xf numFmtId="0" fontId="44" fillId="0" borderId="0" xfId="56" applyFont="1" applyFill="1" applyAlignment="1">
      <alignment horizontal="right"/>
      <protection/>
    </xf>
    <xf numFmtId="0" fontId="44" fillId="0" borderId="0" xfId="66" applyFont="1" applyFill="1" applyAlignment="1">
      <alignment horizontal="right"/>
      <protection/>
    </xf>
    <xf numFmtId="0" fontId="0" fillId="0" borderId="0" xfId="58" applyFont="1" applyAlignment="1">
      <alignment horizontal="left"/>
      <protection/>
    </xf>
    <xf numFmtId="0" fontId="0" fillId="0" borderId="0" xfId="0" applyAlignment="1">
      <alignment horizontal="left"/>
    </xf>
    <xf numFmtId="0" fontId="50" fillId="0" borderId="0" xfId="70" applyFont="1" applyAlignment="1">
      <alignment horizontal="right"/>
      <protection/>
    </xf>
    <xf numFmtId="0" fontId="51" fillId="0" borderId="0" xfId="70" applyFont="1" applyAlignment="1">
      <alignment horizontal="center"/>
      <protection/>
    </xf>
    <xf numFmtId="0" fontId="51" fillId="0" borderId="21" xfId="70" applyFont="1" applyFill="1" applyBorder="1" applyAlignment="1">
      <alignment horizontal="left"/>
      <protection/>
    </xf>
    <xf numFmtId="0" fontId="51" fillId="0" borderId="16" xfId="70" applyFont="1" applyFill="1" applyBorder="1" applyAlignment="1">
      <alignment horizontal="left"/>
      <protection/>
    </xf>
    <xf numFmtId="0" fontId="0" fillId="0" borderId="76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51" fillId="0" borderId="0" xfId="70" applyFont="1" applyFill="1" applyBorder="1" applyAlignment="1">
      <alignment horizontal="left"/>
      <protection/>
    </xf>
    <xf numFmtId="0" fontId="40" fillId="0" borderId="0" xfId="66" applyFont="1" applyAlignment="1">
      <alignment horizontal="left"/>
      <protection/>
    </xf>
    <xf numFmtId="0" fontId="17" fillId="0" borderId="0" xfId="65" applyFont="1" applyAlignment="1">
      <alignment horizontal="center" wrapText="1"/>
      <protection/>
    </xf>
    <xf numFmtId="0" fontId="9" fillId="0" borderId="0" xfId="65" applyAlignment="1">
      <alignment wrapText="1"/>
      <protection/>
    </xf>
    <xf numFmtId="0" fontId="9" fillId="0" borderId="0" xfId="65" applyAlignment="1">
      <alignment/>
      <protection/>
    </xf>
    <xf numFmtId="0" fontId="63" fillId="0" borderId="0" xfId="66" applyFont="1" applyFill="1" applyAlignment="1">
      <alignment horizontal="left"/>
      <protection/>
    </xf>
    <xf numFmtId="0" fontId="91" fillId="0" borderId="0" xfId="66" applyAlignment="1">
      <alignment horizontal="left"/>
      <protection/>
    </xf>
    <xf numFmtId="3" fontId="46" fillId="0" borderId="0" xfId="61" applyNumberFormat="1" applyFont="1" applyFill="1" applyAlignment="1">
      <alignment horizont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80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35" borderId="34" xfId="61" applyFont="1" applyFill="1" applyBorder="1" applyAlignment="1">
      <alignment horizontal="center" vertical="center" wrapText="1"/>
      <protection/>
    </xf>
    <xf numFmtId="0" fontId="0" fillId="35" borderId="43" xfId="61" applyFont="1" applyFill="1" applyBorder="1" applyAlignment="1">
      <alignment horizontal="center" vertical="center" wrapText="1"/>
      <protection/>
    </xf>
    <xf numFmtId="0" fontId="0" fillId="0" borderId="0" xfId="61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21" fillId="0" borderId="0" xfId="71" applyFont="1" applyAlignment="1">
      <alignment horizontal="center" vertical="center" wrapText="1"/>
      <protection/>
    </xf>
    <xf numFmtId="0" fontId="9" fillId="0" borderId="0" xfId="65" applyAlignment="1">
      <alignment horizontal="center" wrapText="1"/>
      <protection/>
    </xf>
    <xf numFmtId="0" fontId="24" fillId="0" borderId="0" xfId="65" applyFont="1" applyAlignment="1">
      <alignment horizontal="center" wrapText="1"/>
      <protection/>
    </xf>
    <xf numFmtId="0" fontId="21" fillId="0" borderId="0" xfId="65" applyFont="1" applyAlignment="1">
      <alignment horizontal="center" wrapText="1"/>
      <protection/>
    </xf>
    <xf numFmtId="0" fontId="19" fillId="0" borderId="15" xfId="65" applyFont="1" applyBorder="1" applyAlignment="1">
      <alignment wrapText="1"/>
      <protection/>
    </xf>
    <xf numFmtId="0" fontId="19" fillId="0" borderId="15" xfId="65" applyFont="1" applyBorder="1" applyAlignment="1">
      <alignment/>
      <protection/>
    </xf>
    <xf numFmtId="0" fontId="18" fillId="0" borderId="15" xfId="65" applyFont="1" applyBorder="1" applyAlignment="1">
      <alignment wrapText="1"/>
      <protection/>
    </xf>
    <xf numFmtId="0" fontId="18" fillId="0" borderId="15" xfId="65" applyFont="1" applyBorder="1" applyAlignment="1">
      <alignment/>
      <protection/>
    </xf>
    <xf numFmtId="3" fontId="18" fillId="0" borderId="15" xfId="65" applyNumberFormat="1" applyFont="1" applyBorder="1" applyAlignment="1">
      <alignment/>
      <protection/>
    </xf>
    <xf numFmtId="0" fontId="18" fillId="0" borderId="0" xfId="65" applyFont="1" applyBorder="1" applyAlignment="1">
      <alignment wrapText="1"/>
      <protection/>
    </xf>
    <xf numFmtId="0" fontId="18" fillId="0" borderId="0" xfId="65" applyFont="1" applyBorder="1" applyAlignment="1">
      <alignment/>
      <protection/>
    </xf>
    <xf numFmtId="0" fontId="23" fillId="0" borderId="15" xfId="65" applyFont="1" applyBorder="1" applyAlignment="1">
      <alignment wrapText="1"/>
      <protection/>
    </xf>
    <xf numFmtId="0" fontId="23" fillId="0" borderId="15" xfId="65" applyFont="1" applyBorder="1" applyAlignment="1">
      <alignment/>
      <protection/>
    </xf>
    <xf numFmtId="3" fontId="23" fillId="0" borderId="15" xfId="65" applyNumberFormat="1" applyFont="1" applyBorder="1" applyAlignment="1">
      <alignment/>
      <protection/>
    </xf>
    <xf numFmtId="0" fontId="21" fillId="34" borderId="15" xfId="65" applyFont="1" applyFill="1" applyBorder="1" applyAlignment="1">
      <alignment wrapText="1"/>
      <protection/>
    </xf>
    <xf numFmtId="0" fontId="21" fillId="34" borderId="15" xfId="65" applyFont="1" applyFill="1" applyBorder="1" applyAlignment="1">
      <alignment/>
      <protection/>
    </xf>
    <xf numFmtId="0" fontId="18" fillId="34" borderId="15" xfId="65" applyFont="1" applyFill="1" applyBorder="1" applyAlignment="1">
      <alignment/>
      <protection/>
    </xf>
    <xf numFmtId="3" fontId="23" fillId="34" borderId="15" xfId="65" applyNumberFormat="1" applyFont="1" applyFill="1" applyBorder="1" applyAlignment="1">
      <alignment/>
      <protection/>
    </xf>
    <xf numFmtId="0" fontId="1" fillId="0" borderId="0" xfId="58" applyFont="1" applyAlignment="1">
      <alignment horizontal="center"/>
      <protection/>
    </xf>
    <xf numFmtId="188" fontId="13" fillId="0" borderId="11" xfId="70" applyNumberFormat="1" applyFont="1" applyBorder="1" applyAlignment="1">
      <alignment horizontal="right" vertical="center" wrapText="1"/>
      <protection/>
    </xf>
    <xf numFmtId="0" fontId="57" fillId="0" borderId="0" xfId="61" applyFont="1" applyFill="1" applyAlignment="1">
      <alignment horizontal="center"/>
      <protection/>
    </xf>
    <xf numFmtId="0" fontId="58" fillId="0" borderId="34" xfId="61" applyFont="1" applyFill="1" applyBorder="1" applyAlignment="1">
      <alignment horizontal="center" vertical="center" wrapText="1"/>
      <protection/>
    </xf>
    <xf numFmtId="0" fontId="58" fillId="0" borderId="43" xfId="61" applyFont="1" applyFill="1" applyBorder="1" applyAlignment="1">
      <alignment horizontal="center" vertical="center" wrapText="1"/>
      <protection/>
    </xf>
    <xf numFmtId="0" fontId="58" fillId="0" borderId="34" xfId="61" applyFont="1" applyFill="1" applyBorder="1" applyAlignment="1">
      <alignment horizontal="center" wrapText="1"/>
      <protection/>
    </xf>
    <xf numFmtId="0" fontId="91" fillId="0" borderId="43" xfId="66" applyBorder="1" applyAlignment="1">
      <alignment horizontal="center" wrapText="1"/>
      <protection/>
    </xf>
    <xf numFmtId="0" fontId="91" fillId="0" borderId="29" xfId="66" applyBorder="1" applyAlignment="1">
      <alignment horizontal="center" wrapText="1"/>
      <protection/>
    </xf>
    <xf numFmtId="0" fontId="66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2 4" xfId="59"/>
    <cellStyle name="Normál 3" xfId="60"/>
    <cellStyle name="Normál 3 2" xfId="61"/>
    <cellStyle name="Normál 4" xfId="62"/>
    <cellStyle name="Normál 4 2" xfId="63"/>
    <cellStyle name="Normál 5" xfId="64"/>
    <cellStyle name="Normál 5 2" xfId="65"/>
    <cellStyle name="Normál 6" xfId="66"/>
    <cellStyle name="Normal_KARSZJ3" xfId="67"/>
    <cellStyle name="Normál_KVRENMUNKA" xfId="68"/>
    <cellStyle name="Normál_Munka1" xfId="69"/>
    <cellStyle name="Normál_Munka1 2" xfId="70"/>
    <cellStyle name="Normál_Munka1 2 2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elhaszn&#225;l&#243;4\Dokumentumok\2011\2011%20&#233;vi%20k&#246;lts&#233;gvet&#233;s\2011%20&#233;vi%20eredeti%20kv\eredeti_mell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mell. bevétel kiadás mérleg"/>
      <sheetName val="2  mell. PH mérleg"/>
      <sheetName val="3. mell. Iskola mérleg"/>
      <sheetName val="4. mell.Cigány kisebbség mérleg"/>
      <sheetName val="5 mell műk. és felh. mérleg"/>
      <sheetName val="6 mell műk. és felh. mérleg "/>
      <sheetName val="7 mell. felújítás"/>
      <sheetName val="8 mell. Beruházás"/>
      <sheetName val="9 mell. eu-s pályázatok"/>
      <sheetName val="10. mell. bevételek célonként"/>
      <sheetName val="11. mell céljellegű előir."/>
      <sheetName val="12. mell. közvetett támogatások"/>
      <sheetName val="13. mell. létszám"/>
      <sheetName val="14 mell. felhasználási ütemterv"/>
      <sheetName val="15 mell. gördülő mérleg"/>
      <sheetName val="16 mell átengedett közp adók"/>
      <sheetName val="17 mell. állami támogatások"/>
      <sheetName val="18 mell. társ. szocpol. juttatá"/>
      <sheetName val="19. mell bankhitel "/>
      <sheetName val="20 mell.több éves döntések köt."/>
      <sheetName val="21 mell. pénzeszköz átadás "/>
      <sheetName val="22 mell. bevétel kiadás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8.125" style="0" customWidth="1"/>
    <col min="2" max="2" width="77.875" style="0" customWidth="1"/>
    <col min="3" max="3" width="15.125" style="0" customWidth="1"/>
    <col min="4" max="4" width="14.75390625" style="0" customWidth="1"/>
    <col min="5" max="5" width="16.75390625" style="0" customWidth="1"/>
  </cols>
  <sheetData>
    <row r="1" spans="1:256" ht="12.75">
      <c r="A1" s="917"/>
      <c r="B1" s="917" t="s">
        <v>902</v>
      </c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7"/>
      <c r="Z1" s="917"/>
      <c r="AA1" s="917"/>
      <c r="AB1" s="917"/>
      <c r="AC1" s="917"/>
      <c r="AD1" s="917"/>
      <c r="AE1" s="917"/>
      <c r="AF1" s="917"/>
      <c r="AG1" s="917"/>
      <c r="AH1" s="917"/>
      <c r="AI1" s="917"/>
      <c r="AJ1" s="917"/>
      <c r="AK1" s="917"/>
      <c r="AL1" s="917"/>
      <c r="AM1" s="917"/>
      <c r="AN1" s="917"/>
      <c r="AO1" s="917"/>
      <c r="AP1" s="917"/>
      <c r="AQ1" s="917"/>
      <c r="AR1" s="917"/>
      <c r="AS1" s="917"/>
      <c r="AT1" s="917"/>
      <c r="AU1" s="917"/>
      <c r="AV1" s="917"/>
      <c r="AW1" s="917"/>
      <c r="AX1" s="917"/>
      <c r="AY1" s="917"/>
      <c r="AZ1" s="917"/>
      <c r="BA1" s="917"/>
      <c r="BB1" s="917"/>
      <c r="BC1" s="917"/>
      <c r="BD1" s="917"/>
      <c r="BE1" s="917"/>
      <c r="BF1" s="917"/>
      <c r="BG1" s="917"/>
      <c r="BH1" s="917"/>
      <c r="BI1" s="917"/>
      <c r="BJ1" s="917"/>
      <c r="BK1" s="917"/>
      <c r="BL1" s="917"/>
      <c r="BM1" s="917"/>
      <c r="BN1" s="917"/>
      <c r="BO1" s="917"/>
      <c r="BP1" s="917"/>
      <c r="BQ1" s="917"/>
      <c r="BR1" s="917"/>
      <c r="BS1" s="917"/>
      <c r="BT1" s="917"/>
      <c r="BU1" s="917"/>
      <c r="BV1" s="917"/>
      <c r="BW1" s="917"/>
      <c r="BX1" s="917"/>
      <c r="BY1" s="917"/>
      <c r="BZ1" s="917"/>
      <c r="CA1" s="917"/>
      <c r="CB1" s="917"/>
      <c r="CC1" s="917"/>
      <c r="CD1" s="917"/>
      <c r="CE1" s="917"/>
      <c r="CF1" s="917"/>
      <c r="CG1" s="917"/>
      <c r="CH1" s="917"/>
      <c r="CI1" s="917"/>
      <c r="CJ1" s="917"/>
      <c r="CK1" s="917"/>
      <c r="CL1" s="917"/>
      <c r="CM1" s="917"/>
      <c r="CN1" s="917"/>
      <c r="CO1" s="917"/>
      <c r="CP1" s="917"/>
      <c r="CQ1" s="917"/>
      <c r="CR1" s="917"/>
      <c r="CS1" s="917"/>
      <c r="CT1" s="917"/>
      <c r="CU1" s="917"/>
      <c r="CV1" s="917"/>
      <c r="CW1" s="917"/>
      <c r="CX1" s="917"/>
      <c r="CY1" s="917"/>
      <c r="CZ1" s="917"/>
      <c r="DA1" s="917"/>
      <c r="DB1" s="917"/>
      <c r="DC1" s="917"/>
      <c r="DD1" s="917"/>
      <c r="DE1" s="917"/>
      <c r="DF1" s="917"/>
      <c r="DG1" s="917"/>
      <c r="DH1" s="917"/>
      <c r="DI1" s="917"/>
      <c r="DJ1" s="917"/>
      <c r="DK1" s="917"/>
      <c r="DL1" s="917"/>
      <c r="DM1" s="917"/>
      <c r="DN1" s="917"/>
      <c r="DO1" s="917"/>
      <c r="DP1" s="917"/>
      <c r="DQ1" s="917"/>
      <c r="DR1" s="917"/>
      <c r="DS1" s="917"/>
      <c r="DT1" s="917"/>
      <c r="DU1" s="917"/>
      <c r="DV1" s="917"/>
      <c r="DW1" s="917"/>
      <c r="DX1" s="917"/>
      <c r="DY1" s="917"/>
      <c r="DZ1" s="917"/>
      <c r="EA1" s="917"/>
      <c r="EB1" s="917"/>
      <c r="EC1" s="917"/>
      <c r="ED1" s="917"/>
      <c r="EE1" s="917"/>
      <c r="EF1" s="917"/>
      <c r="EG1" s="917"/>
      <c r="EH1" s="917"/>
      <c r="EI1" s="917"/>
      <c r="EJ1" s="917"/>
      <c r="EK1" s="917"/>
      <c r="EL1" s="917"/>
      <c r="EM1" s="917"/>
      <c r="EN1" s="917"/>
      <c r="EO1" s="917"/>
      <c r="EP1" s="917"/>
      <c r="EQ1" s="917"/>
      <c r="ER1" s="917"/>
      <c r="ES1" s="917"/>
      <c r="ET1" s="917"/>
      <c r="EU1" s="917"/>
      <c r="EV1" s="917"/>
      <c r="EW1" s="917"/>
      <c r="EX1" s="917"/>
      <c r="EY1" s="917"/>
      <c r="EZ1" s="917"/>
      <c r="FA1" s="917"/>
      <c r="FB1" s="917"/>
      <c r="FC1" s="917"/>
      <c r="FD1" s="917"/>
      <c r="FE1" s="917"/>
      <c r="FF1" s="917"/>
      <c r="FG1" s="917"/>
      <c r="FH1" s="917"/>
      <c r="FI1" s="917"/>
      <c r="FJ1" s="917"/>
      <c r="FK1" s="917"/>
      <c r="FL1" s="917"/>
      <c r="FM1" s="917"/>
      <c r="FN1" s="917"/>
      <c r="FO1" s="917"/>
      <c r="FP1" s="917"/>
      <c r="FQ1" s="917"/>
      <c r="FR1" s="917"/>
      <c r="FS1" s="917"/>
      <c r="FT1" s="917"/>
      <c r="FU1" s="917"/>
      <c r="FV1" s="917"/>
      <c r="FW1" s="917"/>
      <c r="FX1" s="917"/>
      <c r="FY1" s="917"/>
      <c r="FZ1" s="917"/>
      <c r="GA1" s="917"/>
      <c r="GB1" s="917"/>
      <c r="GC1" s="917"/>
      <c r="GD1" s="917"/>
      <c r="GE1" s="917"/>
      <c r="GF1" s="917"/>
      <c r="GG1" s="917"/>
      <c r="GH1" s="917"/>
      <c r="GI1" s="917"/>
      <c r="GJ1" s="917"/>
      <c r="GK1" s="917"/>
      <c r="GL1" s="917"/>
      <c r="GM1" s="917"/>
      <c r="GN1" s="917"/>
      <c r="GO1" s="917"/>
      <c r="GP1" s="917"/>
      <c r="GQ1" s="917"/>
      <c r="GR1" s="917"/>
      <c r="GS1" s="917"/>
      <c r="GT1" s="917"/>
      <c r="GU1" s="917"/>
      <c r="GV1" s="917"/>
      <c r="GW1" s="917"/>
      <c r="GX1" s="917"/>
      <c r="GY1" s="917"/>
      <c r="GZ1" s="917"/>
      <c r="HA1" s="917"/>
      <c r="HB1" s="917"/>
      <c r="HC1" s="917"/>
      <c r="HD1" s="917"/>
      <c r="HE1" s="917"/>
      <c r="HF1" s="917"/>
      <c r="HG1" s="917"/>
      <c r="HH1" s="917"/>
      <c r="HI1" s="917"/>
      <c r="HJ1" s="917"/>
      <c r="HK1" s="917"/>
      <c r="HL1" s="917"/>
      <c r="HM1" s="917"/>
      <c r="HN1" s="917"/>
      <c r="HO1" s="917"/>
      <c r="HP1" s="917"/>
      <c r="HQ1" s="917"/>
      <c r="HR1" s="917"/>
      <c r="HS1" s="917"/>
      <c r="HT1" s="917"/>
      <c r="HU1" s="917"/>
      <c r="HV1" s="917"/>
      <c r="HW1" s="917"/>
      <c r="HX1" s="917"/>
      <c r="HY1" s="917"/>
      <c r="HZ1" s="917"/>
      <c r="IA1" s="917"/>
      <c r="IB1" s="917"/>
      <c r="IC1" s="917"/>
      <c r="ID1" s="917"/>
      <c r="IE1" s="917"/>
      <c r="IF1" s="917"/>
      <c r="IG1" s="917"/>
      <c r="IH1" s="917"/>
      <c r="II1" s="917"/>
      <c r="IJ1" s="917"/>
      <c r="IK1" s="917"/>
      <c r="IL1" s="917"/>
      <c r="IM1" s="917"/>
      <c r="IN1" s="917"/>
      <c r="IO1" s="917"/>
      <c r="IP1" s="917"/>
      <c r="IQ1" s="917"/>
      <c r="IR1" s="917"/>
      <c r="IS1" s="917"/>
      <c r="IT1" s="917"/>
      <c r="IU1" s="917"/>
      <c r="IV1" s="917"/>
    </row>
    <row r="2" spans="1:5" ht="42.75" customHeight="1">
      <c r="A2" s="1076" t="s">
        <v>792</v>
      </c>
      <c r="B2" s="1077"/>
      <c r="C2" s="1077"/>
      <c r="D2" s="1077"/>
      <c r="E2" s="1077"/>
    </row>
    <row r="3" spans="1:5" ht="30">
      <c r="A3" s="1069"/>
      <c r="B3" s="1069" t="s">
        <v>1</v>
      </c>
      <c r="C3" s="1069" t="s">
        <v>553</v>
      </c>
      <c r="D3" s="1069" t="s">
        <v>554</v>
      </c>
      <c r="E3" s="1069" t="s">
        <v>555</v>
      </c>
    </row>
    <row r="4" spans="1:5" ht="15">
      <c r="A4" s="1069">
        <v>1</v>
      </c>
      <c r="B4" s="1069">
        <v>2</v>
      </c>
      <c r="C4" s="1069">
        <v>3</v>
      </c>
      <c r="D4" s="1069">
        <v>4</v>
      </c>
      <c r="E4" s="1069">
        <v>5</v>
      </c>
    </row>
    <row r="5" spans="1:5" ht="12.75">
      <c r="A5" s="1015" t="s">
        <v>556</v>
      </c>
      <c r="B5" s="1016" t="s">
        <v>751</v>
      </c>
      <c r="C5" s="1017">
        <v>0</v>
      </c>
      <c r="D5" s="1017">
        <v>0</v>
      </c>
      <c r="E5" s="1017">
        <v>113381</v>
      </c>
    </row>
    <row r="6" spans="1:5" ht="12.75">
      <c r="A6" s="1015" t="s">
        <v>558</v>
      </c>
      <c r="B6" s="1016" t="s">
        <v>752</v>
      </c>
      <c r="C6" s="1017">
        <v>0</v>
      </c>
      <c r="D6" s="1017">
        <v>0</v>
      </c>
      <c r="E6" s="1017">
        <v>23132</v>
      </c>
    </row>
    <row r="7" spans="1:5" ht="12.75">
      <c r="A7" s="1015" t="s">
        <v>560</v>
      </c>
      <c r="B7" s="1016" t="s">
        <v>753</v>
      </c>
      <c r="C7" s="1017">
        <v>0</v>
      </c>
      <c r="D7" s="1017">
        <v>0</v>
      </c>
      <c r="E7" s="1017">
        <v>11341</v>
      </c>
    </row>
    <row r="8" spans="1:5" ht="12.75">
      <c r="A8" s="1018" t="s">
        <v>562</v>
      </c>
      <c r="B8" s="1019" t="s">
        <v>754</v>
      </c>
      <c r="C8" s="1020">
        <v>0</v>
      </c>
      <c r="D8" s="1020">
        <v>0</v>
      </c>
      <c r="E8" s="1020">
        <f>SUM(E5:E7)</f>
        <v>147854</v>
      </c>
    </row>
    <row r="9" spans="1:5" ht="12.75">
      <c r="A9" s="1015" t="s">
        <v>564</v>
      </c>
      <c r="B9" s="1016" t="s">
        <v>755</v>
      </c>
      <c r="C9" s="1017">
        <v>0</v>
      </c>
      <c r="D9" s="1017">
        <v>0</v>
      </c>
      <c r="E9" s="1017">
        <v>0</v>
      </c>
    </row>
    <row r="10" spans="1:5" ht="12.75">
      <c r="A10" s="1015" t="s">
        <v>566</v>
      </c>
      <c r="B10" s="1016" t="s">
        <v>756</v>
      </c>
      <c r="C10" s="1017">
        <v>0</v>
      </c>
      <c r="D10" s="1017">
        <v>0</v>
      </c>
      <c r="E10" s="1017">
        <v>0</v>
      </c>
    </row>
    <row r="11" spans="1:5" ht="12.75">
      <c r="A11" s="1018" t="s">
        <v>568</v>
      </c>
      <c r="B11" s="1019" t="s">
        <v>757</v>
      </c>
      <c r="C11" s="1020">
        <v>0</v>
      </c>
      <c r="D11" s="1020">
        <v>0</v>
      </c>
      <c r="E11" s="1020">
        <v>0</v>
      </c>
    </row>
    <row r="12" spans="1:5" ht="12.75">
      <c r="A12" s="1015" t="s">
        <v>570</v>
      </c>
      <c r="B12" s="1016" t="s">
        <v>758</v>
      </c>
      <c r="C12" s="1017">
        <v>0</v>
      </c>
      <c r="D12" s="1017">
        <v>0</v>
      </c>
      <c r="E12" s="1017">
        <v>386510</v>
      </c>
    </row>
    <row r="13" spans="1:5" ht="12.75">
      <c r="A13" s="1015" t="s">
        <v>572</v>
      </c>
      <c r="B13" s="1016" t="s">
        <v>759</v>
      </c>
      <c r="C13" s="1017">
        <v>0</v>
      </c>
      <c r="D13" s="1017">
        <v>0</v>
      </c>
      <c r="E13" s="1017">
        <v>207716</v>
      </c>
    </row>
    <row r="14" spans="1:5" ht="12.75">
      <c r="A14" s="1015" t="s">
        <v>574</v>
      </c>
      <c r="B14" s="1016" t="s">
        <v>760</v>
      </c>
      <c r="C14" s="1017">
        <v>0</v>
      </c>
      <c r="D14" s="1017">
        <v>0</v>
      </c>
      <c r="E14" s="1017">
        <v>7777</v>
      </c>
    </row>
    <row r="15" spans="1:5" ht="12.75">
      <c r="A15" s="1018" t="s">
        <v>576</v>
      </c>
      <c r="B15" s="1019" t="s">
        <v>761</v>
      </c>
      <c r="C15" s="1020">
        <v>0</v>
      </c>
      <c r="D15" s="1020">
        <v>0</v>
      </c>
      <c r="E15" s="1020">
        <f>SUM(E12:E14)</f>
        <v>602003</v>
      </c>
    </row>
    <row r="16" spans="1:5" ht="12.75">
      <c r="A16" s="1015" t="s">
        <v>578</v>
      </c>
      <c r="B16" s="1016" t="s">
        <v>762</v>
      </c>
      <c r="C16" s="1017">
        <v>0</v>
      </c>
      <c r="D16" s="1017">
        <v>0</v>
      </c>
      <c r="E16" s="1017">
        <v>28886</v>
      </c>
    </row>
    <row r="17" spans="1:5" ht="12.75">
      <c r="A17" s="1015" t="s">
        <v>580</v>
      </c>
      <c r="B17" s="1016" t="s">
        <v>763</v>
      </c>
      <c r="C17" s="1017">
        <v>0</v>
      </c>
      <c r="D17" s="1017">
        <v>0</v>
      </c>
      <c r="E17" s="1017">
        <v>36512</v>
      </c>
    </row>
    <row r="18" spans="1:5" ht="12.75">
      <c r="A18" s="1015" t="s">
        <v>582</v>
      </c>
      <c r="B18" s="1016" t="s">
        <v>764</v>
      </c>
      <c r="C18" s="1017">
        <v>0</v>
      </c>
      <c r="D18" s="1017">
        <v>0</v>
      </c>
      <c r="E18" s="1017">
        <v>0</v>
      </c>
    </row>
    <row r="19" spans="1:5" ht="12.75">
      <c r="A19" s="1015" t="s">
        <v>584</v>
      </c>
      <c r="B19" s="1016" t="s">
        <v>765</v>
      </c>
      <c r="C19" s="1017">
        <v>0</v>
      </c>
      <c r="D19" s="1017">
        <v>0</v>
      </c>
      <c r="E19" s="1017">
        <v>0</v>
      </c>
    </row>
    <row r="20" spans="1:5" ht="12.75">
      <c r="A20" s="1018" t="s">
        <v>586</v>
      </c>
      <c r="B20" s="1019" t="s">
        <v>766</v>
      </c>
      <c r="C20" s="1020">
        <v>0</v>
      </c>
      <c r="D20" s="1020">
        <v>0</v>
      </c>
      <c r="E20" s="1020">
        <f>SUM(E16:E19)</f>
        <v>65398</v>
      </c>
    </row>
    <row r="21" spans="1:5" ht="12.75">
      <c r="A21" s="1015" t="s">
        <v>588</v>
      </c>
      <c r="B21" s="1016" t="s">
        <v>767</v>
      </c>
      <c r="C21" s="1017">
        <v>0</v>
      </c>
      <c r="D21" s="1017">
        <v>0</v>
      </c>
      <c r="E21" s="1017">
        <v>77682</v>
      </c>
    </row>
    <row r="22" spans="1:5" ht="12.75">
      <c r="A22" s="1015" t="s">
        <v>590</v>
      </c>
      <c r="B22" s="1016" t="s">
        <v>768</v>
      </c>
      <c r="C22" s="1017">
        <v>0</v>
      </c>
      <c r="D22" s="1017">
        <v>0</v>
      </c>
      <c r="E22" s="1017">
        <v>15328</v>
      </c>
    </row>
    <row r="23" spans="1:5" ht="12.75">
      <c r="A23" s="1015" t="s">
        <v>592</v>
      </c>
      <c r="B23" s="1016" t="s">
        <v>769</v>
      </c>
      <c r="C23" s="1017">
        <v>0</v>
      </c>
      <c r="D23" s="1017">
        <v>0</v>
      </c>
      <c r="E23" s="1017">
        <v>16350</v>
      </c>
    </row>
    <row r="24" spans="1:5" ht="12.75">
      <c r="A24" s="1018" t="s">
        <v>594</v>
      </c>
      <c r="B24" s="1019" t="s">
        <v>770</v>
      </c>
      <c r="C24" s="1020">
        <v>0</v>
      </c>
      <c r="D24" s="1020">
        <v>0</v>
      </c>
      <c r="E24" s="1020">
        <f>SUM(E21:E23)</f>
        <v>109360</v>
      </c>
    </row>
    <row r="25" spans="1:5" ht="12.75">
      <c r="A25" s="1018" t="s">
        <v>596</v>
      </c>
      <c r="B25" s="1019" t="s">
        <v>771</v>
      </c>
      <c r="C25" s="1020">
        <v>0</v>
      </c>
      <c r="D25" s="1020">
        <v>0</v>
      </c>
      <c r="E25" s="1020">
        <v>41280</v>
      </c>
    </row>
    <row r="26" spans="1:5" ht="12.75">
      <c r="A26" s="1018" t="s">
        <v>598</v>
      </c>
      <c r="B26" s="1019" t="s">
        <v>772</v>
      </c>
      <c r="C26" s="1020">
        <v>0</v>
      </c>
      <c r="D26" s="1020">
        <v>0</v>
      </c>
      <c r="E26" s="1020">
        <v>593134</v>
      </c>
    </row>
    <row r="27" spans="1:5" ht="12.75">
      <c r="A27" s="1018" t="s">
        <v>600</v>
      </c>
      <c r="B27" s="1019" t="s">
        <v>773</v>
      </c>
      <c r="C27" s="1020">
        <v>0</v>
      </c>
      <c r="D27" s="1020">
        <v>0</v>
      </c>
      <c r="E27" s="1020">
        <v>-59315</v>
      </c>
    </row>
    <row r="28" spans="1:5" ht="12.75">
      <c r="A28" s="1015" t="s">
        <v>602</v>
      </c>
      <c r="B28" s="1016" t="s">
        <v>774</v>
      </c>
      <c r="C28" s="1017">
        <v>0</v>
      </c>
      <c r="D28" s="1017">
        <v>0</v>
      </c>
      <c r="E28" s="1017">
        <v>189</v>
      </c>
    </row>
    <row r="29" spans="1:5" ht="12.75">
      <c r="A29" s="1015" t="s">
        <v>604</v>
      </c>
      <c r="B29" s="1016" t="s">
        <v>775</v>
      </c>
      <c r="C29" s="1017">
        <v>0</v>
      </c>
      <c r="D29" s="1017">
        <v>0</v>
      </c>
      <c r="E29" s="1017">
        <v>642</v>
      </c>
    </row>
    <row r="30" spans="1:5" ht="12.75">
      <c r="A30" s="1015" t="s">
        <v>606</v>
      </c>
      <c r="B30" s="1016" t="s">
        <v>776</v>
      </c>
      <c r="C30" s="1017">
        <v>0</v>
      </c>
      <c r="D30" s="1017">
        <v>0</v>
      </c>
      <c r="E30" s="1017">
        <v>0</v>
      </c>
    </row>
    <row r="31" spans="1:5" ht="12.75">
      <c r="A31" s="1015" t="s">
        <v>608</v>
      </c>
      <c r="B31" s="1016" t="s">
        <v>777</v>
      </c>
      <c r="C31" s="1017">
        <v>0</v>
      </c>
      <c r="D31" s="1017">
        <v>0</v>
      </c>
      <c r="E31" s="1017">
        <v>0</v>
      </c>
    </row>
    <row r="32" spans="1:5" ht="25.5">
      <c r="A32" s="1018" t="s">
        <v>610</v>
      </c>
      <c r="B32" s="1019" t="s">
        <v>778</v>
      </c>
      <c r="C32" s="1020">
        <v>0</v>
      </c>
      <c r="D32" s="1020">
        <v>0</v>
      </c>
      <c r="E32" s="1020">
        <f>SUM(E28:E31)</f>
        <v>831</v>
      </c>
    </row>
    <row r="33" spans="1:5" ht="12.75">
      <c r="A33" s="1015" t="s">
        <v>612</v>
      </c>
      <c r="B33" s="1016" t="s">
        <v>779</v>
      </c>
      <c r="C33" s="1017">
        <v>0</v>
      </c>
      <c r="D33" s="1017">
        <v>0</v>
      </c>
      <c r="E33" s="1017">
        <v>170</v>
      </c>
    </row>
    <row r="34" spans="1:5" ht="12.75">
      <c r="A34" s="1015" t="s">
        <v>614</v>
      </c>
      <c r="B34" s="1016" t="s">
        <v>780</v>
      </c>
      <c r="C34" s="1017">
        <v>0</v>
      </c>
      <c r="D34" s="1017">
        <v>0</v>
      </c>
      <c r="E34" s="1017">
        <v>0</v>
      </c>
    </row>
    <row r="35" spans="1:5" ht="12.75">
      <c r="A35" s="1015" t="s">
        <v>616</v>
      </c>
      <c r="B35" s="1016" t="s">
        <v>781</v>
      </c>
      <c r="C35" s="1017">
        <v>0</v>
      </c>
      <c r="D35" s="1017">
        <v>0</v>
      </c>
      <c r="E35" s="1017">
        <v>1432</v>
      </c>
    </row>
    <row r="36" spans="1:5" ht="12.75">
      <c r="A36" s="1015" t="s">
        <v>618</v>
      </c>
      <c r="B36" s="1016" t="s">
        <v>782</v>
      </c>
      <c r="C36" s="1017">
        <v>0</v>
      </c>
      <c r="D36" s="1017">
        <v>0</v>
      </c>
      <c r="E36" s="1017">
        <v>0</v>
      </c>
    </row>
    <row r="37" spans="1:5" ht="12.75">
      <c r="A37" s="1018" t="s">
        <v>620</v>
      </c>
      <c r="B37" s="1019" t="s">
        <v>783</v>
      </c>
      <c r="C37" s="1020">
        <v>0</v>
      </c>
      <c r="D37" s="1020">
        <v>0</v>
      </c>
      <c r="E37" s="1020">
        <v>14202</v>
      </c>
    </row>
    <row r="38" spans="1:5" ht="12.75">
      <c r="A38" s="1018" t="s">
        <v>622</v>
      </c>
      <c r="B38" s="1019" t="s">
        <v>784</v>
      </c>
      <c r="C38" s="1020">
        <v>0</v>
      </c>
      <c r="D38" s="1020">
        <v>0</v>
      </c>
      <c r="E38" s="1020">
        <v>-13371</v>
      </c>
    </row>
    <row r="39" spans="1:5" ht="12.75">
      <c r="A39" s="1018" t="s">
        <v>624</v>
      </c>
      <c r="B39" s="1019" t="s">
        <v>785</v>
      </c>
      <c r="C39" s="1020">
        <v>0</v>
      </c>
      <c r="D39" s="1020">
        <v>0</v>
      </c>
      <c r="E39" s="1020">
        <v>-72686</v>
      </c>
    </row>
    <row r="40" spans="1:5" ht="12.75">
      <c r="A40" s="1015" t="s">
        <v>626</v>
      </c>
      <c r="B40" s="1016" t="s">
        <v>786</v>
      </c>
      <c r="C40" s="1017">
        <v>0</v>
      </c>
      <c r="D40" s="1017">
        <v>0</v>
      </c>
      <c r="E40" s="1017">
        <v>978149</v>
      </c>
    </row>
    <row r="41" spans="1:5" ht="12.75">
      <c r="A41" s="1015" t="s">
        <v>628</v>
      </c>
      <c r="B41" s="1016" t="s">
        <v>787</v>
      </c>
      <c r="C41" s="1017">
        <v>0</v>
      </c>
      <c r="D41" s="1017">
        <v>0</v>
      </c>
      <c r="E41" s="1017"/>
    </row>
    <row r="42" spans="1:5" ht="12.75">
      <c r="A42" s="1018" t="s">
        <v>630</v>
      </c>
      <c r="B42" s="1019" t="s">
        <v>788</v>
      </c>
      <c r="C42" s="1020">
        <v>0</v>
      </c>
      <c r="D42" s="1020">
        <v>0</v>
      </c>
      <c r="E42" s="1020">
        <f>SUM(E40:E41)</f>
        <v>978149</v>
      </c>
    </row>
    <row r="43" spans="1:5" ht="12.75">
      <c r="A43" s="1018" t="s">
        <v>632</v>
      </c>
      <c r="B43" s="1019" t="s">
        <v>789</v>
      </c>
      <c r="C43" s="1020">
        <v>0</v>
      </c>
      <c r="D43" s="1020">
        <v>0</v>
      </c>
      <c r="E43" s="1020"/>
    </row>
    <row r="44" spans="1:5" ht="12.75">
      <c r="A44" s="1018" t="s">
        <v>634</v>
      </c>
      <c r="B44" s="1019" t="s">
        <v>790</v>
      </c>
      <c r="C44" s="1020">
        <v>0</v>
      </c>
      <c r="D44" s="1020">
        <v>0</v>
      </c>
      <c r="E44" s="1020">
        <v>978149</v>
      </c>
    </row>
    <row r="45" spans="1:5" ht="12.75">
      <c r="A45" s="1018" t="s">
        <v>636</v>
      </c>
      <c r="B45" s="1019" t="s">
        <v>791</v>
      </c>
      <c r="C45" s="1020">
        <v>0</v>
      </c>
      <c r="D45" s="1020">
        <v>0</v>
      </c>
      <c r="E45" s="1020">
        <v>905464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37.875" style="110" customWidth="1"/>
    <col min="2" max="2" width="11.75390625" style="110" customWidth="1"/>
    <col min="3" max="3" width="12.75390625" style="110" customWidth="1"/>
    <col min="4" max="4" width="33.75390625" style="110" customWidth="1"/>
    <col min="5" max="5" width="11.25390625" style="110" customWidth="1"/>
    <col min="6" max="6" width="11.75390625" style="110" customWidth="1"/>
    <col min="7" max="16384" width="9.125" style="110" customWidth="1"/>
  </cols>
  <sheetData>
    <row r="1" spans="1:7" ht="15">
      <c r="A1" s="920"/>
      <c r="B1" s="920"/>
      <c r="C1" s="1090" t="s">
        <v>911</v>
      </c>
      <c r="D1" s="1091"/>
      <c r="E1" s="1091"/>
      <c r="F1" s="1091"/>
      <c r="G1" s="1091"/>
    </row>
    <row r="2" spans="1:6" ht="15">
      <c r="A2" s="921" t="s">
        <v>494</v>
      </c>
      <c r="B2" s="922"/>
      <c r="C2" s="922"/>
      <c r="D2" s="922"/>
      <c r="E2" s="922"/>
      <c r="F2" s="922"/>
    </row>
    <row r="3" spans="1:6" ht="15.75" thickBot="1">
      <c r="A3" s="923"/>
      <c r="B3" s="924"/>
      <c r="C3" s="924"/>
      <c r="D3" s="924"/>
      <c r="E3" s="924"/>
      <c r="F3" s="925" t="s">
        <v>3</v>
      </c>
    </row>
    <row r="4" spans="1:6" ht="15.75" thickBot="1">
      <c r="A4" s="926" t="s">
        <v>118</v>
      </c>
      <c r="B4" s="927"/>
      <c r="C4" s="927"/>
      <c r="D4" s="926" t="s">
        <v>119</v>
      </c>
      <c r="E4" s="927"/>
      <c r="F4" s="928"/>
    </row>
    <row r="5" spans="1:6" ht="26.25" thickBot="1">
      <c r="A5" s="929" t="s">
        <v>1</v>
      </c>
      <c r="B5" s="930" t="s">
        <v>519</v>
      </c>
      <c r="C5" s="930" t="s">
        <v>517</v>
      </c>
      <c r="D5" s="929" t="s">
        <v>1</v>
      </c>
      <c r="E5" s="930" t="s">
        <v>519</v>
      </c>
      <c r="F5" s="930" t="s">
        <v>517</v>
      </c>
    </row>
    <row r="6" spans="1:6" ht="30" customHeight="1">
      <c r="A6" s="931" t="s">
        <v>26</v>
      </c>
      <c r="B6" s="932">
        <v>20571</v>
      </c>
      <c r="C6" s="933">
        <v>30741</v>
      </c>
      <c r="D6" s="934" t="s">
        <v>4</v>
      </c>
      <c r="E6" s="932">
        <v>61733</v>
      </c>
      <c r="F6" s="935">
        <v>93442</v>
      </c>
    </row>
    <row r="7" spans="1:8" ht="24" customHeight="1">
      <c r="A7" s="936" t="s">
        <v>116</v>
      </c>
      <c r="B7" s="937">
        <v>90500</v>
      </c>
      <c r="C7" s="938">
        <v>107017</v>
      </c>
      <c r="D7" s="939" t="s">
        <v>21</v>
      </c>
      <c r="E7" s="937">
        <v>16489</v>
      </c>
      <c r="F7" s="940">
        <v>15918</v>
      </c>
      <c r="H7" s="1005"/>
    </row>
    <row r="8" spans="1:6" ht="33" customHeight="1">
      <c r="A8" s="936" t="s">
        <v>174</v>
      </c>
      <c r="B8" s="937">
        <v>455190</v>
      </c>
      <c r="C8" s="938">
        <v>461087</v>
      </c>
      <c r="D8" s="939" t="s">
        <v>175</v>
      </c>
      <c r="E8" s="937">
        <v>165572</v>
      </c>
      <c r="F8" s="940">
        <v>128640</v>
      </c>
    </row>
    <row r="9" spans="1:6" ht="21.75" customHeight="1">
      <c r="A9" s="936" t="s">
        <v>160</v>
      </c>
      <c r="B9" s="937">
        <v>84501</v>
      </c>
      <c r="C9" s="938">
        <v>104918</v>
      </c>
      <c r="D9" s="939" t="s">
        <v>163</v>
      </c>
      <c r="E9" s="937"/>
      <c r="F9" s="940"/>
    </row>
    <row r="10" spans="1:6" ht="32.25" customHeight="1">
      <c r="A10" s="936" t="s">
        <v>176</v>
      </c>
      <c r="B10" s="937"/>
      <c r="C10" s="941">
        <v>0</v>
      </c>
      <c r="D10" s="942" t="s">
        <v>177</v>
      </c>
      <c r="E10" s="937">
        <v>255726</v>
      </c>
      <c r="F10" s="940">
        <v>327082</v>
      </c>
    </row>
    <row r="11" spans="1:6" ht="27" customHeight="1">
      <c r="A11" s="936" t="s">
        <v>178</v>
      </c>
      <c r="B11" s="937"/>
      <c r="C11" s="941">
        <v>0</v>
      </c>
      <c r="D11" s="939" t="s">
        <v>164</v>
      </c>
      <c r="E11" s="937">
        <v>9500</v>
      </c>
      <c r="F11" s="940">
        <v>9922</v>
      </c>
    </row>
    <row r="12" spans="1:6" ht="26.25" customHeight="1">
      <c r="A12" s="943" t="s">
        <v>179</v>
      </c>
      <c r="B12" s="937"/>
      <c r="C12" s="938"/>
      <c r="D12" s="939" t="s">
        <v>170</v>
      </c>
      <c r="E12" s="937"/>
      <c r="F12" s="940"/>
    </row>
    <row r="13" spans="1:6" ht="26.25" customHeight="1">
      <c r="A13" s="943" t="s">
        <v>172</v>
      </c>
      <c r="B13" s="937"/>
      <c r="C13" s="941">
        <v>14250</v>
      </c>
      <c r="D13" s="939" t="s">
        <v>171</v>
      </c>
      <c r="E13" s="937">
        <v>9000</v>
      </c>
      <c r="F13" s="940">
        <v>8650</v>
      </c>
    </row>
    <row r="14" spans="1:6" ht="36" customHeight="1">
      <c r="A14" s="943" t="s">
        <v>180</v>
      </c>
      <c r="B14" s="937"/>
      <c r="C14" s="941">
        <v>0</v>
      </c>
      <c r="D14" s="939" t="s">
        <v>181</v>
      </c>
      <c r="E14" s="937"/>
      <c r="F14" s="944"/>
    </row>
    <row r="15" spans="1:6" ht="24.75" customHeight="1">
      <c r="A15" s="943" t="s">
        <v>182</v>
      </c>
      <c r="B15" s="937">
        <v>6500</v>
      </c>
      <c r="C15" s="941">
        <v>6364</v>
      </c>
      <c r="D15" s="939" t="s">
        <v>456</v>
      </c>
      <c r="E15" s="937"/>
      <c r="F15" s="944">
        <v>0</v>
      </c>
    </row>
    <row r="16" spans="1:6" ht="21.75" customHeight="1">
      <c r="A16" s="943" t="s">
        <v>453</v>
      </c>
      <c r="B16" s="937">
        <v>-188960</v>
      </c>
      <c r="C16" s="938">
        <v>-181683</v>
      </c>
      <c r="D16" s="943" t="s">
        <v>183</v>
      </c>
      <c r="E16" s="937">
        <v>5723</v>
      </c>
      <c r="F16" s="940"/>
    </row>
    <row r="17" spans="1:6" ht="29.25" customHeight="1">
      <c r="A17" s="943" t="s">
        <v>433</v>
      </c>
      <c r="B17" s="937"/>
      <c r="C17" s="938"/>
      <c r="D17" s="943" t="s">
        <v>457</v>
      </c>
      <c r="E17" s="937"/>
      <c r="F17" s="940"/>
    </row>
    <row r="18" spans="1:6" ht="22.5" customHeight="1" thickBot="1">
      <c r="A18" s="945"/>
      <c r="B18" s="946"/>
      <c r="C18" s="947"/>
      <c r="D18" s="945" t="s">
        <v>436</v>
      </c>
      <c r="E18" s="946"/>
      <c r="F18" s="948"/>
    </row>
    <row r="19" spans="1:6" ht="21.75" customHeight="1" thickBot="1">
      <c r="A19" s="949" t="s">
        <v>185</v>
      </c>
      <c r="B19" s="950">
        <f>SUM(B6:B17)</f>
        <v>468302</v>
      </c>
      <c r="C19" s="951">
        <f>SUM(C6:C17)</f>
        <v>542694</v>
      </c>
      <c r="D19" s="949" t="s">
        <v>185</v>
      </c>
      <c r="E19" s="950">
        <f>SUM(E6:E18)</f>
        <v>523743</v>
      </c>
      <c r="F19" s="952">
        <f>SUM(F6:F18)</f>
        <v>583654</v>
      </c>
    </row>
    <row r="20" spans="1:6" ht="15.75" thickBot="1">
      <c r="A20" s="953" t="s">
        <v>186</v>
      </c>
      <c r="B20" s="954">
        <f>SUM(E19-B19)</f>
        <v>55441</v>
      </c>
      <c r="C20" s="955">
        <f>SUM(F19-C19)</f>
        <v>40960</v>
      </c>
      <c r="D20" s="953" t="s">
        <v>187</v>
      </c>
      <c r="E20" s="954"/>
      <c r="F20" s="956"/>
    </row>
    <row r="21" spans="1:6" ht="15">
      <c r="A21" s="920"/>
      <c r="B21" s="920"/>
      <c r="C21" s="920"/>
      <c r="D21" s="920"/>
      <c r="E21" s="920"/>
      <c r="F21" s="920"/>
    </row>
    <row r="22" spans="1:6" ht="15">
      <c r="A22" s="920"/>
      <c r="B22" s="920"/>
      <c r="C22" s="920"/>
      <c r="D22" s="920"/>
      <c r="E22" s="1089"/>
      <c r="F22" s="1089"/>
    </row>
    <row r="23" spans="1:6" ht="15">
      <c r="A23" s="921" t="s">
        <v>495</v>
      </c>
      <c r="B23" s="922"/>
      <c r="C23" s="922"/>
      <c r="D23" s="922"/>
      <c r="E23" s="922"/>
      <c r="F23" s="922"/>
    </row>
    <row r="24" spans="1:6" ht="15.75" thickBot="1">
      <c r="A24" s="923"/>
      <c r="B24" s="924"/>
      <c r="C24" s="924"/>
      <c r="D24" s="924"/>
      <c r="E24" s="924"/>
      <c r="F24" s="925" t="s">
        <v>3</v>
      </c>
    </row>
    <row r="25" spans="1:6" ht="15.75" thickBot="1">
      <c r="A25" s="926" t="s">
        <v>118</v>
      </c>
      <c r="B25" s="927"/>
      <c r="C25" s="927"/>
      <c r="D25" s="926" t="s">
        <v>119</v>
      </c>
      <c r="E25" s="927"/>
      <c r="F25" s="928"/>
    </row>
    <row r="26" spans="1:6" ht="26.25" thickBot="1">
      <c r="A26" s="929" t="s">
        <v>1</v>
      </c>
      <c r="B26" s="930" t="s">
        <v>521</v>
      </c>
      <c r="C26" s="930" t="s">
        <v>517</v>
      </c>
      <c r="D26" s="929" t="s">
        <v>1</v>
      </c>
      <c r="E26" s="930" t="s">
        <v>519</v>
      </c>
      <c r="F26" s="930" t="s">
        <v>517</v>
      </c>
    </row>
    <row r="27" spans="1:6" ht="26.25" customHeight="1">
      <c r="A27" s="957" t="s">
        <v>65</v>
      </c>
      <c r="B27" s="932">
        <v>6000</v>
      </c>
      <c r="C27" s="932">
        <v>11563</v>
      </c>
      <c r="D27" s="931" t="s">
        <v>5</v>
      </c>
      <c r="E27" s="932"/>
      <c r="F27" s="935"/>
    </row>
    <row r="28" spans="1:6" ht="30" customHeight="1">
      <c r="A28" s="936" t="s">
        <v>169</v>
      </c>
      <c r="B28" s="937"/>
      <c r="C28" s="937"/>
      <c r="D28" s="936" t="s">
        <v>189</v>
      </c>
      <c r="E28" s="937">
        <v>1045359</v>
      </c>
      <c r="F28" s="940">
        <v>990224</v>
      </c>
    </row>
    <row r="29" spans="1:6" ht="24.75" customHeight="1">
      <c r="A29" s="936" t="s">
        <v>430</v>
      </c>
      <c r="B29" s="937"/>
      <c r="C29" s="937"/>
      <c r="D29" s="936" t="s">
        <v>167</v>
      </c>
      <c r="E29" s="937"/>
      <c r="F29" s="940"/>
    </row>
    <row r="30" spans="1:6" ht="29.25" customHeight="1">
      <c r="A30" s="936" t="s">
        <v>190</v>
      </c>
      <c r="B30" s="937"/>
      <c r="C30" s="937"/>
      <c r="D30" s="936" t="s">
        <v>161</v>
      </c>
      <c r="E30" s="937"/>
      <c r="F30" s="940"/>
    </row>
    <row r="31" spans="1:6" ht="29.25" customHeight="1">
      <c r="A31" s="936" t="s">
        <v>162</v>
      </c>
      <c r="B31" s="937">
        <v>1017832</v>
      </c>
      <c r="C31" s="937">
        <v>1018686</v>
      </c>
      <c r="D31" s="936" t="s">
        <v>191</v>
      </c>
      <c r="E31" s="937"/>
      <c r="F31" s="940"/>
    </row>
    <row r="32" spans="1:6" ht="32.25" customHeight="1">
      <c r="A32" s="936" t="s">
        <v>165</v>
      </c>
      <c r="B32" s="937">
        <v>3000</v>
      </c>
      <c r="C32" s="937">
        <v>3329</v>
      </c>
      <c r="D32" s="936" t="s">
        <v>193</v>
      </c>
      <c r="E32" s="937"/>
      <c r="F32" s="940"/>
    </row>
    <row r="33" spans="1:6" ht="37.5" customHeight="1">
      <c r="A33" s="936" t="s">
        <v>192</v>
      </c>
      <c r="B33" s="937"/>
      <c r="C33" s="937"/>
      <c r="D33" s="936" t="s">
        <v>195</v>
      </c>
      <c r="E33" s="937"/>
      <c r="F33" s="940"/>
    </row>
    <row r="34" spans="1:6" ht="33.75" customHeight="1">
      <c r="A34" s="936" t="s">
        <v>194</v>
      </c>
      <c r="B34" s="937"/>
      <c r="C34" s="937"/>
      <c r="D34" s="943" t="s">
        <v>198</v>
      </c>
      <c r="E34" s="937"/>
      <c r="F34" s="940"/>
    </row>
    <row r="35" spans="1:6" ht="27" customHeight="1">
      <c r="A35" s="936" t="s">
        <v>172</v>
      </c>
      <c r="B35" s="937">
        <v>88000</v>
      </c>
      <c r="C35" s="937">
        <v>109944</v>
      </c>
      <c r="D35" s="936" t="s">
        <v>196</v>
      </c>
      <c r="E35" s="937">
        <v>36000</v>
      </c>
      <c r="F35" s="940">
        <v>14032</v>
      </c>
    </row>
    <row r="36" spans="1:6" ht="32.25" customHeight="1">
      <c r="A36" s="936" t="s">
        <v>166</v>
      </c>
      <c r="B36" s="937"/>
      <c r="C36" s="958">
        <v>0</v>
      </c>
      <c r="D36" s="936" t="s">
        <v>435</v>
      </c>
      <c r="E36" s="937"/>
      <c r="F36" s="940"/>
    </row>
    <row r="37" spans="1:6" ht="24" customHeight="1" thickBot="1">
      <c r="A37" s="936" t="s">
        <v>197</v>
      </c>
      <c r="B37" s="937">
        <v>21968</v>
      </c>
      <c r="C37" s="937">
        <v>14032</v>
      </c>
      <c r="D37" s="943"/>
      <c r="E37" s="937"/>
      <c r="F37" s="940"/>
    </row>
    <row r="38" spans="1:6" ht="15.75" thickBot="1">
      <c r="A38" s="949" t="s">
        <v>185</v>
      </c>
      <c r="B38" s="950">
        <f>SUM(B27:B37)</f>
        <v>1136800</v>
      </c>
      <c r="C38" s="950">
        <f>SUM(C27:C37)</f>
        <v>1157554</v>
      </c>
      <c r="D38" s="949" t="s">
        <v>185</v>
      </c>
      <c r="E38" s="950">
        <f>SUM(E27:E37)</f>
        <v>1081359</v>
      </c>
      <c r="F38" s="952">
        <f>SUM(F27:F37)</f>
        <v>1004256</v>
      </c>
    </row>
    <row r="39" spans="1:6" ht="15.75" thickBot="1">
      <c r="A39" s="953" t="s">
        <v>186</v>
      </c>
      <c r="B39" s="954"/>
      <c r="C39" s="954"/>
      <c r="D39" s="953" t="s">
        <v>187</v>
      </c>
      <c r="E39" s="954">
        <f>SUM(B38-E38)</f>
        <v>55441</v>
      </c>
      <c r="F39" s="959">
        <f>SUM(C38-F38)</f>
        <v>153298</v>
      </c>
    </row>
  </sheetData>
  <sheetProtection/>
  <mergeCells count="2">
    <mergeCell ref="E22:F22"/>
    <mergeCell ref="C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6.25390625" style="109" customWidth="1"/>
    <col min="2" max="2" width="62.25390625" style="109" customWidth="1"/>
    <col min="3" max="3" width="13.75390625" style="109" customWidth="1"/>
    <col min="4" max="4" width="10.75390625" style="109" hidden="1" customWidth="1"/>
    <col min="5" max="5" width="11.25390625" style="109" customWidth="1"/>
    <col min="6" max="7" width="9.125" style="109" customWidth="1"/>
    <col min="8" max="8" width="28.00390625" style="109" customWidth="1"/>
    <col min="9" max="9" width="15.75390625" style="109" customWidth="1"/>
    <col min="10" max="10" width="13.875" style="109" customWidth="1"/>
    <col min="11" max="11" width="15.875" style="109" customWidth="1"/>
    <col min="12" max="12" width="13.625" style="109" customWidth="1"/>
    <col min="13" max="13" width="10.625" style="109" customWidth="1"/>
    <col min="14" max="14" width="16.75390625" style="109" customWidth="1"/>
    <col min="15" max="16384" width="9.125" style="109" customWidth="1"/>
  </cols>
  <sheetData>
    <row r="1" spans="1:7" ht="15.75">
      <c r="A1" s="1092"/>
      <c r="B1" s="1092"/>
      <c r="C1" s="1092"/>
      <c r="D1" s="1092"/>
      <c r="E1" s="1092"/>
      <c r="F1" s="1092"/>
      <c r="G1" s="420"/>
    </row>
    <row r="2" spans="1:7" ht="15.75">
      <c r="A2" s="421"/>
      <c r="B2" s="1090" t="s">
        <v>912</v>
      </c>
      <c r="C2" s="1091"/>
      <c r="D2" s="1091"/>
      <c r="E2" s="1091"/>
      <c r="F2" s="1091"/>
      <c r="G2" s="420"/>
    </row>
    <row r="3" spans="1:7" ht="15.75">
      <c r="A3" s="1093" t="s">
        <v>522</v>
      </c>
      <c r="B3" s="1093"/>
      <c r="C3" s="1093"/>
      <c r="D3" s="1093"/>
      <c r="E3" s="1093"/>
      <c r="F3" s="1093"/>
      <c r="G3" s="420"/>
    </row>
    <row r="4" spans="1:7" ht="15.75">
      <c r="A4" s="421"/>
      <c r="B4" s="421"/>
      <c r="C4" s="422"/>
      <c r="D4" s="423"/>
      <c r="E4" s="423"/>
      <c r="F4" s="423"/>
      <c r="G4" s="420"/>
    </row>
    <row r="5" spans="1:7" ht="15.75">
      <c r="A5" s="421"/>
      <c r="B5" s="421"/>
      <c r="C5" s="422"/>
      <c r="D5" s="423"/>
      <c r="E5" s="423"/>
      <c r="F5" s="423"/>
      <c r="G5" s="420"/>
    </row>
    <row r="6" spans="1:16" ht="15.75">
      <c r="A6" s="424" t="s">
        <v>157</v>
      </c>
      <c r="B6" s="424" t="s">
        <v>348</v>
      </c>
      <c r="C6" s="425" t="s">
        <v>523</v>
      </c>
      <c r="D6" s="425"/>
      <c r="E6" s="426" t="s">
        <v>484</v>
      </c>
      <c r="F6" s="483"/>
      <c r="G6" s="420"/>
      <c r="H6" s="918"/>
      <c r="I6" s="918"/>
      <c r="J6" s="918"/>
      <c r="K6" s="918"/>
      <c r="L6" s="918"/>
      <c r="M6" s="918"/>
      <c r="N6" s="918"/>
      <c r="O6" s="427"/>
      <c r="P6" s="427"/>
    </row>
    <row r="7" spans="1:16" ht="15.75">
      <c r="A7" s="428"/>
      <c r="B7" s="428"/>
      <c r="C7" s="428" t="s">
        <v>349</v>
      </c>
      <c r="D7" s="429"/>
      <c r="E7" s="430" t="s">
        <v>350</v>
      </c>
      <c r="F7" s="977"/>
      <c r="G7" s="420"/>
      <c r="H7" s="427"/>
      <c r="I7" s="427"/>
      <c r="J7" s="427"/>
      <c r="K7" s="427"/>
      <c r="L7" s="427"/>
      <c r="M7" s="427"/>
      <c r="N7" s="427"/>
      <c r="O7" s="427"/>
      <c r="P7" s="427"/>
    </row>
    <row r="8" spans="1:16" ht="15.75">
      <c r="A8" s="431" t="s">
        <v>159</v>
      </c>
      <c r="B8" s="431"/>
      <c r="C8" s="431" t="s">
        <v>158</v>
      </c>
      <c r="D8" s="432"/>
      <c r="E8" s="432" t="s">
        <v>158</v>
      </c>
      <c r="F8" s="977"/>
      <c r="G8" s="420"/>
      <c r="H8" s="427"/>
      <c r="I8" s="427"/>
      <c r="J8" s="427"/>
      <c r="K8" s="427"/>
      <c r="L8" s="427"/>
      <c r="M8" s="427"/>
      <c r="N8" s="427"/>
      <c r="O8" s="427"/>
      <c r="P8" s="427"/>
    </row>
    <row r="9" spans="1:16" ht="0.75" customHeight="1">
      <c r="A9" s="433"/>
      <c r="B9" s="433"/>
      <c r="C9" s="434"/>
      <c r="D9" s="435"/>
      <c r="E9" s="435"/>
      <c r="F9" s="977"/>
      <c r="G9" s="420"/>
      <c r="H9" s="427"/>
      <c r="I9" s="427"/>
      <c r="J9" s="427"/>
      <c r="K9" s="427"/>
      <c r="L9" s="427"/>
      <c r="M9" s="427"/>
      <c r="N9" s="427"/>
      <c r="O9" s="427"/>
      <c r="P9" s="427"/>
    </row>
    <row r="10" spans="1:16" ht="15.75" hidden="1">
      <c r="A10" s="433"/>
      <c r="B10" s="433"/>
      <c r="C10" s="434"/>
      <c r="D10" s="435"/>
      <c r="E10" s="435"/>
      <c r="F10" s="977"/>
      <c r="G10" s="420"/>
      <c r="H10" s="427"/>
      <c r="I10" s="427"/>
      <c r="J10" s="427"/>
      <c r="K10" s="427"/>
      <c r="L10" s="427"/>
      <c r="M10" s="427"/>
      <c r="N10" s="427"/>
      <c r="O10" s="427"/>
      <c r="P10" s="427"/>
    </row>
    <row r="11" spans="1:16" ht="1.5" customHeight="1" hidden="1">
      <c r="A11" s="436"/>
      <c r="B11" s="437"/>
      <c r="C11" s="438"/>
      <c r="D11" s="438"/>
      <c r="E11" s="438"/>
      <c r="F11" s="978"/>
      <c r="G11" s="420"/>
      <c r="H11" s="427"/>
      <c r="I11" s="427"/>
      <c r="J11" s="427"/>
      <c r="K11" s="427"/>
      <c r="L11" s="427"/>
      <c r="M11" s="427"/>
      <c r="N11" s="427"/>
      <c r="O11" s="427"/>
      <c r="P11" s="427"/>
    </row>
    <row r="12" spans="1:16" ht="15.75" hidden="1">
      <c r="A12" s="436"/>
      <c r="B12" s="437"/>
      <c r="C12" s="440"/>
      <c r="D12" s="441"/>
      <c r="E12" s="441"/>
      <c r="F12" s="483"/>
      <c r="G12" s="420"/>
      <c r="H12" s="427"/>
      <c r="I12" s="427"/>
      <c r="J12" s="427"/>
      <c r="K12" s="427"/>
      <c r="L12" s="427"/>
      <c r="M12" s="427"/>
      <c r="N12" s="427"/>
      <c r="O12" s="427"/>
      <c r="P12" s="427"/>
    </row>
    <row r="13" spans="1:16" ht="15.75" hidden="1">
      <c r="A13" s="436"/>
      <c r="B13" s="437"/>
      <c r="C13" s="440"/>
      <c r="D13" s="441"/>
      <c r="E13" s="441"/>
      <c r="F13" s="483"/>
      <c r="G13" s="420"/>
      <c r="H13" s="918"/>
      <c r="I13" s="919"/>
      <c r="J13" s="919"/>
      <c r="K13" s="919"/>
      <c r="L13" s="919"/>
      <c r="M13" s="919"/>
      <c r="N13" s="919"/>
      <c r="O13" s="427"/>
      <c r="P13" s="427"/>
    </row>
    <row r="14" spans="1:15" ht="15.75" hidden="1">
      <c r="A14" s="436"/>
      <c r="B14" s="437"/>
      <c r="C14" s="440"/>
      <c r="D14" s="441"/>
      <c r="E14" s="441"/>
      <c r="F14" s="483"/>
      <c r="G14" s="420"/>
      <c r="H14" s="427"/>
      <c r="I14" s="427"/>
      <c r="J14" s="427"/>
      <c r="K14" s="427"/>
      <c r="L14" s="427"/>
      <c r="M14" s="427"/>
      <c r="N14" s="427"/>
      <c r="O14" s="427"/>
    </row>
    <row r="15" spans="1:7" ht="15.75" hidden="1">
      <c r="A15" s="436"/>
      <c r="B15" s="437"/>
      <c r="C15" s="440"/>
      <c r="D15" s="441"/>
      <c r="E15" s="441"/>
      <c r="F15" s="483"/>
      <c r="G15" s="420"/>
    </row>
    <row r="16" spans="1:7" ht="15.75" hidden="1">
      <c r="A16" s="436"/>
      <c r="B16" s="437"/>
      <c r="C16" s="440"/>
      <c r="D16" s="441"/>
      <c r="E16" s="441"/>
      <c r="F16" s="483"/>
      <c r="G16" s="420"/>
    </row>
    <row r="17" spans="1:7" ht="15.75" hidden="1">
      <c r="A17" s="436"/>
      <c r="B17" s="437"/>
      <c r="C17" s="440"/>
      <c r="D17" s="441"/>
      <c r="E17" s="441"/>
      <c r="F17" s="483"/>
      <c r="G17" s="420"/>
    </row>
    <row r="18" spans="1:7" ht="15.75" hidden="1">
      <c r="A18" s="436"/>
      <c r="B18" s="437"/>
      <c r="C18" s="438"/>
      <c r="D18" s="438"/>
      <c r="E18" s="438"/>
      <c r="F18" s="979"/>
      <c r="G18" s="420"/>
    </row>
    <row r="19" spans="1:7" ht="15.75" hidden="1">
      <c r="A19" s="436"/>
      <c r="B19" s="437"/>
      <c r="C19" s="440"/>
      <c r="D19" s="441"/>
      <c r="E19" s="441"/>
      <c r="F19" s="483"/>
      <c r="G19" s="420"/>
    </row>
    <row r="20" spans="1:7" ht="15.75" hidden="1">
      <c r="A20" s="436"/>
      <c r="B20" s="437"/>
      <c r="C20" s="440"/>
      <c r="D20" s="441"/>
      <c r="E20" s="441"/>
      <c r="F20" s="483"/>
      <c r="G20" s="420"/>
    </row>
    <row r="21" spans="1:7" ht="15.75" hidden="1">
      <c r="A21" s="436"/>
      <c r="B21" s="437"/>
      <c r="C21" s="440"/>
      <c r="D21" s="441"/>
      <c r="E21" s="441"/>
      <c r="F21" s="483"/>
      <c r="G21" s="420"/>
    </row>
    <row r="22" spans="1:7" ht="15.75" hidden="1">
      <c r="A22" s="436"/>
      <c r="B22" s="437"/>
      <c r="C22" s="440"/>
      <c r="D22" s="441"/>
      <c r="E22" s="441"/>
      <c r="F22" s="483"/>
      <c r="G22" s="420"/>
    </row>
    <row r="23" spans="1:7" ht="15.75" hidden="1">
      <c r="A23" s="436"/>
      <c r="B23" s="437"/>
      <c r="C23" s="440"/>
      <c r="D23" s="441"/>
      <c r="E23" s="441"/>
      <c r="F23" s="483"/>
      <c r="G23" s="420"/>
    </row>
    <row r="24" spans="1:7" ht="15.75" hidden="1">
      <c r="A24" s="436"/>
      <c r="B24" s="437"/>
      <c r="C24" s="440"/>
      <c r="D24" s="426"/>
      <c r="E24" s="441"/>
      <c r="F24" s="483"/>
      <c r="G24" s="420"/>
    </row>
    <row r="25" spans="1:7" ht="15.75" hidden="1">
      <c r="A25" s="436"/>
      <c r="B25" s="437"/>
      <c r="C25" s="438"/>
      <c r="D25" s="442"/>
      <c r="E25" s="443"/>
      <c r="F25" s="980"/>
      <c r="G25" s="420"/>
    </row>
    <row r="26" spans="1:7" ht="15.75" hidden="1">
      <c r="A26" s="436"/>
      <c r="B26" s="437"/>
      <c r="C26" s="438"/>
      <c r="D26" s="438"/>
      <c r="E26" s="438"/>
      <c r="F26" s="978"/>
      <c r="G26" s="420"/>
    </row>
    <row r="27" spans="1:7" ht="15.75" hidden="1">
      <c r="A27" s="436"/>
      <c r="B27" s="437"/>
      <c r="C27" s="438"/>
      <c r="D27" s="426"/>
      <c r="E27" s="443"/>
      <c r="F27" s="483"/>
      <c r="G27" s="420"/>
    </row>
    <row r="28" spans="1:7" ht="15.75" hidden="1">
      <c r="A28" s="436"/>
      <c r="B28" s="437"/>
      <c r="C28" s="438"/>
      <c r="D28" s="426"/>
      <c r="E28" s="443"/>
      <c r="F28" s="483"/>
      <c r="G28" s="420"/>
    </row>
    <row r="29" spans="1:7" ht="1.5" customHeight="1" hidden="1">
      <c r="A29" s="436"/>
      <c r="B29" s="437"/>
      <c r="C29" s="440"/>
      <c r="D29" s="426"/>
      <c r="E29" s="441"/>
      <c r="F29" s="483"/>
      <c r="G29" s="420"/>
    </row>
    <row r="30" spans="1:7" ht="15.75" hidden="1">
      <c r="A30" s="436"/>
      <c r="B30" s="437"/>
      <c r="C30" s="438"/>
      <c r="D30" s="442"/>
      <c r="E30" s="444"/>
      <c r="F30" s="981"/>
      <c r="G30" s="420"/>
    </row>
    <row r="31" spans="1:7" ht="16.5" hidden="1" thickBot="1">
      <c r="A31" s="445"/>
      <c r="B31" s="445"/>
      <c r="C31" s="446"/>
      <c r="D31" s="446"/>
      <c r="E31" s="446"/>
      <c r="F31" s="978"/>
      <c r="G31" s="420"/>
    </row>
    <row r="32" spans="1:7" ht="15.75" hidden="1">
      <c r="A32" s="448"/>
      <c r="B32" s="448"/>
      <c r="C32" s="449"/>
      <c r="D32" s="449"/>
      <c r="E32" s="449"/>
      <c r="F32" s="978"/>
      <c r="G32" s="420"/>
    </row>
    <row r="33" spans="1:7" ht="15.75" hidden="1">
      <c r="A33" s="448"/>
      <c r="B33" s="448"/>
      <c r="C33" s="449"/>
      <c r="D33" s="449"/>
      <c r="E33" s="449"/>
      <c r="F33" s="978"/>
      <c r="G33" s="420"/>
    </row>
    <row r="34" spans="1:7" ht="15.75" hidden="1">
      <c r="A34" s="433"/>
      <c r="B34" s="433"/>
      <c r="C34" s="451"/>
      <c r="D34" s="452"/>
      <c r="E34" s="435"/>
      <c r="F34" s="977"/>
      <c r="G34" s="420"/>
    </row>
    <row r="35" spans="1:7" ht="18.75" customHeight="1" hidden="1">
      <c r="A35" s="433"/>
      <c r="B35" s="437"/>
      <c r="C35" s="451"/>
      <c r="D35" s="452"/>
      <c r="E35" s="453"/>
      <c r="F35" s="977"/>
      <c r="G35" s="420"/>
    </row>
    <row r="36" spans="1:7" ht="0.75" customHeight="1" hidden="1">
      <c r="A36" s="433"/>
      <c r="B36" s="437"/>
      <c r="C36" s="454"/>
      <c r="D36" s="452"/>
      <c r="E36" s="435"/>
      <c r="F36" s="977"/>
      <c r="G36" s="420"/>
    </row>
    <row r="37" spans="1:7" ht="16.5" customHeight="1" hidden="1">
      <c r="A37" s="433"/>
      <c r="B37" s="437"/>
      <c r="C37" s="455"/>
      <c r="D37" s="456"/>
      <c r="E37" s="457"/>
      <c r="F37" s="977"/>
      <c r="G37" s="420"/>
    </row>
    <row r="38" spans="1:7" ht="0.75" customHeight="1" hidden="1">
      <c r="A38" s="433"/>
      <c r="B38" s="437"/>
      <c r="C38" s="455"/>
      <c r="D38" s="456"/>
      <c r="E38" s="457"/>
      <c r="F38" s="977"/>
      <c r="G38" s="420"/>
    </row>
    <row r="39" spans="1:7" ht="19.5" customHeight="1" hidden="1">
      <c r="A39" s="433"/>
      <c r="B39" s="437"/>
      <c r="C39" s="455"/>
      <c r="D39" s="456"/>
      <c r="E39" s="457"/>
      <c r="F39" s="977"/>
      <c r="G39" s="420"/>
    </row>
    <row r="40" spans="1:7" ht="0.75" customHeight="1" hidden="1">
      <c r="A40" s="433"/>
      <c r="B40" s="437"/>
      <c r="C40" s="455"/>
      <c r="D40" s="456"/>
      <c r="E40" s="457"/>
      <c r="F40" s="977"/>
      <c r="G40" s="420"/>
    </row>
    <row r="41" spans="1:7" ht="0.75" customHeight="1" hidden="1">
      <c r="A41" s="433"/>
      <c r="B41" s="437"/>
      <c r="C41" s="455"/>
      <c r="D41" s="456"/>
      <c r="E41" s="457"/>
      <c r="F41" s="977"/>
      <c r="G41" s="420"/>
    </row>
    <row r="42" spans="1:7" ht="0.75" customHeight="1" hidden="1">
      <c r="A42" s="433"/>
      <c r="B42" s="437"/>
      <c r="C42" s="455"/>
      <c r="D42" s="456"/>
      <c r="E42" s="457"/>
      <c r="F42" s="977"/>
      <c r="G42" s="420"/>
    </row>
    <row r="43" spans="1:7" ht="18" customHeight="1" hidden="1">
      <c r="A43" s="433"/>
      <c r="B43" s="437"/>
      <c r="C43" s="455"/>
      <c r="D43" s="456"/>
      <c r="E43" s="457"/>
      <c r="F43" s="977"/>
      <c r="G43" s="420"/>
    </row>
    <row r="44" spans="1:7" ht="16.5" customHeight="1" hidden="1">
      <c r="A44" s="433"/>
      <c r="B44" s="437"/>
      <c r="C44" s="455"/>
      <c r="D44" s="456"/>
      <c r="E44" s="457"/>
      <c r="F44" s="977"/>
      <c r="G44" s="420"/>
    </row>
    <row r="45" spans="1:7" ht="19.5" customHeight="1" hidden="1">
      <c r="A45" s="433"/>
      <c r="B45" s="437"/>
      <c r="C45" s="455"/>
      <c r="D45" s="456"/>
      <c r="E45" s="457"/>
      <c r="F45" s="977"/>
      <c r="G45" s="420"/>
    </row>
    <row r="46" spans="1:7" ht="16.5" hidden="1" thickBot="1">
      <c r="A46" s="433"/>
      <c r="B46" s="437"/>
      <c r="C46" s="458"/>
      <c r="D46" s="459"/>
      <c r="E46" s="460"/>
      <c r="F46" s="977"/>
      <c r="G46" s="420"/>
    </row>
    <row r="47" spans="1:7" ht="16.5" hidden="1" thickBot="1">
      <c r="A47" s="433"/>
      <c r="B47" s="437"/>
      <c r="C47" s="458"/>
      <c r="D47" s="462"/>
      <c r="E47" s="462"/>
      <c r="F47" s="982"/>
      <c r="G47" s="420"/>
    </row>
    <row r="48" spans="1:7" ht="15.75" hidden="1">
      <c r="A48" s="433"/>
      <c r="B48" s="433"/>
      <c r="C48" s="431"/>
      <c r="D48" s="432"/>
      <c r="E48" s="432"/>
      <c r="F48" s="977"/>
      <c r="G48" s="420"/>
    </row>
    <row r="49" spans="1:7" ht="15.75" hidden="1">
      <c r="A49" s="436"/>
      <c r="B49" s="437"/>
      <c r="C49" s="434"/>
      <c r="D49" s="435"/>
      <c r="E49" s="435"/>
      <c r="F49" s="977"/>
      <c r="G49" s="420"/>
    </row>
    <row r="50" spans="1:7" ht="15.75" hidden="1">
      <c r="A50" s="436"/>
      <c r="B50" s="437"/>
      <c r="C50" s="434"/>
      <c r="D50" s="435"/>
      <c r="E50" s="435"/>
      <c r="F50" s="977"/>
      <c r="G50" s="420"/>
    </row>
    <row r="51" spans="1:7" ht="15.75" hidden="1">
      <c r="A51" s="436"/>
      <c r="B51" s="437"/>
      <c r="C51" s="434"/>
      <c r="D51" s="435"/>
      <c r="E51" s="435"/>
      <c r="F51" s="977"/>
      <c r="G51" s="420"/>
    </row>
    <row r="52" spans="1:7" ht="15.75" hidden="1">
      <c r="A52" s="436"/>
      <c r="B52" s="437"/>
      <c r="C52" s="434"/>
      <c r="D52" s="435"/>
      <c r="E52" s="435"/>
      <c r="F52" s="977"/>
      <c r="G52" s="420"/>
    </row>
    <row r="53" spans="1:7" ht="15.75" hidden="1">
      <c r="A53" s="436"/>
      <c r="B53" s="437"/>
      <c r="C53" s="434"/>
      <c r="D53" s="435"/>
      <c r="E53" s="435"/>
      <c r="F53" s="977"/>
      <c r="G53" s="420"/>
    </row>
    <row r="54" spans="1:7" ht="15.75" hidden="1">
      <c r="A54" s="436"/>
      <c r="B54" s="437"/>
      <c r="C54" s="454"/>
      <c r="D54" s="435"/>
      <c r="E54" s="435"/>
      <c r="F54" s="977"/>
      <c r="G54" s="420"/>
    </row>
    <row r="55" spans="1:7" ht="15.75" hidden="1">
      <c r="A55" s="436"/>
      <c r="B55" s="437"/>
      <c r="C55" s="454"/>
      <c r="D55" s="435"/>
      <c r="E55" s="435"/>
      <c r="F55" s="977"/>
      <c r="G55" s="420"/>
    </row>
    <row r="56" spans="1:7" ht="0.75" customHeight="1" hidden="1">
      <c r="A56" s="436"/>
      <c r="B56" s="463"/>
      <c r="C56" s="455"/>
      <c r="D56" s="457"/>
      <c r="E56" s="457"/>
      <c r="F56" s="977"/>
      <c r="G56" s="420"/>
    </row>
    <row r="57" spans="1:7" ht="15.75" hidden="1">
      <c r="A57" s="436"/>
      <c r="B57" s="464"/>
      <c r="C57" s="465"/>
      <c r="D57" s="466"/>
      <c r="E57" s="467"/>
      <c r="F57" s="977"/>
      <c r="G57" s="420"/>
    </row>
    <row r="58" spans="1:7" ht="15.75" hidden="1">
      <c r="A58" s="436"/>
      <c r="B58" s="468"/>
      <c r="C58" s="431"/>
      <c r="D58" s="432"/>
      <c r="E58" s="432"/>
      <c r="F58" s="977"/>
      <c r="G58" s="420"/>
    </row>
    <row r="59" spans="1:7" ht="15.75" hidden="1">
      <c r="A59" s="436"/>
      <c r="B59" s="437"/>
      <c r="C59" s="434"/>
      <c r="D59" s="435"/>
      <c r="E59" s="435"/>
      <c r="F59" s="977"/>
      <c r="G59" s="420"/>
    </row>
    <row r="60" spans="1:7" ht="15.75">
      <c r="A60" s="436" t="s">
        <v>351</v>
      </c>
      <c r="B60" s="437" t="s">
        <v>168</v>
      </c>
      <c r="C60" s="469">
        <v>1</v>
      </c>
      <c r="D60" s="435"/>
      <c r="E60" s="453">
        <v>1</v>
      </c>
      <c r="F60" s="977"/>
      <c r="G60" s="420"/>
    </row>
    <row r="61" spans="1:7" ht="18" customHeight="1">
      <c r="A61" s="436" t="s">
        <v>360</v>
      </c>
      <c r="B61" s="437" t="s">
        <v>362</v>
      </c>
      <c r="C61" s="469">
        <v>2</v>
      </c>
      <c r="D61" s="435"/>
      <c r="E61" s="453">
        <v>2</v>
      </c>
      <c r="F61" s="977"/>
      <c r="G61" s="420"/>
    </row>
    <row r="62" spans="1:7" ht="15.75" customHeight="1" thickBot="1">
      <c r="A62" s="436" t="s">
        <v>361</v>
      </c>
      <c r="B62" s="437" t="s">
        <v>480</v>
      </c>
      <c r="C62" s="469">
        <v>8</v>
      </c>
      <c r="D62" s="461"/>
      <c r="E62" s="453">
        <v>8</v>
      </c>
      <c r="F62" s="977"/>
      <c r="G62" s="420"/>
    </row>
    <row r="63" spans="1:7" ht="15" customHeight="1" thickBot="1">
      <c r="A63" s="436" t="s">
        <v>387</v>
      </c>
      <c r="B63" s="437" t="s">
        <v>485</v>
      </c>
      <c r="C63" s="428">
        <v>2</v>
      </c>
      <c r="D63" s="430"/>
      <c r="E63" s="983">
        <v>2</v>
      </c>
      <c r="F63" s="977"/>
      <c r="G63" s="420"/>
    </row>
    <row r="64" spans="1:7" ht="16.5" thickBot="1">
      <c r="A64" s="433" t="s">
        <v>363</v>
      </c>
      <c r="B64" s="433"/>
      <c r="C64" s="470">
        <f>SUM(C60:C63)</f>
        <v>13</v>
      </c>
      <c r="D64" s="430"/>
      <c r="E64" s="471">
        <f>SUM(E60:E63)</f>
        <v>13</v>
      </c>
      <c r="F64" s="984"/>
      <c r="G64" s="420"/>
    </row>
    <row r="65" spans="1:7" ht="16.5" thickBot="1">
      <c r="A65" s="472"/>
      <c r="B65" s="472"/>
      <c r="C65" s="447"/>
      <c r="D65" s="447"/>
      <c r="E65" s="447"/>
      <c r="F65" s="979"/>
      <c r="G65" s="420"/>
    </row>
    <row r="66" spans="1:7" ht="15.75">
      <c r="A66" s="473" t="s">
        <v>50</v>
      </c>
      <c r="B66" s="474" t="s">
        <v>486</v>
      </c>
      <c r="C66" s="449"/>
      <c r="D66" s="475"/>
      <c r="E66" s="985"/>
      <c r="F66" s="979"/>
      <c r="G66" s="420"/>
    </row>
    <row r="67" spans="1:7" ht="15.75">
      <c r="A67" s="436" t="s">
        <v>351</v>
      </c>
      <c r="B67" s="437" t="s">
        <v>365</v>
      </c>
      <c r="C67" s="440">
        <v>57</v>
      </c>
      <c r="D67" s="440"/>
      <c r="E67" s="440"/>
      <c r="F67" s="986"/>
      <c r="G67" s="420"/>
    </row>
    <row r="68" spans="1:7" ht="16.5" thickBot="1">
      <c r="A68" s="436" t="s">
        <v>360</v>
      </c>
      <c r="B68" s="437" t="s">
        <v>366</v>
      </c>
      <c r="C68" s="477"/>
      <c r="D68" s="478"/>
      <c r="E68" s="477"/>
      <c r="F68" s="986"/>
      <c r="G68" s="420"/>
    </row>
    <row r="69" spans="1:7" ht="16.5" thickBot="1">
      <c r="A69" s="433" t="s">
        <v>367</v>
      </c>
      <c r="B69" s="437"/>
      <c r="C69" s="479">
        <f>SUM(C67:C68)</f>
        <v>57</v>
      </c>
      <c r="D69" s="480"/>
      <c r="E69" s="479">
        <f>SUM(E67:E68)</f>
        <v>0</v>
      </c>
      <c r="F69" s="986"/>
      <c r="G69" s="420"/>
    </row>
    <row r="70" spans="1:7" ht="15.75">
      <c r="A70" s="1094" t="s">
        <v>368</v>
      </c>
      <c r="B70" s="1095"/>
      <c r="C70" s="481"/>
      <c r="D70" s="482"/>
      <c r="E70" s="483"/>
      <c r="F70" s="483"/>
      <c r="G70" s="420"/>
    </row>
    <row r="71" spans="1:7" ht="16.5" thickBot="1">
      <c r="A71" s="484"/>
      <c r="B71" s="484"/>
      <c r="C71" s="485"/>
      <c r="D71" s="482"/>
      <c r="E71" s="483"/>
      <c r="F71" s="483"/>
      <c r="G71" s="420"/>
    </row>
    <row r="72" spans="1:7" ht="16.5" thickBot="1">
      <c r="A72" s="484"/>
      <c r="B72" s="484"/>
      <c r="C72" s="486"/>
      <c r="D72" s="487"/>
      <c r="E72" s="483"/>
      <c r="F72" s="483"/>
      <c r="G72" s="420"/>
    </row>
    <row r="73" spans="1:7" ht="15.75">
      <c r="A73" s="420"/>
      <c r="B73" s="420"/>
      <c r="C73" s="423"/>
      <c r="D73" s="423"/>
      <c r="E73" s="423"/>
      <c r="F73" s="423"/>
      <c r="G73" s="420"/>
    </row>
    <row r="74" spans="1:7" ht="15.75">
      <c r="A74" s="420"/>
      <c r="B74" s="488"/>
      <c r="C74" s="423"/>
      <c r="D74" s="423"/>
      <c r="E74" s="423"/>
      <c r="F74" s="423"/>
      <c r="G74" s="420"/>
    </row>
    <row r="75" spans="1:7" ht="15.75">
      <c r="A75" s="420"/>
      <c r="B75" s="420"/>
      <c r="C75" s="423"/>
      <c r="D75" s="423"/>
      <c r="E75" s="423"/>
      <c r="F75" s="423"/>
      <c r="G75" s="420"/>
    </row>
    <row r="76" spans="1:7" ht="15.75">
      <c r="A76" s="420"/>
      <c r="B76" s="420"/>
      <c r="C76" s="423"/>
      <c r="D76" s="423"/>
      <c r="E76" s="423"/>
      <c r="F76" s="423"/>
      <c r="G76" s="420"/>
    </row>
    <row r="77" spans="1:7" ht="15.75">
      <c r="A77" s="420"/>
      <c r="B77" s="488"/>
      <c r="C77" s="423"/>
      <c r="D77" s="423"/>
      <c r="E77" s="423"/>
      <c r="F77" s="423"/>
      <c r="G77" s="420"/>
    </row>
    <row r="78" spans="1:7" ht="15.75">
      <c r="A78" s="420"/>
      <c r="B78" s="420"/>
      <c r="C78" s="423"/>
      <c r="D78" s="423"/>
      <c r="E78" s="423"/>
      <c r="F78" s="423"/>
      <c r="G78" s="420"/>
    </row>
    <row r="79" spans="1:7" ht="15.75">
      <c r="A79" s="420"/>
      <c r="B79" s="420"/>
      <c r="C79" s="423"/>
      <c r="D79" s="423"/>
      <c r="E79" s="423"/>
      <c r="F79" s="423"/>
      <c r="G79" s="420"/>
    </row>
    <row r="80" spans="1:7" ht="15.75">
      <c r="A80" s="420"/>
      <c r="B80" s="420"/>
      <c r="C80" s="423"/>
      <c r="D80" s="423"/>
      <c r="E80" s="423"/>
      <c r="F80" s="423"/>
      <c r="G80" s="420"/>
    </row>
    <row r="81" spans="1:7" ht="15.75">
      <c r="A81" s="420"/>
      <c r="B81" s="420"/>
      <c r="C81" s="423"/>
      <c r="D81" s="423"/>
      <c r="E81" s="423"/>
      <c r="F81" s="423"/>
      <c r="G81" s="420"/>
    </row>
    <row r="82" spans="1:7" ht="15.75">
      <c r="A82" s="420"/>
      <c r="B82" s="420"/>
      <c r="C82" s="423"/>
      <c r="D82" s="423"/>
      <c r="E82" s="423"/>
      <c r="F82" s="423"/>
      <c r="G82" s="420"/>
    </row>
    <row r="83" spans="1:7" ht="15.75">
      <c r="A83" s="420"/>
      <c r="B83" s="420"/>
      <c r="C83" s="423"/>
      <c r="D83" s="423"/>
      <c r="E83" s="423"/>
      <c r="F83" s="423"/>
      <c r="G83" s="420"/>
    </row>
  </sheetData>
  <sheetProtection/>
  <mergeCells count="4">
    <mergeCell ref="A1:F1"/>
    <mergeCell ref="A3:F3"/>
    <mergeCell ref="A70:B70"/>
    <mergeCell ref="B2:F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J14" sqref="J14"/>
    </sheetView>
  </sheetViews>
  <sheetFormatPr defaultColWidth="9.00390625" defaultRowHeight="12.75"/>
  <cols>
    <col min="3" max="3" width="45.375" style="0" customWidth="1"/>
    <col min="4" max="4" width="15.875" style="0" customWidth="1"/>
    <col min="5" max="5" width="11.75390625" style="0" customWidth="1"/>
  </cols>
  <sheetData>
    <row r="1" ht="18.75">
      <c r="C1" s="54" t="s">
        <v>528</v>
      </c>
    </row>
    <row r="2" spans="3:5" ht="13.5" thickBot="1">
      <c r="C2" t="s">
        <v>913</v>
      </c>
      <c r="E2" t="s">
        <v>0</v>
      </c>
    </row>
    <row r="3" spans="1:5" ht="16.5" thickBot="1">
      <c r="A3" s="21"/>
      <c r="B3" s="57" t="s">
        <v>1</v>
      </c>
      <c r="C3" s="23"/>
      <c r="D3" s="55" t="s">
        <v>86</v>
      </c>
      <c r="E3" s="22" t="s">
        <v>87</v>
      </c>
    </row>
    <row r="4" spans="1:5" ht="16.5" customHeight="1" thickBot="1">
      <c r="A4" s="6">
        <v>1</v>
      </c>
      <c r="B4" s="11" t="s">
        <v>534</v>
      </c>
      <c r="C4" s="19"/>
      <c r="D4" s="2"/>
      <c r="E4" s="1010">
        <v>1731390</v>
      </c>
    </row>
    <row r="5" spans="1:5" ht="16.5" customHeight="1">
      <c r="A5" s="6">
        <v>2</v>
      </c>
      <c r="B5" s="11" t="s">
        <v>535</v>
      </c>
      <c r="C5" s="19"/>
      <c r="D5" s="1010"/>
      <c r="E5" s="5">
        <v>1578083</v>
      </c>
    </row>
    <row r="6" spans="1:5" ht="16.5" customHeight="1">
      <c r="A6" s="7">
        <v>3</v>
      </c>
      <c r="B6" s="1006" t="s">
        <v>536</v>
      </c>
      <c r="C6" s="20"/>
      <c r="D6" s="8"/>
      <c r="E6" s="1035">
        <f>E4-E5</f>
        <v>153307</v>
      </c>
    </row>
    <row r="7" spans="1:5" ht="18" customHeight="1">
      <c r="A7" s="7">
        <v>4</v>
      </c>
      <c r="B7" s="13" t="s">
        <v>537</v>
      </c>
      <c r="C7" s="20"/>
      <c r="D7" s="8"/>
      <c r="E7" s="8">
        <v>145154</v>
      </c>
    </row>
    <row r="8" spans="1:5" ht="19.5" customHeight="1">
      <c r="A8" s="7">
        <v>5</v>
      </c>
      <c r="B8" s="13" t="s">
        <v>538</v>
      </c>
      <c r="C8" s="20"/>
      <c r="D8" s="8"/>
      <c r="E8" s="8">
        <v>195715</v>
      </c>
    </row>
    <row r="9" spans="1:5" ht="15.75" customHeight="1">
      <c r="A9" s="7">
        <v>6</v>
      </c>
      <c r="B9" s="1006" t="s">
        <v>545</v>
      </c>
      <c r="C9" s="20"/>
      <c r="D9" s="8"/>
      <c r="E9" s="1035">
        <v>-50561</v>
      </c>
    </row>
    <row r="10" spans="1:5" ht="15" customHeight="1">
      <c r="A10" s="7">
        <v>7</v>
      </c>
      <c r="B10" s="1007" t="s">
        <v>539</v>
      </c>
      <c r="C10" s="20"/>
      <c r="D10" s="8"/>
      <c r="E10" s="1036">
        <f>E6+E9</f>
        <v>102746</v>
      </c>
    </row>
    <row r="11" spans="1:5" ht="17.25" customHeight="1">
      <c r="A11" s="7">
        <v>8</v>
      </c>
      <c r="B11" s="11" t="s">
        <v>540</v>
      </c>
      <c r="C11" s="19"/>
      <c r="D11" s="8"/>
      <c r="E11" s="8">
        <v>0</v>
      </c>
    </row>
    <row r="12" spans="1:5" ht="17.25" customHeight="1">
      <c r="A12" s="16">
        <v>9</v>
      </c>
      <c r="B12" s="11" t="s">
        <v>541</v>
      </c>
      <c r="C12" s="19"/>
      <c r="D12" s="8"/>
      <c r="E12" s="8">
        <v>0</v>
      </c>
    </row>
    <row r="13" spans="1:5" ht="18" customHeight="1">
      <c r="A13" s="25">
        <v>10</v>
      </c>
      <c r="B13" s="1006" t="s">
        <v>542</v>
      </c>
      <c r="C13" s="20"/>
      <c r="D13" s="8"/>
      <c r="E13" s="8"/>
    </row>
    <row r="14" spans="1:5" ht="15.75" customHeight="1">
      <c r="A14" s="25">
        <v>11</v>
      </c>
      <c r="B14" s="13" t="s">
        <v>543</v>
      </c>
      <c r="C14" s="20"/>
      <c r="D14" s="8"/>
      <c r="E14" s="8"/>
    </row>
    <row r="15" spans="1:5" ht="16.5" customHeight="1">
      <c r="A15" s="25">
        <v>12</v>
      </c>
      <c r="B15" s="13" t="s">
        <v>544</v>
      </c>
      <c r="C15" s="20"/>
      <c r="D15" s="8"/>
      <c r="E15" s="8"/>
    </row>
    <row r="16" spans="1:5" ht="18" customHeight="1">
      <c r="A16" s="25">
        <v>13</v>
      </c>
      <c r="B16" s="1006" t="s">
        <v>546</v>
      </c>
      <c r="C16" s="20"/>
      <c r="D16" s="8"/>
      <c r="E16" s="8"/>
    </row>
    <row r="17" spans="1:5" ht="18" customHeight="1" thickBot="1">
      <c r="A17" s="1">
        <v>14</v>
      </c>
      <c r="B17" s="1007" t="s">
        <v>547</v>
      </c>
      <c r="C17" s="19"/>
      <c r="D17" s="1011"/>
      <c r="E17" s="1011">
        <v>0</v>
      </c>
    </row>
    <row r="18" spans="1:5" ht="21.75" customHeight="1" thickBot="1">
      <c r="A18" s="21">
        <v>15</v>
      </c>
      <c r="B18" s="60" t="s">
        <v>901</v>
      </c>
      <c r="C18" s="61"/>
      <c r="D18" s="63">
        <v>110124</v>
      </c>
      <c r="E18" s="64">
        <f>E10</f>
        <v>102746</v>
      </c>
    </row>
    <row r="19" spans="1:5" ht="18.75" customHeight="1">
      <c r="A19" s="1">
        <v>16</v>
      </c>
      <c r="B19" s="1096" t="s">
        <v>549</v>
      </c>
      <c r="C19" s="1097"/>
      <c r="D19" s="2"/>
      <c r="E19" s="62">
        <v>459</v>
      </c>
    </row>
    <row r="20" spans="1:5" ht="16.5" customHeight="1">
      <c r="A20" s="1">
        <v>17</v>
      </c>
      <c r="B20" s="1098" t="s">
        <v>550</v>
      </c>
      <c r="C20" s="1099"/>
      <c r="D20" s="1013">
        <v>110124</v>
      </c>
      <c r="E20" s="1012">
        <f>E18-E19</f>
        <v>102287</v>
      </c>
    </row>
    <row r="21" spans="1:5" ht="19.5" customHeight="1" thickBot="1">
      <c r="A21" s="1">
        <v>18</v>
      </c>
      <c r="B21" s="1008" t="s">
        <v>551</v>
      </c>
      <c r="C21" s="58"/>
      <c r="D21" s="2"/>
      <c r="E21" s="62"/>
    </row>
    <row r="22" spans="1:5" ht="18" customHeight="1" thickBot="1">
      <c r="A22" s="59">
        <v>19</v>
      </c>
      <c r="B22" s="60" t="s">
        <v>552</v>
      </c>
      <c r="C22" s="1009"/>
      <c r="D22" s="63"/>
      <c r="E22" s="64"/>
    </row>
  </sheetData>
  <sheetProtection/>
  <mergeCells count="2">
    <mergeCell ref="B19:C19"/>
    <mergeCell ref="B20:C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6.375" style="110" customWidth="1"/>
    <col min="2" max="2" width="8.00390625" style="110" customWidth="1"/>
    <col min="3" max="3" width="39.25390625" style="110" customWidth="1"/>
    <col min="4" max="4" width="12.75390625" style="110" customWidth="1"/>
    <col min="5" max="5" width="15.125" style="110" customWidth="1"/>
    <col min="6" max="6" width="12.125" style="110" customWidth="1"/>
    <col min="7" max="16384" width="9.125" style="110" customWidth="1"/>
  </cols>
  <sheetData>
    <row r="1" spans="1:6" ht="15">
      <c r="A1" s="109"/>
      <c r="B1" s="109"/>
      <c r="C1" s="1079" t="s">
        <v>914</v>
      </c>
      <c r="D1" s="1080"/>
      <c r="E1" s="1080"/>
      <c r="F1" s="1080"/>
    </row>
    <row r="2" spans="1:5" ht="15">
      <c r="A2" s="1081" t="s">
        <v>443</v>
      </c>
      <c r="B2" s="1081"/>
      <c r="C2" s="1081"/>
      <c r="D2" s="1081"/>
      <c r="E2" s="1081"/>
    </row>
    <row r="3" spans="1:5" ht="15">
      <c r="A3" s="1081" t="s">
        <v>498</v>
      </c>
      <c r="B3" s="1081"/>
      <c r="C3" s="1081"/>
      <c r="D3" s="1081"/>
      <c r="E3" s="1081"/>
    </row>
    <row r="5" spans="1:5" ht="15.75">
      <c r="A5" s="111" t="s">
        <v>200</v>
      </c>
      <c r="B5" s="111"/>
      <c r="C5" s="111"/>
      <c r="D5" s="111"/>
      <c r="E5" s="111"/>
    </row>
    <row r="6" spans="1:5" ht="16.5" thickBot="1">
      <c r="A6" s="111"/>
      <c r="B6" s="111"/>
      <c r="C6" s="111"/>
      <c r="D6" s="1087" t="s">
        <v>3</v>
      </c>
      <c r="E6" s="1087"/>
    </row>
    <row r="7" spans="1:6" ht="72" thickBot="1">
      <c r="A7" s="383" t="s">
        <v>201</v>
      </c>
      <c r="B7" s="384" t="s">
        <v>202</v>
      </c>
      <c r="C7" s="385" t="s">
        <v>203</v>
      </c>
      <c r="D7" s="385" t="s">
        <v>449</v>
      </c>
      <c r="E7" s="386" t="s">
        <v>520</v>
      </c>
      <c r="F7" s="388" t="s">
        <v>501</v>
      </c>
    </row>
    <row r="8" spans="1:6" ht="15.75" thickBot="1">
      <c r="A8" s="118">
        <v>1</v>
      </c>
      <c r="B8" s="119">
        <v>2</v>
      </c>
      <c r="C8" s="119">
        <v>3</v>
      </c>
      <c r="D8" s="119">
        <v>4</v>
      </c>
      <c r="E8" s="120">
        <v>5</v>
      </c>
      <c r="F8" s="387">
        <v>6</v>
      </c>
    </row>
    <row r="9" spans="1:6" ht="15">
      <c r="A9" s="357" t="s">
        <v>14</v>
      </c>
      <c r="B9" s="123" t="s">
        <v>44</v>
      </c>
      <c r="C9" s="124" t="s">
        <v>204</v>
      </c>
      <c r="D9" s="125"/>
      <c r="E9" s="353"/>
      <c r="F9" s="389"/>
    </row>
    <row r="10" spans="1:6" ht="15">
      <c r="A10" s="128" t="s">
        <v>15</v>
      </c>
      <c r="B10" s="129"/>
      <c r="C10" s="130" t="s">
        <v>205</v>
      </c>
      <c r="D10" s="131"/>
      <c r="E10" s="337"/>
      <c r="F10" s="390"/>
    </row>
    <row r="11" spans="1:6" ht="15">
      <c r="A11" s="128" t="s">
        <v>16</v>
      </c>
      <c r="B11" s="129"/>
      <c r="C11" s="134" t="s">
        <v>206</v>
      </c>
      <c r="D11" s="135">
        <v>2000</v>
      </c>
      <c r="E11" s="136">
        <v>1855</v>
      </c>
      <c r="F11" s="391">
        <v>1845</v>
      </c>
    </row>
    <row r="12" spans="1:6" ht="15">
      <c r="A12" s="128" t="s">
        <v>17</v>
      </c>
      <c r="B12" s="129"/>
      <c r="C12" s="134" t="s">
        <v>207</v>
      </c>
      <c r="D12" s="135"/>
      <c r="E12" s="136"/>
      <c r="F12" s="391"/>
    </row>
    <row r="13" spans="1:6" ht="15">
      <c r="A13" s="128" t="s">
        <v>18</v>
      </c>
      <c r="B13" s="129"/>
      <c r="C13" s="134" t="s">
        <v>208</v>
      </c>
      <c r="D13" s="135"/>
      <c r="E13" s="136"/>
      <c r="F13" s="391"/>
    </row>
    <row r="14" spans="1:6" ht="15">
      <c r="A14" s="128"/>
      <c r="B14" s="138"/>
      <c r="C14" s="139" t="s">
        <v>209</v>
      </c>
      <c r="D14" s="140"/>
      <c r="E14" s="273"/>
      <c r="F14" s="391"/>
    </row>
    <row r="15" spans="1:6" ht="26.25" thickBot="1">
      <c r="A15" s="128" t="s">
        <v>19</v>
      </c>
      <c r="B15" s="143"/>
      <c r="C15" s="144" t="s">
        <v>210</v>
      </c>
      <c r="D15" s="145"/>
      <c r="E15" s="193"/>
      <c r="F15" s="391"/>
    </row>
    <row r="16" spans="1:7" ht="15.75" thickBot="1">
      <c r="A16" s="128" t="s">
        <v>20</v>
      </c>
      <c r="B16" s="148"/>
      <c r="C16" s="149" t="s">
        <v>211</v>
      </c>
      <c r="D16" s="150">
        <f>SUM(D11:D15)</f>
        <v>2000</v>
      </c>
      <c r="E16" s="231">
        <f>SUM(E11:E15)</f>
        <v>1855</v>
      </c>
      <c r="F16" s="152">
        <f>SUM(F11:F15)</f>
        <v>1845</v>
      </c>
      <c r="G16" s="153"/>
    </row>
    <row r="17" spans="1:6" ht="15">
      <c r="A17" s="128" t="s">
        <v>45</v>
      </c>
      <c r="B17" s="154"/>
      <c r="C17" s="155" t="s">
        <v>212</v>
      </c>
      <c r="D17" s="156"/>
      <c r="E17" s="336"/>
      <c r="F17" s="391"/>
    </row>
    <row r="18" spans="1:6" ht="15">
      <c r="A18" s="128" t="s">
        <v>46</v>
      </c>
      <c r="B18" s="158"/>
      <c r="C18" s="159" t="s">
        <v>213</v>
      </c>
      <c r="D18" s="160"/>
      <c r="E18" s="161"/>
      <c r="F18" s="391"/>
    </row>
    <row r="19" spans="1:6" ht="15">
      <c r="A19" s="128" t="s">
        <v>22</v>
      </c>
      <c r="B19" s="163"/>
      <c r="C19" s="164" t="s">
        <v>214</v>
      </c>
      <c r="D19" s="165"/>
      <c r="E19" s="136"/>
      <c r="F19" s="391"/>
    </row>
    <row r="20" spans="1:6" ht="26.25" thickBot="1">
      <c r="A20" s="128" t="s">
        <v>23</v>
      </c>
      <c r="B20" s="167"/>
      <c r="C20" s="189" t="s">
        <v>215</v>
      </c>
      <c r="D20" s="299"/>
      <c r="E20" s="300"/>
      <c r="F20" s="392"/>
    </row>
    <row r="21" spans="1:6" ht="26.25" thickBot="1">
      <c r="A21" s="128" t="s">
        <v>24</v>
      </c>
      <c r="B21" s="204"/>
      <c r="C21" s="360" t="s">
        <v>216</v>
      </c>
      <c r="D21" s="174">
        <f>SUM(D18:D20)</f>
        <v>0</v>
      </c>
      <c r="E21" s="231">
        <f>SUM(E18:E20)</f>
        <v>0</v>
      </c>
      <c r="F21" s="152">
        <f>SUM(F18:F20)</f>
        <v>0</v>
      </c>
    </row>
    <row r="22" spans="1:6" ht="15.75" thickBot="1">
      <c r="A22" s="361" t="s">
        <v>25</v>
      </c>
      <c r="B22" s="362"/>
      <c r="C22" s="277" t="s">
        <v>217</v>
      </c>
      <c r="D22" s="363">
        <f>SUM(D16+D21)</f>
        <v>2000</v>
      </c>
      <c r="E22" s="231">
        <f>SUM(E16+E21)</f>
        <v>1855</v>
      </c>
      <c r="F22" s="152">
        <f>SUM(F16+F21)</f>
        <v>1845</v>
      </c>
    </row>
    <row r="23" spans="1:6" ht="15">
      <c r="A23" s="128" t="s">
        <v>10</v>
      </c>
      <c r="B23" s="180" t="s">
        <v>48</v>
      </c>
      <c r="C23" s="155" t="s">
        <v>218</v>
      </c>
      <c r="D23" s="181"/>
      <c r="E23" s="182"/>
      <c r="F23" s="391"/>
    </row>
    <row r="24" spans="1:6" ht="15">
      <c r="A24" s="128" t="s">
        <v>11</v>
      </c>
      <c r="B24" s="184"/>
      <c r="C24" s="130" t="s">
        <v>219</v>
      </c>
      <c r="D24" s="185"/>
      <c r="E24" s="186"/>
      <c r="F24" s="391"/>
    </row>
    <row r="25" spans="1:6" ht="15">
      <c r="A25" s="128" t="s">
        <v>12</v>
      </c>
      <c r="B25" s="163"/>
      <c r="C25" s="159" t="s">
        <v>220</v>
      </c>
      <c r="D25" s="135"/>
      <c r="E25" s="136"/>
      <c r="F25" s="391"/>
    </row>
    <row r="26" spans="1:6" ht="15">
      <c r="A26" s="128" t="s">
        <v>27</v>
      </c>
      <c r="B26" s="163"/>
      <c r="C26" s="164" t="s">
        <v>221</v>
      </c>
      <c r="D26" s="135"/>
      <c r="E26" s="338"/>
      <c r="F26" s="391"/>
    </row>
    <row r="27" spans="1:6" ht="15">
      <c r="A27" s="128" t="s">
        <v>28</v>
      </c>
      <c r="B27" s="163"/>
      <c r="C27" s="164" t="s">
        <v>222</v>
      </c>
      <c r="D27" s="135"/>
      <c r="E27" s="136"/>
      <c r="F27" s="391"/>
    </row>
    <row r="28" spans="1:6" ht="25.5">
      <c r="A28" s="128" t="s">
        <v>29</v>
      </c>
      <c r="B28" s="163"/>
      <c r="C28" s="189" t="s">
        <v>223</v>
      </c>
      <c r="D28" s="135"/>
      <c r="E28" s="338"/>
      <c r="F28" s="391"/>
    </row>
    <row r="29" spans="1:6" ht="15">
      <c r="A29" s="128" t="s">
        <v>30</v>
      </c>
      <c r="B29" s="351"/>
      <c r="C29" s="189" t="s">
        <v>224</v>
      </c>
      <c r="D29" s="272"/>
      <c r="E29" s="798"/>
      <c r="F29" s="393"/>
    </row>
    <row r="30" spans="1:6" ht="15">
      <c r="A30" s="354"/>
      <c r="B30" s="351"/>
      <c r="C30" s="189" t="s">
        <v>344</v>
      </c>
      <c r="D30" s="272"/>
      <c r="E30" s="355"/>
      <c r="F30" s="393"/>
    </row>
    <row r="31" spans="1:6" ht="15.75" thickBot="1">
      <c r="A31" s="357"/>
      <c r="B31" s="358"/>
      <c r="C31" s="200" t="s">
        <v>345</v>
      </c>
      <c r="D31" s="140"/>
      <c r="E31" s="359"/>
      <c r="F31" s="394"/>
    </row>
    <row r="32" spans="1:6" ht="26.25" thickBot="1">
      <c r="A32" s="356" t="s">
        <v>31</v>
      </c>
      <c r="B32" s="302"/>
      <c r="C32" s="277" t="s">
        <v>225</v>
      </c>
      <c r="D32" s="174">
        <f>SUM(D25:D29)</f>
        <v>0</v>
      </c>
      <c r="E32" s="174">
        <f>SUM(E25:E30)</f>
        <v>0</v>
      </c>
      <c r="F32" s="152">
        <f>SUM(F25:F31)</f>
        <v>0</v>
      </c>
    </row>
    <row r="33" spans="1:6" ht="15">
      <c r="A33" s="349" t="s">
        <v>32</v>
      </c>
      <c r="B33" s="323" t="s">
        <v>49</v>
      </c>
      <c r="C33" s="124" t="s">
        <v>226</v>
      </c>
      <c r="D33" s="125"/>
      <c r="E33" s="353"/>
      <c r="F33" s="395"/>
    </row>
    <row r="34" spans="1:6" ht="25.5">
      <c r="A34" s="128" t="s">
        <v>33</v>
      </c>
      <c r="B34" s="158"/>
      <c r="C34" s="159" t="s">
        <v>227</v>
      </c>
      <c r="D34" s="160"/>
      <c r="E34" s="339"/>
      <c r="F34" s="396"/>
    </row>
    <row r="35" spans="1:6" ht="25.5">
      <c r="A35" s="128" t="s">
        <v>34</v>
      </c>
      <c r="B35" s="163"/>
      <c r="C35" s="164" t="s">
        <v>228</v>
      </c>
      <c r="D35" s="165"/>
      <c r="E35" s="166"/>
      <c r="F35" s="391"/>
    </row>
    <row r="36" spans="1:6" ht="15.75" thickBot="1">
      <c r="A36" s="128" t="s">
        <v>35</v>
      </c>
      <c r="B36" s="199"/>
      <c r="C36" s="200" t="s">
        <v>229</v>
      </c>
      <c r="D36" s="201"/>
      <c r="E36" s="202"/>
      <c r="F36" s="391"/>
    </row>
    <row r="37" spans="1:6" ht="15.75" thickBot="1">
      <c r="A37" s="128" t="s">
        <v>36</v>
      </c>
      <c r="B37" s="204"/>
      <c r="C37" s="205" t="s">
        <v>230</v>
      </c>
      <c r="D37" s="206">
        <f>SUM(D34:D36)</f>
        <v>0</v>
      </c>
      <c r="E37" s="231">
        <f>SUM(E34:E36)</f>
        <v>0</v>
      </c>
      <c r="F37" s="152">
        <f>SUM(F34:F36)</f>
        <v>0</v>
      </c>
    </row>
    <row r="38" spans="1:6" ht="15">
      <c r="A38" s="128" t="s">
        <v>37</v>
      </c>
      <c r="B38" s="208" t="s">
        <v>50</v>
      </c>
      <c r="C38" s="209" t="s">
        <v>231</v>
      </c>
      <c r="D38" s="160"/>
      <c r="E38" s="161"/>
      <c r="F38" s="391"/>
    </row>
    <row r="39" spans="1:6" ht="15">
      <c r="A39" s="128" t="s">
        <v>38</v>
      </c>
      <c r="B39" s="210"/>
      <c r="C39" s="209" t="s">
        <v>232</v>
      </c>
      <c r="D39" s="160">
        <v>3000</v>
      </c>
      <c r="E39" s="161">
        <v>1189</v>
      </c>
      <c r="F39" s="391">
        <v>1199</v>
      </c>
    </row>
    <row r="40" spans="1:6" ht="15">
      <c r="A40" s="128" t="s">
        <v>39</v>
      </c>
      <c r="B40" s="210"/>
      <c r="C40" s="209" t="s">
        <v>233</v>
      </c>
      <c r="D40" s="211"/>
      <c r="E40" s="212"/>
      <c r="F40" s="391"/>
    </row>
    <row r="41" spans="1:6" ht="15.75" thickBot="1">
      <c r="A41" s="128" t="s">
        <v>40</v>
      </c>
      <c r="B41" s="364"/>
      <c r="C41" s="365" t="s">
        <v>234</v>
      </c>
      <c r="D41" s="201"/>
      <c r="E41" s="202"/>
      <c r="F41" s="393"/>
    </row>
    <row r="42" spans="1:6" ht="15.75" thickBot="1">
      <c r="A42" s="361" t="s">
        <v>41</v>
      </c>
      <c r="B42" s="366"/>
      <c r="C42" s="367" t="s">
        <v>235</v>
      </c>
      <c r="D42" s="174">
        <f>SUM(D39+D41)</f>
        <v>3000</v>
      </c>
      <c r="E42" s="231">
        <f>SUM(E39+E41)</f>
        <v>1189</v>
      </c>
      <c r="F42" s="152">
        <f>SUM(F39+F41)</f>
        <v>1199</v>
      </c>
    </row>
    <row r="43" spans="1:6" ht="15.75" thickBot="1">
      <c r="A43" s="361" t="s">
        <v>42</v>
      </c>
      <c r="B43" s="368" t="s">
        <v>57</v>
      </c>
      <c r="C43" s="149" t="s">
        <v>236</v>
      </c>
      <c r="D43" s="221"/>
      <c r="E43" s="340"/>
      <c r="F43" s="369"/>
    </row>
    <row r="44" spans="1:6" ht="25.5">
      <c r="A44" s="128" t="s">
        <v>51</v>
      </c>
      <c r="B44" s="224"/>
      <c r="C44" s="225" t="s">
        <v>237</v>
      </c>
      <c r="D44" s="160"/>
      <c r="E44" s="341"/>
      <c r="F44" s="395"/>
    </row>
    <row r="45" spans="1:6" ht="26.25" thickBot="1">
      <c r="A45" s="128" t="s">
        <v>52</v>
      </c>
      <c r="B45" s="271"/>
      <c r="C45" s="370" t="s">
        <v>238</v>
      </c>
      <c r="D45" s="201"/>
      <c r="E45" s="273"/>
      <c r="F45" s="392"/>
    </row>
    <row r="46" spans="1:6" ht="15.75" thickBot="1">
      <c r="A46" s="361" t="s">
        <v>53</v>
      </c>
      <c r="B46" s="371"/>
      <c r="C46" s="230" t="s">
        <v>239</v>
      </c>
      <c r="D46" s="174">
        <f>SUM(D44:D45)</f>
        <v>0</v>
      </c>
      <c r="E46" s="231">
        <f>SUM(E45)</f>
        <v>0</v>
      </c>
      <c r="F46" s="152">
        <f>SUM(F44:F45)</f>
        <v>0</v>
      </c>
    </row>
    <row r="47" spans="1:6" ht="15">
      <c r="A47" s="128" t="s">
        <v>54</v>
      </c>
      <c r="B47" s="184" t="s">
        <v>240</v>
      </c>
      <c r="C47" s="232" t="s">
        <v>241</v>
      </c>
      <c r="D47" s="185"/>
      <c r="E47" s="186"/>
      <c r="F47" s="395"/>
    </row>
    <row r="48" spans="1:6" ht="15">
      <c r="A48" s="128" t="s">
        <v>55</v>
      </c>
      <c r="B48" s="233"/>
      <c r="C48" s="134" t="s">
        <v>242</v>
      </c>
      <c r="D48" s="135"/>
      <c r="E48" s="136"/>
      <c r="F48" s="391"/>
    </row>
    <row r="49" spans="1:6" ht="15.75" thickBot="1">
      <c r="A49" s="128" t="s">
        <v>56</v>
      </c>
      <c r="B49" s="372"/>
      <c r="C49" s="373" t="s">
        <v>243</v>
      </c>
      <c r="D49" s="272"/>
      <c r="E49" s="273">
        <f>SUM(D49)</f>
        <v>0</v>
      </c>
      <c r="F49" s="393"/>
    </row>
    <row r="50" spans="1:6" ht="15.75" thickBot="1">
      <c r="A50" s="361" t="s">
        <v>244</v>
      </c>
      <c r="B50" s="368"/>
      <c r="C50" s="230" t="s">
        <v>245</v>
      </c>
      <c r="D50" s="174">
        <f>SUM(D48:D49)</f>
        <v>0</v>
      </c>
      <c r="E50" s="231"/>
      <c r="F50" s="369"/>
    </row>
    <row r="51" spans="1:6" ht="15.75" thickBot="1">
      <c r="A51" s="361" t="s">
        <v>246</v>
      </c>
      <c r="B51" s="368"/>
      <c r="C51" s="230" t="s">
        <v>247</v>
      </c>
      <c r="D51" s="221">
        <f>SUM(D22+D32+D37+D42+D46+D50)</f>
        <v>5000</v>
      </c>
      <c r="E51" s="231">
        <f>SUM(E22+E32+E37+E42+E46+E50)</f>
        <v>3044</v>
      </c>
      <c r="F51" s="152">
        <f>SUM(F22+F32+F37+F42+F46+F50)</f>
        <v>3044</v>
      </c>
    </row>
    <row r="52" spans="1:6" ht="25.5">
      <c r="A52" s="128" t="s">
        <v>248</v>
      </c>
      <c r="B52" s="184" t="s">
        <v>249</v>
      </c>
      <c r="C52" s="262" t="s">
        <v>250</v>
      </c>
      <c r="D52" s="254"/>
      <c r="E52" s="255"/>
      <c r="F52" s="395"/>
    </row>
    <row r="53" spans="1:6" ht="15">
      <c r="A53" s="128" t="s">
        <v>251</v>
      </c>
      <c r="B53" s="233"/>
      <c r="C53" s="134" t="s">
        <v>252</v>
      </c>
      <c r="D53" s="241"/>
      <c r="E53" s="242"/>
      <c r="F53" s="391"/>
    </row>
    <row r="54" spans="1:6" ht="15">
      <c r="A54" s="128" t="s">
        <v>253</v>
      </c>
      <c r="B54" s="233"/>
      <c r="C54" s="134" t="s">
        <v>254</v>
      </c>
      <c r="D54" s="241"/>
      <c r="E54" s="346">
        <v>2668</v>
      </c>
      <c r="F54" s="391">
        <v>2668</v>
      </c>
    </row>
    <row r="55" spans="1:6" ht="15.75" thickBot="1">
      <c r="A55" s="128" t="s">
        <v>255</v>
      </c>
      <c r="B55" s="374"/>
      <c r="C55" s="373" t="s">
        <v>256</v>
      </c>
      <c r="D55" s="375"/>
      <c r="E55" s="376"/>
      <c r="F55" s="393"/>
    </row>
    <row r="56" spans="1:6" ht="15.75" thickBot="1">
      <c r="A56" s="361" t="s">
        <v>257</v>
      </c>
      <c r="B56" s="368"/>
      <c r="C56" s="149" t="s">
        <v>258</v>
      </c>
      <c r="D56" s="221">
        <f>SUM(D54:D55)</f>
        <v>0</v>
      </c>
      <c r="E56" s="222">
        <f>SUM(E53:E55)</f>
        <v>2668</v>
      </c>
      <c r="F56" s="253">
        <f>SUM(F53:F55)</f>
        <v>2668</v>
      </c>
    </row>
    <row r="57" spans="1:6" ht="25.5">
      <c r="A57" s="128" t="s">
        <v>259</v>
      </c>
      <c r="B57" s="184"/>
      <c r="C57" s="262" t="s">
        <v>260</v>
      </c>
      <c r="D57" s="254"/>
      <c r="E57" s="255"/>
      <c r="F57" s="395"/>
    </row>
    <row r="58" spans="1:6" ht="15">
      <c r="A58" s="128" t="s">
        <v>261</v>
      </c>
      <c r="B58" s="233" t="s">
        <v>262</v>
      </c>
      <c r="C58" s="130" t="s">
        <v>263</v>
      </c>
      <c r="D58" s="244"/>
      <c r="E58" s="245"/>
      <c r="F58" s="391"/>
    </row>
    <row r="59" spans="1:6" ht="15">
      <c r="A59" s="128" t="s">
        <v>264</v>
      </c>
      <c r="B59" s="233"/>
      <c r="C59" s="134" t="s">
        <v>265</v>
      </c>
      <c r="D59" s="244"/>
      <c r="E59" s="342"/>
      <c r="F59" s="391"/>
    </row>
    <row r="60" spans="1:6" ht="15.75" thickBot="1">
      <c r="A60" s="128" t="s">
        <v>266</v>
      </c>
      <c r="B60" s="374"/>
      <c r="C60" s="373" t="s">
        <v>267</v>
      </c>
      <c r="D60" s="377"/>
      <c r="E60" s="378"/>
      <c r="F60" s="393"/>
    </row>
    <row r="61" spans="1:6" ht="26.25" thickBot="1">
      <c r="A61" s="361" t="s">
        <v>268</v>
      </c>
      <c r="B61" s="368"/>
      <c r="C61" s="149" t="s">
        <v>269</v>
      </c>
      <c r="D61" s="221"/>
      <c r="E61" s="379"/>
      <c r="F61" s="369"/>
    </row>
    <row r="62" spans="1:6" ht="15">
      <c r="A62" s="128" t="s">
        <v>270</v>
      </c>
      <c r="B62" s="184" t="s">
        <v>271</v>
      </c>
      <c r="C62" s="262" t="s">
        <v>272</v>
      </c>
      <c r="D62" s="254"/>
      <c r="E62" s="255"/>
      <c r="F62" s="395"/>
    </row>
    <row r="63" spans="1:6" ht="15">
      <c r="A63" s="128" t="s">
        <v>273</v>
      </c>
      <c r="B63" s="233"/>
      <c r="C63" s="134" t="s">
        <v>265</v>
      </c>
      <c r="D63" s="244"/>
      <c r="E63" s="342"/>
      <c r="F63" s="391"/>
    </row>
    <row r="64" spans="1:6" ht="15.75" thickBot="1">
      <c r="A64" s="128" t="s">
        <v>274</v>
      </c>
      <c r="B64" s="184"/>
      <c r="C64" s="139" t="s">
        <v>267</v>
      </c>
      <c r="D64" s="254"/>
      <c r="E64" s="343"/>
      <c r="F64" s="393"/>
    </row>
    <row r="65" spans="1:6" ht="15.75" thickBot="1">
      <c r="A65" s="361" t="s">
        <v>275</v>
      </c>
      <c r="B65" s="368"/>
      <c r="C65" s="149" t="s">
        <v>276</v>
      </c>
      <c r="D65" s="221"/>
      <c r="E65" s="379"/>
      <c r="F65" s="369"/>
    </row>
    <row r="66" spans="1:6" ht="15.75" thickBot="1">
      <c r="A66" s="361" t="s">
        <v>277</v>
      </c>
      <c r="B66" s="368" t="s">
        <v>278</v>
      </c>
      <c r="C66" s="230" t="s">
        <v>279</v>
      </c>
      <c r="D66" s="221"/>
      <c r="E66" s="222"/>
      <c r="F66" s="369"/>
    </row>
    <row r="67" spans="1:6" ht="15">
      <c r="A67" s="128" t="s">
        <v>280</v>
      </c>
      <c r="B67" s="380"/>
      <c r="C67" s="124" t="s">
        <v>281</v>
      </c>
      <c r="D67" s="381"/>
      <c r="E67" s="382"/>
      <c r="F67" s="395"/>
    </row>
    <row r="68" spans="1:6" ht="15">
      <c r="A68" s="128" t="s">
        <v>282</v>
      </c>
      <c r="B68" s="267"/>
      <c r="C68" s="134" t="s">
        <v>283</v>
      </c>
      <c r="D68" s="241"/>
      <c r="E68" s="242"/>
      <c r="F68" s="391"/>
    </row>
    <row r="69" spans="1:6" ht="15">
      <c r="A69" s="128" t="s">
        <v>284</v>
      </c>
      <c r="B69" s="184"/>
      <c r="C69" s="139" t="s">
        <v>285</v>
      </c>
      <c r="D69" s="268"/>
      <c r="E69" s="343"/>
      <c r="F69" s="391"/>
    </row>
    <row r="70" spans="1:6" ht="15">
      <c r="A70" s="128" t="s">
        <v>286</v>
      </c>
      <c r="B70" s="271"/>
      <c r="C70" s="189" t="s">
        <v>287</v>
      </c>
      <c r="D70" s="272"/>
      <c r="E70" s="202"/>
      <c r="F70" s="391"/>
    </row>
    <row r="71" spans="1:6" ht="15">
      <c r="A71" s="128" t="s">
        <v>288</v>
      </c>
      <c r="B71" s="274"/>
      <c r="C71" s="134" t="s">
        <v>289</v>
      </c>
      <c r="D71" s="135"/>
      <c r="E71" s="166"/>
      <c r="F71" s="391"/>
    </row>
    <row r="72" spans="1:6" ht="15.75" thickBot="1">
      <c r="A72" s="128" t="s">
        <v>290</v>
      </c>
      <c r="B72" s="275"/>
      <c r="C72" s="139" t="s">
        <v>291</v>
      </c>
      <c r="D72" s="145"/>
      <c r="E72" s="344"/>
      <c r="F72" s="391"/>
    </row>
    <row r="73" spans="1:6" ht="15.75" thickBot="1">
      <c r="A73" s="128" t="s">
        <v>292</v>
      </c>
      <c r="B73" s="229"/>
      <c r="C73" s="277" t="s">
        <v>293</v>
      </c>
      <c r="D73" s="787">
        <f>SUM(D68:D72)</f>
        <v>0</v>
      </c>
      <c r="E73" s="788">
        <f>SUM(E68:E72)</f>
        <v>0</v>
      </c>
      <c r="F73" s="789">
        <f>SUM(F68:F72)</f>
        <v>0</v>
      </c>
    </row>
    <row r="74" spans="1:6" ht="15.75" thickBot="1">
      <c r="A74" s="128" t="s">
        <v>294</v>
      </c>
      <c r="B74" s="278"/>
      <c r="C74" s="779" t="s">
        <v>432</v>
      </c>
      <c r="D74" s="785"/>
      <c r="E74" s="785"/>
      <c r="F74" s="785"/>
    </row>
    <row r="75" spans="1:6" ht="15.75" thickBot="1">
      <c r="A75" s="128" t="s">
        <v>296</v>
      </c>
      <c r="B75" s="278"/>
      <c r="C75" s="779" t="s">
        <v>433</v>
      </c>
      <c r="D75" s="785"/>
      <c r="E75" s="785"/>
      <c r="F75" s="785"/>
    </row>
    <row r="76" spans="1:6" ht="15.75" thickBot="1">
      <c r="A76" s="128" t="s">
        <v>428</v>
      </c>
      <c r="B76" s="278"/>
      <c r="C76" s="237" t="s">
        <v>429</v>
      </c>
      <c r="D76" s="185">
        <v>172132</v>
      </c>
      <c r="E76" s="186">
        <v>165359</v>
      </c>
      <c r="F76" s="799">
        <v>168027</v>
      </c>
    </row>
    <row r="77" spans="1:6" ht="15.75" thickBot="1">
      <c r="A77" s="397" t="s">
        <v>431</v>
      </c>
      <c r="B77" s="279"/>
      <c r="C77" s="230" t="s">
        <v>297</v>
      </c>
      <c r="D77" s="221">
        <f>SUM(D51+D73+D56+D76)</f>
        <v>177132</v>
      </c>
      <c r="E77" s="340">
        <f>SUM(E51+E56+E73+E76)</f>
        <v>171071</v>
      </c>
      <c r="F77" s="223">
        <f>SUM(F51+F56+F73+F74+F75+F76)</f>
        <v>173739</v>
      </c>
    </row>
    <row r="78" spans="1:5" ht="15.75">
      <c r="A78" s="280"/>
      <c r="B78" s="280"/>
      <c r="C78" s="281"/>
      <c r="D78" s="282"/>
      <c r="E78" s="282"/>
    </row>
    <row r="79" spans="1:5" ht="15.75">
      <c r="A79" s="280"/>
      <c r="B79" s="280"/>
      <c r="C79" s="281"/>
      <c r="D79" s="282"/>
      <c r="E79" s="282"/>
    </row>
    <row r="80" spans="1:5" ht="15.75">
      <c r="A80" s="280"/>
      <c r="B80" s="280"/>
      <c r="C80" s="281"/>
      <c r="D80" s="282"/>
      <c r="E80" s="282"/>
    </row>
    <row r="81" spans="1:6" ht="15">
      <c r="A81" s="109"/>
      <c r="B81" s="109"/>
      <c r="C81" s="1079"/>
      <c r="D81" s="1080"/>
      <c r="E81" s="1080"/>
      <c r="F81" s="1080"/>
    </row>
    <row r="82" spans="1:5" ht="15">
      <c r="A82" s="1081" t="s">
        <v>443</v>
      </c>
      <c r="B82" s="1081"/>
      <c r="C82" s="1081"/>
      <c r="D82" s="1081"/>
      <c r="E82" s="1081"/>
    </row>
    <row r="83" spans="1:5" ht="15">
      <c r="A83" s="1081" t="s">
        <v>498</v>
      </c>
      <c r="B83" s="1081"/>
      <c r="C83" s="1081"/>
      <c r="D83" s="1081"/>
      <c r="E83" s="1081"/>
    </row>
    <row r="84" spans="1:5" ht="15.75">
      <c r="A84" s="283"/>
      <c r="B84" s="283"/>
      <c r="C84" s="283"/>
      <c r="D84" s="283"/>
      <c r="E84" s="283"/>
    </row>
    <row r="85" spans="1:5" ht="15.75">
      <c r="A85" s="111" t="s">
        <v>299</v>
      </c>
      <c r="B85" s="111"/>
      <c r="C85" s="111"/>
      <c r="D85" s="111"/>
      <c r="E85" s="111"/>
    </row>
    <row r="86" spans="1:5" ht="16.5" thickBot="1">
      <c r="A86" s="111"/>
      <c r="B86" s="111"/>
      <c r="C86" s="111"/>
      <c r="D86" s="1087" t="s">
        <v>3</v>
      </c>
      <c r="E86" s="1087"/>
    </row>
    <row r="87" spans="1:6" ht="57.75" thickBot="1">
      <c r="A87" s="383" t="s">
        <v>149</v>
      </c>
      <c r="B87" s="384" t="s">
        <v>300</v>
      </c>
      <c r="C87" s="385" t="s">
        <v>301</v>
      </c>
      <c r="D87" s="385" t="s">
        <v>449</v>
      </c>
      <c r="E87" s="386" t="s">
        <v>520</v>
      </c>
      <c r="F87" s="388" t="s">
        <v>501</v>
      </c>
    </row>
    <row r="88" spans="1:6" ht="15.75" thickBot="1">
      <c r="A88" s="118">
        <v>1</v>
      </c>
      <c r="B88" s="284">
        <v>2</v>
      </c>
      <c r="C88" s="119">
        <v>3</v>
      </c>
      <c r="D88" s="119">
        <v>4</v>
      </c>
      <c r="E88" s="120">
        <v>5</v>
      </c>
      <c r="F88" s="387">
        <v>6</v>
      </c>
    </row>
    <row r="89" spans="1:6" ht="15.75" thickBot="1">
      <c r="A89" s="398" t="s">
        <v>14</v>
      </c>
      <c r="B89" s="399" t="s">
        <v>44</v>
      </c>
      <c r="C89" s="149" t="s">
        <v>302</v>
      </c>
      <c r="D89" s="221"/>
      <c r="E89" s="340"/>
      <c r="F89" s="400"/>
    </row>
    <row r="90" spans="1:6" ht="15">
      <c r="A90" s="288" t="s">
        <v>15</v>
      </c>
      <c r="B90" s="158"/>
      <c r="C90" s="159" t="s">
        <v>303</v>
      </c>
      <c r="D90" s="160">
        <v>74092</v>
      </c>
      <c r="E90" s="339">
        <v>70974</v>
      </c>
      <c r="F90" s="395">
        <v>70974</v>
      </c>
    </row>
    <row r="91" spans="1:6" ht="15">
      <c r="A91" s="288" t="s">
        <v>16</v>
      </c>
      <c r="B91" s="163"/>
      <c r="C91" s="164" t="s">
        <v>304</v>
      </c>
      <c r="D91" s="165">
        <v>19040</v>
      </c>
      <c r="E91" s="136">
        <v>18102</v>
      </c>
      <c r="F91" s="391">
        <v>18102</v>
      </c>
    </row>
    <row r="92" spans="1:6" ht="15">
      <c r="A92" s="288" t="s">
        <v>17</v>
      </c>
      <c r="B92" s="163"/>
      <c r="C92" s="164" t="s">
        <v>305</v>
      </c>
      <c r="D92" s="201">
        <v>13000</v>
      </c>
      <c r="E92" s="273">
        <v>19025</v>
      </c>
      <c r="F92" s="391">
        <v>13308</v>
      </c>
    </row>
    <row r="93" spans="1:6" ht="15">
      <c r="A93" s="288" t="s">
        <v>18</v>
      </c>
      <c r="B93" s="163"/>
      <c r="C93" s="164" t="s">
        <v>306</v>
      </c>
      <c r="D93" s="201"/>
      <c r="E93" s="273"/>
      <c r="F93" s="391"/>
    </row>
    <row r="94" spans="1:6" ht="15">
      <c r="A94" s="288" t="s">
        <v>19</v>
      </c>
      <c r="B94" s="163"/>
      <c r="C94" s="164" t="s">
        <v>307</v>
      </c>
      <c r="D94" s="201"/>
      <c r="E94" s="273"/>
      <c r="F94" s="391"/>
    </row>
    <row r="95" spans="1:6" ht="15">
      <c r="A95" s="288" t="s">
        <v>20</v>
      </c>
      <c r="B95" s="199"/>
      <c r="C95" s="294" t="s">
        <v>308</v>
      </c>
      <c r="D95" s="201"/>
      <c r="E95" s="273">
        <v>422</v>
      </c>
      <c r="F95" s="391"/>
    </row>
    <row r="96" spans="1:6" ht="15">
      <c r="A96" s="288" t="s">
        <v>45</v>
      </c>
      <c r="B96" s="163"/>
      <c r="C96" s="164" t="s">
        <v>309</v>
      </c>
      <c r="D96" s="201"/>
      <c r="E96" s="273"/>
      <c r="F96" s="391"/>
    </row>
    <row r="97" spans="1:6" ht="15">
      <c r="A97" s="288"/>
      <c r="B97" s="295"/>
      <c r="C97" s="189" t="s">
        <v>310</v>
      </c>
      <c r="D97" s="201"/>
      <c r="E97" s="273"/>
      <c r="F97" s="391"/>
    </row>
    <row r="98" spans="1:6" ht="15">
      <c r="A98" s="288" t="s">
        <v>46</v>
      </c>
      <c r="B98" s="295"/>
      <c r="C98" s="189" t="s">
        <v>311</v>
      </c>
      <c r="D98" s="201">
        <v>71000</v>
      </c>
      <c r="E98" s="202">
        <v>62142</v>
      </c>
      <c r="F98" s="391">
        <v>62141</v>
      </c>
    </row>
    <row r="99" spans="1:6" ht="15.75" thickBot="1">
      <c r="A99" s="288" t="s">
        <v>22</v>
      </c>
      <c r="B99" s="295"/>
      <c r="C99" s="189" t="s">
        <v>434</v>
      </c>
      <c r="D99" s="201"/>
      <c r="E99" s="402"/>
      <c r="F99" s="393"/>
    </row>
    <row r="100" spans="1:6" ht="15.75" thickBot="1">
      <c r="A100" s="401" t="s">
        <v>23</v>
      </c>
      <c r="B100" s="362"/>
      <c r="C100" s="277" t="s">
        <v>313</v>
      </c>
      <c r="D100" s="174">
        <f>SUM(D90:D99)</f>
        <v>177132</v>
      </c>
      <c r="E100" s="231">
        <f>SUM(E90:E99)</f>
        <v>170665</v>
      </c>
      <c r="F100" s="231">
        <f>SUM(F90:F99)</f>
        <v>164525</v>
      </c>
    </row>
    <row r="101" spans="1:6" ht="15.75" thickBot="1">
      <c r="A101" s="401" t="s">
        <v>24</v>
      </c>
      <c r="B101" s="368" t="s">
        <v>48</v>
      </c>
      <c r="C101" s="149" t="s">
        <v>314</v>
      </c>
      <c r="D101" s="221"/>
      <c r="E101" s="340"/>
      <c r="F101" s="369"/>
    </row>
    <row r="102" spans="1:6" ht="15">
      <c r="A102" s="288" t="s">
        <v>25</v>
      </c>
      <c r="B102" s="158"/>
      <c r="C102" s="159" t="s">
        <v>315</v>
      </c>
      <c r="D102" s="160"/>
      <c r="E102" s="339">
        <v>189</v>
      </c>
      <c r="F102" s="395">
        <v>189</v>
      </c>
    </row>
    <row r="103" spans="1:6" ht="15">
      <c r="A103" s="288" t="s">
        <v>10</v>
      </c>
      <c r="B103" s="163"/>
      <c r="C103" s="164" t="s">
        <v>316</v>
      </c>
      <c r="D103" s="165"/>
      <c r="E103" s="136">
        <v>217</v>
      </c>
      <c r="F103" s="391">
        <v>217</v>
      </c>
    </row>
    <row r="104" spans="1:6" ht="15">
      <c r="A104" s="288" t="s">
        <v>11</v>
      </c>
      <c r="B104" s="163"/>
      <c r="C104" s="164" t="s">
        <v>317</v>
      </c>
      <c r="D104" s="165"/>
      <c r="E104" s="136"/>
      <c r="F104" s="391"/>
    </row>
    <row r="105" spans="1:6" ht="25.5">
      <c r="A105" s="288" t="s">
        <v>12</v>
      </c>
      <c r="B105" s="163"/>
      <c r="C105" s="164" t="s">
        <v>318</v>
      </c>
      <c r="D105" s="165"/>
      <c r="E105" s="136"/>
      <c r="F105" s="391"/>
    </row>
    <row r="106" spans="1:6" ht="15">
      <c r="A106" s="288"/>
      <c r="B106" s="163"/>
      <c r="C106" s="164" t="s">
        <v>319</v>
      </c>
      <c r="D106" s="165"/>
      <c r="E106" s="136"/>
      <c r="F106" s="391"/>
    </row>
    <row r="107" spans="1:6" ht="15">
      <c r="A107" s="288" t="s">
        <v>27</v>
      </c>
      <c r="B107" s="297"/>
      <c r="C107" s="164" t="s">
        <v>320</v>
      </c>
      <c r="D107" s="165"/>
      <c r="E107" s="338"/>
      <c r="F107" s="391"/>
    </row>
    <row r="108" spans="1:6" ht="26.25" thickBot="1">
      <c r="A108" s="288" t="s">
        <v>28</v>
      </c>
      <c r="B108" s="194"/>
      <c r="C108" s="200" t="s">
        <v>321</v>
      </c>
      <c r="D108" s="299"/>
      <c r="E108" s="141"/>
      <c r="F108" s="393"/>
    </row>
    <row r="109" spans="1:6" ht="26.25" thickBot="1">
      <c r="A109" s="401" t="s">
        <v>29</v>
      </c>
      <c r="B109" s="362"/>
      <c r="C109" s="149" t="s">
        <v>322</v>
      </c>
      <c r="D109" s="174">
        <f>SUM(D102:D108)</f>
        <v>0</v>
      </c>
      <c r="E109" s="231">
        <f>SUM(E102:E108)</f>
        <v>406</v>
      </c>
      <c r="F109" s="785">
        <f>SUM(F102:F108)</f>
        <v>406</v>
      </c>
    </row>
    <row r="110" spans="1:6" ht="15.75" thickBot="1">
      <c r="A110" s="401" t="s">
        <v>30</v>
      </c>
      <c r="B110" s="368" t="s">
        <v>49</v>
      </c>
      <c r="C110" s="149" t="s">
        <v>323</v>
      </c>
      <c r="D110" s="221"/>
      <c r="E110" s="340"/>
      <c r="F110" s="896"/>
    </row>
    <row r="111" spans="1:6" ht="15">
      <c r="A111" s="288" t="s">
        <v>31</v>
      </c>
      <c r="B111" s="158"/>
      <c r="C111" s="159" t="s">
        <v>324</v>
      </c>
      <c r="D111" s="160"/>
      <c r="E111" s="339"/>
      <c r="F111" s="395"/>
    </row>
    <row r="112" spans="1:6" ht="15">
      <c r="A112" s="288" t="s">
        <v>32</v>
      </c>
      <c r="B112" s="194"/>
      <c r="C112" s="164" t="s">
        <v>325</v>
      </c>
      <c r="D112" s="299"/>
      <c r="E112" s="141"/>
      <c r="F112" s="391"/>
    </row>
    <row r="113" spans="1:6" ht="15.75" thickBot="1">
      <c r="A113" s="288" t="s">
        <v>33</v>
      </c>
      <c r="B113" s="295"/>
      <c r="C113" s="189" t="s">
        <v>326</v>
      </c>
      <c r="D113" s="201"/>
      <c r="E113" s="273"/>
      <c r="F113" s="393"/>
    </row>
    <row r="114" spans="1:6" ht="15.75" thickBot="1">
      <c r="A114" s="401" t="s">
        <v>34</v>
      </c>
      <c r="B114" s="362"/>
      <c r="C114" s="149" t="s">
        <v>327</v>
      </c>
      <c r="D114" s="174">
        <f>SUM(D111:D113)</f>
        <v>0</v>
      </c>
      <c r="E114" s="231">
        <f>SUM(E111:E113)</f>
        <v>0</v>
      </c>
      <c r="F114" s="369"/>
    </row>
    <row r="115" spans="1:6" ht="15.75" thickBot="1">
      <c r="A115" s="401" t="s">
        <v>35</v>
      </c>
      <c r="B115" s="362"/>
      <c r="C115" s="149" t="s">
        <v>328</v>
      </c>
      <c r="D115" s="174">
        <f>D100+D109+D114</f>
        <v>177132</v>
      </c>
      <c r="E115" s="231">
        <f>SUM(E100+E109+E114)</f>
        <v>171071</v>
      </c>
      <c r="F115" s="231">
        <f>SUM(F100+F109+F114)</f>
        <v>164931</v>
      </c>
    </row>
    <row r="116" spans="1:6" ht="15.75" thickBot="1">
      <c r="A116" s="401" t="s">
        <v>36</v>
      </c>
      <c r="B116" s="368"/>
      <c r="C116" s="149" t="s">
        <v>329</v>
      </c>
      <c r="D116" s="150"/>
      <c r="E116" s="151"/>
      <c r="F116" s="369"/>
    </row>
    <row r="117" spans="1:6" ht="15.75" thickBot="1">
      <c r="A117" s="401" t="s">
        <v>37</v>
      </c>
      <c r="B117" s="368" t="s">
        <v>50</v>
      </c>
      <c r="C117" s="149" t="s">
        <v>330</v>
      </c>
      <c r="D117" s="150"/>
      <c r="E117" s="151"/>
      <c r="F117" s="369"/>
    </row>
    <row r="118" spans="1:6" ht="15">
      <c r="A118" s="288" t="s">
        <v>38</v>
      </c>
      <c r="B118" s="323"/>
      <c r="C118" s="403" t="s">
        <v>265</v>
      </c>
      <c r="D118" s="404"/>
      <c r="E118" s="350"/>
      <c r="F118" s="395"/>
    </row>
    <row r="119" spans="1:6" ht="15.75" thickBot="1">
      <c r="A119" s="288" t="s">
        <v>39</v>
      </c>
      <c r="B119" s="184"/>
      <c r="C119" s="139" t="s">
        <v>267</v>
      </c>
      <c r="D119" s="311"/>
      <c r="E119" s="345"/>
      <c r="F119" s="393"/>
    </row>
    <row r="120" spans="1:6" ht="15.75" thickBot="1">
      <c r="A120" s="401" t="s">
        <v>40</v>
      </c>
      <c r="B120" s="368"/>
      <c r="C120" s="149" t="s">
        <v>331</v>
      </c>
      <c r="D120" s="150"/>
      <c r="E120" s="405"/>
      <c r="F120" s="369"/>
    </row>
    <row r="121" spans="1:6" ht="15.75" thickBot="1">
      <c r="A121" s="401" t="s">
        <v>41</v>
      </c>
      <c r="B121" s="368" t="s">
        <v>57</v>
      </c>
      <c r="C121" s="149" t="s">
        <v>332</v>
      </c>
      <c r="D121" s="150"/>
      <c r="E121" s="151"/>
      <c r="F121" s="369"/>
    </row>
    <row r="122" spans="1:6" ht="15">
      <c r="A122" s="288" t="s">
        <v>42</v>
      </c>
      <c r="B122" s="323"/>
      <c r="C122" s="403" t="s">
        <v>265</v>
      </c>
      <c r="D122" s="404"/>
      <c r="E122" s="350"/>
      <c r="F122" s="395"/>
    </row>
    <row r="123" spans="1:6" ht="15.75" thickBot="1">
      <c r="A123" s="288" t="s">
        <v>51</v>
      </c>
      <c r="B123" s="184"/>
      <c r="C123" s="139" t="s">
        <v>267</v>
      </c>
      <c r="D123" s="311"/>
      <c r="E123" s="345"/>
      <c r="F123" s="393"/>
    </row>
    <row r="124" spans="1:6" ht="15.75" thickBot="1">
      <c r="A124" s="401" t="s">
        <v>52</v>
      </c>
      <c r="B124" s="368"/>
      <c r="C124" s="149" t="s">
        <v>333</v>
      </c>
      <c r="D124" s="150"/>
      <c r="E124" s="405"/>
      <c r="F124" s="369"/>
    </row>
    <row r="125" spans="1:6" ht="15.75" thickBot="1">
      <c r="A125" s="401" t="s">
        <v>53</v>
      </c>
      <c r="B125" s="368" t="s">
        <v>240</v>
      </c>
      <c r="C125" s="149" t="s">
        <v>279</v>
      </c>
      <c r="D125" s="150"/>
      <c r="E125" s="151"/>
      <c r="F125" s="369"/>
    </row>
    <row r="126" spans="1:6" ht="15">
      <c r="A126" s="288" t="s">
        <v>54</v>
      </c>
      <c r="B126" s="184"/>
      <c r="C126" s="139" t="s">
        <v>334</v>
      </c>
      <c r="D126" s="268"/>
      <c r="E126" s="269"/>
      <c r="F126" s="395"/>
    </row>
    <row r="127" spans="1:6" ht="15">
      <c r="A127" s="288" t="s">
        <v>55</v>
      </c>
      <c r="B127" s="233"/>
      <c r="C127" s="134" t="s">
        <v>335</v>
      </c>
      <c r="D127" s="241"/>
      <c r="E127" s="242"/>
      <c r="F127" s="391"/>
    </row>
    <row r="128" spans="1:6" ht="15">
      <c r="A128" s="288" t="s">
        <v>56</v>
      </c>
      <c r="B128" s="233"/>
      <c r="C128" s="134" t="s">
        <v>336</v>
      </c>
      <c r="D128" s="241"/>
      <c r="E128" s="346"/>
      <c r="F128" s="391"/>
    </row>
    <row r="129" spans="1:6" ht="15">
      <c r="A129" s="288" t="s">
        <v>244</v>
      </c>
      <c r="B129" s="163"/>
      <c r="C129" s="164" t="s">
        <v>337</v>
      </c>
      <c r="D129" s="165"/>
      <c r="E129" s="166"/>
      <c r="F129" s="391"/>
    </row>
    <row r="130" spans="1:6" ht="15">
      <c r="A130" s="288" t="s">
        <v>246</v>
      </c>
      <c r="B130" s="194"/>
      <c r="C130" s="139" t="s">
        <v>338</v>
      </c>
      <c r="D130" s="299"/>
      <c r="E130" s="347"/>
      <c r="F130" s="391"/>
    </row>
    <row r="131" spans="1:6" ht="15.75" thickBot="1">
      <c r="A131" s="288" t="s">
        <v>248</v>
      </c>
      <c r="B131" s="351"/>
      <c r="C131" s="373" t="s">
        <v>339</v>
      </c>
      <c r="D131" s="201"/>
      <c r="E131" s="202"/>
      <c r="F131" s="393"/>
    </row>
    <row r="132" spans="1:6" ht="15.75" thickBot="1">
      <c r="A132" s="401" t="s">
        <v>251</v>
      </c>
      <c r="B132" s="362"/>
      <c r="C132" s="277" t="s">
        <v>340</v>
      </c>
      <c r="D132" s="321">
        <f>SUM(D127:D131)</f>
        <v>0</v>
      </c>
      <c r="E132" s="348">
        <f>SUM(E126:E131)</f>
        <v>0</v>
      </c>
      <c r="F132" s="407">
        <f>SUM(F126:F131)</f>
        <v>0</v>
      </c>
    </row>
    <row r="133" spans="1:6" ht="15">
      <c r="A133" s="801" t="s">
        <v>253</v>
      </c>
      <c r="B133" s="323" t="s">
        <v>249</v>
      </c>
      <c r="C133" s="324" t="s">
        <v>341</v>
      </c>
      <c r="D133" s="160"/>
      <c r="E133" s="161"/>
      <c r="F133" s="395"/>
    </row>
    <row r="134" spans="1:6" ht="15">
      <c r="A134" s="801" t="s">
        <v>255</v>
      </c>
      <c r="B134" s="800"/>
      <c r="C134" s="195" t="s">
        <v>435</v>
      </c>
      <c r="D134" s="299"/>
      <c r="E134" s="300"/>
      <c r="F134" s="394"/>
    </row>
    <row r="135" spans="1:6" ht="15.75" thickBot="1">
      <c r="A135" s="802" t="s">
        <v>257</v>
      </c>
      <c r="B135" s="351"/>
      <c r="C135" s="189" t="s">
        <v>329</v>
      </c>
      <c r="D135" s="201"/>
      <c r="E135" s="202"/>
      <c r="F135" s="393"/>
    </row>
    <row r="136" spans="1:6" ht="15.75" thickBot="1">
      <c r="A136" s="406">
        <v>46</v>
      </c>
      <c r="B136" s="362"/>
      <c r="C136" s="149" t="s">
        <v>342</v>
      </c>
      <c r="D136" s="174">
        <f>SUM(D115+D132)</f>
        <v>177132</v>
      </c>
      <c r="E136" s="231">
        <f>SUM(E115+E132+E135)</f>
        <v>171071</v>
      </c>
      <c r="F136" s="231">
        <f>SUM(F115+F132+F134+F135)</f>
        <v>164931</v>
      </c>
    </row>
  </sheetData>
  <sheetProtection/>
  <mergeCells count="8">
    <mergeCell ref="C1:F1"/>
    <mergeCell ref="C81:F81"/>
    <mergeCell ref="A83:E83"/>
    <mergeCell ref="D86:E86"/>
    <mergeCell ref="A2:E2"/>
    <mergeCell ref="A3:E3"/>
    <mergeCell ref="D6:E6"/>
    <mergeCell ref="A82:E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37.875" style="110" customWidth="1"/>
    <col min="2" max="2" width="11.75390625" style="110" customWidth="1"/>
    <col min="3" max="3" width="12.75390625" style="110" customWidth="1"/>
    <col min="4" max="4" width="33.75390625" style="110" customWidth="1"/>
    <col min="5" max="5" width="11.25390625" style="110" customWidth="1"/>
    <col min="6" max="6" width="11.75390625" style="110" customWidth="1"/>
    <col min="7" max="16384" width="9.125" style="110" customWidth="1"/>
  </cols>
  <sheetData>
    <row r="1" spans="1:7" ht="15">
      <c r="A1" s="920"/>
      <c r="B1" s="920"/>
      <c r="C1" s="920"/>
      <c r="D1" s="1090" t="s">
        <v>915</v>
      </c>
      <c r="E1" s="1091"/>
      <c r="F1" s="1091"/>
      <c r="G1" s="1091"/>
    </row>
    <row r="2" spans="1:6" ht="15">
      <c r="A2" s="921" t="s">
        <v>458</v>
      </c>
      <c r="B2" s="922"/>
      <c r="C2" s="922"/>
      <c r="D2" s="922"/>
      <c r="E2" s="922"/>
      <c r="F2" s="922"/>
    </row>
    <row r="3" spans="1:6" ht="15.75" thickBot="1">
      <c r="A3" s="923"/>
      <c r="B3" s="924"/>
      <c r="C3" s="924"/>
      <c r="D3" s="924"/>
      <c r="E3" s="924"/>
      <c r="F3" s="925" t="s">
        <v>3</v>
      </c>
    </row>
    <row r="4" spans="1:6" ht="15.75" thickBot="1">
      <c r="A4" s="926" t="s">
        <v>118</v>
      </c>
      <c r="B4" s="927"/>
      <c r="C4" s="927"/>
      <c r="D4" s="926" t="s">
        <v>119</v>
      </c>
      <c r="E4" s="927"/>
      <c r="F4" s="928"/>
    </row>
    <row r="5" spans="1:6" ht="26.25" thickBot="1">
      <c r="A5" s="929" t="s">
        <v>1</v>
      </c>
      <c r="B5" s="930" t="s">
        <v>519</v>
      </c>
      <c r="C5" s="930" t="s">
        <v>517</v>
      </c>
      <c r="D5" s="929" t="s">
        <v>1</v>
      </c>
      <c r="E5" s="930" t="s">
        <v>519</v>
      </c>
      <c r="F5" s="930" t="s">
        <v>517</v>
      </c>
    </row>
    <row r="6" spans="1:6" ht="30" customHeight="1">
      <c r="A6" s="931" t="s">
        <v>26</v>
      </c>
      <c r="B6" s="932">
        <v>2000</v>
      </c>
      <c r="C6" s="933">
        <v>1845</v>
      </c>
      <c r="D6" s="934" t="s">
        <v>4</v>
      </c>
      <c r="E6" s="932">
        <v>74092</v>
      </c>
      <c r="F6" s="935">
        <v>70974</v>
      </c>
    </row>
    <row r="7" spans="1:6" ht="24" customHeight="1">
      <c r="A7" s="936" t="s">
        <v>116</v>
      </c>
      <c r="B7" s="937"/>
      <c r="C7" s="938"/>
      <c r="D7" s="939" t="s">
        <v>21</v>
      </c>
      <c r="E7" s="937">
        <v>19040</v>
      </c>
      <c r="F7" s="940">
        <v>18102</v>
      </c>
    </row>
    <row r="8" spans="1:6" ht="33" customHeight="1">
      <c r="A8" s="936" t="s">
        <v>174</v>
      </c>
      <c r="B8" s="937"/>
      <c r="C8" s="938"/>
      <c r="D8" s="939" t="s">
        <v>175</v>
      </c>
      <c r="E8" s="937">
        <v>13000</v>
      </c>
      <c r="F8" s="940">
        <v>13308</v>
      </c>
    </row>
    <row r="9" spans="1:6" ht="21.75" customHeight="1">
      <c r="A9" s="936" t="s">
        <v>160</v>
      </c>
      <c r="B9" s="937">
        <v>3000</v>
      </c>
      <c r="C9" s="938">
        <v>1199</v>
      </c>
      <c r="D9" s="939" t="s">
        <v>163</v>
      </c>
      <c r="E9" s="937"/>
      <c r="F9" s="940"/>
    </row>
    <row r="10" spans="1:6" ht="32.25" customHeight="1">
      <c r="A10" s="936" t="s">
        <v>176</v>
      </c>
      <c r="B10" s="937"/>
      <c r="C10" s="941">
        <v>0</v>
      </c>
      <c r="D10" s="942" t="s">
        <v>177</v>
      </c>
      <c r="E10" s="937"/>
      <c r="F10" s="940"/>
    </row>
    <row r="11" spans="1:6" ht="27" customHeight="1">
      <c r="A11" s="936" t="s">
        <v>178</v>
      </c>
      <c r="B11" s="937"/>
      <c r="C11" s="941">
        <v>0</v>
      </c>
      <c r="D11" s="939" t="s">
        <v>164</v>
      </c>
      <c r="E11" s="937"/>
      <c r="F11" s="940"/>
    </row>
    <row r="12" spans="1:6" ht="26.25" customHeight="1">
      <c r="A12" s="943" t="s">
        <v>179</v>
      </c>
      <c r="B12" s="937"/>
      <c r="C12" s="938"/>
      <c r="D12" s="939" t="s">
        <v>170</v>
      </c>
      <c r="E12" s="937"/>
      <c r="F12" s="940"/>
    </row>
    <row r="13" spans="1:6" ht="26.25" customHeight="1">
      <c r="A13" s="943" t="s">
        <v>172</v>
      </c>
      <c r="B13" s="937"/>
      <c r="C13" s="941"/>
      <c r="D13" s="939" t="s">
        <v>171</v>
      </c>
      <c r="E13" s="937">
        <v>71000</v>
      </c>
      <c r="F13" s="940">
        <v>62141</v>
      </c>
    </row>
    <row r="14" spans="1:6" ht="36" customHeight="1">
      <c r="A14" s="943" t="s">
        <v>180</v>
      </c>
      <c r="B14" s="937"/>
      <c r="C14" s="941">
        <v>2668</v>
      </c>
      <c r="D14" s="939" t="s">
        <v>181</v>
      </c>
      <c r="E14" s="937"/>
      <c r="F14" s="944"/>
    </row>
    <row r="15" spans="1:6" ht="24.75" customHeight="1">
      <c r="A15" s="943" t="s">
        <v>182</v>
      </c>
      <c r="B15" s="937"/>
      <c r="C15" s="941"/>
      <c r="D15" s="939" t="s">
        <v>456</v>
      </c>
      <c r="E15" s="937"/>
      <c r="F15" s="944">
        <v>0</v>
      </c>
    </row>
    <row r="16" spans="1:6" ht="21.75" customHeight="1">
      <c r="A16" s="943" t="s">
        <v>453</v>
      </c>
      <c r="B16" s="937">
        <v>172132</v>
      </c>
      <c r="C16" s="938">
        <v>168027</v>
      </c>
      <c r="D16" s="943" t="s">
        <v>183</v>
      </c>
      <c r="E16" s="937"/>
      <c r="F16" s="940"/>
    </row>
    <row r="17" spans="1:6" ht="29.25" customHeight="1">
      <c r="A17" s="943" t="s">
        <v>433</v>
      </c>
      <c r="B17" s="937"/>
      <c r="C17" s="938">
        <v>-11</v>
      </c>
      <c r="D17" s="943" t="s">
        <v>457</v>
      </c>
      <c r="E17" s="937"/>
      <c r="F17" s="940"/>
    </row>
    <row r="18" spans="1:6" ht="22.5" customHeight="1" thickBot="1">
      <c r="A18" s="945"/>
      <c r="B18" s="946"/>
      <c r="C18" s="947"/>
      <c r="D18" s="945" t="s">
        <v>436</v>
      </c>
      <c r="E18" s="946"/>
      <c r="F18" s="948"/>
    </row>
    <row r="19" spans="1:6" ht="21.75" customHeight="1" thickBot="1">
      <c r="A19" s="949" t="s">
        <v>185</v>
      </c>
      <c r="B19" s="950">
        <f>SUM(B6:B17)</f>
        <v>177132</v>
      </c>
      <c r="C19" s="951">
        <f>SUM(C6:C17)</f>
        <v>173728</v>
      </c>
      <c r="D19" s="949" t="s">
        <v>185</v>
      </c>
      <c r="E19" s="950">
        <f>SUM(E6:E18)</f>
        <v>177132</v>
      </c>
      <c r="F19" s="952">
        <f>SUM(F6:F18)</f>
        <v>164525</v>
      </c>
    </row>
    <row r="20" spans="1:6" ht="15.75" thickBot="1">
      <c r="A20" s="953" t="s">
        <v>186</v>
      </c>
      <c r="B20" s="954">
        <f>SUM(E19-B19)</f>
        <v>0</v>
      </c>
      <c r="C20" s="955">
        <f>SUM(F19-C19)</f>
        <v>-9203</v>
      </c>
      <c r="D20" s="953" t="s">
        <v>187</v>
      </c>
      <c r="E20" s="954"/>
      <c r="F20" s="956"/>
    </row>
    <row r="21" spans="1:6" ht="15">
      <c r="A21" s="920"/>
      <c r="B21" s="920"/>
      <c r="C21" s="920"/>
      <c r="D21" s="920"/>
      <c r="E21" s="920"/>
      <c r="F21" s="920"/>
    </row>
    <row r="22" spans="1:6" ht="15">
      <c r="A22" s="920"/>
      <c r="B22" s="920"/>
      <c r="C22" s="920"/>
      <c r="D22" s="920"/>
      <c r="E22" s="1089"/>
      <c r="F22" s="1089"/>
    </row>
    <row r="23" spans="1:6" ht="25.5">
      <c r="A23" s="921" t="s">
        <v>459</v>
      </c>
      <c r="B23" s="922"/>
      <c r="C23" s="922"/>
      <c r="D23" s="922"/>
      <c r="E23" s="922"/>
      <c r="F23" s="922"/>
    </row>
    <row r="24" spans="1:6" ht="15.75" thickBot="1">
      <c r="A24" s="923"/>
      <c r="B24" s="924"/>
      <c r="C24" s="924"/>
      <c r="D24" s="924"/>
      <c r="E24" s="924"/>
      <c r="F24" s="925" t="s">
        <v>3</v>
      </c>
    </row>
    <row r="25" spans="1:6" ht="15.75" thickBot="1">
      <c r="A25" s="926" t="s">
        <v>118</v>
      </c>
      <c r="B25" s="927"/>
      <c r="C25" s="927"/>
      <c r="D25" s="926" t="s">
        <v>119</v>
      </c>
      <c r="E25" s="927"/>
      <c r="F25" s="928"/>
    </row>
    <row r="26" spans="1:6" ht="26.25" thickBot="1">
      <c r="A26" s="929" t="s">
        <v>1</v>
      </c>
      <c r="B26" s="930" t="s">
        <v>521</v>
      </c>
      <c r="C26" s="930" t="s">
        <v>517</v>
      </c>
      <c r="D26" s="929" t="s">
        <v>1</v>
      </c>
      <c r="E26" s="930" t="s">
        <v>519</v>
      </c>
      <c r="F26" s="930" t="s">
        <v>517</v>
      </c>
    </row>
    <row r="27" spans="1:6" ht="26.25" customHeight="1">
      <c r="A27" s="957" t="s">
        <v>65</v>
      </c>
      <c r="B27" s="932"/>
      <c r="C27" s="932"/>
      <c r="D27" s="931" t="s">
        <v>5</v>
      </c>
      <c r="E27" s="932"/>
      <c r="F27" s="935">
        <v>189</v>
      </c>
    </row>
    <row r="28" spans="1:6" ht="30" customHeight="1">
      <c r="A28" s="936" t="s">
        <v>169</v>
      </c>
      <c r="B28" s="937"/>
      <c r="C28" s="937"/>
      <c r="D28" s="936" t="s">
        <v>189</v>
      </c>
      <c r="E28" s="937"/>
      <c r="F28" s="940">
        <v>217</v>
      </c>
    </row>
    <row r="29" spans="1:6" ht="24.75" customHeight="1">
      <c r="A29" s="936" t="s">
        <v>430</v>
      </c>
      <c r="B29" s="937"/>
      <c r="C29" s="937"/>
      <c r="D29" s="936" t="s">
        <v>167</v>
      </c>
      <c r="E29" s="937"/>
      <c r="F29" s="940"/>
    </row>
    <row r="30" spans="1:6" ht="29.25" customHeight="1">
      <c r="A30" s="936" t="s">
        <v>190</v>
      </c>
      <c r="B30" s="937"/>
      <c r="C30" s="937"/>
      <c r="D30" s="936" t="s">
        <v>161</v>
      </c>
      <c r="E30" s="937"/>
      <c r="F30" s="940"/>
    </row>
    <row r="31" spans="1:6" ht="29.25" customHeight="1">
      <c r="A31" s="936" t="s">
        <v>162</v>
      </c>
      <c r="B31" s="937"/>
      <c r="C31" s="937"/>
      <c r="D31" s="936" t="s">
        <v>191</v>
      </c>
      <c r="E31" s="937"/>
      <c r="F31" s="940"/>
    </row>
    <row r="32" spans="1:6" ht="32.25" customHeight="1">
      <c r="A32" s="936" t="s">
        <v>165</v>
      </c>
      <c r="B32" s="937"/>
      <c r="C32" s="937"/>
      <c r="D32" s="936" t="s">
        <v>193</v>
      </c>
      <c r="E32" s="937"/>
      <c r="F32" s="940"/>
    </row>
    <row r="33" spans="1:6" ht="37.5" customHeight="1">
      <c r="A33" s="936" t="s">
        <v>192</v>
      </c>
      <c r="B33" s="937"/>
      <c r="C33" s="937"/>
      <c r="D33" s="936" t="s">
        <v>195</v>
      </c>
      <c r="E33" s="937"/>
      <c r="F33" s="940"/>
    </row>
    <row r="34" spans="1:6" ht="33.75" customHeight="1">
      <c r="A34" s="936" t="s">
        <v>194</v>
      </c>
      <c r="B34" s="937"/>
      <c r="C34" s="937"/>
      <c r="D34" s="943" t="s">
        <v>198</v>
      </c>
      <c r="E34" s="937"/>
      <c r="F34" s="940"/>
    </row>
    <row r="35" spans="1:6" ht="27" customHeight="1">
      <c r="A35" s="936" t="s">
        <v>172</v>
      </c>
      <c r="B35" s="937"/>
      <c r="C35" s="937"/>
      <c r="D35" s="936" t="s">
        <v>196</v>
      </c>
      <c r="E35" s="937"/>
      <c r="F35" s="940"/>
    </row>
    <row r="36" spans="1:6" ht="32.25" customHeight="1">
      <c r="A36" s="936" t="s">
        <v>166</v>
      </c>
      <c r="B36" s="937"/>
      <c r="C36" s="958">
        <v>0</v>
      </c>
      <c r="D36" s="936" t="s">
        <v>435</v>
      </c>
      <c r="E36" s="937"/>
      <c r="F36" s="940"/>
    </row>
    <row r="37" spans="1:6" ht="24" customHeight="1" thickBot="1">
      <c r="A37" s="936" t="s">
        <v>197</v>
      </c>
      <c r="B37" s="937"/>
      <c r="C37" s="937"/>
      <c r="D37" s="943"/>
      <c r="E37" s="937"/>
      <c r="F37" s="940"/>
    </row>
    <row r="38" spans="1:6" ht="15.75" thickBot="1">
      <c r="A38" s="949" t="s">
        <v>185</v>
      </c>
      <c r="B38" s="950">
        <f>SUM(B27:B37)</f>
        <v>0</v>
      </c>
      <c r="C38" s="950">
        <f>SUM(C27:C37)</f>
        <v>0</v>
      </c>
      <c r="D38" s="949" t="s">
        <v>185</v>
      </c>
      <c r="E38" s="950">
        <f>SUM(E27:E37)</f>
        <v>0</v>
      </c>
      <c r="F38" s="952">
        <f>SUM(F27:F37)</f>
        <v>406</v>
      </c>
    </row>
    <row r="39" spans="1:6" ht="15.75" thickBot="1">
      <c r="A39" s="953" t="s">
        <v>186</v>
      </c>
      <c r="B39" s="954"/>
      <c r="C39" s="954"/>
      <c r="D39" s="953" t="s">
        <v>187</v>
      </c>
      <c r="E39" s="954">
        <f>SUM(B38-E38)</f>
        <v>0</v>
      </c>
      <c r="F39" s="959">
        <f>SUM(C38-F38)</f>
        <v>-406</v>
      </c>
    </row>
  </sheetData>
  <sheetProtection/>
  <mergeCells count="2">
    <mergeCell ref="E22:F22"/>
    <mergeCell ref="D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I60" sqref="I60"/>
    </sheetView>
  </sheetViews>
  <sheetFormatPr defaultColWidth="9.00390625" defaultRowHeight="12.75"/>
  <cols>
    <col min="1" max="1" width="6.25390625" style="109" customWidth="1"/>
    <col min="2" max="2" width="62.25390625" style="109" customWidth="1"/>
    <col min="3" max="3" width="14.625" style="109" customWidth="1"/>
    <col min="4" max="4" width="10.75390625" style="109" hidden="1" customWidth="1"/>
    <col min="5" max="5" width="13.75390625" style="109" customWidth="1"/>
    <col min="6" max="6" width="0.12890625" style="109" customWidth="1"/>
    <col min="7" max="7" width="9.125" style="109" customWidth="1"/>
    <col min="8" max="8" width="28.00390625" style="109" customWidth="1"/>
    <col min="9" max="9" width="15.75390625" style="109" customWidth="1"/>
    <col min="10" max="10" width="13.875" style="109" customWidth="1"/>
    <col min="11" max="11" width="15.875" style="109" customWidth="1"/>
    <col min="12" max="12" width="13.625" style="109" customWidth="1"/>
    <col min="13" max="13" width="10.625" style="109" customWidth="1"/>
    <col min="14" max="14" width="16.75390625" style="109" customWidth="1"/>
    <col min="15" max="16384" width="9.125" style="109" customWidth="1"/>
  </cols>
  <sheetData>
    <row r="1" spans="1:10" ht="12.75">
      <c r="A1" s="1101" t="s">
        <v>916</v>
      </c>
      <c r="B1" s="1091"/>
      <c r="C1" s="1091"/>
      <c r="D1" s="1091"/>
      <c r="E1" s="1091"/>
      <c r="F1" s="1091"/>
      <c r="G1" s="1091"/>
      <c r="H1" s="1091"/>
      <c r="I1" s="1091"/>
      <c r="J1" s="1091"/>
    </row>
    <row r="2" spans="1:7" ht="15.75">
      <c r="A2" s="421"/>
      <c r="B2" s="421"/>
      <c r="C2" s="422"/>
      <c r="D2" s="423"/>
      <c r="E2" s="423"/>
      <c r="F2" s="423"/>
      <c r="G2" s="420"/>
    </row>
    <row r="3" spans="1:7" ht="15.75">
      <c r="A3" s="1093" t="s">
        <v>524</v>
      </c>
      <c r="B3" s="1093"/>
      <c r="C3" s="1093"/>
      <c r="D3" s="1093"/>
      <c r="E3" s="1093"/>
      <c r="F3" s="1093"/>
      <c r="G3" s="420"/>
    </row>
    <row r="4" spans="1:7" ht="15.75">
      <c r="A4" s="421"/>
      <c r="B4" s="421" t="s">
        <v>452</v>
      </c>
      <c r="C4" s="422"/>
      <c r="D4" s="423"/>
      <c r="E4" s="423"/>
      <c r="F4" s="423"/>
      <c r="G4" s="420"/>
    </row>
    <row r="5" spans="1:7" ht="15.75">
      <c r="A5" s="421"/>
      <c r="B5" s="421"/>
      <c r="C5" s="422"/>
      <c r="D5" s="423"/>
      <c r="E5" s="423"/>
      <c r="F5" s="423"/>
      <c r="G5" s="420"/>
    </row>
    <row r="6" spans="1:16" ht="0.75" customHeight="1" hidden="1">
      <c r="A6" s="987"/>
      <c r="B6" s="987"/>
      <c r="C6" s="986"/>
      <c r="D6" s="986"/>
      <c r="E6" s="483"/>
      <c r="F6" s="483"/>
      <c r="G6" s="420"/>
      <c r="H6" s="918"/>
      <c r="I6" s="918"/>
      <c r="J6" s="918"/>
      <c r="K6" s="918"/>
      <c r="L6" s="918"/>
      <c r="M6" s="918"/>
      <c r="N6" s="918"/>
      <c r="O6" s="427"/>
      <c r="P6" s="427"/>
    </row>
    <row r="7" spans="1:16" ht="15.75" hidden="1">
      <c r="A7" s="987"/>
      <c r="B7" s="987"/>
      <c r="C7" s="987"/>
      <c r="D7" s="986"/>
      <c r="E7" s="977"/>
      <c r="F7" s="977"/>
      <c r="G7" s="420"/>
      <c r="H7" s="427"/>
      <c r="I7" s="427"/>
      <c r="J7" s="427"/>
      <c r="K7" s="427"/>
      <c r="L7" s="427"/>
      <c r="M7" s="427"/>
      <c r="N7" s="427"/>
      <c r="O7" s="427"/>
      <c r="P7" s="427"/>
    </row>
    <row r="8" spans="1:16" ht="15.75" hidden="1">
      <c r="A8" s="987"/>
      <c r="B8" s="987"/>
      <c r="C8" s="987"/>
      <c r="D8" s="977"/>
      <c r="E8" s="977"/>
      <c r="F8" s="977"/>
      <c r="G8" s="420"/>
      <c r="H8" s="427"/>
      <c r="I8" s="427"/>
      <c r="J8" s="427"/>
      <c r="K8" s="427"/>
      <c r="L8" s="427"/>
      <c r="M8" s="427"/>
      <c r="N8" s="427"/>
      <c r="O8" s="427"/>
      <c r="P8" s="427"/>
    </row>
    <row r="9" spans="1:16" ht="15.75" hidden="1">
      <c r="A9" s="988"/>
      <c r="B9" s="988"/>
      <c r="C9" s="987"/>
      <c r="D9" s="977"/>
      <c r="E9" s="977"/>
      <c r="F9" s="977"/>
      <c r="G9" s="420"/>
      <c r="H9" s="427"/>
      <c r="I9" s="427"/>
      <c r="J9" s="427"/>
      <c r="K9" s="427"/>
      <c r="L9" s="427"/>
      <c r="M9" s="427"/>
      <c r="N9" s="427"/>
      <c r="O9" s="427"/>
      <c r="P9" s="427"/>
    </row>
    <row r="10" spans="1:16" ht="15.75" hidden="1">
      <c r="A10" s="988"/>
      <c r="B10" s="988"/>
      <c r="C10" s="987"/>
      <c r="D10" s="977"/>
      <c r="E10" s="977"/>
      <c r="F10" s="977"/>
      <c r="G10" s="420"/>
      <c r="H10" s="427"/>
      <c r="I10" s="427"/>
      <c r="J10" s="427"/>
      <c r="K10" s="427"/>
      <c r="L10" s="427"/>
      <c r="M10" s="427"/>
      <c r="N10" s="427"/>
      <c r="O10" s="427"/>
      <c r="P10" s="427"/>
    </row>
    <row r="11" spans="1:16" ht="15.75" hidden="1">
      <c r="A11" s="989"/>
      <c r="B11" s="990"/>
      <c r="C11" s="979"/>
      <c r="D11" s="979"/>
      <c r="E11" s="979"/>
      <c r="F11" s="978"/>
      <c r="G11" s="420"/>
      <c r="H11" s="427"/>
      <c r="I11" s="427"/>
      <c r="J11" s="427"/>
      <c r="K11" s="427"/>
      <c r="L11" s="427"/>
      <c r="M11" s="427"/>
      <c r="N11" s="427"/>
      <c r="O11" s="427"/>
      <c r="P11" s="427"/>
    </row>
    <row r="12" spans="1:16" ht="15.75" hidden="1">
      <c r="A12" s="989"/>
      <c r="B12" s="990"/>
      <c r="C12" s="986"/>
      <c r="D12" s="483"/>
      <c r="E12" s="483"/>
      <c r="F12" s="483"/>
      <c r="G12" s="420"/>
      <c r="H12" s="427"/>
      <c r="I12" s="427"/>
      <c r="J12" s="427"/>
      <c r="K12" s="427"/>
      <c r="L12" s="427"/>
      <c r="M12" s="427"/>
      <c r="N12" s="427"/>
      <c r="O12" s="427"/>
      <c r="P12" s="427"/>
    </row>
    <row r="13" spans="1:16" ht="15.75" hidden="1">
      <c r="A13" s="989"/>
      <c r="B13" s="990"/>
      <c r="C13" s="986"/>
      <c r="D13" s="483"/>
      <c r="E13" s="483"/>
      <c r="F13" s="483"/>
      <c r="G13" s="420"/>
      <c r="H13" s="918"/>
      <c r="I13" s="919"/>
      <c r="J13" s="919"/>
      <c r="K13" s="919"/>
      <c r="L13" s="919"/>
      <c r="M13" s="919"/>
      <c r="N13" s="919"/>
      <c r="O13" s="427"/>
      <c r="P13" s="427"/>
    </row>
    <row r="14" spans="1:7" ht="15.75" hidden="1">
      <c r="A14" s="989"/>
      <c r="B14" s="990"/>
      <c r="C14" s="986"/>
      <c r="D14" s="483"/>
      <c r="E14" s="483"/>
      <c r="F14" s="483"/>
      <c r="G14" s="420"/>
    </row>
    <row r="15" spans="1:7" ht="15.75" hidden="1">
      <c r="A15" s="989"/>
      <c r="B15" s="990"/>
      <c r="C15" s="986"/>
      <c r="D15" s="483"/>
      <c r="E15" s="483"/>
      <c r="F15" s="483"/>
      <c r="G15" s="420"/>
    </row>
    <row r="16" spans="1:7" ht="15.75" hidden="1">
      <c r="A16" s="989"/>
      <c r="B16" s="990"/>
      <c r="C16" s="986"/>
      <c r="D16" s="483"/>
      <c r="E16" s="483"/>
      <c r="F16" s="483"/>
      <c r="G16" s="420"/>
    </row>
    <row r="17" spans="1:7" ht="15.75" hidden="1">
      <c r="A17" s="989"/>
      <c r="B17" s="990"/>
      <c r="C17" s="986"/>
      <c r="D17" s="483"/>
      <c r="E17" s="483"/>
      <c r="F17" s="483"/>
      <c r="G17" s="420"/>
    </row>
    <row r="18" spans="1:7" ht="15.75" hidden="1">
      <c r="A18" s="989"/>
      <c r="B18" s="990"/>
      <c r="C18" s="979"/>
      <c r="D18" s="979"/>
      <c r="E18" s="979"/>
      <c r="F18" s="979"/>
      <c r="G18" s="420"/>
    </row>
    <row r="19" spans="1:7" ht="15.75" hidden="1">
      <c r="A19" s="989"/>
      <c r="B19" s="990"/>
      <c r="C19" s="986"/>
      <c r="D19" s="483"/>
      <c r="E19" s="483"/>
      <c r="F19" s="483"/>
      <c r="G19" s="420"/>
    </row>
    <row r="20" spans="1:7" ht="15.75" hidden="1">
      <c r="A20" s="989"/>
      <c r="B20" s="990"/>
      <c r="C20" s="986"/>
      <c r="D20" s="483"/>
      <c r="E20" s="483"/>
      <c r="F20" s="483"/>
      <c r="G20" s="420"/>
    </row>
    <row r="21" spans="1:7" ht="15.75" hidden="1">
      <c r="A21" s="989"/>
      <c r="B21" s="990"/>
      <c r="C21" s="986"/>
      <c r="D21" s="483"/>
      <c r="E21" s="483"/>
      <c r="F21" s="483"/>
      <c r="G21" s="420"/>
    </row>
    <row r="22" spans="1:7" ht="15.75" hidden="1">
      <c r="A22" s="989"/>
      <c r="B22" s="990"/>
      <c r="C22" s="986"/>
      <c r="D22" s="483"/>
      <c r="E22" s="483"/>
      <c r="F22" s="483"/>
      <c r="G22" s="420"/>
    </row>
    <row r="23" spans="1:7" ht="15.75" hidden="1">
      <c r="A23" s="989"/>
      <c r="B23" s="990"/>
      <c r="C23" s="986"/>
      <c r="D23" s="483"/>
      <c r="E23" s="483"/>
      <c r="F23" s="483"/>
      <c r="G23" s="420"/>
    </row>
    <row r="24" spans="1:7" ht="15.75" hidden="1">
      <c r="A24" s="989"/>
      <c r="B24" s="990"/>
      <c r="C24" s="986"/>
      <c r="D24" s="483"/>
      <c r="E24" s="483"/>
      <c r="F24" s="483"/>
      <c r="G24" s="420"/>
    </row>
    <row r="25" spans="1:7" ht="15.75" hidden="1">
      <c r="A25" s="989"/>
      <c r="B25" s="990"/>
      <c r="C25" s="979"/>
      <c r="D25" s="980"/>
      <c r="E25" s="980"/>
      <c r="F25" s="980"/>
      <c r="G25" s="420"/>
    </row>
    <row r="26" spans="1:7" ht="15.75" hidden="1">
      <c r="A26" s="989"/>
      <c r="B26" s="990"/>
      <c r="C26" s="979"/>
      <c r="D26" s="979"/>
      <c r="E26" s="979"/>
      <c r="F26" s="978"/>
      <c r="G26" s="420"/>
    </row>
    <row r="27" spans="1:7" ht="15.75" hidden="1">
      <c r="A27" s="989"/>
      <c r="B27" s="990"/>
      <c r="C27" s="979"/>
      <c r="D27" s="483"/>
      <c r="E27" s="980"/>
      <c r="F27" s="483"/>
      <c r="G27" s="420"/>
    </row>
    <row r="28" spans="1:7" ht="15.75" hidden="1">
      <c r="A28" s="989"/>
      <c r="B28" s="990"/>
      <c r="C28" s="979"/>
      <c r="D28" s="483"/>
      <c r="E28" s="980"/>
      <c r="F28" s="483"/>
      <c r="G28" s="420"/>
    </row>
    <row r="29" spans="1:7" ht="1.5" customHeight="1" hidden="1">
      <c r="A29" s="989"/>
      <c r="B29" s="990"/>
      <c r="C29" s="986"/>
      <c r="D29" s="483"/>
      <c r="E29" s="483"/>
      <c r="F29" s="483"/>
      <c r="G29" s="420"/>
    </row>
    <row r="30" spans="1:7" ht="15.75" hidden="1">
      <c r="A30" s="989"/>
      <c r="B30" s="990"/>
      <c r="C30" s="979"/>
      <c r="D30" s="980"/>
      <c r="E30" s="981"/>
      <c r="F30" s="981"/>
      <c r="G30" s="420"/>
    </row>
    <row r="31" spans="1:7" ht="15.75" hidden="1">
      <c r="A31" s="988"/>
      <c r="B31" s="988"/>
      <c r="C31" s="979"/>
      <c r="D31" s="979"/>
      <c r="E31" s="979"/>
      <c r="F31" s="978"/>
      <c r="G31" s="420"/>
    </row>
    <row r="32" spans="1:7" ht="15.75" hidden="1">
      <c r="A32" s="988"/>
      <c r="B32" s="988"/>
      <c r="C32" s="979"/>
      <c r="D32" s="979"/>
      <c r="E32" s="979"/>
      <c r="F32" s="978"/>
      <c r="G32" s="420"/>
    </row>
    <row r="33" spans="1:7" ht="15.75" hidden="1">
      <c r="A33" s="988"/>
      <c r="B33" s="988"/>
      <c r="C33" s="979"/>
      <c r="D33" s="979"/>
      <c r="E33" s="979"/>
      <c r="F33" s="978"/>
      <c r="G33" s="420"/>
    </row>
    <row r="34" spans="1:7" ht="15.75" hidden="1">
      <c r="A34" s="988"/>
      <c r="B34" s="988"/>
      <c r="C34" s="991"/>
      <c r="D34" s="992"/>
      <c r="E34" s="977"/>
      <c r="F34" s="977"/>
      <c r="G34" s="420"/>
    </row>
    <row r="35" spans="1:7" ht="18.75" customHeight="1" hidden="1">
      <c r="A35" s="988"/>
      <c r="B35" s="990"/>
      <c r="C35" s="991"/>
      <c r="D35" s="992"/>
      <c r="E35" s="984"/>
      <c r="F35" s="977"/>
      <c r="G35" s="420"/>
    </row>
    <row r="36" spans="1:7" ht="0.75" customHeight="1" hidden="1">
      <c r="A36" s="988"/>
      <c r="B36" s="990"/>
      <c r="C36" s="993"/>
      <c r="D36" s="992"/>
      <c r="E36" s="977"/>
      <c r="F36" s="977"/>
      <c r="G36" s="420"/>
    </row>
    <row r="37" spans="1:7" ht="16.5" customHeight="1" hidden="1">
      <c r="A37" s="988"/>
      <c r="B37" s="990"/>
      <c r="C37" s="993"/>
      <c r="D37" s="992"/>
      <c r="E37" s="977"/>
      <c r="F37" s="977"/>
      <c r="G37" s="420"/>
    </row>
    <row r="38" spans="1:7" ht="18" customHeight="1" hidden="1">
      <c r="A38" s="988"/>
      <c r="B38" s="990"/>
      <c r="C38" s="993"/>
      <c r="D38" s="992"/>
      <c r="E38" s="977"/>
      <c r="F38" s="977"/>
      <c r="G38" s="420"/>
    </row>
    <row r="39" spans="1:7" ht="19.5" customHeight="1" hidden="1">
      <c r="A39" s="988"/>
      <c r="B39" s="990"/>
      <c r="C39" s="993"/>
      <c r="D39" s="992"/>
      <c r="E39" s="977"/>
      <c r="F39" s="977"/>
      <c r="G39" s="420"/>
    </row>
    <row r="40" spans="1:7" ht="0.75" customHeight="1" hidden="1">
      <c r="A40" s="988"/>
      <c r="B40" s="990"/>
      <c r="C40" s="993"/>
      <c r="D40" s="992"/>
      <c r="E40" s="977"/>
      <c r="F40" s="977"/>
      <c r="G40" s="420"/>
    </row>
    <row r="41" spans="1:7" ht="0.75" customHeight="1" hidden="1">
      <c r="A41" s="988"/>
      <c r="B41" s="990"/>
      <c r="C41" s="993"/>
      <c r="D41" s="992"/>
      <c r="E41" s="977"/>
      <c r="F41" s="977"/>
      <c r="G41" s="420"/>
    </row>
    <row r="42" spans="1:7" ht="0.75" customHeight="1" hidden="1">
      <c r="A42" s="988"/>
      <c r="B42" s="990"/>
      <c r="C42" s="993"/>
      <c r="D42" s="992"/>
      <c r="E42" s="977"/>
      <c r="F42" s="977"/>
      <c r="G42" s="420"/>
    </row>
    <row r="43" spans="1:7" ht="18" customHeight="1" hidden="1">
      <c r="A43" s="988"/>
      <c r="B43" s="990"/>
      <c r="C43" s="993"/>
      <c r="D43" s="992"/>
      <c r="E43" s="977"/>
      <c r="F43" s="977"/>
      <c r="G43" s="420"/>
    </row>
    <row r="44" spans="1:7" ht="16.5" customHeight="1" hidden="1">
      <c r="A44" s="988"/>
      <c r="B44" s="990"/>
      <c r="C44" s="993"/>
      <c r="D44" s="992"/>
      <c r="E44" s="977"/>
      <c r="F44" s="977"/>
      <c r="G44" s="420"/>
    </row>
    <row r="45" spans="1:7" ht="19.5" customHeight="1" hidden="1">
      <c r="A45" s="988"/>
      <c r="B45" s="990"/>
      <c r="C45" s="993"/>
      <c r="D45" s="992"/>
      <c r="E45" s="977"/>
      <c r="F45" s="977"/>
      <c r="G45" s="420"/>
    </row>
    <row r="46" spans="1:7" ht="15.75" hidden="1">
      <c r="A46" s="988"/>
      <c r="B46" s="990"/>
      <c r="C46" s="991"/>
      <c r="D46" s="992"/>
      <c r="E46" s="984"/>
      <c r="F46" s="977"/>
      <c r="G46" s="420"/>
    </row>
    <row r="47" spans="1:7" ht="15.75" hidden="1">
      <c r="A47" s="988"/>
      <c r="B47" s="990"/>
      <c r="C47" s="991"/>
      <c r="D47" s="982"/>
      <c r="E47" s="982"/>
      <c r="F47" s="982"/>
      <c r="G47" s="420"/>
    </row>
    <row r="48" spans="1:7" ht="15.75">
      <c r="A48" s="433" t="s">
        <v>44</v>
      </c>
      <c r="B48" s="433" t="s">
        <v>353</v>
      </c>
      <c r="C48" s="994">
        <v>41640</v>
      </c>
      <c r="D48" s="435"/>
      <c r="E48" s="995">
        <v>42004</v>
      </c>
      <c r="F48" s="435"/>
      <c r="G48" s="420"/>
    </row>
    <row r="49" spans="1:7" ht="15.75">
      <c r="A49" s="436" t="s">
        <v>351</v>
      </c>
      <c r="B49" s="437" t="s">
        <v>354</v>
      </c>
      <c r="C49" s="434"/>
      <c r="D49" s="435"/>
      <c r="E49" s="435"/>
      <c r="F49" s="435"/>
      <c r="G49" s="420"/>
    </row>
    <row r="50" spans="1:7" ht="15.75" hidden="1">
      <c r="A50" s="436"/>
      <c r="B50" s="437"/>
      <c r="C50" s="434"/>
      <c r="D50" s="435"/>
      <c r="E50" s="435"/>
      <c r="F50" s="435"/>
      <c r="G50" s="420"/>
    </row>
    <row r="51" spans="1:7" ht="15.75">
      <c r="A51" s="436"/>
      <c r="B51" s="437" t="s">
        <v>355</v>
      </c>
      <c r="C51" s="434"/>
      <c r="D51" s="435"/>
      <c r="E51" s="435"/>
      <c r="F51" s="435"/>
      <c r="G51" s="420"/>
    </row>
    <row r="52" spans="1:7" ht="15.75">
      <c r="A52" s="436"/>
      <c r="B52" s="437" t="s">
        <v>356</v>
      </c>
      <c r="C52" s="434">
        <v>1</v>
      </c>
      <c r="D52" s="435"/>
      <c r="E52" s="435">
        <v>1</v>
      </c>
      <c r="F52" s="435"/>
      <c r="G52" s="420"/>
    </row>
    <row r="53" spans="1:7" ht="15.75">
      <c r="A53" s="436"/>
      <c r="B53" s="437" t="s">
        <v>357</v>
      </c>
      <c r="C53" s="434"/>
      <c r="D53" s="435"/>
      <c r="E53" s="435"/>
      <c r="F53" s="435"/>
      <c r="G53" s="420"/>
    </row>
    <row r="54" spans="1:7" ht="15.75">
      <c r="A54" s="436"/>
      <c r="B54" s="437" t="s">
        <v>358</v>
      </c>
      <c r="C54" s="454">
        <v>16</v>
      </c>
      <c r="D54" s="435"/>
      <c r="E54" s="435">
        <v>17</v>
      </c>
      <c r="F54" s="435"/>
      <c r="G54" s="420"/>
    </row>
    <row r="55" spans="1:7" ht="15.75">
      <c r="A55" s="436"/>
      <c r="B55" s="437" t="s">
        <v>359</v>
      </c>
      <c r="C55" s="454">
        <v>1</v>
      </c>
      <c r="D55" s="435"/>
      <c r="E55" s="435">
        <v>1</v>
      </c>
      <c r="F55" s="435"/>
      <c r="G55" s="420"/>
    </row>
    <row r="56" spans="1:7" ht="0.75" customHeight="1">
      <c r="A56" s="436"/>
      <c r="B56" s="463"/>
      <c r="C56" s="455"/>
      <c r="D56" s="457"/>
      <c r="E56" s="457"/>
      <c r="F56" s="457"/>
      <c r="G56" s="420"/>
    </row>
    <row r="57" spans="1:7" ht="15.75">
      <c r="A57" s="436"/>
      <c r="B57" s="464" t="s">
        <v>13</v>
      </c>
      <c r="C57" s="465">
        <f>SUM(C51:C56)</f>
        <v>18</v>
      </c>
      <c r="D57" s="466"/>
      <c r="E57" s="467">
        <f>SUM(E51:E56)</f>
        <v>19</v>
      </c>
      <c r="F57" s="466"/>
      <c r="G57" s="420"/>
    </row>
    <row r="58" spans="1:7" ht="15.75" hidden="1">
      <c r="A58" s="436"/>
      <c r="B58" s="468"/>
      <c r="C58" s="431"/>
      <c r="D58" s="432"/>
      <c r="E58" s="432"/>
      <c r="F58" s="432"/>
      <c r="G58" s="420"/>
    </row>
    <row r="59" spans="1:7" ht="15.75" hidden="1">
      <c r="A59" s="436"/>
      <c r="B59" s="437"/>
      <c r="C59" s="434"/>
      <c r="D59" s="435"/>
      <c r="E59" s="435"/>
      <c r="F59" s="435"/>
      <c r="G59" s="420"/>
    </row>
    <row r="60" spans="1:7" ht="15.75">
      <c r="A60" s="436" t="s">
        <v>360</v>
      </c>
      <c r="B60" s="437" t="s">
        <v>487</v>
      </c>
      <c r="C60" s="469">
        <v>1</v>
      </c>
      <c r="D60" s="435"/>
      <c r="E60" s="453">
        <v>1</v>
      </c>
      <c r="F60" s="435"/>
      <c r="G60" s="420"/>
    </row>
    <row r="61" spans="1:7" ht="15.75">
      <c r="A61" s="436"/>
      <c r="B61" s="437"/>
      <c r="C61" s="469"/>
      <c r="D61" s="435"/>
      <c r="E61" s="453"/>
      <c r="F61" s="435"/>
      <c r="G61" s="420"/>
    </row>
    <row r="62" spans="1:7" ht="0.75" customHeight="1" thickBot="1">
      <c r="A62" s="436"/>
      <c r="B62" s="437"/>
      <c r="C62" s="434"/>
      <c r="D62" s="461"/>
      <c r="E62" s="435"/>
      <c r="F62" s="435"/>
      <c r="G62" s="420"/>
    </row>
    <row r="63" spans="1:7" ht="16.5" thickBot="1">
      <c r="A63" s="433" t="s">
        <v>363</v>
      </c>
      <c r="B63" s="433"/>
      <c r="C63" s="470">
        <f>SUM(C58:C62,C57)</f>
        <v>19</v>
      </c>
      <c r="D63" s="430"/>
      <c r="E63" s="471">
        <f>SUM(E60,E57,E61)</f>
        <v>20</v>
      </c>
      <c r="F63" s="471"/>
      <c r="G63" s="420"/>
    </row>
    <row r="64" spans="1:7" ht="16.5" thickBot="1">
      <c r="A64" s="433" t="s">
        <v>488</v>
      </c>
      <c r="B64" s="433"/>
      <c r="C64" s="996">
        <f>SUM(C63,C47)</f>
        <v>19</v>
      </c>
      <c r="D64" s="996"/>
      <c r="E64" s="996">
        <f>SUM(E63,E47)</f>
        <v>20</v>
      </c>
      <c r="F64" s="446"/>
      <c r="G64" s="420"/>
    </row>
    <row r="65" spans="1:7" ht="15.75">
      <c r="A65" s="997"/>
      <c r="B65" s="988"/>
      <c r="C65" s="979"/>
      <c r="D65" s="979"/>
      <c r="E65" s="979"/>
      <c r="F65" s="476"/>
      <c r="G65" s="998"/>
    </row>
    <row r="66" spans="1:7" ht="15.75">
      <c r="A66" s="989"/>
      <c r="B66" s="990"/>
      <c r="C66" s="986"/>
      <c r="D66" s="986"/>
      <c r="E66" s="986"/>
      <c r="F66" s="999"/>
      <c r="G66" s="998"/>
    </row>
    <row r="67" spans="1:7" ht="16.5" thickBot="1">
      <c r="A67" s="989"/>
      <c r="B67" s="990"/>
      <c r="C67" s="986"/>
      <c r="D67" s="979"/>
      <c r="E67" s="986"/>
      <c r="F67" s="1000"/>
      <c r="G67" s="998"/>
    </row>
    <row r="68" spans="1:7" ht="16.5" thickBot="1">
      <c r="A68" s="988"/>
      <c r="B68" s="990"/>
      <c r="C68" s="986"/>
      <c r="D68" s="979"/>
      <c r="E68" s="986"/>
      <c r="F68" s="1001"/>
      <c r="G68" s="998"/>
    </row>
    <row r="69" spans="1:7" ht="15.75">
      <c r="A69" s="1100"/>
      <c r="B69" s="1100"/>
      <c r="C69" s="483"/>
      <c r="D69" s="483"/>
      <c r="E69" s="483"/>
      <c r="F69" s="483"/>
      <c r="G69" s="420"/>
    </row>
    <row r="70" spans="1:7" ht="15.75">
      <c r="A70" s="998"/>
      <c r="B70" s="998"/>
      <c r="C70" s="483"/>
      <c r="D70" s="483"/>
      <c r="E70" s="483"/>
      <c r="F70" s="483"/>
      <c r="G70" s="420"/>
    </row>
    <row r="71" spans="1:7" ht="15.75">
      <c r="A71" s="998"/>
      <c r="B71" s="998"/>
      <c r="C71" s="980"/>
      <c r="D71" s="980"/>
      <c r="E71" s="483"/>
      <c r="F71" s="483"/>
      <c r="G71" s="420"/>
    </row>
    <row r="72" spans="1:7" ht="15.75">
      <c r="A72" s="420"/>
      <c r="B72" s="420"/>
      <c r="C72" s="423"/>
      <c r="D72" s="423"/>
      <c r="E72" s="423"/>
      <c r="F72" s="423"/>
      <c r="G72" s="420"/>
    </row>
    <row r="73" spans="1:7" ht="15.75">
      <c r="A73" s="420"/>
      <c r="B73" s="488"/>
      <c r="C73" s="423"/>
      <c r="D73" s="423"/>
      <c r="E73" s="423"/>
      <c r="F73" s="423"/>
      <c r="G73" s="420"/>
    </row>
    <row r="74" spans="1:7" ht="15.75">
      <c r="A74" s="420"/>
      <c r="B74" s="420"/>
      <c r="C74" s="423"/>
      <c r="D74" s="423"/>
      <c r="E74" s="423"/>
      <c r="F74" s="423"/>
      <c r="G74" s="420"/>
    </row>
    <row r="75" spans="1:7" ht="15.75">
      <c r="A75" s="420"/>
      <c r="B75" s="420"/>
      <c r="C75" s="423"/>
      <c r="D75" s="423"/>
      <c r="E75" s="423"/>
      <c r="F75" s="423"/>
      <c r="G75" s="420"/>
    </row>
    <row r="76" spans="1:7" ht="15.75">
      <c r="A76" s="420"/>
      <c r="B76" s="488"/>
      <c r="C76" s="423"/>
      <c r="D76" s="423"/>
      <c r="E76" s="423"/>
      <c r="F76" s="423"/>
      <c r="G76" s="420"/>
    </row>
    <row r="77" spans="1:7" ht="15.75">
      <c r="A77" s="420"/>
      <c r="B77" s="420"/>
      <c r="C77" s="423"/>
      <c r="D77" s="423"/>
      <c r="E77" s="423"/>
      <c r="F77" s="423"/>
      <c r="G77" s="420"/>
    </row>
    <row r="78" spans="1:7" ht="15.75">
      <c r="A78" s="420"/>
      <c r="B78" s="420"/>
      <c r="C78" s="423"/>
      <c r="D78" s="423"/>
      <c r="E78" s="423"/>
      <c r="F78" s="423"/>
      <c r="G78" s="420"/>
    </row>
    <row r="79" spans="1:7" ht="15.75">
      <c r="A79" s="420"/>
      <c r="B79" s="420"/>
      <c r="C79" s="423"/>
      <c r="D79" s="423"/>
      <c r="E79" s="423"/>
      <c r="F79" s="423"/>
      <c r="G79" s="420"/>
    </row>
    <row r="80" spans="1:7" ht="15.75">
      <c r="A80" s="420"/>
      <c r="B80" s="420"/>
      <c r="C80" s="423"/>
      <c r="D80" s="423"/>
      <c r="E80" s="423"/>
      <c r="F80" s="423"/>
      <c r="G80" s="420"/>
    </row>
    <row r="81" spans="1:7" ht="15.75">
      <c r="A81" s="420"/>
      <c r="B81" s="420"/>
      <c r="C81" s="423"/>
      <c r="D81" s="423"/>
      <c r="E81" s="423"/>
      <c r="F81" s="423"/>
      <c r="G81" s="420"/>
    </row>
    <row r="82" spans="1:7" ht="15.75">
      <c r="A82" s="420"/>
      <c r="B82" s="420"/>
      <c r="C82" s="423"/>
      <c r="D82" s="423"/>
      <c r="E82" s="423"/>
      <c r="F82" s="423"/>
      <c r="G82" s="420"/>
    </row>
  </sheetData>
  <sheetProtection/>
  <mergeCells count="3">
    <mergeCell ref="A3:F3"/>
    <mergeCell ref="A69:B69"/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11" sqref="I11"/>
    </sheetView>
  </sheetViews>
  <sheetFormatPr defaultColWidth="9.00390625" defaultRowHeight="12.75"/>
  <cols>
    <col min="3" max="3" width="45.375" style="0" customWidth="1"/>
    <col min="4" max="4" width="15.875" style="0" customWidth="1"/>
    <col min="5" max="5" width="11.75390625" style="0" customWidth="1"/>
  </cols>
  <sheetData>
    <row r="1" ht="18.75">
      <c r="C1" s="54" t="s">
        <v>528</v>
      </c>
    </row>
    <row r="2" spans="3:5" ht="13.5" thickBot="1">
      <c r="C2" t="s">
        <v>917</v>
      </c>
      <c r="E2" t="s">
        <v>0</v>
      </c>
    </row>
    <row r="3" spans="1:5" ht="16.5" thickBot="1">
      <c r="A3" s="21"/>
      <c r="B3" s="57" t="s">
        <v>1</v>
      </c>
      <c r="C3" s="23"/>
      <c r="D3" s="55" t="s">
        <v>86</v>
      </c>
      <c r="E3" s="22" t="s">
        <v>87</v>
      </c>
    </row>
    <row r="4" spans="1:5" ht="16.5" customHeight="1" thickBot="1">
      <c r="A4" s="6">
        <v>1</v>
      </c>
      <c r="B4" s="11" t="s">
        <v>534</v>
      </c>
      <c r="C4" s="19"/>
      <c r="D4" s="2"/>
      <c r="E4" s="1010">
        <v>3044</v>
      </c>
    </row>
    <row r="5" spans="1:5" ht="16.5" customHeight="1">
      <c r="A5" s="6">
        <v>2</v>
      </c>
      <c r="B5" s="11" t="s">
        <v>535</v>
      </c>
      <c r="C5" s="19"/>
      <c r="D5" s="1010"/>
      <c r="E5" s="5">
        <v>164931</v>
      </c>
    </row>
    <row r="6" spans="1:5" ht="16.5" customHeight="1">
      <c r="A6" s="7">
        <v>3</v>
      </c>
      <c r="B6" s="1006" t="s">
        <v>536</v>
      </c>
      <c r="C6" s="20"/>
      <c r="D6" s="8"/>
      <c r="E6" s="8">
        <v>-161887</v>
      </c>
    </row>
    <row r="7" spans="1:5" ht="18" customHeight="1">
      <c r="A7" s="7">
        <v>4</v>
      </c>
      <c r="B7" s="13" t="s">
        <v>537</v>
      </c>
      <c r="C7" s="20"/>
      <c r="D7" s="8"/>
      <c r="E7" s="8">
        <v>168027</v>
      </c>
    </row>
    <row r="8" spans="1:5" ht="19.5" customHeight="1">
      <c r="A8" s="7">
        <v>5</v>
      </c>
      <c r="B8" s="13" t="s">
        <v>538</v>
      </c>
      <c r="C8" s="20"/>
      <c r="D8" s="8"/>
      <c r="E8" s="8">
        <v>0</v>
      </c>
    </row>
    <row r="9" spans="1:5" ht="15.75" customHeight="1">
      <c r="A9" s="7">
        <v>6</v>
      </c>
      <c r="B9" s="1006" t="s">
        <v>545</v>
      </c>
      <c r="C9" s="20"/>
      <c r="D9" s="8"/>
      <c r="E9" s="8">
        <v>168027</v>
      </c>
    </row>
    <row r="10" spans="1:5" ht="15" customHeight="1">
      <c r="A10" s="7">
        <v>7</v>
      </c>
      <c r="B10" s="1007" t="s">
        <v>539</v>
      </c>
      <c r="C10" s="20"/>
      <c r="D10" s="8"/>
      <c r="E10" s="8">
        <v>6140</v>
      </c>
    </row>
    <row r="11" spans="1:5" ht="17.25" customHeight="1">
      <c r="A11" s="7">
        <v>8</v>
      </c>
      <c r="B11" s="11" t="s">
        <v>540</v>
      </c>
      <c r="C11" s="19"/>
      <c r="D11" s="8"/>
      <c r="E11" s="8">
        <v>0</v>
      </c>
    </row>
    <row r="12" spans="1:5" ht="17.25" customHeight="1">
      <c r="A12" s="16">
        <v>9</v>
      </c>
      <c r="B12" s="11" t="s">
        <v>541</v>
      </c>
      <c r="C12" s="19"/>
      <c r="D12" s="8"/>
      <c r="E12" s="8">
        <v>0</v>
      </c>
    </row>
    <row r="13" spans="1:5" ht="18" customHeight="1">
      <c r="A13" s="25">
        <v>10</v>
      </c>
      <c r="B13" s="1006" t="s">
        <v>542</v>
      </c>
      <c r="C13" s="20"/>
      <c r="D13" s="8"/>
      <c r="E13" s="8"/>
    </row>
    <row r="14" spans="1:5" ht="15.75" customHeight="1">
      <c r="A14" s="25">
        <v>11</v>
      </c>
      <c r="B14" s="13" t="s">
        <v>543</v>
      </c>
      <c r="C14" s="20"/>
      <c r="D14" s="8"/>
      <c r="E14" s="8"/>
    </row>
    <row r="15" spans="1:5" ht="16.5" customHeight="1">
      <c r="A15" s="25">
        <v>12</v>
      </c>
      <c r="B15" s="13" t="s">
        <v>544</v>
      </c>
      <c r="C15" s="20"/>
      <c r="D15" s="8"/>
      <c r="E15" s="8"/>
    </row>
    <row r="16" spans="1:5" ht="18" customHeight="1">
      <c r="A16" s="25">
        <v>13</v>
      </c>
      <c r="B16" s="1006" t="s">
        <v>546</v>
      </c>
      <c r="C16" s="20"/>
      <c r="D16" s="8"/>
      <c r="E16" s="8"/>
    </row>
    <row r="17" spans="1:5" ht="18" customHeight="1" thickBot="1">
      <c r="A17" s="1">
        <v>14</v>
      </c>
      <c r="B17" s="1007" t="s">
        <v>547</v>
      </c>
      <c r="C17" s="19"/>
      <c r="D17" s="1011"/>
      <c r="E17" s="1011">
        <v>0</v>
      </c>
    </row>
    <row r="18" spans="1:5" ht="21.75" customHeight="1" thickBot="1">
      <c r="A18" s="21">
        <v>15</v>
      </c>
      <c r="B18" s="60" t="s">
        <v>548</v>
      </c>
      <c r="C18" s="61"/>
      <c r="D18" s="63">
        <v>2668</v>
      </c>
      <c r="E18" s="64">
        <v>6140</v>
      </c>
    </row>
    <row r="19" spans="1:5" ht="18.75" customHeight="1">
      <c r="A19" s="1">
        <v>16</v>
      </c>
      <c r="B19" s="1096" t="s">
        <v>549</v>
      </c>
      <c r="C19" s="1097"/>
      <c r="D19" s="2"/>
      <c r="E19" s="62"/>
    </row>
    <row r="20" spans="1:5" ht="16.5" customHeight="1">
      <c r="A20" s="1">
        <v>17</v>
      </c>
      <c r="B20" s="1098" t="s">
        <v>550</v>
      </c>
      <c r="C20" s="1099"/>
      <c r="D20" s="1013">
        <v>2668</v>
      </c>
      <c r="E20" s="1012">
        <v>6140</v>
      </c>
    </row>
    <row r="21" spans="1:5" ht="19.5" customHeight="1" thickBot="1">
      <c r="A21" s="1">
        <v>18</v>
      </c>
      <c r="B21" s="1008" t="s">
        <v>551</v>
      </c>
      <c r="C21" s="58"/>
      <c r="D21" s="2"/>
      <c r="E21" s="62"/>
    </row>
    <row r="22" spans="1:5" ht="18" customHeight="1" thickBot="1">
      <c r="A22" s="59">
        <v>19</v>
      </c>
      <c r="B22" s="60" t="s">
        <v>552</v>
      </c>
      <c r="C22" s="1009"/>
      <c r="D22" s="63"/>
      <c r="E22" s="64"/>
    </row>
  </sheetData>
  <sheetProtection/>
  <mergeCells count="2">
    <mergeCell ref="B19:C19"/>
    <mergeCell ref="B20:C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6.375" style="110" customWidth="1"/>
    <col min="2" max="2" width="8.00390625" style="110" customWidth="1"/>
    <col min="3" max="3" width="39.25390625" style="110" customWidth="1"/>
    <col min="4" max="4" width="12.75390625" style="110" customWidth="1"/>
    <col min="5" max="5" width="15.125" style="110" customWidth="1"/>
    <col min="6" max="6" width="12.125" style="110" customWidth="1"/>
    <col min="7" max="16384" width="9.125" style="110" customWidth="1"/>
  </cols>
  <sheetData>
    <row r="1" spans="1:6" ht="15">
      <c r="A1" s="109"/>
      <c r="B1" s="109"/>
      <c r="C1" s="1079" t="s">
        <v>918</v>
      </c>
      <c r="D1" s="1080"/>
      <c r="E1" s="1080"/>
      <c r="F1" s="1080"/>
    </row>
    <row r="2" spans="1:5" ht="15">
      <c r="A2" s="1081" t="s">
        <v>454</v>
      </c>
      <c r="B2" s="1081"/>
      <c r="C2" s="1081"/>
      <c r="D2" s="1081"/>
      <c r="E2" s="1081"/>
    </row>
    <row r="3" spans="1:5" ht="15">
      <c r="A3" s="1081" t="s">
        <v>498</v>
      </c>
      <c r="B3" s="1081"/>
      <c r="C3" s="1081"/>
      <c r="D3" s="1081"/>
      <c r="E3" s="1081"/>
    </row>
    <row r="5" spans="1:5" ht="15.75">
      <c r="A5" s="111" t="s">
        <v>200</v>
      </c>
      <c r="B5" s="111"/>
      <c r="C5" s="111"/>
      <c r="D5" s="111"/>
      <c r="E5" s="111"/>
    </row>
    <row r="6" spans="1:5" ht="16.5" thickBot="1">
      <c r="A6" s="111"/>
      <c r="B6" s="111"/>
      <c r="C6" s="111"/>
      <c r="D6" s="1087" t="s">
        <v>3</v>
      </c>
      <c r="E6" s="1087"/>
    </row>
    <row r="7" spans="1:6" ht="72" thickBot="1">
      <c r="A7" s="383" t="s">
        <v>201</v>
      </c>
      <c r="B7" s="384" t="s">
        <v>202</v>
      </c>
      <c r="C7" s="385" t="s">
        <v>203</v>
      </c>
      <c r="D7" s="385" t="s">
        <v>449</v>
      </c>
      <c r="E7" s="386" t="s">
        <v>520</v>
      </c>
      <c r="F7" s="388" t="s">
        <v>501</v>
      </c>
    </row>
    <row r="8" spans="1:6" ht="15.75" thickBot="1">
      <c r="A8" s="118">
        <v>1</v>
      </c>
      <c r="B8" s="119">
        <v>2</v>
      </c>
      <c r="C8" s="119">
        <v>3</v>
      </c>
      <c r="D8" s="119">
        <v>4</v>
      </c>
      <c r="E8" s="120">
        <v>5</v>
      </c>
      <c r="F8" s="387">
        <v>6</v>
      </c>
    </row>
    <row r="9" spans="1:6" ht="15">
      <c r="A9" s="357" t="s">
        <v>14</v>
      </c>
      <c r="B9" s="123" t="s">
        <v>44</v>
      </c>
      <c r="C9" s="124" t="s">
        <v>204</v>
      </c>
      <c r="D9" s="125"/>
      <c r="E9" s="353"/>
      <c r="F9" s="389"/>
    </row>
    <row r="10" spans="1:6" ht="15">
      <c r="A10" s="128" t="s">
        <v>15</v>
      </c>
      <c r="B10" s="129"/>
      <c r="C10" s="130" t="s">
        <v>205</v>
      </c>
      <c r="D10" s="131"/>
      <c r="E10" s="337"/>
      <c r="F10" s="390"/>
    </row>
    <row r="11" spans="1:6" ht="15">
      <c r="A11" s="128" t="s">
        <v>16</v>
      </c>
      <c r="B11" s="129"/>
      <c r="C11" s="134" t="s">
        <v>206</v>
      </c>
      <c r="D11" s="135"/>
      <c r="E11" s="136"/>
      <c r="F11" s="391"/>
    </row>
    <row r="12" spans="1:6" ht="15">
      <c r="A12" s="128" t="s">
        <v>17</v>
      </c>
      <c r="B12" s="129"/>
      <c r="C12" s="134" t="s">
        <v>207</v>
      </c>
      <c r="D12" s="135">
        <v>3000</v>
      </c>
      <c r="E12" s="136">
        <v>4760</v>
      </c>
      <c r="F12" s="391">
        <v>4760</v>
      </c>
    </row>
    <row r="13" spans="1:6" ht="15">
      <c r="A13" s="128" t="s">
        <v>18</v>
      </c>
      <c r="B13" s="129"/>
      <c r="C13" s="134" t="s">
        <v>208</v>
      </c>
      <c r="D13" s="135"/>
      <c r="E13" s="136"/>
      <c r="F13" s="391"/>
    </row>
    <row r="14" spans="1:6" ht="15">
      <c r="A14" s="128"/>
      <c r="B14" s="138"/>
      <c r="C14" s="139" t="s">
        <v>209</v>
      </c>
      <c r="D14" s="140"/>
      <c r="E14" s="273"/>
      <c r="F14" s="391"/>
    </row>
    <row r="15" spans="1:6" ht="26.25" thickBot="1">
      <c r="A15" s="128" t="s">
        <v>19</v>
      </c>
      <c r="B15" s="143"/>
      <c r="C15" s="144" t="s">
        <v>210</v>
      </c>
      <c r="D15" s="145"/>
      <c r="E15" s="193"/>
      <c r="F15" s="391"/>
    </row>
    <row r="16" spans="1:7" ht="15.75" thickBot="1">
      <c r="A16" s="128" t="s">
        <v>20</v>
      </c>
      <c r="B16" s="148"/>
      <c r="C16" s="149" t="s">
        <v>211</v>
      </c>
      <c r="D16" s="150">
        <f>SUM(D11:D15)</f>
        <v>3000</v>
      </c>
      <c r="E16" s="231">
        <f>SUM(E11:E15)</f>
        <v>4760</v>
      </c>
      <c r="F16" s="152">
        <f>SUM(F11:F15)</f>
        <v>4760</v>
      </c>
      <c r="G16" s="153"/>
    </row>
    <row r="17" spans="1:6" ht="15">
      <c r="A17" s="128" t="s">
        <v>45</v>
      </c>
      <c r="B17" s="154"/>
      <c r="C17" s="155" t="s">
        <v>212</v>
      </c>
      <c r="D17" s="156"/>
      <c r="E17" s="336"/>
      <c r="F17" s="391"/>
    </row>
    <row r="18" spans="1:6" ht="15">
      <c r="A18" s="128" t="s">
        <v>46</v>
      </c>
      <c r="B18" s="158"/>
      <c r="C18" s="159" t="s">
        <v>213</v>
      </c>
      <c r="D18" s="160"/>
      <c r="E18" s="161"/>
      <c r="F18" s="391"/>
    </row>
    <row r="19" spans="1:6" ht="15">
      <c r="A19" s="128" t="s">
        <v>22</v>
      </c>
      <c r="B19" s="163"/>
      <c r="C19" s="164" t="s">
        <v>214</v>
      </c>
      <c r="D19" s="165"/>
      <c r="E19" s="136"/>
      <c r="F19" s="391"/>
    </row>
    <row r="20" spans="1:6" ht="26.25" thickBot="1">
      <c r="A20" s="128" t="s">
        <v>23</v>
      </c>
      <c r="B20" s="167"/>
      <c r="C20" s="189" t="s">
        <v>215</v>
      </c>
      <c r="D20" s="299"/>
      <c r="E20" s="300"/>
      <c r="F20" s="392"/>
    </row>
    <row r="21" spans="1:6" ht="26.25" thickBot="1">
      <c r="A21" s="128" t="s">
        <v>24</v>
      </c>
      <c r="B21" s="204"/>
      <c r="C21" s="360" t="s">
        <v>216</v>
      </c>
      <c r="D21" s="174">
        <f>SUM(D18:D20)</f>
        <v>0</v>
      </c>
      <c r="E21" s="231">
        <f>SUM(E18:E20)</f>
        <v>0</v>
      </c>
      <c r="F21" s="152">
        <f>SUM(F18:F20)</f>
        <v>0</v>
      </c>
    </row>
    <row r="22" spans="1:6" ht="15.75" thickBot="1">
      <c r="A22" s="361" t="s">
        <v>25</v>
      </c>
      <c r="B22" s="362"/>
      <c r="C22" s="277" t="s">
        <v>217</v>
      </c>
      <c r="D22" s="363">
        <f>SUM(D16+D21)</f>
        <v>3000</v>
      </c>
      <c r="E22" s="231">
        <f>SUM(E16+E21)</f>
        <v>4760</v>
      </c>
      <c r="F22" s="152">
        <f>SUM(F16+F21)</f>
        <v>4760</v>
      </c>
    </row>
    <row r="23" spans="1:6" ht="15">
      <c r="A23" s="128" t="s">
        <v>10</v>
      </c>
      <c r="B23" s="180" t="s">
        <v>48</v>
      </c>
      <c r="C23" s="155" t="s">
        <v>218</v>
      </c>
      <c r="D23" s="181"/>
      <c r="E23" s="182"/>
      <c r="F23" s="391"/>
    </row>
    <row r="24" spans="1:6" ht="15">
      <c r="A24" s="128" t="s">
        <v>11</v>
      </c>
      <c r="B24" s="184"/>
      <c r="C24" s="130" t="s">
        <v>219</v>
      </c>
      <c r="D24" s="185"/>
      <c r="E24" s="186"/>
      <c r="F24" s="391"/>
    </row>
    <row r="25" spans="1:6" ht="15">
      <c r="A25" s="128" t="s">
        <v>12</v>
      </c>
      <c r="B25" s="163"/>
      <c r="C25" s="159" t="s">
        <v>220</v>
      </c>
      <c r="D25" s="135"/>
      <c r="E25" s="136"/>
      <c r="F25" s="391"/>
    </row>
    <row r="26" spans="1:6" ht="15">
      <c r="A26" s="128" t="s">
        <v>27</v>
      </c>
      <c r="B26" s="163"/>
      <c r="C26" s="164" t="s">
        <v>221</v>
      </c>
      <c r="D26" s="135"/>
      <c r="E26" s="338"/>
      <c r="F26" s="391"/>
    </row>
    <row r="27" spans="1:6" ht="15">
      <c r="A27" s="128" t="s">
        <v>28</v>
      </c>
      <c r="B27" s="163"/>
      <c r="C27" s="164" t="s">
        <v>222</v>
      </c>
      <c r="D27" s="135"/>
      <c r="E27" s="136"/>
      <c r="F27" s="391"/>
    </row>
    <row r="28" spans="1:6" ht="25.5">
      <c r="A28" s="128" t="s">
        <v>29</v>
      </c>
      <c r="B28" s="163"/>
      <c r="C28" s="189" t="s">
        <v>223</v>
      </c>
      <c r="D28" s="135"/>
      <c r="E28" s="338"/>
      <c r="F28" s="391"/>
    </row>
    <row r="29" spans="1:6" ht="15">
      <c r="A29" s="128" t="s">
        <v>30</v>
      </c>
      <c r="B29" s="351"/>
      <c r="C29" s="189" t="s">
        <v>224</v>
      </c>
      <c r="D29" s="272"/>
      <c r="E29" s="352"/>
      <c r="F29" s="393"/>
    </row>
    <row r="30" spans="1:6" ht="15">
      <c r="A30" s="354"/>
      <c r="B30" s="351"/>
      <c r="C30" s="189" t="s">
        <v>344</v>
      </c>
      <c r="D30" s="272"/>
      <c r="E30" s="355"/>
      <c r="F30" s="393"/>
    </row>
    <row r="31" spans="1:6" ht="15.75" thickBot="1">
      <c r="A31" s="357"/>
      <c r="B31" s="358"/>
      <c r="C31" s="200" t="s">
        <v>345</v>
      </c>
      <c r="D31" s="140"/>
      <c r="E31" s="359"/>
      <c r="F31" s="394"/>
    </row>
    <row r="32" spans="1:6" ht="26.25" thickBot="1">
      <c r="A32" s="356" t="s">
        <v>31</v>
      </c>
      <c r="B32" s="302"/>
      <c r="C32" s="277" t="s">
        <v>225</v>
      </c>
      <c r="D32" s="174">
        <f>SUM(D25:D29)</f>
        <v>0</v>
      </c>
      <c r="E32" s="174">
        <f>SUM(E25:E30)</f>
        <v>0</v>
      </c>
      <c r="F32" s="152">
        <f>SUM(F25:F31)</f>
        <v>0</v>
      </c>
    </row>
    <row r="33" spans="1:6" ht="15">
      <c r="A33" s="349" t="s">
        <v>32</v>
      </c>
      <c r="B33" s="323" t="s">
        <v>49</v>
      </c>
      <c r="C33" s="124" t="s">
        <v>226</v>
      </c>
      <c r="D33" s="125"/>
      <c r="E33" s="353"/>
      <c r="F33" s="395"/>
    </row>
    <row r="34" spans="1:6" ht="25.5">
      <c r="A34" s="128" t="s">
        <v>33</v>
      </c>
      <c r="B34" s="158"/>
      <c r="C34" s="159" t="s">
        <v>227</v>
      </c>
      <c r="D34" s="160"/>
      <c r="E34" s="339"/>
      <c r="F34" s="396"/>
    </row>
    <row r="35" spans="1:6" ht="25.5">
      <c r="A35" s="128" t="s">
        <v>34</v>
      </c>
      <c r="B35" s="163"/>
      <c r="C35" s="164" t="s">
        <v>228</v>
      </c>
      <c r="D35" s="165"/>
      <c r="E35" s="166"/>
      <c r="F35" s="391"/>
    </row>
    <row r="36" spans="1:6" ht="15.75" thickBot="1">
      <c r="A36" s="128" t="s">
        <v>35</v>
      </c>
      <c r="B36" s="199"/>
      <c r="C36" s="200" t="s">
        <v>229</v>
      </c>
      <c r="D36" s="201"/>
      <c r="E36" s="202"/>
      <c r="F36" s="391"/>
    </row>
    <row r="37" spans="1:6" ht="15.75" thickBot="1">
      <c r="A37" s="128" t="s">
        <v>36</v>
      </c>
      <c r="B37" s="204"/>
      <c r="C37" s="205" t="s">
        <v>230</v>
      </c>
      <c r="D37" s="206">
        <f>SUM(D34:D36)</f>
        <v>0</v>
      </c>
      <c r="E37" s="231">
        <f>SUM(E34:E36)</f>
        <v>0</v>
      </c>
      <c r="F37" s="152">
        <f>SUM(F34:F36)</f>
        <v>0</v>
      </c>
    </row>
    <row r="38" spans="1:6" ht="15">
      <c r="A38" s="128" t="s">
        <v>37</v>
      </c>
      <c r="B38" s="208" t="s">
        <v>50</v>
      </c>
      <c r="C38" s="209" t="s">
        <v>231</v>
      </c>
      <c r="D38" s="160"/>
      <c r="E38" s="161"/>
      <c r="F38" s="391"/>
    </row>
    <row r="39" spans="1:6" ht="15">
      <c r="A39" s="128" t="s">
        <v>38</v>
      </c>
      <c r="B39" s="210"/>
      <c r="C39" s="209" t="s">
        <v>232</v>
      </c>
      <c r="D39" s="160"/>
      <c r="E39" s="161">
        <v>636</v>
      </c>
      <c r="F39" s="391">
        <v>636</v>
      </c>
    </row>
    <row r="40" spans="1:6" ht="15">
      <c r="A40" s="128" t="s">
        <v>39</v>
      </c>
      <c r="B40" s="210"/>
      <c r="C40" s="209" t="s">
        <v>233</v>
      </c>
      <c r="D40" s="211"/>
      <c r="E40" s="212"/>
      <c r="F40" s="391"/>
    </row>
    <row r="41" spans="1:6" ht="15.75" thickBot="1">
      <c r="A41" s="128" t="s">
        <v>40</v>
      </c>
      <c r="B41" s="364"/>
      <c r="C41" s="365" t="s">
        <v>234</v>
      </c>
      <c r="D41" s="201"/>
      <c r="E41" s="202"/>
      <c r="F41" s="393"/>
    </row>
    <row r="42" spans="1:6" ht="15.75" thickBot="1">
      <c r="A42" s="361" t="s">
        <v>41</v>
      </c>
      <c r="B42" s="366"/>
      <c r="C42" s="367" t="s">
        <v>235</v>
      </c>
      <c r="D42" s="174">
        <f>SUM(D39+D41)</f>
        <v>0</v>
      </c>
      <c r="E42" s="231">
        <f>SUM(E39+E41)</f>
        <v>636</v>
      </c>
      <c r="F42" s="152">
        <f>SUM(F39+F41)</f>
        <v>636</v>
      </c>
    </row>
    <row r="43" spans="1:6" ht="15.75" thickBot="1">
      <c r="A43" s="361" t="s">
        <v>42</v>
      </c>
      <c r="B43" s="368" t="s">
        <v>57</v>
      </c>
      <c r="C43" s="149" t="s">
        <v>236</v>
      </c>
      <c r="D43" s="221"/>
      <c r="E43" s="340"/>
      <c r="F43" s="369"/>
    </row>
    <row r="44" spans="1:6" ht="25.5">
      <c r="A44" s="128" t="s">
        <v>51</v>
      </c>
      <c r="B44" s="224"/>
      <c r="C44" s="225" t="s">
        <v>237</v>
      </c>
      <c r="D44" s="160"/>
      <c r="E44" s="341"/>
      <c r="F44" s="395"/>
    </row>
    <row r="45" spans="1:6" ht="26.25" thickBot="1">
      <c r="A45" s="128" t="s">
        <v>52</v>
      </c>
      <c r="B45" s="271"/>
      <c r="C45" s="370" t="s">
        <v>238</v>
      </c>
      <c r="D45" s="201"/>
      <c r="E45" s="273"/>
      <c r="F45" s="392"/>
    </row>
    <row r="46" spans="1:6" ht="15.75" thickBot="1">
      <c r="A46" s="361" t="s">
        <v>53</v>
      </c>
      <c r="B46" s="371"/>
      <c r="C46" s="230" t="s">
        <v>239</v>
      </c>
      <c r="D46" s="174">
        <f>SUM(D44:D45)</f>
        <v>0</v>
      </c>
      <c r="E46" s="231">
        <f>SUM(E45)</f>
        <v>0</v>
      </c>
      <c r="F46" s="152">
        <f>SUM(F44:F45)</f>
        <v>0</v>
      </c>
    </row>
    <row r="47" spans="1:6" ht="15">
      <c r="A47" s="128" t="s">
        <v>54</v>
      </c>
      <c r="B47" s="184" t="s">
        <v>240</v>
      </c>
      <c r="C47" s="232" t="s">
        <v>241</v>
      </c>
      <c r="D47" s="185"/>
      <c r="E47" s="186"/>
      <c r="F47" s="395"/>
    </row>
    <row r="48" spans="1:6" ht="15">
      <c r="A48" s="128" t="s">
        <v>55</v>
      </c>
      <c r="B48" s="233"/>
      <c r="C48" s="134" t="s">
        <v>242</v>
      </c>
      <c r="D48" s="135"/>
      <c r="E48" s="136"/>
      <c r="F48" s="391"/>
    </row>
    <row r="49" spans="1:6" ht="15.75" thickBot="1">
      <c r="A49" s="128" t="s">
        <v>56</v>
      </c>
      <c r="B49" s="372"/>
      <c r="C49" s="373" t="s">
        <v>243</v>
      </c>
      <c r="D49" s="272"/>
      <c r="E49" s="273">
        <f>SUM(D49)</f>
        <v>0</v>
      </c>
      <c r="F49" s="393"/>
    </row>
    <row r="50" spans="1:6" ht="15.75" thickBot="1">
      <c r="A50" s="361" t="s">
        <v>244</v>
      </c>
      <c r="B50" s="368"/>
      <c r="C50" s="230" t="s">
        <v>245</v>
      </c>
      <c r="D50" s="174">
        <f>SUM(D48:D49)</f>
        <v>0</v>
      </c>
      <c r="E50" s="231"/>
      <c r="F50" s="369">
        <f>SUM(F48:F49)</f>
        <v>0</v>
      </c>
    </row>
    <row r="51" spans="1:6" ht="15.75" thickBot="1">
      <c r="A51" s="361" t="s">
        <v>246</v>
      </c>
      <c r="B51" s="368"/>
      <c r="C51" s="230" t="s">
        <v>247</v>
      </c>
      <c r="D51" s="221">
        <f>SUM(D22+D32+D37+D42+D46+D50)</f>
        <v>3000</v>
      </c>
      <c r="E51" s="231">
        <f>SUM(E22+E32+E37+E42+E46+E50)</f>
        <v>5396</v>
      </c>
      <c r="F51" s="152">
        <f>SUM(F22+F32+F37+F42+F46+F50)</f>
        <v>5396</v>
      </c>
    </row>
    <row r="52" spans="1:6" ht="25.5">
      <c r="A52" s="128" t="s">
        <v>248</v>
      </c>
      <c r="B52" s="184" t="s">
        <v>249</v>
      </c>
      <c r="C52" s="262" t="s">
        <v>250</v>
      </c>
      <c r="D52" s="254"/>
      <c r="E52" s="255"/>
      <c r="F52" s="395"/>
    </row>
    <row r="53" spans="1:6" ht="15">
      <c r="A53" s="128" t="s">
        <v>251</v>
      </c>
      <c r="B53" s="233"/>
      <c r="C53" s="134" t="s">
        <v>252</v>
      </c>
      <c r="D53" s="241"/>
      <c r="E53" s="242"/>
      <c r="F53" s="391"/>
    </row>
    <row r="54" spans="1:6" ht="15">
      <c r="A54" s="128" t="s">
        <v>253</v>
      </c>
      <c r="B54" s="233"/>
      <c r="C54" s="134" t="s">
        <v>254</v>
      </c>
      <c r="D54" s="241"/>
      <c r="E54" s="342">
        <v>3557</v>
      </c>
      <c r="F54" s="391">
        <v>3557</v>
      </c>
    </row>
    <row r="55" spans="1:6" ht="15.75" thickBot="1">
      <c r="A55" s="128" t="s">
        <v>255</v>
      </c>
      <c r="B55" s="374"/>
      <c r="C55" s="373" t="s">
        <v>256</v>
      </c>
      <c r="D55" s="375"/>
      <c r="E55" s="376"/>
      <c r="F55" s="393"/>
    </row>
    <row r="56" spans="1:6" ht="15.75" thickBot="1">
      <c r="A56" s="361" t="s">
        <v>257</v>
      </c>
      <c r="B56" s="368"/>
      <c r="C56" s="149" t="s">
        <v>258</v>
      </c>
      <c r="D56" s="221">
        <f>SUM(D54:D55)</f>
        <v>0</v>
      </c>
      <c r="E56" s="222">
        <f>SUM(E53:E55)</f>
        <v>3557</v>
      </c>
      <c r="F56" s="253">
        <f>SUM(F53:F55)</f>
        <v>3557</v>
      </c>
    </row>
    <row r="57" spans="1:6" ht="25.5">
      <c r="A57" s="128" t="s">
        <v>259</v>
      </c>
      <c r="B57" s="184"/>
      <c r="C57" s="262" t="s">
        <v>260</v>
      </c>
      <c r="D57" s="254"/>
      <c r="E57" s="255"/>
      <c r="F57" s="395"/>
    </row>
    <row r="58" spans="1:6" ht="15">
      <c r="A58" s="128" t="s">
        <v>261</v>
      </c>
      <c r="B58" s="233" t="s">
        <v>262</v>
      </c>
      <c r="C58" s="130" t="s">
        <v>263</v>
      </c>
      <c r="D58" s="244"/>
      <c r="E58" s="245"/>
      <c r="F58" s="391"/>
    </row>
    <row r="59" spans="1:6" ht="15">
      <c r="A59" s="128" t="s">
        <v>264</v>
      </c>
      <c r="B59" s="233"/>
      <c r="C59" s="134" t="s">
        <v>265</v>
      </c>
      <c r="D59" s="244"/>
      <c r="E59" s="342"/>
      <c r="F59" s="391"/>
    </row>
    <row r="60" spans="1:6" ht="15.75" thickBot="1">
      <c r="A60" s="128" t="s">
        <v>266</v>
      </c>
      <c r="B60" s="374"/>
      <c r="C60" s="373" t="s">
        <v>267</v>
      </c>
      <c r="D60" s="377"/>
      <c r="E60" s="378"/>
      <c r="F60" s="393"/>
    </row>
    <row r="61" spans="1:6" ht="26.25" thickBot="1">
      <c r="A61" s="361" t="s">
        <v>268</v>
      </c>
      <c r="B61" s="368"/>
      <c r="C61" s="149" t="s">
        <v>269</v>
      </c>
      <c r="D61" s="221"/>
      <c r="E61" s="379"/>
      <c r="F61" s="369"/>
    </row>
    <row r="62" spans="1:6" ht="15">
      <c r="A62" s="128" t="s">
        <v>270</v>
      </c>
      <c r="B62" s="184" t="s">
        <v>271</v>
      </c>
      <c r="C62" s="262" t="s">
        <v>272</v>
      </c>
      <c r="D62" s="254"/>
      <c r="E62" s="255"/>
      <c r="F62" s="395"/>
    </row>
    <row r="63" spans="1:6" ht="15">
      <c r="A63" s="128" t="s">
        <v>273</v>
      </c>
      <c r="B63" s="233"/>
      <c r="C63" s="134" t="s">
        <v>265</v>
      </c>
      <c r="D63" s="244"/>
      <c r="E63" s="342"/>
      <c r="F63" s="391"/>
    </row>
    <row r="64" spans="1:6" ht="15.75" thickBot="1">
      <c r="A64" s="128" t="s">
        <v>274</v>
      </c>
      <c r="B64" s="184"/>
      <c r="C64" s="139" t="s">
        <v>267</v>
      </c>
      <c r="D64" s="254"/>
      <c r="E64" s="343"/>
      <c r="F64" s="393"/>
    </row>
    <row r="65" spans="1:6" ht="15.75" thickBot="1">
      <c r="A65" s="361" t="s">
        <v>275</v>
      </c>
      <c r="B65" s="368"/>
      <c r="C65" s="149" t="s">
        <v>276</v>
      </c>
      <c r="D65" s="221"/>
      <c r="E65" s="379"/>
      <c r="F65" s="369"/>
    </row>
    <row r="66" spans="1:6" ht="15.75" thickBot="1">
      <c r="A66" s="361" t="s">
        <v>277</v>
      </c>
      <c r="B66" s="368" t="s">
        <v>278</v>
      </c>
      <c r="C66" s="230" t="s">
        <v>279</v>
      </c>
      <c r="D66" s="221"/>
      <c r="E66" s="222"/>
      <c r="F66" s="369"/>
    </row>
    <row r="67" spans="1:6" ht="15">
      <c r="A67" s="128" t="s">
        <v>280</v>
      </c>
      <c r="B67" s="380"/>
      <c r="C67" s="124" t="s">
        <v>281</v>
      </c>
      <c r="D67" s="381"/>
      <c r="E67" s="382"/>
      <c r="F67" s="395"/>
    </row>
    <row r="68" spans="1:6" ht="15">
      <c r="A68" s="128" t="s">
        <v>282</v>
      </c>
      <c r="B68" s="267"/>
      <c r="C68" s="134" t="s">
        <v>283</v>
      </c>
      <c r="D68" s="241"/>
      <c r="E68" s="242"/>
      <c r="F68" s="391"/>
    </row>
    <row r="69" spans="1:6" ht="15">
      <c r="A69" s="128" t="s">
        <v>284</v>
      </c>
      <c r="B69" s="184"/>
      <c r="C69" s="139" t="s">
        <v>285</v>
      </c>
      <c r="D69" s="268"/>
      <c r="E69" s="343"/>
      <c r="F69" s="391"/>
    </row>
    <row r="70" spans="1:6" ht="15">
      <c r="A70" s="128" t="s">
        <v>286</v>
      </c>
      <c r="B70" s="271"/>
      <c r="C70" s="189" t="s">
        <v>287</v>
      </c>
      <c r="D70" s="272"/>
      <c r="E70" s="202"/>
      <c r="F70" s="391"/>
    </row>
    <row r="71" spans="1:6" ht="15">
      <c r="A71" s="128" t="s">
        <v>288</v>
      </c>
      <c r="B71" s="274"/>
      <c r="C71" s="134" t="s">
        <v>289</v>
      </c>
      <c r="D71" s="135"/>
      <c r="E71" s="166"/>
      <c r="F71" s="391"/>
    </row>
    <row r="72" spans="1:6" ht="15.75" thickBot="1">
      <c r="A72" s="128" t="s">
        <v>290</v>
      </c>
      <c r="B72" s="275"/>
      <c r="C72" s="139" t="s">
        <v>291</v>
      </c>
      <c r="D72" s="145"/>
      <c r="E72" s="344"/>
      <c r="F72" s="391"/>
    </row>
    <row r="73" spans="1:6" ht="15.75" thickBot="1">
      <c r="A73" s="354" t="s">
        <v>292</v>
      </c>
      <c r="B73" s="786"/>
      <c r="C73" s="779" t="s">
        <v>293</v>
      </c>
      <c r="D73" s="787">
        <f>SUM(D68:D72)</f>
        <v>0</v>
      </c>
      <c r="E73" s="788">
        <f>SUM(E68:E72)</f>
        <v>0</v>
      </c>
      <c r="F73" s="789">
        <f>SUM(F68:F72)</f>
        <v>0</v>
      </c>
    </row>
    <row r="74" spans="1:6" ht="26.25" thickBot="1">
      <c r="A74" s="356" t="s">
        <v>294</v>
      </c>
      <c r="B74" s="229"/>
      <c r="C74" s="149" t="s">
        <v>295</v>
      </c>
      <c r="D74" s="174"/>
      <c r="E74" s="231"/>
      <c r="F74" s="369"/>
    </row>
    <row r="75" spans="1:6" ht="15">
      <c r="A75" s="790" t="s">
        <v>296</v>
      </c>
      <c r="B75" s="791"/>
      <c r="C75" s="155" t="s">
        <v>429</v>
      </c>
      <c r="D75" s="181">
        <v>7941</v>
      </c>
      <c r="E75" s="182">
        <v>7821</v>
      </c>
      <c r="F75" s="792">
        <v>7821</v>
      </c>
    </row>
    <row r="76" spans="1:6" ht="15.75" thickBot="1">
      <c r="A76" s="781" t="s">
        <v>428</v>
      </c>
      <c r="B76" s="780"/>
      <c r="C76" s="782" t="s">
        <v>297</v>
      </c>
      <c r="D76" s="251">
        <f>SUM(D51+D73+D56+D75)</f>
        <v>10941</v>
      </c>
      <c r="E76" s="783">
        <f>SUM(E51+E56+E73+E75)</f>
        <v>16774</v>
      </c>
      <c r="F76" s="784">
        <f>SUM(F51+F56+F73+F75)</f>
        <v>16774</v>
      </c>
    </row>
    <row r="77" spans="1:5" ht="15.75">
      <c r="A77" s="280"/>
      <c r="B77" s="280"/>
      <c r="C77" s="281"/>
      <c r="D77" s="282"/>
      <c r="E77" s="282"/>
    </row>
    <row r="78" spans="1:5" ht="15.75">
      <c r="A78" s="280"/>
      <c r="B78" s="280"/>
      <c r="C78" s="281"/>
      <c r="D78" s="282"/>
      <c r="E78" s="282"/>
    </row>
    <row r="79" spans="1:5" ht="15.75">
      <c r="A79" s="280"/>
      <c r="B79" s="280"/>
      <c r="C79" s="281"/>
      <c r="D79" s="282"/>
      <c r="E79" s="282"/>
    </row>
    <row r="80" spans="1:6" ht="15">
      <c r="A80" s="109"/>
      <c r="B80" s="109"/>
      <c r="C80" s="1079"/>
      <c r="D80" s="1080"/>
      <c r="E80" s="1080"/>
      <c r="F80" s="1080"/>
    </row>
    <row r="81" spans="1:5" ht="15">
      <c r="A81" s="1081" t="s">
        <v>454</v>
      </c>
      <c r="B81" s="1081"/>
      <c r="C81" s="1081"/>
      <c r="D81" s="1081"/>
      <c r="E81" s="1081"/>
    </row>
    <row r="82" spans="1:5" ht="15">
      <c r="A82" s="1081" t="s">
        <v>498</v>
      </c>
      <c r="B82" s="1081"/>
      <c r="C82" s="1081"/>
      <c r="D82" s="1081"/>
      <c r="E82" s="1081"/>
    </row>
    <row r="83" spans="1:5" ht="15.75">
      <c r="A83" s="283"/>
      <c r="B83" s="283"/>
      <c r="C83" s="283"/>
      <c r="D83" s="283"/>
      <c r="E83" s="283"/>
    </row>
    <row r="84" spans="1:5" ht="15.75">
      <c r="A84" s="111" t="s">
        <v>299</v>
      </c>
      <c r="B84" s="111"/>
      <c r="C84" s="111"/>
      <c r="D84" s="111"/>
      <c r="E84" s="111"/>
    </row>
    <row r="85" spans="1:5" ht="16.5" thickBot="1">
      <c r="A85" s="111"/>
      <c r="B85" s="111"/>
      <c r="C85" s="111"/>
      <c r="D85" s="1087" t="s">
        <v>3</v>
      </c>
      <c r="E85" s="1087"/>
    </row>
    <row r="86" spans="1:6" ht="57.75" thickBot="1">
      <c r="A86" s="383" t="s">
        <v>149</v>
      </c>
      <c r="B86" s="384" t="s">
        <v>300</v>
      </c>
      <c r="C86" s="385" t="s">
        <v>301</v>
      </c>
      <c r="D86" s="385" t="s">
        <v>449</v>
      </c>
      <c r="E86" s="386" t="s">
        <v>520</v>
      </c>
      <c r="F86" s="388" t="s">
        <v>501</v>
      </c>
    </row>
    <row r="87" spans="1:6" ht="15.75" thickBot="1">
      <c r="A87" s="118">
        <v>1</v>
      </c>
      <c r="B87" s="284">
        <v>2</v>
      </c>
      <c r="C87" s="119">
        <v>3</v>
      </c>
      <c r="D87" s="119">
        <v>4</v>
      </c>
      <c r="E87" s="120">
        <v>5</v>
      </c>
      <c r="F87" s="387">
        <v>6</v>
      </c>
    </row>
    <row r="88" spans="1:6" ht="15.75" thickBot="1">
      <c r="A88" s="398" t="s">
        <v>14</v>
      </c>
      <c r="B88" s="399" t="s">
        <v>44</v>
      </c>
      <c r="C88" s="149" t="s">
        <v>302</v>
      </c>
      <c r="D88" s="221"/>
      <c r="E88" s="340"/>
      <c r="F88" s="400"/>
    </row>
    <row r="89" spans="1:6" ht="15">
      <c r="A89" s="288" t="s">
        <v>15</v>
      </c>
      <c r="B89" s="158"/>
      <c r="C89" s="159" t="s">
        <v>303</v>
      </c>
      <c r="D89" s="160">
        <v>6776</v>
      </c>
      <c r="E89" s="339">
        <v>6548</v>
      </c>
      <c r="F89" s="395">
        <v>6548</v>
      </c>
    </row>
    <row r="90" spans="1:6" ht="15">
      <c r="A90" s="288" t="s">
        <v>16</v>
      </c>
      <c r="B90" s="163"/>
      <c r="C90" s="164" t="s">
        <v>304</v>
      </c>
      <c r="D90" s="165">
        <v>1765</v>
      </c>
      <c r="E90" s="136">
        <v>1442</v>
      </c>
      <c r="F90" s="391">
        <v>1442</v>
      </c>
    </row>
    <row r="91" spans="1:6" ht="15">
      <c r="A91" s="288" t="s">
        <v>17</v>
      </c>
      <c r="B91" s="163"/>
      <c r="C91" s="164" t="s">
        <v>305</v>
      </c>
      <c r="D91" s="201">
        <v>2400</v>
      </c>
      <c r="E91" s="273">
        <v>8784</v>
      </c>
      <c r="F91" s="391">
        <v>4079</v>
      </c>
    </row>
    <row r="92" spans="1:6" ht="15">
      <c r="A92" s="288" t="s">
        <v>18</v>
      </c>
      <c r="B92" s="163"/>
      <c r="C92" s="164" t="s">
        <v>306</v>
      </c>
      <c r="D92" s="201"/>
      <c r="E92" s="273"/>
      <c r="F92" s="391"/>
    </row>
    <row r="93" spans="1:6" ht="15">
      <c r="A93" s="288" t="s">
        <v>19</v>
      </c>
      <c r="B93" s="163"/>
      <c r="C93" s="164" t="s">
        <v>307</v>
      </c>
      <c r="D93" s="201"/>
      <c r="E93" s="273"/>
      <c r="F93" s="391"/>
    </row>
    <row r="94" spans="1:6" ht="15">
      <c r="A94" s="288" t="s">
        <v>20</v>
      </c>
      <c r="B94" s="199"/>
      <c r="C94" s="294" t="s">
        <v>308</v>
      </c>
      <c r="D94" s="201"/>
      <c r="E94" s="273"/>
      <c r="F94" s="391"/>
    </row>
    <row r="95" spans="1:6" ht="15">
      <c r="A95" s="288" t="s">
        <v>45</v>
      </c>
      <c r="B95" s="163"/>
      <c r="C95" s="164" t="s">
        <v>309</v>
      </c>
      <c r="D95" s="201"/>
      <c r="E95" s="273"/>
      <c r="F95" s="391"/>
    </row>
    <row r="96" spans="1:6" ht="15">
      <c r="A96" s="288"/>
      <c r="B96" s="295"/>
      <c r="C96" s="189" t="s">
        <v>310</v>
      </c>
      <c r="D96" s="201"/>
      <c r="E96" s="273"/>
      <c r="F96" s="391"/>
    </row>
    <row r="97" spans="1:6" ht="15">
      <c r="A97" s="288" t="s">
        <v>46</v>
      </c>
      <c r="B97" s="295"/>
      <c r="C97" s="189" t="s">
        <v>311</v>
      </c>
      <c r="D97" s="201"/>
      <c r="E97" s="202"/>
      <c r="F97" s="391"/>
    </row>
    <row r="98" spans="1:6" ht="26.25" thickBot="1">
      <c r="A98" s="288" t="s">
        <v>22</v>
      </c>
      <c r="B98" s="295"/>
      <c r="C98" s="189" t="s">
        <v>312</v>
      </c>
      <c r="D98" s="201"/>
      <c r="E98" s="402"/>
      <c r="F98" s="393"/>
    </row>
    <row r="99" spans="1:6" ht="15.75" thickBot="1">
      <c r="A99" s="401" t="s">
        <v>23</v>
      </c>
      <c r="B99" s="362"/>
      <c r="C99" s="277" t="s">
        <v>313</v>
      </c>
      <c r="D99" s="174">
        <f>SUM(D89:D98)</f>
        <v>10941</v>
      </c>
      <c r="E99" s="231">
        <f>SUM(E89:E98)</f>
        <v>16774</v>
      </c>
      <c r="F99" s="231">
        <f>SUM(F89:F98)</f>
        <v>12069</v>
      </c>
    </row>
    <row r="100" spans="1:6" ht="15.75" thickBot="1">
      <c r="A100" s="401" t="s">
        <v>24</v>
      </c>
      <c r="B100" s="368" t="s">
        <v>48</v>
      </c>
      <c r="C100" s="149" t="s">
        <v>314</v>
      </c>
      <c r="D100" s="221"/>
      <c r="E100" s="340"/>
      <c r="F100" s="369"/>
    </row>
    <row r="101" spans="1:6" ht="15">
      <c r="A101" s="288" t="s">
        <v>25</v>
      </c>
      <c r="B101" s="158"/>
      <c r="C101" s="159" t="s">
        <v>315</v>
      </c>
      <c r="D101" s="160"/>
      <c r="E101" s="339"/>
      <c r="F101" s="395"/>
    </row>
    <row r="102" spans="1:6" ht="15">
      <c r="A102" s="288" t="s">
        <v>10</v>
      </c>
      <c r="B102" s="163"/>
      <c r="C102" s="164" t="s">
        <v>316</v>
      </c>
      <c r="D102" s="165"/>
      <c r="E102" s="136"/>
      <c r="F102" s="391"/>
    </row>
    <row r="103" spans="1:6" ht="15">
      <c r="A103" s="288" t="s">
        <v>11</v>
      </c>
      <c r="B103" s="163"/>
      <c r="C103" s="164" t="s">
        <v>317</v>
      </c>
      <c r="D103" s="165"/>
      <c r="E103" s="136"/>
      <c r="F103" s="391"/>
    </row>
    <row r="104" spans="1:6" ht="25.5">
      <c r="A104" s="288" t="s">
        <v>12</v>
      </c>
      <c r="B104" s="163"/>
      <c r="C104" s="164" t="s">
        <v>318</v>
      </c>
      <c r="D104" s="165"/>
      <c r="E104" s="136"/>
      <c r="F104" s="391"/>
    </row>
    <row r="105" spans="1:6" ht="15">
      <c r="A105" s="288"/>
      <c r="B105" s="163"/>
      <c r="C105" s="164" t="s">
        <v>319</v>
      </c>
      <c r="D105" s="165"/>
      <c r="E105" s="136"/>
      <c r="F105" s="391"/>
    </row>
    <row r="106" spans="1:6" ht="15">
      <c r="A106" s="288" t="s">
        <v>27</v>
      </c>
      <c r="B106" s="297"/>
      <c r="C106" s="164" t="s">
        <v>320</v>
      </c>
      <c r="D106" s="165"/>
      <c r="E106" s="338"/>
      <c r="F106" s="391"/>
    </row>
    <row r="107" spans="1:6" ht="26.25" thickBot="1">
      <c r="A107" s="288" t="s">
        <v>28</v>
      </c>
      <c r="B107" s="194"/>
      <c r="C107" s="200" t="s">
        <v>321</v>
      </c>
      <c r="D107" s="299"/>
      <c r="E107" s="141"/>
      <c r="F107" s="393"/>
    </row>
    <row r="108" spans="1:6" ht="26.25" thickBot="1">
      <c r="A108" s="401" t="s">
        <v>29</v>
      </c>
      <c r="B108" s="362"/>
      <c r="C108" s="149" t="s">
        <v>322</v>
      </c>
      <c r="D108" s="174">
        <f>SUM(D101:D107)</f>
        <v>0</v>
      </c>
      <c r="E108" s="231">
        <f>SUM(E101:E107)</f>
        <v>0</v>
      </c>
      <c r="F108" s="793">
        <f>SUM(F101:F107)</f>
        <v>0</v>
      </c>
    </row>
    <row r="109" spans="1:6" ht="15.75" thickBot="1">
      <c r="A109" s="401" t="s">
        <v>30</v>
      </c>
      <c r="B109" s="368" t="s">
        <v>49</v>
      </c>
      <c r="C109" s="149" t="s">
        <v>323</v>
      </c>
      <c r="D109" s="221"/>
      <c r="E109" s="340"/>
      <c r="F109" s="369"/>
    </row>
    <row r="110" spans="1:6" ht="15">
      <c r="A110" s="288" t="s">
        <v>31</v>
      </c>
      <c r="B110" s="158"/>
      <c r="C110" s="159" t="s">
        <v>324</v>
      </c>
      <c r="D110" s="160"/>
      <c r="E110" s="339"/>
      <c r="F110" s="395"/>
    </row>
    <row r="111" spans="1:6" ht="15">
      <c r="A111" s="288" t="s">
        <v>32</v>
      </c>
      <c r="B111" s="194"/>
      <c r="C111" s="164" t="s">
        <v>325</v>
      </c>
      <c r="D111" s="299"/>
      <c r="E111" s="141"/>
      <c r="F111" s="391"/>
    </row>
    <row r="112" spans="1:6" ht="15.75" thickBot="1">
      <c r="A112" s="288" t="s">
        <v>33</v>
      </c>
      <c r="B112" s="295"/>
      <c r="C112" s="189" t="s">
        <v>326</v>
      </c>
      <c r="D112" s="201"/>
      <c r="E112" s="273"/>
      <c r="F112" s="393"/>
    </row>
    <row r="113" spans="1:6" ht="15.75" thickBot="1">
      <c r="A113" s="401" t="s">
        <v>34</v>
      </c>
      <c r="B113" s="362"/>
      <c r="C113" s="149" t="s">
        <v>327</v>
      </c>
      <c r="D113" s="174">
        <f>SUM(D110:D112)</f>
        <v>0</v>
      </c>
      <c r="E113" s="231">
        <f>SUM(E110:E112)</f>
        <v>0</v>
      </c>
      <c r="F113" s="369"/>
    </row>
    <row r="114" spans="1:6" ht="15.75" thickBot="1">
      <c r="A114" s="401" t="s">
        <v>35</v>
      </c>
      <c r="B114" s="362"/>
      <c r="C114" s="149" t="s">
        <v>328</v>
      </c>
      <c r="D114" s="174">
        <f>D99+D108+D113</f>
        <v>10941</v>
      </c>
      <c r="E114" s="231">
        <f>SUM(E99+E108+E113)</f>
        <v>16774</v>
      </c>
      <c r="F114" s="231">
        <f>SUM(F99+F108+F113)</f>
        <v>12069</v>
      </c>
    </row>
    <row r="115" spans="1:6" ht="15.75" thickBot="1">
      <c r="A115" s="401" t="s">
        <v>36</v>
      </c>
      <c r="B115" s="368"/>
      <c r="C115" s="149" t="s">
        <v>329</v>
      </c>
      <c r="D115" s="150"/>
      <c r="E115" s="151"/>
      <c r="F115" s="369"/>
    </row>
    <row r="116" spans="1:6" ht="15.75" thickBot="1">
      <c r="A116" s="401" t="s">
        <v>37</v>
      </c>
      <c r="B116" s="368" t="s">
        <v>50</v>
      </c>
      <c r="C116" s="149" t="s">
        <v>330</v>
      </c>
      <c r="D116" s="150"/>
      <c r="E116" s="151"/>
      <c r="F116" s="369"/>
    </row>
    <row r="117" spans="1:6" ht="15">
      <c r="A117" s="288" t="s">
        <v>38</v>
      </c>
      <c r="B117" s="323"/>
      <c r="C117" s="403" t="s">
        <v>265</v>
      </c>
      <c r="D117" s="404"/>
      <c r="E117" s="350"/>
      <c r="F117" s="395"/>
    </row>
    <row r="118" spans="1:6" ht="15.75" thickBot="1">
      <c r="A118" s="288" t="s">
        <v>39</v>
      </c>
      <c r="B118" s="184"/>
      <c r="C118" s="139" t="s">
        <v>267</v>
      </c>
      <c r="D118" s="311"/>
      <c r="E118" s="345"/>
      <c r="F118" s="393"/>
    </row>
    <row r="119" spans="1:6" ht="15.75" thickBot="1">
      <c r="A119" s="401" t="s">
        <v>40</v>
      </c>
      <c r="B119" s="368"/>
      <c r="C119" s="149" t="s">
        <v>331</v>
      </c>
      <c r="D119" s="150"/>
      <c r="E119" s="405"/>
      <c r="F119" s="369"/>
    </row>
    <row r="120" spans="1:6" ht="15.75" thickBot="1">
      <c r="A120" s="401" t="s">
        <v>41</v>
      </c>
      <c r="B120" s="368" t="s">
        <v>57</v>
      </c>
      <c r="C120" s="149" t="s">
        <v>332</v>
      </c>
      <c r="D120" s="150"/>
      <c r="E120" s="151"/>
      <c r="F120" s="369"/>
    </row>
    <row r="121" spans="1:6" ht="15">
      <c r="A121" s="288" t="s">
        <v>42</v>
      </c>
      <c r="B121" s="323"/>
      <c r="C121" s="403" t="s">
        <v>265</v>
      </c>
      <c r="D121" s="404"/>
      <c r="E121" s="350"/>
      <c r="F121" s="395"/>
    </row>
    <row r="122" spans="1:6" ht="15.75" thickBot="1">
      <c r="A122" s="288" t="s">
        <v>51</v>
      </c>
      <c r="B122" s="184"/>
      <c r="C122" s="139" t="s">
        <v>267</v>
      </c>
      <c r="D122" s="311"/>
      <c r="E122" s="345"/>
      <c r="F122" s="393"/>
    </row>
    <row r="123" spans="1:6" ht="15.75" thickBot="1">
      <c r="A123" s="401" t="s">
        <v>52</v>
      </c>
      <c r="B123" s="368"/>
      <c r="C123" s="149" t="s">
        <v>333</v>
      </c>
      <c r="D123" s="150"/>
      <c r="E123" s="405"/>
      <c r="F123" s="369"/>
    </row>
    <row r="124" spans="1:6" ht="15.75" thickBot="1">
      <c r="A124" s="401" t="s">
        <v>53</v>
      </c>
      <c r="B124" s="368" t="s">
        <v>240</v>
      </c>
      <c r="C124" s="149" t="s">
        <v>279</v>
      </c>
      <c r="D124" s="150"/>
      <c r="E124" s="151"/>
      <c r="F124" s="369"/>
    </row>
    <row r="125" spans="1:6" ht="15">
      <c r="A125" s="288" t="s">
        <v>54</v>
      </c>
      <c r="B125" s="184"/>
      <c r="C125" s="139" t="s">
        <v>334</v>
      </c>
      <c r="D125" s="268"/>
      <c r="E125" s="269"/>
      <c r="F125" s="395"/>
    </row>
    <row r="126" spans="1:6" ht="15">
      <c r="A126" s="288" t="s">
        <v>55</v>
      </c>
      <c r="B126" s="233"/>
      <c r="C126" s="134" t="s">
        <v>335</v>
      </c>
      <c r="D126" s="241"/>
      <c r="E126" s="242"/>
      <c r="F126" s="391"/>
    </row>
    <row r="127" spans="1:6" ht="15">
      <c r="A127" s="288" t="s">
        <v>56</v>
      </c>
      <c r="B127" s="233"/>
      <c r="C127" s="134" t="s">
        <v>336</v>
      </c>
      <c r="D127" s="241"/>
      <c r="E127" s="346"/>
      <c r="F127" s="391"/>
    </row>
    <row r="128" spans="1:6" ht="15">
      <c r="A128" s="288" t="s">
        <v>244</v>
      </c>
      <c r="B128" s="163"/>
      <c r="C128" s="164" t="s">
        <v>337</v>
      </c>
      <c r="D128" s="165"/>
      <c r="E128" s="166"/>
      <c r="F128" s="391"/>
    </row>
    <row r="129" spans="1:6" ht="15">
      <c r="A129" s="288" t="s">
        <v>246</v>
      </c>
      <c r="B129" s="194"/>
      <c r="C129" s="139" t="s">
        <v>338</v>
      </c>
      <c r="D129" s="299"/>
      <c r="E129" s="347"/>
      <c r="F129" s="391"/>
    </row>
    <row r="130" spans="1:6" ht="15.75" thickBot="1">
      <c r="A130" s="288" t="s">
        <v>248</v>
      </c>
      <c r="B130" s="351"/>
      <c r="C130" s="373" t="s">
        <v>339</v>
      </c>
      <c r="D130" s="201"/>
      <c r="E130" s="202"/>
      <c r="F130" s="393"/>
    </row>
    <row r="131" spans="1:6" ht="15.75" thickBot="1">
      <c r="A131" s="401" t="s">
        <v>251</v>
      </c>
      <c r="B131" s="362"/>
      <c r="C131" s="277" t="s">
        <v>340</v>
      </c>
      <c r="D131" s="321">
        <f>SUM(D126:D130)</f>
        <v>0</v>
      </c>
      <c r="E131" s="348">
        <f>SUM(E125:E130)</f>
        <v>0</v>
      </c>
      <c r="F131" s="407">
        <f>SUM(F125:F130)</f>
        <v>0</v>
      </c>
    </row>
    <row r="132" spans="1:6" ht="15">
      <c r="A132" s="801" t="s">
        <v>253</v>
      </c>
      <c r="B132" s="323" t="s">
        <v>249</v>
      </c>
      <c r="C132" s="324" t="s">
        <v>341</v>
      </c>
      <c r="D132" s="160"/>
      <c r="E132" s="161"/>
      <c r="F132" s="395"/>
    </row>
    <row r="133" spans="1:6" ht="15.75" thickBot="1">
      <c r="A133" s="802" t="s">
        <v>255</v>
      </c>
      <c r="B133" s="351"/>
      <c r="C133" s="189" t="s">
        <v>435</v>
      </c>
      <c r="D133" s="201"/>
      <c r="E133" s="202"/>
      <c r="F133" s="393"/>
    </row>
    <row r="134" spans="1:6" ht="15.75" thickBot="1">
      <c r="A134" s="803" t="s">
        <v>257</v>
      </c>
      <c r="B134" s="362"/>
      <c r="C134" s="149" t="s">
        <v>342</v>
      </c>
      <c r="D134" s="174">
        <f>SUM(D114+D131)</f>
        <v>10941</v>
      </c>
      <c r="E134" s="231">
        <f>SUM(E114+E131)</f>
        <v>16774</v>
      </c>
      <c r="F134" s="231">
        <f>SUM(F114+F131+F133)</f>
        <v>12069</v>
      </c>
    </row>
  </sheetData>
  <sheetProtection/>
  <mergeCells count="8">
    <mergeCell ref="C1:F1"/>
    <mergeCell ref="C80:F80"/>
    <mergeCell ref="A82:E82"/>
    <mergeCell ref="D85:E85"/>
    <mergeCell ref="A2:E2"/>
    <mergeCell ref="A3:E3"/>
    <mergeCell ref="D6:E6"/>
    <mergeCell ref="A81:E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37.875" style="110" customWidth="1"/>
    <col min="2" max="2" width="11.75390625" style="110" customWidth="1"/>
    <col min="3" max="3" width="12.75390625" style="110" customWidth="1"/>
    <col min="4" max="4" width="33.75390625" style="110" customWidth="1"/>
    <col min="5" max="5" width="11.25390625" style="110" customWidth="1"/>
    <col min="6" max="6" width="11.75390625" style="110" customWidth="1"/>
    <col min="7" max="16384" width="9.125" style="110" customWidth="1"/>
  </cols>
  <sheetData>
    <row r="1" spans="1:7" ht="15">
      <c r="A1" s="920"/>
      <c r="B1" s="920"/>
      <c r="C1" s="920"/>
      <c r="D1" s="1090" t="s">
        <v>919</v>
      </c>
      <c r="E1" s="1091"/>
      <c r="F1" s="1091"/>
      <c r="G1" s="1091"/>
    </row>
    <row r="2" spans="1:6" ht="25.5">
      <c r="A2" s="921" t="s">
        <v>460</v>
      </c>
      <c r="B2" s="922"/>
      <c r="C2" s="922"/>
      <c r="D2" s="922"/>
      <c r="E2" s="922"/>
      <c r="F2" s="922"/>
    </row>
    <row r="3" spans="1:6" ht="15.75" thickBot="1">
      <c r="A3" s="923"/>
      <c r="B3" s="924"/>
      <c r="C3" s="924"/>
      <c r="D3" s="924"/>
      <c r="E3" s="924"/>
      <c r="F3" s="925" t="s">
        <v>3</v>
      </c>
    </row>
    <row r="4" spans="1:6" ht="15.75" thickBot="1">
      <c r="A4" s="926" t="s">
        <v>118</v>
      </c>
      <c r="B4" s="927"/>
      <c r="C4" s="927"/>
      <c r="D4" s="926" t="s">
        <v>119</v>
      </c>
      <c r="E4" s="927"/>
      <c r="F4" s="928"/>
    </row>
    <row r="5" spans="1:6" ht="26.25" thickBot="1">
      <c r="A5" s="929" t="s">
        <v>1</v>
      </c>
      <c r="B5" s="930" t="s">
        <v>525</v>
      </c>
      <c r="C5" s="930" t="s">
        <v>517</v>
      </c>
      <c r="D5" s="929" t="s">
        <v>1</v>
      </c>
      <c r="E5" s="930" t="s">
        <v>525</v>
      </c>
      <c r="F5" s="930" t="s">
        <v>517</v>
      </c>
    </row>
    <row r="6" spans="1:6" ht="30" customHeight="1">
      <c r="A6" s="931" t="s">
        <v>26</v>
      </c>
      <c r="B6" s="932">
        <v>3000</v>
      </c>
      <c r="C6" s="933">
        <v>4760</v>
      </c>
      <c r="D6" s="934" t="s">
        <v>4</v>
      </c>
      <c r="E6" s="932">
        <v>6776</v>
      </c>
      <c r="F6" s="935">
        <v>6548</v>
      </c>
    </row>
    <row r="7" spans="1:6" ht="24" customHeight="1">
      <c r="A7" s="936" t="s">
        <v>116</v>
      </c>
      <c r="B7" s="937"/>
      <c r="C7" s="938"/>
      <c r="D7" s="939" t="s">
        <v>21</v>
      </c>
      <c r="E7" s="937">
        <v>1765</v>
      </c>
      <c r="F7" s="940">
        <v>1442</v>
      </c>
    </row>
    <row r="8" spans="1:6" ht="33" customHeight="1">
      <c r="A8" s="936" t="s">
        <v>174</v>
      </c>
      <c r="B8" s="937"/>
      <c r="C8" s="938"/>
      <c r="D8" s="939" t="s">
        <v>175</v>
      </c>
      <c r="E8" s="937">
        <v>2400</v>
      </c>
      <c r="F8" s="940">
        <v>4079</v>
      </c>
    </row>
    <row r="9" spans="1:6" ht="21.75" customHeight="1">
      <c r="A9" s="936" t="s">
        <v>160</v>
      </c>
      <c r="B9" s="937"/>
      <c r="C9" s="938">
        <v>636</v>
      </c>
      <c r="D9" s="939" t="s">
        <v>163</v>
      </c>
      <c r="E9" s="937"/>
      <c r="F9" s="940"/>
    </row>
    <row r="10" spans="1:6" ht="32.25" customHeight="1">
      <c r="A10" s="936" t="s">
        <v>176</v>
      </c>
      <c r="B10" s="937"/>
      <c r="C10" s="941">
        <v>0</v>
      </c>
      <c r="D10" s="942" t="s">
        <v>177</v>
      </c>
      <c r="E10" s="937"/>
      <c r="F10" s="940"/>
    </row>
    <row r="11" spans="1:6" ht="27" customHeight="1">
      <c r="A11" s="936" t="s">
        <v>178</v>
      </c>
      <c r="B11" s="937"/>
      <c r="C11" s="941">
        <v>0</v>
      </c>
      <c r="D11" s="939" t="s">
        <v>164</v>
      </c>
      <c r="E11" s="937"/>
      <c r="F11" s="940"/>
    </row>
    <row r="12" spans="1:6" ht="26.25" customHeight="1">
      <c r="A12" s="943" t="s">
        <v>179</v>
      </c>
      <c r="B12" s="937"/>
      <c r="C12" s="938"/>
      <c r="D12" s="939" t="s">
        <v>170</v>
      </c>
      <c r="E12" s="937"/>
      <c r="F12" s="940"/>
    </row>
    <row r="13" spans="1:6" ht="26.25" customHeight="1">
      <c r="A13" s="943" t="s">
        <v>172</v>
      </c>
      <c r="B13" s="937"/>
      <c r="C13" s="941"/>
      <c r="D13" s="939" t="s">
        <v>171</v>
      </c>
      <c r="E13" s="937"/>
      <c r="F13" s="940"/>
    </row>
    <row r="14" spans="1:6" ht="36" customHeight="1">
      <c r="A14" s="943" t="s">
        <v>180</v>
      </c>
      <c r="B14" s="937"/>
      <c r="C14" s="941">
        <v>3557</v>
      </c>
      <c r="D14" s="939" t="s">
        <v>181</v>
      </c>
      <c r="E14" s="937"/>
      <c r="F14" s="944"/>
    </row>
    <row r="15" spans="1:6" ht="24.75" customHeight="1">
      <c r="A15" s="943" t="s">
        <v>182</v>
      </c>
      <c r="B15" s="937"/>
      <c r="C15" s="941"/>
      <c r="D15" s="939" t="s">
        <v>456</v>
      </c>
      <c r="E15" s="937"/>
      <c r="F15" s="944">
        <v>0</v>
      </c>
    </row>
    <row r="16" spans="1:6" ht="21.75" customHeight="1">
      <c r="A16" s="943" t="s">
        <v>453</v>
      </c>
      <c r="B16" s="937">
        <v>7941</v>
      </c>
      <c r="C16" s="938">
        <v>7821</v>
      </c>
      <c r="D16" s="943" t="s">
        <v>183</v>
      </c>
      <c r="E16" s="937"/>
      <c r="F16" s="940"/>
    </row>
    <row r="17" spans="1:6" ht="29.25" customHeight="1">
      <c r="A17" s="943"/>
      <c r="B17" s="937"/>
      <c r="C17" s="938"/>
      <c r="D17" s="943" t="s">
        <v>457</v>
      </c>
      <c r="E17" s="937"/>
      <c r="F17" s="940"/>
    </row>
    <row r="18" spans="1:6" ht="22.5" customHeight="1" thickBot="1">
      <c r="A18" s="945"/>
      <c r="B18" s="946"/>
      <c r="C18" s="947"/>
      <c r="D18" s="945" t="s">
        <v>436</v>
      </c>
      <c r="E18" s="946"/>
      <c r="F18" s="948"/>
    </row>
    <row r="19" spans="1:6" ht="21.75" customHeight="1" thickBot="1">
      <c r="A19" s="949" t="s">
        <v>185</v>
      </c>
      <c r="B19" s="950">
        <f>SUM(B6:B17)</f>
        <v>10941</v>
      </c>
      <c r="C19" s="951">
        <f>SUM(C6:C17)</f>
        <v>16774</v>
      </c>
      <c r="D19" s="949" t="s">
        <v>185</v>
      </c>
      <c r="E19" s="950">
        <f>SUM(E6:E18)</f>
        <v>10941</v>
      </c>
      <c r="F19" s="952">
        <f>SUM(F6:F18)</f>
        <v>12069</v>
      </c>
    </row>
    <row r="20" spans="1:6" ht="15.75" thickBot="1">
      <c r="A20" s="953" t="s">
        <v>186</v>
      </c>
      <c r="B20" s="954">
        <f>SUM(E19-B19)</f>
        <v>0</v>
      </c>
      <c r="C20" s="955">
        <f>SUM(F19-C19)</f>
        <v>-4705</v>
      </c>
      <c r="D20" s="953" t="s">
        <v>187</v>
      </c>
      <c r="E20" s="954"/>
      <c r="F20" s="956"/>
    </row>
    <row r="21" spans="1:6" ht="15">
      <c r="A21" s="920"/>
      <c r="B21" s="920"/>
      <c r="C21" s="920"/>
      <c r="D21" s="920"/>
      <c r="E21" s="920"/>
      <c r="F21" s="920"/>
    </row>
    <row r="22" spans="1:7" ht="15">
      <c r="A22" s="920"/>
      <c r="B22" s="920"/>
      <c r="C22" s="920"/>
      <c r="D22" s="1090"/>
      <c r="E22" s="1091"/>
      <c r="F22" s="1091"/>
      <c r="G22" s="1091"/>
    </row>
    <row r="23" spans="1:6" ht="25.5">
      <c r="A23" s="921" t="s">
        <v>461</v>
      </c>
      <c r="B23" s="922"/>
      <c r="C23" s="922"/>
      <c r="D23" s="922"/>
      <c r="E23" s="922"/>
      <c r="F23" s="922"/>
    </row>
    <row r="24" spans="1:6" ht="15.75" thickBot="1">
      <c r="A24" s="923"/>
      <c r="B24" s="924"/>
      <c r="C24" s="924"/>
      <c r="D24" s="924"/>
      <c r="E24" s="924"/>
      <c r="F24" s="925" t="s">
        <v>3</v>
      </c>
    </row>
    <row r="25" spans="1:6" ht="15.75" thickBot="1">
      <c r="A25" s="926" t="s">
        <v>118</v>
      </c>
      <c r="B25" s="927"/>
      <c r="C25" s="927"/>
      <c r="D25" s="926" t="s">
        <v>119</v>
      </c>
      <c r="E25" s="927"/>
      <c r="F25" s="928"/>
    </row>
    <row r="26" spans="1:6" ht="26.25" thickBot="1">
      <c r="A26" s="929" t="s">
        <v>1</v>
      </c>
      <c r="B26" s="930" t="s">
        <v>525</v>
      </c>
      <c r="C26" s="930" t="s">
        <v>517</v>
      </c>
      <c r="D26" s="929" t="s">
        <v>1</v>
      </c>
      <c r="E26" s="930" t="s">
        <v>525</v>
      </c>
      <c r="F26" s="930" t="s">
        <v>517</v>
      </c>
    </row>
    <row r="27" spans="1:6" ht="26.25" customHeight="1">
      <c r="A27" s="957" t="s">
        <v>65</v>
      </c>
      <c r="B27" s="932"/>
      <c r="C27" s="932"/>
      <c r="D27" s="931" t="s">
        <v>5</v>
      </c>
      <c r="E27" s="932"/>
      <c r="F27" s="935"/>
    </row>
    <row r="28" spans="1:6" ht="30" customHeight="1">
      <c r="A28" s="936" t="s">
        <v>169</v>
      </c>
      <c r="B28" s="937"/>
      <c r="C28" s="937"/>
      <c r="D28" s="936" t="s">
        <v>189</v>
      </c>
      <c r="E28" s="937"/>
      <c r="F28" s="940"/>
    </row>
    <row r="29" spans="1:6" ht="24.75" customHeight="1">
      <c r="A29" s="936" t="s">
        <v>430</v>
      </c>
      <c r="B29" s="937"/>
      <c r="C29" s="937"/>
      <c r="D29" s="936" t="s">
        <v>167</v>
      </c>
      <c r="E29" s="937"/>
      <c r="F29" s="940"/>
    </row>
    <row r="30" spans="1:6" ht="29.25" customHeight="1">
      <c r="A30" s="936" t="s">
        <v>190</v>
      </c>
      <c r="B30" s="937"/>
      <c r="C30" s="937"/>
      <c r="D30" s="936" t="s">
        <v>161</v>
      </c>
      <c r="E30" s="937"/>
      <c r="F30" s="940"/>
    </row>
    <row r="31" spans="1:6" ht="29.25" customHeight="1">
      <c r="A31" s="936" t="s">
        <v>162</v>
      </c>
      <c r="B31" s="937"/>
      <c r="C31" s="937"/>
      <c r="D31" s="936" t="s">
        <v>191</v>
      </c>
      <c r="E31" s="937"/>
      <c r="F31" s="940"/>
    </row>
    <row r="32" spans="1:6" ht="32.25" customHeight="1">
      <c r="A32" s="936" t="s">
        <v>165</v>
      </c>
      <c r="B32" s="937"/>
      <c r="C32" s="937"/>
      <c r="D32" s="936" t="s">
        <v>193</v>
      </c>
      <c r="E32" s="937"/>
      <c r="F32" s="940"/>
    </row>
    <row r="33" spans="1:6" ht="37.5" customHeight="1">
      <c r="A33" s="936" t="s">
        <v>192</v>
      </c>
      <c r="B33" s="937"/>
      <c r="C33" s="937"/>
      <c r="D33" s="936" t="s">
        <v>195</v>
      </c>
      <c r="E33" s="937"/>
      <c r="F33" s="940"/>
    </row>
    <row r="34" spans="1:6" ht="33.75" customHeight="1">
      <c r="A34" s="936" t="s">
        <v>194</v>
      </c>
      <c r="B34" s="937"/>
      <c r="C34" s="937"/>
      <c r="D34" s="943" t="s">
        <v>198</v>
      </c>
      <c r="E34" s="937"/>
      <c r="F34" s="940"/>
    </row>
    <row r="35" spans="1:6" ht="27" customHeight="1">
      <c r="A35" s="936" t="s">
        <v>172</v>
      </c>
      <c r="B35" s="937"/>
      <c r="C35" s="937"/>
      <c r="D35" s="936" t="s">
        <v>196</v>
      </c>
      <c r="E35" s="937"/>
      <c r="F35" s="940"/>
    </row>
    <row r="36" spans="1:6" ht="32.25" customHeight="1">
      <c r="A36" s="936" t="s">
        <v>166</v>
      </c>
      <c r="B36" s="937"/>
      <c r="C36" s="958">
        <v>0</v>
      </c>
      <c r="D36" s="936"/>
      <c r="E36" s="937"/>
      <c r="F36" s="940"/>
    </row>
    <row r="37" spans="1:6" ht="24" customHeight="1" thickBot="1">
      <c r="A37" s="936" t="s">
        <v>197</v>
      </c>
      <c r="B37" s="937"/>
      <c r="C37" s="937"/>
      <c r="D37" s="943"/>
      <c r="E37" s="937"/>
      <c r="F37" s="940"/>
    </row>
    <row r="38" spans="1:6" ht="15.75" thickBot="1">
      <c r="A38" s="949" t="s">
        <v>185</v>
      </c>
      <c r="B38" s="950">
        <f>SUM(B27:B37)</f>
        <v>0</v>
      </c>
      <c r="C38" s="950">
        <f>SUM(C27:C37)</f>
        <v>0</v>
      </c>
      <c r="D38" s="949" t="s">
        <v>185</v>
      </c>
      <c r="E38" s="950">
        <f>SUM(E27:E37)</f>
        <v>0</v>
      </c>
      <c r="F38" s="952">
        <f>SUM(F27:F37)</f>
        <v>0</v>
      </c>
    </row>
    <row r="39" spans="1:6" ht="15.75" thickBot="1">
      <c r="A39" s="953" t="s">
        <v>186</v>
      </c>
      <c r="B39" s="954"/>
      <c r="C39" s="954"/>
      <c r="D39" s="953" t="s">
        <v>187</v>
      </c>
      <c r="E39" s="954">
        <f>SUM(B38-E38)</f>
        <v>0</v>
      </c>
      <c r="F39" s="959">
        <f>SUM(C38-F38)</f>
        <v>0</v>
      </c>
    </row>
  </sheetData>
  <sheetProtection/>
  <mergeCells count="2">
    <mergeCell ref="D22:G22"/>
    <mergeCell ref="D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6.25390625" style="109" customWidth="1"/>
    <col min="2" max="2" width="62.25390625" style="109" customWidth="1"/>
    <col min="3" max="3" width="13.125" style="109" customWidth="1"/>
    <col min="4" max="4" width="1.875" style="109" hidden="1" customWidth="1"/>
    <col min="5" max="5" width="13.875" style="109" customWidth="1"/>
    <col min="6" max="6" width="9.125" style="109" hidden="1" customWidth="1"/>
    <col min="7" max="7" width="9.125" style="109" customWidth="1"/>
    <col min="8" max="8" width="28.00390625" style="109" customWidth="1"/>
    <col min="9" max="9" width="15.75390625" style="109" customWidth="1"/>
    <col min="10" max="10" width="13.875" style="109" customWidth="1"/>
    <col min="11" max="11" width="15.875" style="109" customWidth="1"/>
    <col min="12" max="12" width="13.625" style="109" customWidth="1"/>
    <col min="13" max="13" width="10.625" style="109" customWidth="1"/>
    <col min="14" max="14" width="16.75390625" style="109" customWidth="1"/>
    <col min="15" max="16384" width="9.125" style="109" customWidth="1"/>
  </cols>
  <sheetData>
    <row r="1" spans="1:7" ht="15.75">
      <c r="A1" s="1092"/>
      <c r="B1" s="1092"/>
      <c r="C1" s="1092"/>
      <c r="D1" s="1092"/>
      <c r="E1" s="1092"/>
      <c r="F1" s="1092"/>
      <c r="G1" s="420"/>
    </row>
    <row r="2" spans="1:7" ht="15.75">
      <c r="A2" s="421"/>
      <c r="B2" s="1090" t="s">
        <v>920</v>
      </c>
      <c r="C2" s="1091"/>
      <c r="D2" s="1091"/>
      <c r="E2" s="1091"/>
      <c r="F2" s="423"/>
      <c r="G2" s="420"/>
    </row>
    <row r="3" spans="1:7" ht="15.75">
      <c r="A3" s="1093" t="s">
        <v>526</v>
      </c>
      <c r="B3" s="1093"/>
      <c r="C3" s="1093"/>
      <c r="D3" s="1093"/>
      <c r="E3" s="1093"/>
      <c r="F3" s="1093"/>
      <c r="G3" s="420"/>
    </row>
    <row r="4" spans="1:7" ht="15.75">
      <c r="A4" s="421"/>
      <c r="B4" s="421" t="s">
        <v>454</v>
      </c>
      <c r="C4" s="422"/>
      <c r="D4" s="423"/>
      <c r="E4" s="423"/>
      <c r="F4" s="423"/>
      <c r="G4" s="420"/>
    </row>
    <row r="5" spans="1:7" ht="15.75">
      <c r="A5" s="421"/>
      <c r="B5" s="421"/>
      <c r="C5" s="422"/>
      <c r="D5" s="423"/>
      <c r="E5" s="423"/>
      <c r="F5" s="423"/>
      <c r="G5" s="420"/>
    </row>
    <row r="6" spans="1:16" ht="15.75">
      <c r="A6" s="424" t="s">
        <v>157</v>
      </c>
      <c r="B6" s="424" t="s">
        <v>348</v>
      </c>
      <c r="C6" s="425" t="s">
        <v>523</v>
      </c>
      <c r="D6" s="425"/>
      <c r="E6" s="1002" t="s">
        <v>527</v>
      </c>
      <c r="F6" s="426"/>
      <c r="G6" s="420"/>
      <c r="H6" s="918"/>
      <c r="I6" s="918"/>
      <c r="J6" s="918"/>
      <c r="K6" s="918"/>
      <c r="L6" s="918"/>
      <c r="M6" s="918"/>
      <c r="N6" s="918"/>
      <c r="O6" s="427"/>
      <c r="P6" s="427"/>
    </row>
    <row r="7" spans="1:16" ht="15.75">
      <c r="A7" s="428"/>
      <c r="B7" s="428"/>
      <c r="C7" s="428" t="s">
        <v>349</v>
      </c>
      <c r="D7" s="429"/>
      <c r="E7" s="430" t="s">
        <v>489</v>
      </c>
      <c r="F7" s="430"/>
      <c r="G7" s="420"/>
      <c r="H7" s="427"/>
      <c r="I7" s="427"/>
      <c r="J7" s="427"/>
      <c r="K7" s="427"/>
      <c r="L7" s="427"/>
      <c r="M7" s="427"/>
      <c r="N7" s="427"/>
      <c r="O7" s="427"/>
      <c r="P7" s="427"/>
    </row>
    <row r="8" spans="1:16" ht="15.75">
      <c r="A8" s="431" t="s">
        <v>159</v>
      </c>
      <c r="B8" s="431"/>
      <c r="C8" s="431" t="s">
        <v>158</v>
      </c>
      <c r="D8" s="432"/>
      <c r="E8" s="432" t="s">
        <v>490</v>
      </c>
      <c r="F8" s="432"/>
      <c r="G8" s="420"/>
      <c r="H8" s="427"/>
      <c r="I8" s="427"/>
      <c r="J8" s="427"/>
      <c r="K8" s="427"/>
      <c r="L8" s="427"/>
      <c r="M8" s="427"/>
      <c r="N8" s="427"/>
      <c r="O8" s="427"/>
      <c r="P8" s="427"/>
    </row>
    <row r="9" spans="1:16" ht="15" customHeight="1">
      <c r="A9" s="433"/>
      <c r="B9" s="433"/>
      <c r="C9" s="434"/>
      <c r="D9" s="435"/>
      <c r="E9" s="435"/>
      <c r="F9" s="435"/>
      <c r="G9" s="420"/>
      <c r="H9" s="427"/>
      <c r="I9" s="427"/>
      <c r="J9" s="427"/>
      <c r="K9" s="427"/>
      <c r="L9" s="427"/>
      <c r="M9" s="427"/>
      <c r="N9" s="427"/>
      <c r="O9" s="427"/>
      <c r="P9" s="427"/>
    </row>
    <row r="10" spans="1:16" ht="15.75" hidden="1">
      <c r="A10" s="433"/>
      <c r="B10" s="433"/>
      <c r="C10" s="434"/>
      <c r="D10" s="435"/>
      <c r="E10" s="435"/>
      <c r="F10" s="435"/>
      <c r="G10" s="420"/>
      <c r="H10" s="427"/>
      <c r="I10" s="427"/>
      <c r="J10" s="427"/>
      <c r="K10" s="427"/>
      <c r="L10" s="427"/>
      <c r="M10" s="427"/>
      <c r="N10" s="427"/>
      <c r="O10" s="427"/>
      <c r="P10" s="427"/>
    </row>
    <row r="11" spans="1:16" ht="0.75" customHeight="1" hidden="1">
      <c r="A11" s="436"/>
      <c r="B11" s="437"/>
      <c r="C11" s="438"/>
      <c r="D11" s="438"/>
      <c r="E11" s="438"/>
      <c r="F11" s="439"/>
      <c r="G11" s="420"/>
      <c r="H11" s="427"/>
      <c r="I11" s="427"/>
      <c r="J11" s="427"/>
      <c r="K11" s="427"/>
      <c r="L11" s="427"/>
      <c r="M11" s="427"/>
      <c r="N11" s="427"/>
      <c r="O11" s="427"/>
      <c r="P11" s="427"/>
    </row>
    <row r="12" spans="1:16" ht="15.75" hidden="1">
      <c r="A12" s="436"/>
      <c r="B12" s="437"/>
      <c r="C12" s="440"/>
      <c r="D12" s="441"/>
      <c r="E12" s="441"/>
      <c r="F12" s="441"/>
      <c r="G12" s="420"/>
      <c r="H12" s="427"/>
      <c r="I12" s="427"/>
      <c r="J12" s="427"/>
      <c r="K12" s="427"/>
      <c r="L12" s="427"/>
      <c r="M12" s="427"/>
      <c r="N12" s="427"/>
      <c r="O12" s="427"/>
      <c r="P12" s="427"/>
    </row>
    <row r="13" spans="1:16" ht="15.75" hidden="1">
      <c r="A13" s="436"/>
      <c r="B13" s="437"/>
      <c r="C13" s="440"/>
      <c r="D13" s="441"/>
      <c r="E13" s="441"/>
      <c r="F13" s="441"/>
      <c r="G13" s="420"/>
      <c r="H13" s="918"/>
      <c r="I13" s="919"/>
      <c r="J13" s="919"/>
      <c r="K13" s="919"/>
      <c r="L13" s="919"/>
      <c r="M13" s="919"/>
      <c r="N13" s="919"/>
      <c r="O13" s="427"/>
      <c r="P13" s="427"/>
    </row>
    <row r="14" spans="1:7" ht="15.75" hidden="1">
      <c r="A14" s="436"/>
      <c r="B14" s="437"/>
      <c r="C14" s="440"/>
      <c r="D14" s="441"/>
      <c r="E14" s="441"/>
      <c r="F14" s="441"/>
      <c r="G14" s="420"/>
    </row>
    <row r="15" spans="1:7" ht="15.75" hidden="1">
      <c r="A15" s="436"/>
      <c r="B15" s="437"/>
      <c r="C15" s="440"/>
      <c r="D15" s="441"/>
      <c r="E15" s="441"/>
      <c r="F15" s="441"/>
      <c r="G15" s="420"/>
    </row>
    <row r="16" spans="1:7" ht="15.75" hidden="1">
      <c r="A16" s="436"/>
      <c r="B16" s="437"/>
      <c r="C16" s="440"/>
      <c r="D16" s="441"/>
      <c r="E16" s="441"/>
      <c r="F16" s="441"/>
      <c r="G16" s="420"/>
    </row>
    <row r="17" spans="1:7" ht="15.75" hidden="1">
      <c r="A17" s="436"/>
      <c r="B17" s="437"/>
      <c r="C17" s="440"/>
      <c r="D17" s="441"/>
      <c r="E17" s="441"/>
      <c r="F17" s="441"/>
      <c r="G17" s="420"/>
    </row>
    <row r="18" spans="1:7" ht="15.75" hidden="1">
      <c r="A18" s="436"/>
      <c r="B18" s="437"/>
      <c r="C18" s="438"/>
      <c r="D18" s="438"/>
      <c r="E18" s="438"/>
      <c r="F18" s="438"/>
      <c r="G18" s="420"/>
    </row>
    <row r="19" spans="1:7" ht="15.75" hidden="1">
      <c r="A19" s="436"/>
      <c r="B19" s="437"/>
      <c r="C19" s="440"/>
      <c r="D19" s="441"/>
      <c r="E19" s="441"/>
      <c r="F19" s="441"/>
      <c r="G19" s="420"/>
    </row>
    <row r="20" spans="1:7" ht="15.75" hidden="1">
      <c r="A20" s="436"/>
      <c r="B20" s="437"/>
      <c r="C20" s="440"/>
      <c r="D20" s="441"/>
      <c r="E20" s="441"/>
      <c r="F20" s="441"/>
      <c r="G20" s="420"/>
    </row>
    <row r="21" spans="1:7" ht="15.75" hidden="1">
      <c r="A21" s="436"/>
      <c r="B21" s="437"/>
      <c r="C21" s="440"/>
      <c r="D21" s="441"/>
      <c r="E21" s="441"/>
      <c r="F21" s="441"/>
      <c r="G21" s="420"/>
    </row>
    <row r="22" spans="1:7" ht="15.75" hidden="1">
      <c r="A22" s="436"/>
      <c r="B22" s="437"/>
      <c r="C22" s="440"/>
      <c r="D22" s="441"/>
      <c r="E22" s="441"/>
      <c r="F22" s="441"/>
      <c r="G22" s="420"/>
    </row>
    <row r="23" spans="1:7" ht="15.75" hidden="1">
      <c r="A23" s="436"/>
      <c r="B23" s="437"/>
      <c r="C23" s="440"/>
      <c r="D23" s="441"/>
      <c r="E23" s="441"/>
      <c r="F23" s="441"/>
      <c r="G23" s="420"/>
    </row>
    <row r="24" spans="1:7" ht="15.75" hidden="1">
      <c r="A24" s="436"/>
      <c r="B24" s="437"/>
      <c r="C24" s="440"/>
      <c r="D24" s="426"/>
      <c r="E24" s="441"/>
      <c r="F24" s="441"/>
      <c r="G24" s="420"/>
    </row>
    <row r="25" spans="1:7" ht="15.75" hidden="1">
      <c r="A25" s="436"/>
      <c r="B25" s="437"/>
      <c r="C25" s="438"/>
      <c r="D25" s="442"/>
      <c r="E25" s="443"/>
      <c r="F25" s="443"/>
      <c r="G25" s="420"/>
    </row>
    <row r="26" spans="1:7" ht="15.75" hidden="1">
      <c r="A26" s="436"/>
      <c r="B26" s="437"/>
      <c r="C26" s="438"/>
      <c r="D26" s="438"/>
      <c r="E26" s="438"/>
      <c r="F26" s="439"/>
      <c r="G26" s="420"/>
    </row>
    <row r="27" spans="1:7" ht="15.75" hidden="1">
      <c r="A27" s="436"/>
      <c r="B27" s="437"/>
      <c r="C27" s="438"/>
      <c r="D27" s="426"/>
      <c r="E27" s="443"/>
      <c r="F27" s="441"/>
      <c r="G27" s="420"/>
    </row>
    <row r="28" spans="1:7" ht="15.75" hidden="1">
      <c r="A28" s="436"/>
      <c r="B28" s="437"/>
      <c r="C28" s="438"/>
      <c r="D28" s="426"/>
      <c r="E28" s="443"/>
      <c r="F28" s="441"/>
      <c r="G28" s="420"/>
    </row>
    <row r="29" spans="1:7" ht="1.5" customHeight="1" hidden="1">
      <c r="A29" s="436"/>
      <c r="B29" s="437"/>
      <c r="C29" s="440"/>
      <c r="D29" s="426"/>
      <c r="E29" s="441"/>
      <c r="F29" s="441"/>
      <c r="G29" s="420"/>
    </row>
    <row r="30" spans="1:7" ht="15.75" hidden="1">
      <c r="A30" s="436"/>
      <c r="B30" s="437"/>
      <c r="C30" s="438"/>
      <c r="D30" s="442"/>
      <c r="E30" s="444"/>
      <c r="F30" s="444"/>
      <c r="G30" s="420"/>
    </row>
    <row r="31" spans="1:7" ht="16.5" hidden="1" thickBot="1">
      <c r="A31" s="445"/>
      <c r="B31" s="445"/>
      <c r="C31" s="446"/>
      <c r="D31" s="446"/>
      <c r="E31" s="446"/>
      <c r="F31" s="447"/>
      <c r="G31" s="420"/>
    </row>
    <row r="32" spans="1:7" ht="15.75" hidden="1">
      <c r="A32" s="448"/>
      <c r="B32" s="448"/>
      <c r="C32" s="449"/>
      <c r="D32" s="449"/>
      <c r="E32" s="449"/>
      <c r="F32" s="450"/>
      <c r="G32" s="420"/>
    </row>
    <row r="33" spans="1:7" ht="15.75" hidden="1">
      <c r="A33" s="448"/>
      <c r="B33" s="448"/>
      <c r="C33" s="449"/>
      <c r="D33" s="449"/>
      <c r="E33" s="449"/>
      <c r="F33" s="450"/>
      <c r="G33" s="420"/>
    </row>
    <row r="34" spans="1:7" ht="15.75">
      <c r="A34" s="433" t="s">
        <v>44</v>
      </c>
      <c r="B34" s="433" t="s">
        <v>352</v>
      </c>
      <c r="C34" s="451"/>
      <c r="D34" s="452"/>
      <c r="E34" s="435"/>
      <c r="F34" s="435"/>
      <c r="G34" s="420"/>
    </row>
    <row r="35" spans="1:7" ht="18.75" customHeight="1">
      <c r="A35" s="433"/>
      <c r="B35" s="437" t="s">
        <v>454</v>
      </c>
      <c r="C35" s="451">
        <v>3</v>
      </c>
      <c r="D35" s="452"/>
      <c r="E35" s="453">
        <v>4</v>
      </c>
      <c r="F35" s="435"/>
      <c r="G35" s="420"/>
    </row>
    <row r="36" spans="1:7" ht="0.75" customHeight="1" hidden="1">
      <c r="A36" s="433"/>
      <c r="B36" s="437"/>
      <c r="C36" s="454"/>
      <c r="D36" s="452"/>
      <c r="E36" s="435"/>
      <c r="F36" s="435"/>
      <c r="G36" s="420"/>
    </row>
    <row r="37" spans="1:7" ht="16.5" customHeight="1">
      <c r="A37" s="433" t="s">
        <v>491</v>
      </c>
      <c r="B37" s="437" t="s">
        <v>492</v>
      </c>
      <c r="C37" s="455">
        <v>1</v>
      </c>
      <c r="D37" s="456"/>
      <c r="E37" s="457">
        <v>1</v>
      </c>
      <c r="F37" s="457"/>
      <c r="G37" s="420"/>
    </row>
    <row r="38" spans="1:7" ht="1.5" customHeight="1">
      <c r="A38" s="433"/>
      <c r="B38" s="437"/>
      <c r="C38" s="455"/>
      <c r="D38" s="456"/>
      <c r="E38" s="457"/>
      <c r="F38" s="457"/>
      <c r="G38" s="420"/>
    </row>
    <row r="39" spans="1:7" ht="19.5" customHeight="1" hidden="1">
      <c r="A39" s="433"/>
      <c r="B39" s="437"/>
      <c r="C39" s="455"/>
      <c r="D39" s="456"/>
      <c r="E39" s="457"/>
      <c r="F39" s="457"/>
      <c r="G39" s="420"/>
    </row>
    <row r="40" spans="1:7" ht="0.75" customHeight="1" hidden="1">
      <c r="A40" s="433"/>
      <c r="B40" s="437"/>
      <c r="C40" s="455"/>
      <c r="D40" s="456"/>
      <c r="E40" s="457"/>
      <c r="F40" s="457"/>
      <c r="G40" s="420"/>
    </row>
    <row r="41" spans="1:7" ht="0.75" customHeight="1" hidden="1">
      <c r="A41" s="433"/>
      <c r="B41" s="437"/>
      <c r="C41" s="455"/>
      <c r="D41" s="456"/>
      <c r="E41" s="457"/>
      <c r="F41" s="457"/>
      <c r="G41" s="420"/>
    </row>
    <row r="42" spans="1:7" ht="0.75" customHeight="1" hidden="1">
      <c r="A42" s="433"/>
      <c r="B42" s="437"/>
      <c r="C42" s="455"/>
      <c r="D42" s="456"/>
      <c r="E42" s="457"/>
      <c r="F42" s="457"/>
      <c r="G42" s="420"/>
    </row>
    <row r="43" spans="1:7" ht="18" customHeight="1" hidden="1">
      <c r="A43" s="433"/>
      <c r="B43" s="437"/>
      <c r="C43" s="455"/>
      <c r="D43" s="456"/>
      <c r="E43" s="457"/>
      <c r="F43" s="457"/>
      <c r="G43" s="420"/>
    </row>
    <row r="44" spans="1:7" ht="16.5" customHeight="1" hidden="1">
      <c r="A44" s="433"/>
      <c r="B44" s="437"/>
      <c r="C44" s="455"/>
      <c r="D44" s="456"/>
      <c r="E44" s="457"/>
      <c r="F44" s="457"/>
      <c r="G44" s="420"/>
    </row>
    <row r="45" spans="1:7" ht="19.5" customHeight="1" hidden="1">
      <c r="A45" s="433"/>
      <c r="B45" s="437"/>
      <c r="C45" s="455"/>
      <c r="D45" s="456"/>
      <c r="E45" s="457"/>
      <c r="F45" s="457"/>
      <c r="G45" s="420"/>
    </row>
    <row r="46" spans="1:7" ht="16.5" thickBot="1">
      <c r="A46" s="433"/>
      <c r="B46" s="437"/>
      <c r="C46" s="458"/>
      <c r="D46" s="459"/>
      <c r="E46" s="460"/>
      <c r="F46" s="461"/>
      <c r="G46" s="420"/>
    </row>
    <row r="47" spans="1:7" ht="15.75">
      <c r="A47" s="433" t="s">
        <v>493</v>
      </c>
      <c r="B47" s="437"/>
      <c r="C47" s="451">
        <f>SUM(C35+C37)</f>
        <v>4</v>
      </c>
      <c r="D47" s="1003"/>
      <c r="E47" s="1003">
        <f>SUM(E35+E37)</f>
        <v>5</v>
      </c>
      <c r="F47" s="1003"/>
      <c r="G47" s="420"/>
    </row>
    <row r="48" spans="1:7" ht="15.75">
      <c r="A48" s="988"/>
      <c r="B48" s="988"/>
      <c r="C48" s="987"/>
      <c r="D48" s="977"/>
      <c r="E48" s="977"/>
      <c r="F48" s="977"/>
      <c r="G48" s="420"/>
    </row>
    <row r="49" spans="1:7" ht="15.75">
      <c r="A49" s="989"/>
      <c r="B49" s="990"/>
      <c r="C49" s="987"/>
      <c r="D49" s="977"/>
      <c r="E49" s="977"/>
      <c r="F49" s="977"/>
      <c r="G49" s="420"/>
    </row>
    <row r="50" spans="1:7" ht="15.75" hidden="1">
      <c r="A50" s="989"/>
      <c r="B50" s="990"/>
      <c r="C50" s="987"/>
      <c r="D50" s="977"/>
      <c r="E50" s="977"/>
      <c r="F50" s="977"/>
      <c r="G50" s="420"/>
    </row>
    <row r="51" spans="1:7" ht="15.75">
      <c r="A51" s="989"/>
      <c r="B51" s="990"/>
      <c r="C51" s="987"/>
      <c r="D51" s="977"/>
      <c r="E51" s="977"/>
      <c r="F51" s="977"/>
      <c r="G51" s="420"/>
    </row>
    <row r="52" spans="1:7" ht="15.75">
      <c r="A52" s="989"/>
      <c r="B52" s="990"/>
      <c r="C52" s="987"/>
      <c r="D52" s="977"/>
      <c r="E52" s="977"/>
      <c r="F52" s="977"/>
      <c r="G52" s="420"/>
    </row>
    <row r="53" spans="1:7" ht="15.75">
      <c r="A53" s="989"/>
      <c r="B53" s="990"/>
      <c r="C53" s="987"/>
      <c r="D53" s="977"/>
      <c r="E53" s="977"/>
      <c r="F53" s="977"/>
      <c r="G53" s="420"/>
    </row>
    <row r="54" spans="1:7" ht="15.75">
      <c r="A54" s="989"/>
      <c r="B54" s="990"/>
      <c r="C54" s="993"/>
      <c r="D54" s="977"/>
      <c r="E54" s="977"/>
      <c r="F54" s="977"/>
      <c r="G54" s="420"/>
    </row>
    <row r="55" spans="1:7" ht="15.75">
      <c r="A55" s="989"/>
      <c r="B55" s="990"/>
      <c r="C55" s="993"/>
      <c r="D55" s="977"/>
      <c r="E55" s="977"/>
      <c r="F55" s="977"/>
      <c r="G55" s="420"/>
    </row>
    <row r="56" spans="1:7" ht="0.75" customHeight="1">
      <c r="A56" s="989"/>
      <c r="B56" s="990"/>
      <c r="C56" s="993"/>
      <c r="D56" s="977"/>
      <c r="E56" s="977"/>
      <c r="F56" s="977"/>
      <c r="G56" s="420"/>
    </row>
    <row r="57" spans="1:7" ht="15.75">
      <c r="A57" s="989"/>
      <c r="B57" s="990"/>
      <c r="C57" s="1004"/>
      <c r="D57" s="977"/>
      <c r="E57" s="984"/>
      <c r="F57" s="977"/>
      <c r="G57" s="420"/>
    </row>
    <row r="58" spans="1:7" ht="15.75" hidden="1">
      <c r="A58" s="989"/>
      <c r="B58" s="990"/>
      <c r="C58" s="987"/>
      <c r="D58" s="977"/>
      <c r="E58" s="977"/>
      <c r="F58" s="977"/>
      <c r="G58" s="420"/>
    </row>
    <row r="59" spans="1:7" ht="15.75" hidden="1">
      <c r="A59" s="989"/>
      <c r="B59" s="990"/>
      <c r="C59" s="987"/>
      <c r="D59" s="977"/>
      <c r="E59" s="977"/>
      <c r="F59" s="977"/>
      <c r="G59" s="420"/>
    </row>
    <row r="60" spans="1:7" ht="15.75">
      <c r="A60" s="989"/>
      <c r="B60" s="990"/>
      <c r="C60" s="1004"/>
      <c r="D60" s="977"/>
      <c r="E60" s="984"/>
      <c r="F60" s="977"/>
      <c r="G60" s="420"/>
    </row>
    <row r="61" spans="1:7" ht="15.75">
      <c r="A61" s="989"/>
      <c r="B61" s="990"/>
      <c r="C61" s="1004"/>
      <c r="D61" s="977"/>
      <c r="E61" s="984"/>
      <c r="F61" s="977"/>
      <c r="G61" s="420"/>
    </row>
    <row r="62" spans="1:7" ht="0.75" customHeight="1">
      <c r="A62" s="989"/>
      <c r="B62" s="990"/>
      <c r="C62" s="987"/>
      <c r="D62" s="977"/>
      <c r="E62" s="977"/>
      <c r="F62" s="977"/>
      <c r="G62" s="420"/>
    </row>
    <row r="63" spans="1:7" ht="15.75">
      <c r="A63" s="988"/>
      <c r="B63" s="988"/>
      <c r="C63" s="1004"/>
      <c r="D63" s="977"/>
      <c r="E63" s="984"/>
      <c r="F63" s="984"/>
      <c r="G63" s="420"/>
    </row>
    <row r="64" spans="1:7" ht="15.75">
      <c r="A64" s="988"/>
      <c r="B64" s="988"/>
      <c r="C64" s="978"/>
      <c r="D64" s="978"/>
      <c r="E64" s="978"/>
      <c r="F64" s="979"/>
      <c r="G64" s="420"/>
    </row>
    <row r="65" spans="1:7" ht="15.75">
      <c r="A65" s="988"/>
      <c r="B65" s="988"/>
      <c r="C65" s="979"/>
      <c r="D65" s="979"/>
      <c r="E65" s="979"/>
      <c r="F65" s="979"/>
      <c r="G65" s="420"/>
    </row>
    <row r="66" spans="1:7" ht="15.75">
      <c r="A66" s="989"/>
      <c r="B66" s="990"/>
      <c r="C66" s="986"/>
      <c r="D66" s="986"/>
      <c r="E66" s="986"/>
      <c r="F66" s="986"/>
      <c r="G66" s="420"/>
    </row>
    <row r="67" spans="1:7" ht="15.75">
      <c r="A67" s="989"/>
      <c r="B67" s="990"/>
      <c r="C67" s="986"/>
      <c r="D67" s="979"/>
      <c r="E67" s="986"/>
      <c r="F67" s="986"/>
      <c r="G67" s="420"/>
    </row>
    <row r="68" spans="1:7" ht="15.75">
      <c r="A68" s="988"/>
      <c r="B68" s="990"/>
      <c r="C68" s="986"/>
      <c r="D68" s="979"/>
      <c r="E68" s="986"/>
      <c r="F68" s="986"/>
      <c r="G68" s="420"/>
    </row>
    <row r="69" spans="1:7" ht="15.75">
      <c r="A69" s="1100"/>
      <c r="B69" s="1100"/>
      <c r="C69" s="483"/>
      <c r="D69" s="483"/>
      <c r="E69" s="483"/>
      <c r="F69" s="483"/>
      <c r="G69" s="420"/>
    </row>
    <row r="70" spans="1:7" ht="15.75">
      <c r="A70" s="998"/>
      <c r="B70" s="998"/>
      <c r="C70" s="483"/>
      <c r="D70" s="483"/>
      <c r="E70" s="483"/>
      <c r="F70" s="483"/>
      <c r="G70" s="420"/>
    </row>
    <row r="71" spans="1:7" ht="15.75">
      <c r="A71" s="998"/>
      <c r="B71" s="998"/>
      <c r="C71" s="980"/>
      <c r="D71" s="980"/>
      <c r="E71" s="483"/>
      <c r="F71" s="483"/>
      <c r="G71" s="420"/>
    </row>
    <row r="72" spans="1:7" ht="15.75">
      <c r="A72" s="420"/>
      <c r="B72" s="420"/>
      <c r="C72" s="423"/>
      <c r="D72" s="423"/>
      <c r="E72" s="423"/>
      <c r="F72" s="423"/>
      <c r="G72" s="420"/>
    </row>
    <row r="73" spans="1:7" ht="15.75">
      <c r="A73" s="420"/>
      <c r="B73" s="488"/>
      <c r="C73" s="423"/>
      <c r="D73" s="423"/>
      <c r="E73" s="423"/>
      <c r="F73" s="423"/>
      <c r="G73" s="420"/>
    </row>
    <row r="74" spans="1:7" ht="15.75">
      <c r="A74" s="420"/>
      <c r="B74" s="420"/>
      <c r="C74" s="423"/>
      <c r="D74" s="423"/>
      <c r="E74" s="423"/>
      <c r="F74" s="423"/>
      <c r="G74" s="420"/>
    </row>
    <row r="75" spans="1:7" ht="15.75">
      <c r="A75" s="420"/>
      <c r="B75" s="420"/>
      <c r="C75" s="423"/>
      <c r="D75" s="423"/>
      <c r="E75" s="423"/>
      <c r="F75" s="423"/>
      <c r="G75" s="420"/>
    </row>
    <row r="76" spans="1:7" ht="15.75">
      <c r="A76" s="420"/>
      <c r="B76" s="488"/>
      <c r="C76" s="423"/>
      <c r="D76" s="423"/>
      <c r="E76" s="423"/>
      <c r="F76" s="423"/>
      <c r="G76" s="420"/>
    </row>
    <row r="77" spans="1:7" ht="15.75">
      <c r="A77" s="420"/>
      <c r="B77" s="420"/>
      <c r="C77" s="423"/>
      <c r="D77" s="423"/>
      <c r="E77" s="423"/>
      <c r="F77" s="423"/>
      <c r="G77" s="420"/>
    </row>
    <row r="78" spans="1:7" ht="15.75">
      <c r="A78" s="420"/>
      <c r="B78" s="420"/>
      <c r="C78" s="423"/>
      <c r="D78" s="423"/>
      <c r="E78" s="423"/>
      <c r="F78" s="423"/>
      <c r="G78" s="420"/>
    </row>
    <row r="79" spans="1:7" ht="15.75">
      <c r="A79" s="420"/>
      <c r="B79" s="420"/>
      <c r="C79" s="423"/>
      <c r="D79" s="423"/>
      <c r="E79" s="423"/>
      <c r="F79" s="423"/>
      <c r="G79" s="420"/>
    </row>
    <row r="80" spans="1:7" ht="15.75">
      <c r="A80" s="420"/>
      <c r="B80" s="420"/>
      <c r="C80" s="423"/>
      <c r="D80" s="423"/>
      <c r="E80" s="423"/>
      <c r="F80" s="423"/>
      <c r="G80" s="420"/>
    </row>
    <row r="81" spans="1:7" ht="15.75">
      <c r="A81" s="420"/>
      <c r="B81" s="420"/>
      <c r="C81" s="423"/>
      <c r="D81" s="423"/>
      <c r="E81" s="423"/>
      <c r="F81" s="423"/>
      <c r="G81" s="420"/>
    </row>
    <row r="82" spans="1:7" ht="15.75">
      <c r="A82" s="420"/>
      <c r="B82" s="420"/>
      <c r="C82" s="423"/>
      <c r="D82" s="423"/>
      <c r="E82" s="423"/>
      <c r="F82" s="423"/>
      <c r="G82" s="420"/>
    </row>
  </sheetData>
  <sheetProtection/>
  <mergeCells count="4">
    <mergeCell ref="A1:F1"/>
    <mergeCell ref="A3:F3"/>
    <mergeCell ref="A69:B69"/>
    <mergeCell ref="B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875" style="0" customWidth="1"/>
    <col min="2" max="2" width="93.125" style="0" customWidth="1"/>
    <col min="3" max="3" width="12.00390625" style="0" customWidth="1"/>
    <col min="4" max="4" width="11.00390625" style="0" customWidth="1"/>
    <col min="5" max="5" width="13.625" style="0" customWidth="1"/>
  </cols>
  <sheetData>
    <row r="1" ht="12.75">
      <c r="B1" s="917" t="s">
        <v>903</v>
      </c>
    </row>
    <row r="2" ht="15.75">
      <c r="B2" s="1021" t="s">
        <v>793</v>
      </c>
    </row>
    <row r="4" spans="1:5" ht="12.75">
      <c r="A4" s="12"/>
      <c r="B4" s="1022" t="s">
        <v>1</v>
      </c>
      <c r="C4" s="1022" t="s">
        <v>553</v>
      </c>
      <c r="D4" s="1022" t="s">
        <v>554</v>
      </c>
      <c r="E4" s="1022" t="s">
        <v>555</v>
      </c>
    </row>
    <row r="5" spans="1:5" ht="12.75">
      <c r="A5" s="1023">
        <v>1</v>
      </c>
      <c r="B5" s="1023">
        <v>2</v>
      </c>
      <c r="C5" s="1023">
        <v>3</v>
      </c>
      <c r="D5" s="1023">
        <v>4</v>
      </c>
      <c r="E5" s="1023">
        <v>5</v>
      </c>
    </row>
    <row r="6" spans="1:5" ht="12.75">
      <c r="A6" s="12"/>
      <c r="B6" s="1024" t="s">
        <v>43</v>
      </c>
      <c r="C6" s="12"/>
      <c r="D6" s="12"/>
      <c r="E6" s="12"/>
    </row>
    <row r="7" spans="1:5" ht="12.75">
      <c r="A7" s="12">
        <v>1</v>
      </c>
      <c r="B7" s="12" t="s">
        <v>557</v>
      </c>
      <c r="C7" s="12">
        <v>0</v>
      </c>
      <c r="D7" s="12">
        <v>0</v>
      </c>
      <c r="E7" s="12">
        <v>0</v>
      </c>
    </row>
    <row r="8" spans="1:5" ht="12.75">
      <c r="A8" s="12">
        <v>2</v>
      </c>
      <c r="B8" s="12" t="s">
        <v>559</v>
      </c>
      <c r="C8" s="12">
        <v>0</v>
      </c>
      <c r="D8" s="12">
        <v>0</v>
      </c>
      <c r="E8" s="12">
        <v>402</v>
      </c>
    </row>
    <row r="9" spans="1:5" ht="12.75">
      <c r="A9" s="12">
        <v>3</v>
      </c>
      <c r="B9" s="12" t="s">
        <v>561</v>
      </c>
      <c r="C9" s="12">
        <v>0</v>
      </c>
      <c r="D9" s="12">
        <v>0</v>
      </c>
      <c r="E9" s="12">
        <v>0</v>
      </c>
    </row>
    <row r="10" spans="1:5" ht="12.75">
      <c r="A10" s="12">
        <v>4</v>
      </c>
      <c r="B10" s="12" t="s">
        <v>563</v>
      </c>
      <c r="C10" s="12"/>
      <c r="D10" s="12">
        <v>0</v>
      </c>
      <c r="E10" s="12">
        <v>402</v>
      </c>
    </row>
    <row r="11" spans="1:5" ht="12.75">
      <c r="A11" s="12">
        <v>5</v>
      </c>
      <c r="B11" s="12" t="s">
        <v>565</v>
      </c>
      <c r="C11" s="10">
        <v>1029410</v>
      </c>
      <c r="D11" s="12">
        <v>0</v>
      </c>
      <c r="E11" s="10">
        <v>1018836</v>
      </c>
    </row>
    <row r="12" spans="1:5" ht="12.75">
      <c r="A12" s="12">
        <v>6</v>
      </c>
      <c r="B12" s="12" t="s">
        <v>567</v>
      </c>
      <c r="C12" s="10">
        <v>96460</v>
      </c>
      <c r="D12" s="12">
        <v>0</v>
      </c>
      <c r="E12" s="10">
        <v>9032</v>
      </c>
    </row>
    <row r="13" spans="1:5" ht="12.75">
      <c r="A13" s="12">
        <v>7</v>
      </c>
      <c r="B13" s="12" t="s">
        <v>569</v>
      </c>
      <c r="C13" s="12">
        <v>0</v>
      </c>
      <c r="D13" s="12">
        <v>0</v>
      </c>
      <c r="E13" s="12">
        <v>0</v>
      </c>
    </row>
    <row r="14" spans="1:5" ht="12.75">
      <c r="A14" s="12">
        <v>8</v>
      </c>
      <c r="B14" s="12" t="s">
        <v>571</v>
      </c>
      <c r="C14" s="10">
        <v>47087</v>
      </c>
      <c r="D14" s="12">
        <v>0</v>
      </c>
      <c r="E14" s="10">
        <v>1801120</v>
      </c>
    </row>
    <row r="15" spans="1:5" ht="12.75">
      <c r="A15" s="12">
        <v>9</v>
      </c>
      <c r="B15" s="12" t="s">
        <v>573</v>
      </c>
      <c r="C15" s="12">
        <v>0</v>
      </c>
      <c r="D15" s="12">
        <v>0</v>
      </c>
      <c r="E15" s="12">
        <v>0</v>
      </c>
    </row>
    <row r="16" spans="1:5" ht="12.75">
      <c r="A16" s="12">
        <v>10</v>
      </c>
      <c r="B16" s="12" t="s">
        <v>575</v>
      </c>
      <c r="C16" s="10">
        <v>1172957</v>
      </c>
      <c r="D16" s="12">
        <v>0</v>
      </c>
      <c r="E16" s="10">
        <v>2828988</v>
      </c>
    </row>
    <row r="17" spans="1:5" ht="12.75">
      <c r="A17" s="12">
        <v>11</v>
      </c>
      <c r="B17" s="12" t="s">
        <v>577</v>
      </c>
      <c r="C17" s="10">
        <v>7240</v>
      </c>
      <c r="D17" s="12">
        <v>0</v>
      </c>
      <c r="E17" s="10">
        <v>6130</v>
      </c>
    </row>
    <row r="18" spans="1:5" ht="12.75">
      <c r="A18" s="12">
        <v>12</v>
      </c>
      <c r="B18" s="12" t="s">
        <v>579</v>
      </c>
      <c r="C18" s="12">
        <v>0</v>
      </c>
      <c r="D18" s="12">
        <v>0</v>
      </c>
      <c r="E18" s="12">
        <v>0</v>
      </c>
    </row>
    <row r="19" spans="1:5" ht="12.75">
      <c r="A19" s="12">
        <v>13</v>
      </c>
      <c r="B19" s="12" t="s">
        <v>581</v>
      </c>
      <c r="C19" s="12">
        <v>0</v>
      </c>
      <c r="D19" s="12">
        <v>0</v>
      </c>
      <c r="E19" s="12">
        <v>0</v>
      </c>
    </row>
    <row r="20" spans="1:5" ht="12.75">
      <c r="A20" s="12">
        <v>14</v>
      </c>
      <c r="B20" s="12" t="s">
        <v>583</v>
      </c>
      <c r="C20" s="12">
        <v>0</v>
      </c>
      <c r="D20" s="12">
        <v>0</v>
      </c>
      <c r="E20" s="12">
        <v>0</v>
      </c>
    </row>
    <row r="21" spans="1:5" ht="12.75">
      <c r="A21" s="12">
        <v>15</v>
      </c>
      <c r="B21" s="12" t="s">
        <v>585</v>
      </c>
      <c r="C21" s="12">
        <v>0</v>
      </c>
      <c r="D21" s="12">
        <v>0</v>
      </c>
      <c r="E21" s="12">
        <v>0</v>
      </c>
    </row>
    <row r="22" spans="1:5" ht="12.75">
      <c r="A22" s="12">
        <v>16</v>
      </c>
      <c r="B22" s="12" t="s">
        <v>587</v>
      </c>
      <c r="C22" s="12">
        <v>0</v>
      </c>
      <c r="D22" s="12">
        <v>0</v>
      </c>
      <c r="E22" s="12">
        <v>0</v>
      </c>
    </row>
    <row r="23" spans="1:5" ht="12.75">
      <c r="A23" s="12">
        <v>17</v>
      </c>
      <c r="B23" s="12" t="s">
        <v>589</v>
      </c>
      <c r="C23" s="12">
        <v>0</v>
      </c>
      <c r="D23" s="12">
        <v>0</v>
      </c>
      <c r="E23" s="12">
        <v>0</v>
      </c>
    </row>
    <row r="24" spans="1:5" ht="12.75">
      <c r="A24" s="12">
        <v>18</v>
      </c>
      <c r="B24" s="12" t="s">
        <v>591</v>
      </c>
      <c r="C24" s="10">
        <v>7240</v>
      </c>
      <c r="D24" s="12">
        <v>0</v>
      </c>
      <c r="E24" s="10">
        <v>6130</v>
      </c>
    </row>
    <row r="25" spans="1:5" ht="12.75">
      <c r="A25" s="12">
        <v>19</v>
      </c>
      <c r="B25" s="12" t="s">
        <v>593</v>
      </c>
      <c r="C25" s="12">
        <v>0</v>
      </c>
      <c r="D25" s="12">
        <v>0</v>
      </c>
      <c r="E25" s="12">
        <v>0</v>
      </c>
    </row>
    <row r="26" spans="1:5" ht="12.75">
      <c r="A26" s="12">
        <v>20</v>
      </c>
      <c r="B26" s="12" t="s">
        <v>595</v>
      </c>
      <c r="C26" s="12">
        <v>0</v>
      </c>
      <c r="D26" s="12">
        <v>0</v>
      </c>
      <c r="E26" s="12">
        <v>0</v>
      </c>
    </row>
    <row r="27" spans="1:5" ht="12.75">
      <c r="A27" s="12">
        <v>21</v>
      </c>
      <c r="B27" s="12" t="s">
        <v>597</v>
      </c>
      <c r="C27" s="12">
        <v>0</v>
      </c>
      <c r="D27" s="12">
        <v>0</v>
      </c>
      <c r="E27" s="12">
        <v>0</v>
      </c>
    </row>
    <row r="28" spans="1:5" s="1014" customFormat="1" ht="12.75">
      <c r="A28" s="14">
        <v>22</v>
      </c>
      <c r="B28" s="14" t="s">
        <v>599</v>
      </c>
      <c r="C28" s="15">
        <v>1180197</v>
      </c>
      <c r="D28" s="14">
        <v>0</v>
      </c>
      <c r="E28" s="15">
        <v>2835520</v>
      </c>
    </row>
    <row r="29" spans="1:5" ht="12.75">
      <c r="A29" s="12">
        <v>23</v>
      </c>
      <c r="B29" s="12" t="s">
        <v>601</v>
      </c>
      <c r="C29" s="12">
        <v>199</v>
      </c>
      <c r="D29" s="12">
        <v>0</v>
      </c>
      <c r="E29" s="10">
        <v>1627</v>
      </c>
    </row>
    <row r="30" spans="1:5" ht="12.75">
      <c r="A30" s="12">
        <v>24</v>
      </c>
      <c r="B30" s="12" t="s">
        <v>603</v>
      </c>
      <c r="C30" s="12">
        <v>0</v>
      </c>
      <c r="D30" s="12">
        <v>0</v>
      </c>
      <c r="E30" s="12">
        <v>0</v>
      </c>
    </row>
    <row r="31" spans="1:5" ht="12.75">
      <c r="A31" s="12">
        <v>25</v>
      </c>
      <c r="B31" s="12" t="s">
        <v>605</v>
      </c>
      <c r="C31" s="12">
        <v>0</v>
      </c>
      <c r="D31" s="12">
        <v>0</v>
      </c>
      <c r="E31" s="12">
        <v>0</v>
      </c>
    </row>
    <row r="32" spans="1:5" ht="12.75">
      <c r="A32" s="12">
        <v>26</v>
      </c>
      <c r="B32" s="12" t="s">
        <v>607</v>
      </c>
      <c r="C32" s="12">
        <v>0</v>
      </c>
      <c r="D32" s="12">
        <v>0</v>
      </c>
      <c r="E32" s="12">
        <v>0</v>
      </c>
    </row>
    <row r="33" spans="1:5" ht="12.75">
      <c r="A33" s="12">
        <v>27</v>
      </c>
      <c r="B33" s="12" t="s">
        <v>609</v>
      </c>
      <c r="C33" s="12">
        <v>0</v>
      </c>
      <c r="D33" s="12">
        <v>0</v>
      </c>
      <c r="E33" s="12">
        <v>0</v>
      </c>
    </row>
    <row r="34" spans="1:5" ht="12.75">
      <c r="A34" s="12">
        <v>28</v>
      </c>
      <c r="B34" s="12" t="s">
        <v>611</v>
      </c>
      <c r="C34" s="12">
        <v>199</v>
      </c>
      <c r="D34" s="12">
        <v>0</v>
      </c>
      <c r="E34" s="10">
        <v>1627</v>
      </c>
    </row>
    <row r="35" spans="1:5" ht="12.75">
      <c r="A35" s="12">
        <v>29</v>
      </c>
      <c r="B35" s="12" t="s">
        <v>613</v>
      </c>
      <c r="C35" s="12">
        <v>0</v>
      </c>
      <c r="D35" s="12">
        <v>0</v>
      </c>
      <c r="E35" s="12">
        <v>0</v>
      </c>
    </row>
    <row r="36" spans="1:5" ht="12.75">
      <c r="A36" s="12">
        <v>30</v>
      </c>
      <c r="B36" s="12" t="s">
        <v>615</v>
      </c>
      <c r="C36" s="12">
        <v>0</v>
      </c>
      <c r="D36" s="12">
        <v>0</v>
      </c>
      <c r="E36" s="12">
        <v>0</v>
      </c>
    </row>
    <row r="37" spans="1:5" ht="12.75">
      <c r="A37" s="12">
        <v>31</v>
      </c>
      <c r="B37" s="12" t="s">
        <v>617</v>
      </c>
      <c r="C37" s="12">
        <v>0</v>
      </c>
      <c r="D37" s="12">
        <v>0</v>
      </c>
      <c r="E37" s="12">
        <v>0</v>
      </c>
    </row>
    <row r="38" spans="1:5" ht="12.75">
      <c r="A38" s="12">
        <v>32</v>
      </c>
      <c r="B38" s="12" t="s">
        <v>619</v>
      </c>
      <c r="C38" s="12">
        <v>0</v>
      </c>
      <c r="D38" s="12">
        <v>0</v>
      </c>
      <c r="E38" s="12">
        <v>0</v>
      </c>
    </row>
    <row r="39" spans="1:5" ht="12.75">
      <c r="A39" s="12">
        <v>33</v>
      </c>
      <c r="B39" s="12" t="s">
        <v>621</v>
      </c>
      <c r="C39" s="12">
        <v>0</v>
      </c>
      <c r="D39" s="12">
        <v>0</v>
      </c>
      <c r="E39" s="12">
        <v>0</v>
      </c>
    </row>
    <row r="40" spans="1:5" ht="12.75">
      <c r="A40" s="12">
        <v>34</v>
      </c>
      <c r="B40" s="12" t="s">
        <v>623</v>
      </c>
      <c r="C40" s="12">
        <v>0</v>
      </c>
      <c r="D40" s="12">
        <v>0</v>
      </c>
      <c r="E40" s="12">
        <v>0</v>
      </c>
    </row>
    <row r="41" spans="1:5" ht="12.75">
      <c r="A41" s="12">
        <v>35</v>
      </c>
      <c r="B41" s="12" t="s">
        <v>625</v>
      </c>
      <c r="C41" s="12">
        <v>0</v>
      </c>
      <c r="D41" s="12">
        <v>0</v>
      </c>
      <c r="E41" s="12">
        <v>0</v>
      </c>
    </row>
    <row r="42" spans="1:5" ht="12.75">
      <c r="A42" s="12">
        <v>36</v>
      </c>
      <c r="B42" s="12" t="s">
        <v>627</v>
      </c>
      <c r="C42" s="12">
        <v>0</v>
      </c>
      <c r="D42" s="12">
        <v>0</v>
      </c>
      <c r="E42" s="12">
        <v>0</v>
      </c>
    </row>
    <row r="43" spans="1:5" s="1014" customFormat="1" ht="12.75">
      <c r="A43" s="14">
        <v>37</v>
      </c>
      <c r="B43" s="14" t="s">
        <v>629</v>
      </c>
      <c r="C43" s="14">
        <v>199</v>
      </c>
      <c r="D43" s="14">
        <v>0</v>
      </c>
      <c r="E43" s="15">
        <v>1627</v>
      </c>
    </row>
    <row r="44" spans="1:5" ht="12.75">
      <c r="A44" s="12">
        <v>38</v>
      </c>
      <c r="B44" s="12" t="s">
        <v>631</v>
      </c>
      <c r="C44" s="12">
        <v>0</v>
      </c>
      <c r="D44" s="12">
        <v>0</v>
      </c>
      <c r="E44" s="12">
        <v>0</v>
      </c>
    </row>
    <row r="45" spans="1:5" ht="12.75">
      <c r="A45" s="12">
        <v>39</v>
      </c>
      <c r="B45" s="12" t="s">
        <v>633</v>
      </c>
      <c r="C45" s="12">
        <v>26</v>
      </c>
      <c r="D45" s="12">
        <v>0</v>
      </c>
      <c r="E45" s="12">
        <v>161</v>
      </c>
    </row>
    <row r="46" spans="1:5" ht="12.75">
      <c r="A46" s="12">
        <v>40</v>
      </c>
      <c r="B46" s="12" t="s">
        <v>635</v>
      </c>
      <c r="C46" s="10">
        <v>131028</v>
      </c>
      <c r="D46" s="12">
        <v>0</v>
      </c>
      <c r="E46" s="10">
        <v>96329</v>
      </c>
    </row>
    <row r="47" spans="1:5" ht="12.75">
      <c r="A47" s="12">
        <v>41</v>
      </c>
      <c r="B47" s="12" t="s">
        <v>637</v>
      </c>
      <c r="C47" s="12"/>
      <c r="D47" s="12">
        <v>0</v>
      </c>
      <c r="E47" s="12">
        <v>0</v>
      </c>
    </row>
    <row r="48" spans="1:5" ht="12.75">
      <c r="A48" s="12">
        <v>42</v>
      </c>
      <c r="B48" s="12" t="s">
        <v>638</v>
      </c>
      <c r="C48" s="10">
        <v>1785</v>
      </c>
      <c r="D48" s="12">
        <v>0</v>
      </c>
      <c r="E48" s="10">
        <v>2435</v>
      </c>
    </row>
    <row r="49" spans="1:5" s="1014" customFormat="1" ht="12.75">
      <c r="A49" s="14">
        <v>43</v>
      </c>
      <c r="B49" s="14" t="s">
        <v>639</v>
      </c>
      <c r="C49" s="15">
        <v>132839</v>
      </c>
      <c r="D49" s="14">
        <v>0</v>
      </c>
      <c r="E49" s="15">
        <v>98925</v>
      </c>
    </row>
    <row r="50" spans="1:5" ht="12.75">
      <c r="A50" s="12">
        <v>44</v>
      </c>
      <c r="B50" s="12" t="s">
        <v>640</v>
      </c>
      <c r="C50" s="12">
        <v>0</v>
      </c>
      <c r="D50" s="12">
        <v>0</v>
      </c>
      <c r="E50" s="12">
        <v>0</v>
      </c>
    </row>
    <row r="51" spans="1:5" ht="12.75">
      <c r="A51" s="12">
        <v>45</v>
      </c>
      <c r="B51" s="12" t="s">
        <v>641</v>
      </c>
      <c r="C51" s="12">
        <v>0</v>
      </c>
      <c r="D51" s="12">
        <v>0</v>
      </c>
      <c r="E51" s="12">
        <v>0</v>
      </c>
    </row>
    <row r="52" spans="1:5" ht="12.75">
      <c r="A52" s="12">
        <v>46</v>
      </c>
      <c r="B52" s="12" t="s">
        <v>642</v>
      </c>
      <c r="C52" s="12">
        <v>0</v>
      </c>
      <c r="D52" s="12">
        <v>0</v>
      </c>
      <c r="E52" s="12">
        <v>0</v>
      </c>
    </row>
    <row r="53" spans="1:5" ht="12.75">
      <c r="A53" s="12">
        <v>47</v>
      </c>
      <c r="B53" s="12" t="s">
        <v>643</v>
      </c>
      <c r="C53" s="12">
        <v>0</v>
      </c>
      <c r="D53" s="12">
        <v>0</v>
      </c>
      <c r="E53" s="12">
        <v>0</v>
      </c>
    </row>
    <row r="54" spans="1:5" ht="12.75">
      <c r="A54" s="12">
        <v>48</v>
      </c>
      <c r="B54" s="12" t="s">
        <v>644</v>
      </c>
      <c r="C54" s="10">
        <v>22732</v>
      </c>
      <c r="D54" s="12">
        <v>0</v>
      </c>
      <c r="E54" s="12">
        <v>0</v>
      </c>
    </row>
    <row r="55" spans="1:5" ht="12.75">
      <c r="A55" s="12">
        <v>49</v>
      </c>
      <c r="B55" s="12" t="s">
        <v>645</v>
      </c>
      <c r="C55" s="12">
        <v>206</v>
      </c>
      <c r="D55" s="12">
        <v>0</v>
      </c>
      <c r="E55" s="12">
        <v>0</v>
      </c>
    </row>
    <row r="56" spans="1:5" ht="12.75">
      <c r="A56" s="12">
        <v>50</v>
      </c>
      <c r="B56" s="12" t="s">
        <v>646</v>
      </c>
      <c r="C56" s="12">
        <v>0</v>
      </c>
      <c r="D56" s="12">
        <v>0</v>
      </c>
      <c r="E56" s="12">
        <v>0</v>
      </c>
    </row>
    <row r="57" spans="1:5" ht="12.75">
      <c r="A57" s="12">
        <v>51</v>
      </c>
      <c r="B57" s="12" t="s">
        <v>647</v>
      </c>
      <c r="C57" s="10">
        <v>350</v>
      </c>
      <c r="D57" s="12">
        <v>0</v>
      </c>
      <c r="E57" s="12">
        <v>0</v>
      </c>
    </row>
    <row r="58" spans="1:5" ht="12.75">
      <c r="A58" s="12">
        <v>52</v>
      </c>
      <c r="B58" s="12" t="s">
        <v>648</v>
      </c>
      <c r="C58" s="10">
        <v>1812</v>
      </c>
      <c r="D58" s="12">
        <v>0</v>
      </c>
      <c r="E58" s="12">
        <v>0</v>
      </c>
    </row>
    <row r="59" spans="1:5" ht="12.75">
      <c r="A59" s="12">
        <v>53</v>
      </c>
      <c r="B59" s="12" t="s">
        <v>649</v>
      </c>
      <c r="C59" s="12">
        <v>0</v>
      </c>
      <c r="D59" s="12">
        <v>0</v>
      </c>
      <c r="E59" s="12">
        <v>0</v>
      </c>
    </row>
    <row r="60" spans="1:5" ht="12.75">
      <c r="A60" s="12">
        <v>54</v>
      </c>
      <c r="B60" s="12" t="s">
        <v>650</v>
      </c>
      <c r="C60" s="12">
        <v>0</v>
      </c>
      <c r="D60" s="12">
        <v>0</v>
      </c>
      <c r="E60" s="12">
        <v>0</v>
      </c>
    </row>
    <row r="61" spans="1:5" ht="12.75">
      <c r="A61" s="12">
        <v>55</v>
      </c>
      <c r="B61" s="12" t="s">
        <v>651</v>
      </c>
      <c r="C61" s="12">
        <v>0</v>
      </c>
      <c r="D61" s="12">
        <v>0</v>
      </c>
      <c r="E61" s="12">
        <v>0</v>
      </c>
    </row>
    <row r="62" spans="1:5" ht="12.75">
      <c r="A62" s="12">
        <v>56</v>
      </c>
      <c r="B62" s="12" t="s">
        <v>652</v>
      </c>
      <c r="C62" s="12">
        <v>0</v>
      </c>
      <c r="D62" s="12">
        <v>0</v>
      </c>
      <c r="E62" s="12">
        <v>0</v>
      </c>
    </row>
    <row r="63" spans="1:5" ht="12.75">
      <c r="A63" s="12">
        <v>57</v>
      </c>
      <c r="B63" s="12" t="s">
        <v>653</v>
      </c>
      <c r="C63" s="10">
        <v>25099</v>
      </c>
      <c r="D63" s="12">
        <v>0</v>
      </c>
      <c r="E63" s="12">
        <v>0</v>
      </c>
    </row>
    <row r="64" spans="1:5" ht="12.75">
      <c r="A64" s="12">
        <v>58</v>
      </c>
      <c r="B64" s="12" t="s">
        <v>654</v>
      </c>
      <c r="C64" s="12">
        <v>0</v>
      </c>
      <c r="D64" s="12">
        <v>0</v>
      </c>
      <c r="E64" s="12">
        <v>0</v>
      </c>
    </row>
    <row r="65" spans="1:5" ht="12.75">
      <c r="A65" s="12">
        <v>59</v>
      </c>
      <c r="B65" s="12" t="s">
        <v>655</v>
      </c>
      <c r="C65" s="12">
        <v>0</v>
      </c>
      <c r="D65" s="12">
        <v>0</v>
      </c>
      <c r="E65" s="12">
        <v>0</v>
      </c>
    </row>
    <row r="66" spans="1:5" ht="12.75">
      <c r="A66" s="12">
        <v>60</v>
      </c>
      <c r="B66" s="12" t="s">
        <v>656</v>
      </c>
      <c r="C66" s="12">
        <v>0</v>
      </c>
      <c r="D66" s="12">
        <v>0</v>
      </c>
      <c r="E66" s="12">
        <v>0</v>
      </c>
    </row>
    <row r="67" spans="1:5" ht="12.75">
      <c r="A67" s="12">
        <v>61</v>
      </c>
      <c r="B67" s="12" t="s">
        <v>657</v>
      </c>
      <c r="C67" s="12">
        <v>0</v>
      </c>
      <c r="D67" s="12">
        <v>0</v>
      </c>
      <c r="E67" s="12">
        <v>0</v>
      </c>
    </row>
    <row r="68" spans="1:5" ht="12.75">
      <c r="A68" s="12">
        <v>62</v>
      </c>
      <c r="B68" s="12" t="s">
        <v>658</v>
      </c>
      <c r="C68" s="12">
        <v>0</v>
      </c>
      <c r="D68" s="12">
        <v>0</v>
      </c>
      <c r="E68" s="12">
        <v>0</v>
      </c>
    </row>
    <row r="69" spans="1:5" ht="12.75">
      <c r="A69" s="12">
        <v>63</v>
      </c>
      <c r="B69" s="12" t="s">
        <v>659</v>
      </c>
      <c r="C69" s="12">
        <v>0</v>
      </c>
      <c r="D69" s="12">
        <v>0</v>
      </c>
      <c r="E69" s="12">
        <v>0</v>
      </c>
    </row>
    <row r="70" spans="1:5" ht="12.75">
      <c r="A70" s="12">
        <v>64</v>
      </c>
      <c r="B70" s="12" t="s">
        <v>660</v>
      </c>
      <c r="C70" s="12">
        <v>0</v>
      </c>
      <c r="D70" s="12">
        <v>0</v>
      </c>
      <c r="E70" s="12">
        <v>0</v>
      </c>
    </row>
    <row r="71" spans="1:5" ht="12.75">
      <c r="A71" s="12">
        <v>65</v>
      </c>
      <c r="B71" s="12" t="s">
        <v>661</v>
      </c>
      <c r="C71" s="12">
        <v>0</v>
      </c>
      <c r="D71" s="12">
        <v>0</v>
      </c>
      <c r="E71" s="12">
        <v>0</v>
      </c>
    </row>
    <row r="72" spans="1:5" ht="12.75">
      <c r="A72" s="12">
        <v>66</v>
      </c>
      <c r="B72" s="12" t="s">
        <v>662</v>
      </c>
      <c r="C72" s="12">
        <v>0</v>
      </c>
      <c r="D72" s="12">
        <v>0</v>
      </c>
      <c r="E72" s="12">
        <v>0</v>
      </c>
    </row>
    <row r="73" spans="1:5" ht="12.75">
      <c r="A73" s="12">
        <v>67</v>
      </c>
      <c r="B73" s="12" t="s">
        <v>663</v>
      </c>
      <c r="C73" s="12">
        <v>0</v>
      </c>
      <c r="D73" s="12">
        <v>0</v>
      </c>
      <c r="E73" s="12">
        <v>0</v>
      </c>
    </row>
    <row r="74" spans="1:5" ht="12.75">
      <c r="A74" s="12">
        <v>68</v>
      </c>
      <c r="B74" s="12" t="s">
        <v>664</v>
      </c>
      <c r="C74" s="12">
        <v>0</v>
      </c>
      <c r="D74" s="12">
        <v>0</v>
      </c>
      <c r="E74" s="12">
        <v>0</v>
      </c>
    </row>
    <row r="75" spans="1:5" ht="12.75">
      <c r="A75" s="12">
        <v>69</v>
      </c>
      <c r="B75" s="12" t="s">
        <v>665</v>
      </c>
      <c r="C75" s="12">
        <v>0</v>
      </c>
      <c r="D75" s="12">
        <v>0</v>
      </c>
      <c r="E75" s="12">
        <v>0</v>
      </c>
    </row>
    <row r="76" spans="1:5" ht="12.75">
      <c r="A76" s="12">
        <v>70</v>
      </c>
      <c r="B76" s="12" t="s">
        <v>666</v>
      </c>
      <c r="C76" s="12">
        <v>0</v>
      </c>
      <c r="D76" s="12">
        <v>0</v>
      </c>
      <c r="E76" s="12">
        <v>0</v>
      </c>
    </row>
    <row r="77" spans="1:5" ht="12.75">
      <c r="A77" s="12">
        <v>71</v>
      </c>
      <c r="B77" s="12" t="s">
        <v>667</v>
      </c>
      <c r="C77" s="12">
        <v>0</v>
      </c>
      <c r="D77" s="12">
        <v>0</v>
      </c>
      <c r="E77" s="12">
        <v>0</v>
      </c>
    </row>
    <row r="78" spans="1:5" ht="12.75">
      <c r="A78" s="12">
        <v>72</v>
      </c>
      <c r="B78" s="12" t="s">
        <v>668</v>
      </c>
      <c r="C78" s="12">
        <v>0</v>
      </c>
      <c r="D78" s="12">
        <v>0</v>
      </c>
      <c r="E78" s="12">
        <v>250</v>
      </c>
    </row>
    <row r="79" spans="1:5" ht="12.75">
      <c r="A79" s="12">
        <v>73</v>
      </c>
      <c r="B79" s="12" t="s">
        <v>669</v>
      </c>
      <c r="C79" s="12">
        <v>0</v>
      </c>
      <c r="D79" s="12">
        <v>0</v>
      </c>
      <c r="E79" s="12">
        <v>0</v>
      </c>
    </row>
    <row r="80" spans="1:5" ht="12.75">
      <c r="A80" s="12">
        <v>74</v>
      </c>
      <c r="B80" s="12" t="s">
        <v>670</v>
      </c>
      <c r="C80" s="12">
        <v>0</v>
      </c>
      <c r="D80" s="12">
        <v>0</v>
      </c>
      <c r="E80" s="12">
        <v>0</v>
      </c>
    </row>
    <row r="81" spans="1:5" ht="12.75">
      <c r="A81" s="12">
        <v>75</v>
      </c>
      <c r="B81" s="12" t="s">
        <v>671</v>
      </c>
      <c r="C81" s="12">
        <v>0</v>
      </c>
      <c r="D81" s="12">
        <v>0</v>
      </c>
      <c r="E81" s="12">
        <v>0</v>
      </c>
    </row>
    <row r="82" spans="1:5" ht="12.75">
      <c r="A82" s="12">
        <v>76</v>
      </c>
      <c r="B82" s="12" t="s">
        <v>672</v>
      </c>
      <c r="C82" s="12">
        <v>0</v>
      </c>
      <c r="D82" s="12">
        <v>0</v>
      </c>
      <c r="E82" s="12">
        <v>250</v>
      </c>
    </row>
    <row r="83" spans="1:5" ht="12.75">
      <c r="A83" s="12">
        <v>77</v>
      </c>
      <c r="B83" s="12" t="s">
        <v>673</v>
      </c>
      <c r="C83" s="12">
        <v>0</v>
      </c>
      <c r="D83" s="12">
        <v>0</v>
      </c>
      <c r="E83" s="12">
        <v>0</v>
      </c>
    </row>
    <row r="84" spans="1:5" ht="12.75">
      <c r="A84" s="12">
        <v>78</v>
      </c>
      <c r="B84" s="12" t="s">
        <v>674</v>
      </c>
      <c r="C84" s="12">
        <v>0</v>
      </c>
      <c r="D84" s="12">
        <v>0</v>
      </c>
      <c r="E84" s="12">
        <v>0</v>
      </c>
    </row>
    <row r="85" spans="1:5" ht="12.75">
      <c r="A85" s="12">
        <v>79</v>
      </c>
      <c r="B85" s="12" t="s">
        <v>675</v>
      </c>
      <c r="C85" s="12">
        <v>0</v>
      </c>
      <c r="D85" s="12">
        <v>0</v>
      </c>
      <c r="E85" s="12">
        <v>0</v>
      </c>
    </row>
    <row r="86" spans="1:5" ht="12.75">
      <c r="A86" s="12">
        <v>80</v>
      </c>
      <c r="B86" s="12" t="s">
        <v>676</v>
      </c>
      <c r="C86" s="12">
        <v>0</v>
      </c>
      <c r="D86" s="12">
        <v>0</v>
      </c>
      <c r="E86" s="12">
        <v>0</v>
      </c>
    </row>
    <row r="87" spans="1:5" ht="12.75">
      <c r="A87" s="12">
        <v>81</v>
      </c>
      <c r="B87" s="12" t="s">
        <v>677</v>
      </c>
      <c r="C87" s="12">
        <v>0</v>
      </c>
      <c r="D87" s="12">
        <v>0</v>
      </c>
      <c r="E87" s="12">
        <v>0</v>
      </c>
    </row>
    <row r="88" spans="1:5" ht="12.75">
      <c r="A88" s="12">
        <v>82</v>
      </c>
      <c r="B88" s="12" t="s">
        <v>678</v>
      </c>
      <c r="C88" s="12">
        <v>0</v>
      </c>
      <c r="D88" s="12">
        <v>0</v>
      </c>
      <c r="E88" s="12">
        <v>0</v>
      </c>
    </row>
    <row r="89" spans="1:5" ht="12.75">
      <c r="A89" s="12">
        <v>83</v>
      </c>
      <c r="B89" s="12" t="s">
        <v>679</v>
      </c>
      <c r="C89" s="12">
        <v>0</v>
      </c>
      <c r="D89" s="12">
        <v>0</v>
      </c>
      <c r="E89" s="12">
        <v>0</v>
      </c>
    </row>
    <row r="90" spans="1:5" ht="12.75">
      <c r="A90" s="12">
        <v>84</v>
      </c>
      <c r="B90" s="12" t="s">
        <v>680</v>
      </c>
      <c r="C90" s="12">
        <v>0</v>
      </c>
      <c r="D90" s="12">
        <v>0</v>
      </c>
      <c r="E90" s="12">
        <v>250</v>
      </c>
    </row>
    <row r="91" spans="1:5" s="1014" customFormat="1" ht="12.75">
      <c r="A91" s="14">
        <v>85</v>
      </c>
      <c r="B91" s="14" t="s">
        <v>681</v>
      </c>
      <c r="C91" s="15">
        <v>25099</v>
      </c>
      <c r="D91" s="14">
        <v>0</v>
      </c>
      <c r="E91" s="14">
        <v>250</v>
      </c>
    </row>
    <row r="92" spans="1:5" s="1014" customFormat="1" ht="12.75">
      <c r="A92" s="14">
        <v>86</v>
      </c>
      <c r="B92" s="14" t="s">
        <v>682</v>
      </c>
      <c r="C92" s="14">
        <v>0</v>
      </c>
      <c r="D92" s="14">
        <v>0</v>
      </c>
      <c r="E92" s="14">
        <v>0</v>
      </c>
    </row>
    <row r="93" spans="1:5" ht="12.75">
      <c r="A93" s="12">
        <v>87</v>
      </c>
      <c r="B93" s="12" t="s">
        <v>683</v>
      </c>
      <c r="C93" s="12">
        <v>0</v>
      </c>
      <c r="D93" s="12">
        <v>0</v>
      </c>
      <c r="E93" s="12">
        <v>0</v>
      </c>
    </row>
    <row r="94" spans="1:5" ht="12.75">
      <c r="A94" s="12">
        <v>88</v>
      </c>
      <c r="B94" s="12" t="s">
        <v>684</v>
      </c>
      <c r="C94" s="12">
        <v>0</v>
      </c>
      <c r="D94" s="12">
        <v>0</v>
      </c>
      <c r="E94" s="12">
        <v>20</v>
      </c>
    </row>
    <row r="95" spans="1:5" ht="12.75">
      <c r="A95" s="12">
        <v>89</v>
      </c>
      <c r="B95" s="12" t="s">
        <v>685</v>
      </c>
      <c r="C95" s="12">
        <v>0</v>
      </c>
      <c r="D95" s="12">
        <v>0</v>
      </c>
      <c r="E95" s="10">
        <v>20314</v>
      </c>
    </row>
    <row r="96" spans="1:5" s="1014" customFormat="1" ht="12.75">
      <c r="A96" s="14">
        <v>90</v>
      </c>
      <c r="B96" s="14" t="s">
        <v>686</v>
      </c>
      <c r="C96" s="14">
        <v>0</v>
      </c>
      <c r="D96" s="14">
        <v>0</v>
      </c>
      <c r="E96" s="15">
        <v>20333</v>
      </c>
    </row>
    <row r="97" spans="1:5" ht="12.75">
      <c r="A97" s="14">
        <v>91</v>
      </c>
      <c r="B97" s="14" t="s">
        <v>687</v>
      </c>
      <c r="C97" s="15">
        <v>1338334</v>
      </c>
      <c r="D97" s="14">
        <v>0</v>
      </c>
      <c r="E97" s="15">
        <v>2956655</v>
      </c>
    </row>
    <row r="98" spans="1:5" ht="12.75">
      <c r="A98" s="12"/>
      <c r="B98" s="1024" t="s">
        <v>58</v>
      </c>
      <c r="C98" s="12"/>
      <c r="D98" s="12"/>
      <c r="E98" s="12"/>
    </row>
    <row r="99" spans="1:5" ht="12.75">
      <c r="A99" s="12">
        <v>92</v>
      </c>
      <c r="B99" s="12" t="s">
        <v>688</v>
      </c>
      <c r="C99" s="10">
        <v>249598</v>
      </c>
      <c r="D99" s="12">
        <v>0</v>
      </c>
      <c r="E99" s="10">
        <v>249598</v>
      </c>
    </row>
    <row r="100" spans="1:5" ht="12.75">
      <c r="A100" s="12">
        <v>93</v>
      </c>
      <c r="B100" s="12" t="s">
        <v>689</v>
      </c>
      <c r="C100" s="12">
        <v>0</v>
      </c>
      <c r="D100" s="12">
        <v>0</v>
      </c>
      <c r="E100" s="10">
        <v>-65450</v>
      </c>
    </row>
    <row r="101" spans="1:5" ht="12.75">
      <c r="A101" s="12">
        <v>94</v>
      </c>
      <c r="B101" s="12" t="s">
        <v>690</v>
      </c>
      <c r="C101" s="10">
        <v>129955</v>
      </c>
      <c r="D101" s="12">
        <v>0</v>
      </c>
      <c r="E101" s="10">
        <v>129955</v>
      </c>
    </row>
    <row r="102" spans="1:5" ht="12.75">
      <c r="A102" s="12">
        <v>95</v>
      </c>
      <c r="B102" s="12" t="s">
        <v>691</v>
      </c>
      <c r="C102" s="10">
        <v>949858</v>
      </c>
      <c r="D102" s="12">
        <v>0</v>
      </c>
      <c r="E102" s="10">
        <v>949858</v>
      </c>
    </row>
    <row r="103" spans="1:5" ht="12.75">
      <c r="A103" s="12">
        <v>96</v>
      </c>
      <c r="B103" s="12" t="s">
        <v>692</v>
      </c>
      <c r="C103" s="12">
        <v>0</v>
      </c>
      <c r="D103" s="12">
        <v>0</v>
      </c>
      <c r="E103" s="12">
        <v>0</v>
      </c>
    </row>
    <row r="104" spans="1:5" ht="12.75">
      <c r="A104" s="12">
        <v>97</v>
      </c>
      <c r="B104" s="12" t="s">
        <v>693</v>
      </c>
      <c r="C104" s="12">
        <v>0</v>
      </c>
      <c r="D104" s="12">
        <v>0</v>
      </c>
      <c r="E104" s="10">
        <v>905464</v>
      </c>
    </row>
    <row r="105" spans="1:5" s="1014" customFormat="1" ht="12.75">
      <c r="A105" s="14">
        <v>98</v>
      </c>
      <c r="B105" s="14" t="s">
        <v>694</v>
      </c>
      <c r="C105" s="15">
        <v>1329411</v>
      </c>
      <c r="D105" s="14">
        <v>0</v>
      </c>
      <c r="E105" s="15">
        <v>2169424</v>
      </c>
    </row>
    <row r="106" spans="1:5" ht="12.75">
      <c r="A106" s="12">
        <v>99</v>
      </c>
      <c r="B106" s="12" t="s">
        <v>695</v>
      </c>
      <c r="C106" s="12">
        <v>0</v>
      </c>
      <c r="D106" s="12">
        <v>0</v>
      </c>
      <c r="E106" s="12">
        <v>0</v>
      </c>
    </row>
    <row r="107" spans="1:5" ht="12.75">
      <c r="A107" s="12">
        <v>100</v>
      </c>
      <c r="B107" s="12" t="s">
        <v>696</v>
      </c>
      <c r="C107" s="12">
        <v>22</v>
      </c>
      <c r="D107" s="12">
        <v>0</v>
      </c>
      <c r="E107" s="12">
        <v>0</v>
      </c>
    </row>
    <row r="108" spans="1:5" ht="12.75">
      <c r="A108" s="12">
        <v>101</v>
      </c>
      <c r="B108" s="12" t="s">
        <v>697</v>
      </c>
      <c r="C108" s="10">
        <v>1231</v>
      </c>
      <c r="D108" s="12">
        <v>0</v>
      </c>
      <c r="E108" s="12">
        <v>3</v>
      </c>
    </row>
    <row r="109" spans="1:5" ht="12.75">
      <c r="A109" s="12">
        <v>102</v>
      </c>
      <c r="B109" s="12" t="s">
        <v>698</v>
      </c>
      <c r="C109" s="12">
        <v>0</v>
      </c>
      <c r="D109" s="12">
        <v>0</v>
      </c>
      <c r="E109" s="12">
        <v>0</v>
      </c>
    </row>
    <row r="110" spans="1:5" ht="12.75">
      <c r="A110" s="12">
        <v>103</v>
      </c>
      <c r="B110" s="12" t="s">
        <v>699</v>
      </c>
      <c r="C110" s="10">
        <v>7670</v>
      </c>
      <c r="D110" s="12">
        <v>0</v>
      </c>
      <c r="E110" s="12">
        <v>0</v>
      </c>
    </row>
    <row r="111" spans="1:5" ht="12.75">
      <c r="A111" s="12">
        <v>104</v>
      </c>
      <c r="B111" s="12" t="s">
        <v>700</v>
      </c>
      <c r="C111" s="12">
        <v>0</v>
      </c>
      <c r="D111" s="12">
        <v>0</v>
      </c>
      <c r="E111" s="12">
        <v>0</v>
      </c>
    </row>
    <row r="112" spans="1:5" ht="12.75">
      <c r="A112" s="12">
        <v>105</v>
      </c>
      <c r="B112" s="12" t="s">
        <v>701</v>
      </c>
      <c r="C112" s="12">
        <v>0</v>
      </c>
      <c r="D112" s="12">
        <v>0</v>
      </c>
      <c r="E112" s="10">
        <v>774379</v>
      </c>
    </row>
    <row r="113" spans="1:5" ht="12.75">
      <c r="A113" s="12">
        <v>106</v>
      </c>
      <c r="B113" s="12" t="s">
        <v>702</v>
      </c>
      <c r="C113" s="12">
        <v>0</v>
      </c>
      <c r="D113" s="12">
        <v>0</v>
      </c>
      <c r="E113" s="12">
        <v>0</v>
      </c>
    </row>
    <row r="114" spans="1:5" ht="12.75">
      <c r="A114" s="12">
        <v>107</v>
      </c>
      <c r="B114" s="12" t="s">
        <v>703</v>
      </c>
      <c r="C114" s="12">
        <v>0</v>
      </c>
      <c r="D114" s="12">
        <v>0</v>
      </c>
      <c r="E114" s="12">
        <v>0</v>
      </c>
    </row>
    <row r="115" spans="1:5" ht="12.75">
      <c r="A115" s="12">
        <v>108</v>
      </c>
      <c r="B115" s="12" t="s">
        <v>704</v>
      </c>
      <c r="C115" s="12">
        <v>0</v>
      </c>
      <c r="D115" s="12">
        <v>0</v>
      </c>
      <c r="E115" s="12">
        <v>0</v>
      </c>
    </row>
    <row r="116" spans="1:5" ht="12.75">
      <c r="A116" s="12">
        <v>109</v>
      </c>
      <c r="B116" s="12" t="s">
        <v>705</v>
      </c>
      <c r="C116" s="12">
        <v>0</v>
      </c>
      <c r="D116" s="12">
        <v>0</v>
      </c>
      <c r="E116" s="12">
        <v>0</v>
      </c>
    </row>
    <row r="117" spans="1:5" ht="12.75">
      <c r="A117" s="12">
        <v>110</v>
      </c>
      <c r="B117" s="12" t="s">
        <v>706</v>
      </c>
      <c r="C117" s="12">
        <v>0</v>
      </c>
      <c r="D117" s="12">
        <v>0</v>
      </c>
      <c r="E117" s="12">
        <v>0</v>
      </c>
    </row>
    <row r="118" spans="1:5" ht="12.75">
      <c r="A118" s="12">
        <v>111</v>
      </c>
      <c r="B118" s="12" t="s">
        <v>707</v>
      </c>
      <c r="C118" s="12">
        <v>0</v>
      </c>
      <c r="D118" s="12">
        <v>0</v>
      </c>
      <c r="E118" s="12">
        <v>0</v>
      </c>
    </row>
    <row r="119" spans="1:5" ht="12.75">
      <c r="A119" s="12">
        <v>112</v>
      </c>
      <c r="B119" s="12" t="s">
        <v>708</v>
      </c>
      <c r="C119" s="12">
        <v>0</v>
      </c>
      <c r="D119" s="12">
        <v>0</v>
      </c>
      <c r="E119" s="12">
        <v>0</v>
      </c>
    </row>
    <row r="120" spans="1:5" ht="12.75">
      <c r="A120" s="12">
        <v>113</v>
      </c>
      <c r="B120" s="12" t="s">
        <v>709</v>
      </c>
      <c r="C120" s="12">
        <v>0</v>
      </c>
      <c r="D120" s="12">
        <v>0</v>
      </c>
      <c r="E120" s="12">
        <v>0</v>
      </c>
    </row>
    <row r="121" spans="1:5" ht="12.75">
      <c r="A121" s="12">
        <v>114</v>
      </c>
      <c r="B121" s="12" t="s">
        <v>710</v>
      </c>
      <c r="C121" s="12">
        <v>0</v>
      </c>
      <c r="D121" s="12">
        <v>0</v>
      </c>
      <c r="E121" s="12">
        <v>0</v>
      </c>
    </row>
    <row r="122" spans="1:5" ht="12.75">
      <c r="A122" s="12">
        <v>115</v>
      </c>
      <c r="B122" s="12" t="s">
        <v>711</v>
      </c>
      <c r="C122" s="12">
        <v>0</v>
      </c>
      <c r="D122" s="12">
        <v>0</v>
      </c>
      <c r="E122" s="12">
        <v>0</v>
      </c>
    </row>
    <row r="123" spans="1:5" ht="12.75">
      <c r="A123" s="12">
        <v>116</v>
      </c>
      <c r="B123" s="12" t="s">
        <v>712</v>
      </c>
      <c r="C123" s="12">
        <v>0</v>
      </c>
      <c r="D123" s="12">
        <v>0</v>
      </c>
      <c r="E123" s="12">
        <v>0</v>
      </c>
    </row>
    <row r="124" spans="1:5" ht="12.75">
      <c r="A124" s="12">
        <v>117</v>
      </c>
      <c r="B124" s="12" t="s">
        <v>713</v>
      </c>
      <c r="C124" s="12">
        <v>0</v>
      </c>
      <c r="D124" s="12">
        <v>0</v>
      </c>
      <c r="E124" s="12">
        <v>0</v>
      </c>
    </row>
    <row r="125" spans="1:5" ht="12.75">
      <c r="A125" s="12">
        <v>118</v>
      </c>
      <c r="B125" s="12" t="s">
        <v>714</v>
      </c>
      <c r="C125" s="10">
        <v>8923</v>
      </c>
      <c r="D125" s="12">
        <v>0</v>
      </c>
      <c r="E125" s="10">
        <v>774382</v>
      </c>
    </row>
    <row r="126" spans="1:5" ht="12.75">
      <c r="A126" s="12">
        <v>119</v>
      </c>
      <c r="B126" s="12" t="s">
        <v>715</v>
      </c>
      <c r="C126" s="12">
        <v>0</v>
      </c>
      <c r="D126" s="12">
        <v>0</v>
      </c>
      <c r="E126" s="12">
        <v>0</v>
      </c>
    </row>
    <row r="127" spans="1:5" ht="12.75">
      <c r="A127" s="12">
        <v>120</v>
      </c>
      <c r="B127" s="12" t="s">
        <v>716</v>
      </c>
      <c r="C127" s="12">
        <v>0</v>
      </c>
      <c r="D127" s="12">
        <v>0</v>
      </c>
      <c r="E127" s="12">
        <v>0</v>
      </c>
    </row>
    <row r="128" spans="1:5" ht="12.75">
      <c r="A128" s="12">
        <v>121</v>
      </c>
      <c r="B128" s="12" t="s">
        <v>717</v>
      </c>
      <c r="C128" s="12">
        <v>0</v>
      </c>
      <c r="D128" s="12">
        <v>0</v>
      </c>
      <c r="E128" s="12">
        <v>0</v>
      </c>
    </row>
    <row r="129" spans="1:5" ht="12.75">
      <c r="A129" s="12">
        <v>122</v>
      </c>
      <c r="B129" s="12" t="s">
        <v>718</v>
      </c>
      <c r="C129" s="12">
        <v>0</v>
      </c>
      <c r="D129" s="12">
        <v>0</v>
      </c>
      <c r="E129" s="12">
        <v>0</v>
      </c>
    </row>
    <row r="130" spans="1:5" ht="12.75">
      <c r="A130" s="12">
        <v>123</v>
      </c>
      <c r="B130" s="12" t="s">
        <v>719</v>
      </c>
      <c r="C130" s="12">
        <v>0</v>
      </c>
      <c r="D130" s="12">
        <v>0</v>
      </c>
      <c r="E130" s="12">
        <v>0</v>
      </c>
    </row>
    <row r="131" spans="1:5" ht="12.75">
      <c r="A131" s="12">
        <v>124</v>
      </c>
      <c r="B131" s="12" t="s">
        <v>720</v>
      </c>
      <c r="C131" s="12">
        <v>0</v>
      </c>
      <c r="D131" s="12">
        <v>0</v>
      </c>
      <c r="E131" s="12">
        <v>0</v>
      </c>
    </row>
    <row r="132" spans="1:5" ht="12.75">
      <c r="A132" s="12">
        <v>125</v>
      </c>
      <c r="B132" s="12" t="s">
        <v>721</v>
      </c>
      <c r="C132" s="12">
        <v>0</v>
      </c>
      <c r="D132" s="12">
        <v>0</v>
      </c>
      <c r="E132" s="12">
        <v>0</v>
      </c>
    </row>
    <row r="133" spans="1:5" ht="12.75">
      <c r="A133" s="12">
        <v>126</v>
      </c>
      <c r="B133" s="12" t="s">
        <v>722</v>
      </c>
      <c r="C133" s="12">
        <v>0</v>
      </c>
      <c r="D133" s="12">
        <v>0</v>
      </c>
      <c r="E133" s="12">
        <v>0</v>
      </c>
    </row>
    <row r="134" spans="1:5" ht="12.75">
      <c r="A134" s="12">
        <v>127</v>
      </c>
      <c r="B134" s="12" t="s">
        <v>723</v>
      </c>
      <c r="C134" s="12">
        <v>0</v>
      </c>
      <c r="D134" s="12">
        <v>0</v>
      </c>
      <c r="E134" s="12">
        <v>0</v>
      </c>
    </row>
    <row r="135" spans="1:5" ht="12.75">
      <c r="A135" s="12">
        <v>128</v>
      </c>
      <c r="B135" s="12" t="s">
        <v>724</v>
      </c>
      <c r="C135" s="12">
        <v>0</v>
      </c>
      <c r="D135" s="12">
        <v>0</v>
      </c>
      <c r="E135" s="12">
        <v>0</v>
      </c>
    </row>
    <row r="136" spans="1:5" ht="12.75">
      <c r="A136" s="12">
        <v>129</v>
      </c>
      <c r="B136" s="12" t="s">
        <v>725</v>
      </c>
      <c r="C136" s="12">
        <v>0</v>
      </c>
      <c r="D136" s="12">
        <v>0</v>
      </c>
      <c r="E136" s="10">
        <v>12315</v>
      </c>
    </row>
    <row r="137" spans="1:5" ht="12.75">
      <c r="A137" s="12">
        <v>130</v>
      </c>
      <c r="B137" s="12" t="s">
        <v>726</v>
      </c>
      <c r="C137" s="12">
        <v>0</v>
      </c>
      <c r="D137" s="12">
        <v>0</v>
      </c>
      <c r="E137" s="10">
        <v>12315</v>
      </c>
    </row>
    <row r="138" spans="1:5" ht="12.75">
      <c r="A138" s="12">
        <v>131</v>
      </c>
      <c r="B138" s="12" t="s">
        <v>727</v>
      </c>
      <c r="C138" s="12">
        <v>0</v>
      </c>
      <c r="D138" s="12">
        <v>0</v>
      </c>
      <c r="E138" s="12">
        <v>0</v>
      </c>
    </row>
    <row r="139" spans="1:5" ht="12.75">
      <c r="A139" s="12">
        <v>132</v>
      </c>
      <c r="B139" s="12" t="s">
        <v>728</v>
      </c>
      <c r="C139" s="12">
        <v>0</v>
      </c>
      <c r="D139" s="12">
        <v>0</v>
      </c>
      <c r="E139" s="12">
        <v>0</v>
      </c>
    </row>
    <row r="140" spans="1:5" ht="12.75">
      <c r="A140" s="12">
        <v>133</v>
      </c>
      <c r="B140" s="12" t="s">
        <v>729</v>
      </c>
      <c r="C140" s="12">
        <v>0</v>
      </c>
      <c r="D140" s="12">
        <v>0</v>
      </c>
      <c r="E140" s="12">
        <v>0</v>
      </c>
    </row>
    <row r="141" spans="1:5" ht="12.75">
      <c r="A141" s="12">
        <v>134</v>
      </c>
      <c r="B141" s="12" t="s">
        <v>730</v>
      </c>
      <c r="C141" s="12">
        <v>0</v>
      </c>
      <c r="D141" s="12">
        <v>0</v>
      </c>
      <c r="E141" s="12">
        <v>0</v>
      </c>
    </row>
    <row r="142" spans="1:5" ht="12.75">
      <c r="A142" s="12">
        <v>135</v>
      </c>
      <c r="B142" s="12" t="s">
        <v>731</v>
      </c>
      <c r="C142" s="12">
        <v>0</v>
      </c>
      <c r="D142" s="12">
        <v>0</v>
      </c>
      <c r="E142" s="12">
        <v>0</v>
      </c>
    </row>
    <row r="143" spans="1:5" ht="12.75">
      <c r="A143" s="12">
        <v>136</v>
      </c>
      <c r="B143" s="12" t="s">
        <v>732</v>
      </c>
      <c r="C143" s="12">
        <v>0</v>
      </c>
      <c r="D143" s="12">
        <v>0</v>
      </c>
      <c r="E143" s="12">
        <v>0</v>
      </c>
    </row>
    <row r="144" spans="1:5" ht="12.75">
      <c r="A144" s="12">
        <v>137</v>
      </c>
      <c r="B144" s="12" t="s">
        <v>733</v>
      </c>
      <c r="C144" s="12">
        <v>0</v>
      </c>
      <c r="D144" s="12">
        <v>0</v>
      </c>
      <c r="E144" s="12">
        <v>0</v>
      </c>
    </row>
    <row r="145" spans="1:5" ht="12.75">
      <c r="A145" s="12">
        <v>138</v>
      </c>
      <c r="B145" s="12" t="s">
        <v>734</v>
      </c>
      <c r="C145" s="12">
        <v>0</v>
      </c>
      <c r="D145" s="12">
        <v>0</v>
      </c>
      <c r="E145" s="10">
        <v>12315</v>
      </c>
    </row>
    <row r="146" spans="1:5" ht="12.75">
      <c r="A146" s="12">
        <v>139</v>
      </c>
      <c r="B146" s="12" t="s">
        <v>735</v>
      </c>
      <c r="C146" s="12">
        <v>0</v>
      </c>
      <c r="D146" s="12">
        <v>0</v>
      </c>
      <c r="E146" s="12">
        <v>-115</v>
      </c>
    </row>
    <row r="147" spans="1:5" ht="12.75">
      <c r="A147" s="12">
        <v>140</v>
      </c>
      <c r="B147" s="12" t="s">
        <v>736</v>
      </c>
      <c r="C147" s="12">
        <v>0</v>
      </c>
      <c r="D147" s="12">
        <v>0</v>
      </c>
      <c r="E147" s="12">
        <v>0</v>
      </c>
    </row>
    <row r="148" spans="1:5" ht="12.75">
      <c r="A148" s="12">
        <v>141</v>
      </c>
      <c r="B148" s="12" t="s">
        <v>737</v>
      </c>
      <c r="C148" s="12">
        <v>0</v>
      </c>
      <c r="D148" s="12">
        <v>0</v>
      </c>
      <c r="E148" s="12">
        <v>0</v>
      </c>
    </row>
    <row r="149" spans="1:5" ht="12.75">
      <c r="A149" s="12">
        <v>142</v>
      </c>
      <c r="B149" s="12" t="s">
        <v>738</v>
      </c>
      <c r="C149" s="12">
        <v>0</v>
      </c>
      <c r="D149" s="12">
        <v>0</v>
      </c>
      <c r="E149" s="12">
        <v>0</v>
      </c>
    </row>
    <row r="150" spans="1:5" ht="12.75">
      <c r="A150" s="12">
        <v>143</v>
      </c>
      <c r="B150" s="12" t="s">
        <v>739</v>
      </c>
      <c r="C150" s="12">
        <v>0</v>
      </c>
      <c r="D150" s="12">
        <v>0</v>
      </c>
      <c r="E150" s="12">
        <v>0</v>
      </c>
    </row>
    <row r="151" spans="1:5" ht="12.75">
      <c r="A151" s="12">
        <v>144</v>
      </c>
      <c r="B151" s="12" t="s">
        <v>740</v>
      </c>
      <c r="C151" s="12">
        <v>0</v>
      </c>
      <c r="D151" s="12">
        <v>0</v>
      </c>
      <c r="E151" s="12">
        <v>0</v>
      </c>
    </row>
    <row r="152" spans="1:5" ht="12.75">
      <c r="A152" s="12">
        <v>145</v>
      </c>
      <c r="B152" s="12" t="s">
        <v>741</v>
      </c>
      <c r="C152" s="12">
        <v>0</v>
      </c>
      <c r="D152" s="12">
        <v>0</v>
      </c>
      <c r="E152" s="12">
        <v>0</v>
      </c>
    </row>
    <row r="153" spans="1:5" ht="12.75">
      <c r="A153" s="12">
        <v>146</v>
      </c>
      <c r="B153" s="12" t="s">
        <v>742</v>
      </c>
      <c r="C153" s="12">
        <v>0</v>
      </c>
      <c r="D153" s="12">
        <v>0</v>
      </c>
      <c r="E153" s="12">
        <v>-115</v>
      </c>
    </row>
    <row r="154" spans="1:5" s="1014" customFormat="1" ht="12.75">
      <c r="A154" s="14">
        <v>147</v>
      </c>
      <c r="B154" s="14" t="s">
        <v>743</v>
      </c>
      <c r="C154" s="15">
        <v>8923</v>
      </c>
      <c r="D154" s="14">
        <v>0</v>
      </c>
      <c r="E154" s="15">
        <v>786580</v>
      </c>
    </row>
    <row r="155" spans="1:5" s="1014" customFormat="1" ht="12.75">
      <c r="A155" s="14">
        <v>148</v>
      </c>
      <c r="B155" s="14" t="s">
        <v>744</v>
      </c>
      <c r="C155" s="14">
        <v>0</v>
      </c>
      <c r="D155" s="14">
        <v>0</v>
      </c>
      <c r="E155" s="14">
        <v>650</v>
      </c>
    </row>
    <row r="156" spans="1:5" s="1014" customFormat="1" ht="12.75">
      <c r="A156" s="14">
        <v>149</v>
      </c>
      <c r="B156" s="14" t="s">
        <v>745</v>
      </c>
      <c r="C156" s="14">
        <v>0</v>
      </c>
      <c r="D156" s="14">
        <v>0</v>
      </c>
      <c r="E156" s="14">
        <v>0</v>
      </c>
    </row>
    <row r="157" spans="1:5" ht="12.75">
      <c r="A157" s="12">
        <v>150</v>
      </c>
      <c r="B157" s="12" t="s">
        <v>746</v>
      </c>
      <c r="C157" s="12">
        <v>0</v>
      </c>
      <c r="D157" s="12">
        <v>0</v>
      </c>
      <c r="E157" s="12">
        <v>0</v>
      </c>
    </row>
    <row r="158" spans="1:5" ht="12.75">
      <c r="A158" s="12">
        <v>151</v>
      </c>
      <c r="B158" s="12" t="s">
        <v>747</v>
      </c>
      <c r="C158" s="12">
        <v>0</v>
      </c>
      <c r="D158" s="12">
        <v>0</v>
      </c>
      <c r="E158" s="12">
        <v>0</v>
      </c>
    </row>
    <row r="159" spans="1:5" ht="12.75">
      <c r="A159" s="12">
        <v>152</v>
      </c>
      <c r="B159" s="12" t="s">
        <v>748</v>
      </c>
      <c r="C159" s="12">
        <v>0</v>
      </c>
      <c r="D159" s="12">
        <v>0</v>
      </c>
      <c r="E159" s="12">
        <v>0</v>
      </c>
    </row>
    <row r="160" spans="1:5" s="1014" customFormat="1" ht="12.75">
      <c r="A160" s="14">
        <v>153</v>
      </c>
      <c r="B160" s="14" t="s">
        <v>749</v>
      </c>
      <c r="C160" s="14">
        <v>0</v>
      </c>
      <c r="D160" s="14">
        <v>0</v>
      </c>
      <c r="E160" s="14">
        <v>0</v>
      </c>
    </row>
    <row r="161" spans="1:5" ht="12.75">
      <c r="A161" s="14">
        <v>154</v>
      </c>
      <c r="B161" s="14" t="s">
        <v>750</v>
      </c>
      <c r="C161" s="15">
        <v>1338334</v>
      </c>
      <c r="D161" s="14">
        <v>0</v>
      </c>
      <c r="E161" s="15">
        <v>2956655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.875" style="0" customWidth="1"/>
    <col min="3" max="3" width="53.375" style="0" customWidth="1"/>
    <col min="4" max="4" width="13.125" style="0" customWidth="1"/>
    <col min="5" max="5" width="13.375" style="0" customWidth="1"/>
    <col min="6" max="7" width="9.125" style="0" hidden="1" customWidth="1"/>
  </cols>
  <sheetData>
    <row r="1" ht="18.75">
      <c r="C1" s="54" t="s">
        <v>528</v>
      </c>
    </row>
    <row r="2" spans="3:5" ht="13.5" thickBot="1">
      <c r="C2" t="s">
        <v>921</v>
      </c>
      <c r="E2" t="s">
        <v>0</v>
      </c>
    </row>
    <row r="3" spans="1:7" ht="26.25" customHeight="1" thickBot="1">
      <c r="A3" s="21"/>
      <c r="B3" s="57" t="s">
        <v>1</v>
      </c>
      <c r="C3" s="23"/>
      <c r="D3" s="55" t="s">
        <v>86</v>
      </c>
      <c r="E3" s="22" t="s">
        <v>87</v>
      </c>
      <c r="F3" s="17"/>
      <c r="G3" s="18"/>
    </row>
    <row r="4" spans="1:7" ht="15.75" customHeight="1" thickBot="1">
      <c r="A4" s="6">
        <v>1</v>
      </c>
      <c r="B4" s="11" t="s">
        <v>534</v>
      </c>
      <c r="C4" s="19"/>
      <c r="D4" s="2"/>
      <c r="E4" s="1010">
        <v>5396</v>
      </c>
      <c r="F4" s="3"/>
      <c r="G4" s="25"/>
    </row>
    <row r="5" spans="1:7" ht="15.75" customHeight="1">
      <c r="A5" s="6">
        <v>2</v>
      </c>
      <c r="B5" s="11" t="s">
        <v>535</v>
      </c>
      <c r="C5" s="19"/>
      <c r="D5" s="1010"/>
      <c r="E5" s="5">
        <v>12069</v>
      </c>
      <c r="F5" s="3"/>
      <c r="G5" s="25"/>
    </row>
    <row r="6" spans="1:7" ht="16.5" customHeight="1">
      <c r="A6" s="7">
        <v>3</v>
      </c>
      <c r="B6" s="1006" t="s">
        <v>536</v>
      </c>
      <c r="C6" s="20"/>
      <c r="D6" s="8"/>
      <c r="E6" s="8">
        <v>-6673</v>
      </c>
      <c r="F6" s="3"/>
      <c r="G6" s="25"/>
    </row>
    <row r="7" spans="1:7" ht="17.25" customHeight="1">
      <c r="A7" s="7">
        <v>4</v>
      </c>
      <c r="B7" s="13" t="s">
        <v>537</v>
      </c>
      <c r="C7" s="20"/>
      <c r="D7" s="8"/>
      <c r="E7" s="8">
        <v>11378</v>
      </c>
      <c r="F7" s="3"/>
      <c r="G7" s="25"/>
    </row>
    <row r="8" spans="1:7" ht="16.5" customHeight="1">
      <c r="A8" s="7">
        <v>5</v>
      </c>
      <c r="B8" s="13" t="s">
        <v>538</v>
      </c>
      <c r="C8" s="20"/>
      <c r="D8" s="8"/>
      <c r="E8" s="8">
        <v>0</v>
      </c>
      <c r="F8" s="3"/>
      <c r="G8" s="25"/>
    </row>
    <row r="9" spans="1:7" ht="15.75" customHeight="1">
      <c r="A9" s="7">
        <v>6</v>
      </c>
      <c r="B9" s="1006" t="s">
        <v>545</v>
      </c>
      <c r="C9" s="20"/>
      <c r="D9" s="8"/>
      <c r="E9" s="8">
        <v>11378</v>
      </c>
      <c r="F9" s="3"/>
      <c r="G9" s="25"/>
    </row>
    <row r="10" spans="1:7" ht="17.25" customHeight="1">
      <c r="A10" s="7">
        <v>7</v>
      </c>
      <c r="B10" s="1007" t="s">
        <v>539</v>
      </c>
      <c r="C10" s="20"/>
      <c r="D10" s="8"/>
      <c r="E10" s="8">
        <v>4705</v>
      </c>
      <c r="F10" s="3"/>
      <c r="G10" s="25"/>
    </row>
    <row r="11" spans="1:7" ht="17.25" customHeight="1">
      <c r="A11" s="7">
        <v>8</v>
      </c>
      <c r="B11" s="11" t="s">
        <v>540</v>
      </c>
      <c r="C11" s="19"/>
      <c r="D11" s="8"/>
      <c r="E11" s="8">
        <v>0</v>
      </c>
      <c r="F11" s="3"/>
      <c r="G11" s="25"/>
    </row>
    <row r="12" spans="1:7" ht="18" customHeight="1">
      <c r="A12" s="16">
        <v>9</v>
      </c>
      <c r="B12" s="11" t="s">
        <v>541</v>
      </c>
      <c r="C12" s="19"/>
      <c r="D12" s="8"/>
      <c r="E12" s="8">
        <v>0</v>
      </c>
      <c r="F12" s="3"/>
      <c r="G12" s="25"/>
    </row>
    <row r="13" spans="1:7" ht="18" customHeight="1">
      <c r="A13" s="25">
        <v>10</v>
      </c>
      <c r="B13" s="1006" t="s">
        <v>542</v>
      </c>
      <c r="C13" s="20"/>
      <c r="D13" s="8"/>
      <c r="E13" s="8"/>
      <c r="F13" s="3"/>
      <c r="G13" s="25"/>
    </row>
    <row r="14" spans="1:7" ht="18" customHeight="1">
      <c r="A14" s="25">
        <v>11</v>
      </c>
      <c r="B14" s="13" t="s">
        <v>543</v>
      </c>
      <c r="C14" s="20"/>
      <c r="D14" s="8"/>
      <c r="E14" s="8"/>
      <c r="F14" s="3"/>
      <c r="G14" s="25"/>
    </row>
    <row r="15" spans="1:7" ht="18" customHeight="1">
      <c r="A15" s="25">
        <v>12</v>
      </c>
      <c r="B15" s="13" t="s">
        <v>544</v>
      </c>
      <c r="C15" s="20"/>
      <c r="D15" s="8"/>
      <c r="E15" s="8"/>
      <c r="F15" s="3"/>
      <c r="G15" s="25"/>
    </row>
    <row r="16" spans="1:7" ht="18" customHeight="1">
      <c r="A16" s="25">
        <v>13</v>
      </c>
      <c r="B16" s="1006" t="s">
        <v>546</v>
      </c>
      <c r="C16" s="20"/>
      <c r="D16" s="8"/>
      <c r="E16" s="8"/>
      <c r="F16" s="3"/>
      <c r="G16" s="25"/>
    </row>
    <row r="17" spans="1:7" ht="16.5" customHeight="1" thickBot="1">
      <c r="A17" s="1">
        <v>14</v>
      </c>
      <c r="B17" s="1007" t="s">
        <v>547</v>
      </c>
      <c r="C17" s="19"/>
      <c r="D17" s="1011"/>
      <c r="E17" s="1011">
        <v>0</v>
      </c>
      <c r="F17" s="3"/>
      <c r="G17" s="25"/>
    </row>
    <row r="18" spans="1:7" ht="18" customHeight="1" thickBot="1">
      <c r="A18" s="21">
        <v>15</v>
      </c>
      <c r="B18" s="60" t="s">
        <v>548</v>
      </c>
      <c r="C18" s="61"/>
      <c r="D18" s="63">
        <v>3557</v>
      </c>
      <c r="E18" s="64">
        <v>4705</v>
      </c>
      <c r="F18" s="3"/>
      <c r="G18" s="25"/>
    </row>
    <row r="19" spans="1:7" ht="18" customHeight="1">
      <c r="A19" s="1">
        <v>16</v>
      </c>
      <c r="B19" s="1096" t="s">
        <v>549</v>
      </c>
      <c r="C19" s="1097"/>
      <c r="D19" s="2"/>
      <c r="E19" s="62"/>
      <c r="F19" s="3"/>
      <c r="G19" s="25"/>
    </row>
    <row r="20" spans="1:7" ht="18" customHeight="1">
      <c r="A20" s="1">
        <v>17</v>
      </c>
      <c r="B20" s="1098" t="s">
        <v>550</v>
      </c>
      <c r="C20" s="1099"/>
      <c r="D20" s="1013">
        <v>3557</v>
      </c>
      <c r="E20" s="1012">
        <v>4705</v>
      </c>
      <c r="F20" s="3"/>
      <c r="G20" s="25"/>
    </row>
    <row r="21" spans="1:7" ht="19.5" customHeight="1" thickBot="1">
      <c r="A21" s="1">
        <v>18</v>
      </c>
      <c r="B21" s="1008" t="s">
        <v>551</v>
      </c>
      <c r="C21" s="58"/>
      <c r="D21" s="2"/>
      <c r="E21" s="62"/>
      <c r="F21" s="3"/>
      <c r="G21" s="25"/>
    </row>
    <row r="22" spans="1:7" ht="18.75" customHeight="1" thickBot="1">
      <c r="A22" s="59">
        <v>19</v>
      </c>
      <c r="B22" s="60" t="s">
        <v>552</v>
      </c>
      <c r="C22" s="1009"/>
      <c r="D22" s="63"/>
      <c r="E22" s="64"/>
      <c r="F22" s="4"/>
      <c r="G22" s="26"/>
    </row>
  </sheetData>
  <sheetProtection/>
  <mergeCells count="2">
    <mergeCell ref="B19:C19"/>
    <mergeCell ref="B20:C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6.375" style="110" customWidth="1"/>
    <col min="2" max="2" width="8.00390625" style="110" customWidth="1"/>
    <col min="3" max="3" width="39.25390625" style="110" customWidth="1"/>
    <col min="4" max="4" width="12.75390625" style="110" customWidth="1"/>
    <col min="5" max="5" width="15.125" style="110" customWidth="1"/>
    <col min="6" max="6" width="12.125" style="110" customWidth="1"/>
    <col min="7" max="16384" width="9.125" style="110" customWidth="1"/>
  </cols>
  <sheetData>
    <row r="1" spans="1:6" ht="15">
      <c r="A1" s="109"/>
      <c r="B1" s="109"/>
      <c r="C1" s="1079" t="s">
        <v>922</v>
      </c>
      <c r="D1" s="1080"/>
      <c r="E1" s="1080"/>
      <c r="F1" s="1080"/>
    </row>
    <row r="2" spans="1:5" ht="15">
      <c r="A2" s="1081" t="s">
        <v>427</v>
      </c>
      <c r="B2" s="1081"/>
      <c r="C2" s="1081"/>
      <c r="D2" s="1081"/>
      <c r="E2" s="1081"/>
    </row>
    <row r="3" spans="1:5" ht="15">
      <c r="A3" s="1081" t="s">
        <v>498</v>
      </c>
      <c r="B3" s="1081"/>
      <c r="C3" s="1081"/>
      <c r="D3" s="1081"/>
      <c r="E3" s="1081"/>
    </row>
    <row r="5" spans="1:5" ht="15.75">
      <c r="A5" s="111" t="s">
        <v>200</v>
      </c>
      <c r="B5" s="111"/>
      <c r="C5" s="111"/>
      <c r="D5" s="111"/>
      <c r="E5" s="111"/>
    </row>
    <row r="6" spans="1:5" ht="16.5" thickBot="1">
      <c r="A6" s="111"/>
      <c r="B6" s="111"/>
      <c r="C6" s="111"/>
      <c r="D6" s="1087" t="s">
        <v>3</v>
      </c>
      <c r="E6" s="1087"/>
    </row>
    <row r="7" spans="1:6" ht="72" thickBot="1">
      <c r="A7" s="383" t="s">
        <v>201</v>
      </c>
      <c r="B7" s="384" t="s">
        <v>202</v>
      </c>
      <c r="C7" s="385" t="s">
        <v>203</v>
      </c>
      <c r="D7" s="385" t="s">
        <v>449</v>
      </c>
      <c r="E7" s="386" t="s">
        <v>520</v>
      </c>
      <c r="F7" s="388" t="s">
        <v>501</v>
      </c>
    </row>
    <row r="8" spans="1:6" ht="15.75" thickBot="1">
      <c r="A8" s="118">
        <v>1</v>
      </c>
      <c r="B8" s="119">
        <v>2</v>
      </c>
      <c r="C8" s="119">
        <v>3</v>
      </c>
      <c r="D8" s="119">
        <v>4</v>
      </c>
      <c r="E8" s="120">
        <v>5</v>
      </c>
      <c r="F8" s="387">
        <v>6</v>
      </c>
    </row>
    <row r="9" spans="1:6" ht="15">
      <c r="A9" s="357" t="s">
        <v>14</v>
      </c>
      <c r="B9" s="123" t="s">
        <v>44</v>
      </c>
      <c r="C9" s="124" t="s">
        <v>204</v>
      </c>
      <c r="D9" s="125"/>
      <c r="E9" s="353"/>
      <c r="F9" s="389"/>
    </row>
    <row r="10" spans="1:6" ht="15">
      <c r="A10" s="128" t="s">
        <v>15</v>
      </c>
      <c r="B10" s="129"/>
      <c r="C10" s="130" t="s">
        <v>205</v>
      </c>
      <c r="D10" s="131"/>
      <c r="E10" s="337"/>
      <c r="F10" s="390"/>
    </row>
    <row r="11" spans="1:6" ht="15">
      <c r="A11" s="128" t="s">
        <v>16</v>
      </c>
      <c r="B11" s="129"/>
      <c r="C11" s="134" t="s">
        <v>206</v>
      </c>
      <c r="D11" s="135"/>
      <c r="E11" s="136"/>
      <c r="F11" s="391"/>
    </row>
    <row r="12" spans="1:6" ht="15">
      <c r="A12" s="128" t="s">
        <v>17</v>
      </c>
      <c r="B12" s="129"/>
      <c r="C12" s="134" t="s">
        <v>207</v>
      </c>
      <c r="D12" s="135">
        <v>200</v>
      </c>
      <c r="E12" s="136">
        <v>205</v>
      </c>
      <c r="F12" s="391">
        <v>205</v>
      </c>
    </row>
    <row r="13" spans="1:6" ht="15">
      <c r="A13" s="128" t="s">
        <v>18</v>
      </c>
      <c r="B13" s="129"/>
      <c r="C13" s="134" t="s">
        <v>208</v>
      </c>
      <c r="D13" s="135"/>
      <c r="E13" s="136"/>
      <c r="F13" s="391"/>
    </row>
    <row r="14" spans="1:6" ht="15">
      <c r="A14" s="128"/>
      <c r="B14" s="138"/>
      <c r="C14" s="139" t="s">
        <v>209</v>
      </c>
      <c r="D14" s="140"/>
      <c r="E14" s="273"/>
      <c r="F14" s="391"/>
    </row>
    <row r="15" spans="1:6" ht="26.25" thickBot="1">
      <c r="A15" s="128" t="s">
        <v>19</v>
      </c>
      <c r="B15" s="143"/>
      <c r="C15" s="144" t="s">
        <v>210</v>
      </c>
      <c r="D15" s="145"/>
      <c r="E15" s="193"/>
      <c r="F15" s="391"/>
    </row>
    <row r="16" spans="1:7" ht="15.75" thickBot="1">
      <c r="A16" s="128" t="s">
        <v>20</v>
      </c>
      <c r="B16" s="148"/>
      <c r="C16" s="149" t="s">
        <v>211</v>
      </c>
      <c r="D16" s="150">
        <f>SUM(D11:D15)</f>
        <v>200</v>
      </c>
      <c r="E16" s="231">
        <f>SUM(E11:E15)</f>
        <v>205</v>
      </c>
      <c r="F16" s="152">
        <f>SUM(F11:F15)</f>
        <v>205</v>
      </c>
      <c r="G16" s="153"/>
    </row>
    <row r="17" spans="1:6" ht="15">
      <c r="A17" s="128" t="s">
        <v>45</v>
      </c>
      <c r="B17" s="154"/>
      <c r="C17" s="155" t="s">
        <v>212</v>
      </c>
      <c r="D17" s="156"/>
      <c r="E17" s="336"/>
      <c r="F17" s="391"/>
    </row>
    <row r="18" spans="1:6" ht="15">
      <c r="A18" s="128" t="s">
        <v>46</v>
      </c>
      <c r="B18" s="158"/>
      <c r="C18" s="159" t="s">
        <v>213</v>
      </c>
      <c r="D18" s="160"/>
      <c r="E18" s="161"/>
      <c r="F18" s="391"/>
    </row>
    <row r="19" spans="1:6" ht="15">
      <c r="A19" s="128" t="s">
        <v>22</v>
      </c>
      <c r="B19" s="163"/>
      <c r="C19" s="164" t="s">
        <v>214</v>
      </c>
      <c r="D19" s="165"/>
      <c r="E19" s="136"/>
      <c r="F19" s="391"/>
    </row>
    <row r="20" spans="1:6" ht="26.25" thickBot="1">
      <c r="A20" s="128" t="s">
        <v>23</v>
      </c>
      <c r="B20" s="167"/>
      <c r="C20" s="189" t="s">
        <v>215</v>
      </c>
      <c r="D20" s="299"/>
      <c r="E20" s="300"/>
      <c r="F20" s="392"/>
    </row>
    <row r="21" spans="1:6" ht="26.25" thickBot="1">
      <c r="A21" s="128" t="s">
        <v>24</v>
      </c>
      <c r="B21" s="204"/>
      <c r="C21" s="360" t="s">
        <v>216</v>
      </c>
      <c r="D21" s="174">
        <f>SUM(D18:D20)</f>
        <v>0</v>
      </c>
      <c r="E21" s="231">
        <f>SUM(E18:E20)</f>
        <v>0</v>
      </c>
      <c r="F21" s="152">
        <f>SUM(F18:F20)</f>
        <v>0</v>
      </c>
    </row>
    <row r="22" spans="1:6" ht="15.75" thickBot="1">
      <c r="A22" s="361" t="s">
        <v>25</v>
      </c>
      <c r="B22" s="362"/>
      <c r="C22" s="277" t="s">
        <v>217</v>
      </c>
      <c r="D22" s="363">
        <f>SUM(D16+D21)</f>
        <v>200</v>
      </c>
      <c r="E22" s="231">
        <f>SUM(E16+E21)</f>
        <v>205</v>
      </c>
      <c r="F22" s="152">
        <f>SUM(F16+F21)</f>
        <v>205</v>
      </c>
    </row>
    <row r="23" spans="1:6" ht="15">
      <c r="A23" s="128" t="s">
        <v>10</v>
      </c>
      <c r="B23" s="180" t="s">
        <v>48</v>
      </c>
      <c r="C23" s="155" t="s">
        <v>218</v>
      </c>
      <c r="D23" s="181"/>
      <c r="E23" s="182"/>
      <c r="F23" s="391"/>
    </row>
    <row r="24" spans="1:6" ht="15">
      <c r="A24" s="128" t="s">
        <v>11</v>
      </c>
      <c r="B24" s="184"/>
      <c r="C24" s="130" t="s">
        <v>219</v>
      </c>
      <c r="D24" s="185"/>
      <c r="E24" s="186"/>
      <c r="F24" s="391"/>
    </row>
    <row r="25" spans="1:6" ht="15">
      <c r="A25" s="128" t="s">
        <v>12</v>
      </c>
      <c r="B25" s="163"/>
      <c r="C25" s="159" t="s">
        <v>220</v>
      </c>
      <c r="D25" s="135"/>
      <c r="E25" s="136"/>
      <c r="F25" s="391"/>
    </row>
    <row r="26" spans="1:6" ht="15">
      <c r="A26" s="128" t="s">
        <v>27</v>
      </c>
      <c r="B26" s="163"/>
      <c r="C26" s="164" t="s">
        <v>221</v>
      </c>
      <c r="D26" s="135"/>
      <c r="E26" s="338"/>
      <c r="F26" s="391"/>
    </row>
    <row r="27" spans="1:6" ht="15">
      <c r="A27" s="128" t="s">
        <v>28</v>
      </c>
      <c r="B27" s="163"/>
      <c r="C27" s="164" t="s">
        <v>222</v>
      </c>
      <c r="D27" s="135"/>
      <c r="E27" s="136"/>
      <c r="F27" s="391"/>
    </row>
    <row r="28" spans="1:6" ht="25.5">
      <c r="A28" s="128" t="s">
        <v>29</v>
      </c>
      <c r="B28" s="163"/>
      <c r="C28" s="189" t="s">
        <v>223</v>
      </c>
      <c r="D28" s="135"/>
      <c r="E28" s="338"/>
      <c r="F28" s="391"/>
    </row>
    <row r="29" spans="1:6" ht="15">
      <c r="A29" s="128" t="s">
        <v>30</v>
      </c>
      <c r="B29" s="351"/>
      <c r="C29" s="189" t="s">
        <v>224</v>
      </c>
      <c r="D29" s="272"/>
      <c r="E29" s="352"/>
      <c r="F29" s="393"/>
    </row>
    <row r="30" spans="1:6" ht="15">
      <c r="A30" s="354"/>
      <c r="B30" s="351"/>
      <c r="C30" s="189" t="s">
        <v>344</v>
      </c>
      <c r="D30" s="272"/>
      <c r="E30" s="355"/>
      <c r="F30" s="393"/>
    </row>
    <row r="31" spans="1:6" ht="15.75" thickBot="1">
      <c r="A31" s="357"/>
      <c r="B31" s="358"/>
      <c r="C31" s="200" t="s">
        <v>345</v>
      </c>
      <c r="D31" s="140"/>
      <c r="E31" s="359"/>
      <c r="F31" s="394"/>
    </row>
    <row r="32" spans="1:6" ht="26.25" thickBot="1">
      <c r="A32" s="356" t="s">
        <v>31</v>
      </c>
      <c r="B32" s="302"/>
      <c r="C32" s="277" t="s">
        <v>225</v>
      </c>
      <c r="D32" s="174">
        <f>SUM(D25:D29)</f>
        <v>0</v>
      </c>
      <c r="E32" s="174">
        <f>SUM(E25:E30)</f>
        <v>0</v>
      </c>
      <c r="F32" s="152">
        <f>SUM(F25:F31)</f>
        <v>0</v>
      </c>
    </row>
    <row r="33" spans="1:6" ht="15">
      <c r="A33" s="349" t="s">
        <v>32</v>
      </c>
      <c r="B33" s="323" t="s">
        <v>49</v>
      </c>
      <c r="C33" s="124" t="s">
        <v>226</v>
      </c>
      <c r="D33" s="125"/>
      <c r="E33" s="353"/>
      <c r="F33" s="395"/>
    </row>
    <row r="34" spans="1:6" ht="25.5">
      <c r="A34" s="128" t="s">
        <v>33</v>
      </c>
      <c r="B34" s="158"/>
      <c r="C34" s="159" t="s">
        <v>227</v>
      </c>
      <c r="D34" s="160"/>
      <c r="E34" s="339"/>
      <c r="F34" s="396"/>
    </row>
    <row r="35" spans="1:6" ht="25.5">
      <c r="A35" s="128" t="s">
        <v>34</v>
      </c>
      <c r="B35" s="163"/>
      <c r="C35" s="164" t="s">
        <v>228</v>
      </c>
      <c r="D35" s="165"/>
      <c r="E35" s="166"/>
      <c r="F35" s="391"/>
    </row>
    <row r="36" spans="1:6" ht="15.75" thickBot="1">
      <c r="A36" s="128" t="s">
        <v>35</v>
      </c>
      <c r="B36" s="199"/>
      <c r="C36" s="200" t="s">
        <v>229</v>
      </c>
      <c r="D36" s="201"/>
      <c r="E36" s="202"/>
      <c r="F36" s="391"/>
    </row>
    <row r="37" spans="1:6" ht="15.75" thickBot="1">
      <c r="A37" s="128" t="s">
        <v>36</v>
      </c>
      <c r="B37" s="204"/>
      <c r="C37" s="205" t="s">
        <v>230</v>
      </c>
      <c r="D37" s="206">
        <f>SUM(D34:D36)</f>
        <v>0</v>
      </c>
      <c r="E37" s="231">
        <f>SUM(E34:E36)</f>
        <v>0</v>
      </c>
      <c r="F37" s="152">
        <f>SUM(F34:F36)</f>
        <v>0</v>
      </c>
    </row>
    <row r="38" spans="1:6" ht="15">
      <c r="A38" s="128" t="s">
        <v>37</v>
      </c>
      <c r="B38" s="208" t="s">
        <v>50</v>
      </c>
      <c r="C38" s="209" t="s">
        <v>231</v>
      </c>
      <c r="D38" s="160"/>
      <c r="E38" s="161"/>
      <c r="F38" s="391"/>
    </row>
    <row r="39" spans="1:6" ht="15">
      <c r="A39" s="128" t="s">
        <v>38</v>
      </c>
      <c r="B39" s="210"/>
      <c r="C39" s="209" t="s">
        <v>232</v>
      </c>
      <c r="D39" s="160"/>
      <c r="E39" s="161"/>
      <c r="F39" s="391"/>
    </row>
    <row r="40" spans="1:6" ht="15">
      <c r="A40" s="128" t="s">
        <v>39</v>
      </c>
      <c r="B40" s="210"/>
      <c r="C40" s="209" t="s">
        <v>233</v>
      </c>
      <c r="D40" s="211"/>
      <c r="E40" s="212"/>
      <c r="F40" s="391"/>
    </row>
    <row r="41" spans="1:6" ht="15.75" thickBot="1">
      <c r="A41" s="128" t="s">
        <v>40</v>
      </c>
      <c r="B41" s="364"/>
      <c r="C41" s="365" t="s">
        <v>234</v>
      </c>
      <c r="D41" s="201"/>
      <c r="E41" s="202"/>
      <c r="F41" s="393"/>
    </row>
    <row r="42" spans="1:6" ht="15.75" thickBot="1">
      <c r="A42" s="361" t="s">
        <v>41</v>
      </c>
      <c r="B42" s="366"/>
      <c r="C42" s="367" t="s">
        <v>235</v>
      </c>
      <c r="D42" s="174">
        <f>SUM(D39+D41)</f>
        <v>0</v>
      </c>
      <c r="E42" s="231">
        <f>SUM(E39+E41)</f>
        <v>0</v>
      </c>
      <c r="F42" s="152">
        <f>SUM(F39+F41)</f>
        <v>0</v>
      </c>
    </row>
    <row r="43" spans="1:6" ht="15.75" thickBot="1">
      <c r="A43" s="361" t="s">
        <v>42</v>
      </c>
      <c r="B43" s="368" t="s">
        <v>57</v>
      </c>
      <c r="C43" s="149" t="s">
        <v>236</v>
      </c>
      <c r="D43" s="221"/>
      <c r="E43" s="340"/>
      <c r="F43" s="369"/>
    </row>
    <row r="44" spans="1:6" ht="25.5">
      <c r="A44" s="128" t="s">
        <v>51</v>
      </c>
      <c r="B44" s="224"/>
      <c r="C44" s="225" t="s">
        <v>237</v>
      </c>
      <c r="D44" s="160"/>
      <c r="E44" s="341"/>
      <c r="F44" s="395"/>
    </row>
    <row r="45" spans="1:6" ht="26.25" thickBot="1">
      <c r="A45" s="128" t="s">
        <v>52</v>
      </c>
      <c r="B45" s="271"/>
      <c r="C45" s="370" t="s">
        <v>238</v>
      </c>
      <c r="D45" s="201"/>
      <c r="E45" s="273"/>
      <c r="F45" s="392"/>
    </row>
    <row r="46" spans="1:6" ht="15.75" thickBot="1">
      <c r="A46" s="361" t="s">
        <v>53</v>
      </c>
      <c r="B46" s="371"/>
      <c r="C46" s="230" t="s">
        <v>239</v>
      </c>
      <c r="D46" s="174">
        <f>SUM(D44:D45)</f>
        <v>0</v>
      </c>
      <c r="E46" s="231">
        <f>SUM(E45)</f>
        <v>0</v>
      </c>
      <c r="F46" s="152">
        <f>SUM(F44:F45)</f>
        <v>0</v>
      </c>
    </row>
    <row r="47" spans="1:6" ht="15">
      <c r="A47" s="128" t="s">
        <v>54</v>
      </c>
      <c r="B47" s="184" t="s">
        <v>240</v>
      </c>
      <c r="C47" s="232" t="s">
        <v>241</v>
      </c>
      <c r="D47" s="185"/>
      <c r="E47" s="186"/>
      <c r="F47" s="395"/>
    </row>
    <row r="48" spans="1:6" ht="15">
      <c r="A48" s="128" t="s">
        <v>55</v>
      </c>
      <c r="B48" s="233"/>
      <c r="C48" s="134" t="s">
        <v>242</v>
      </c>
      <c r="D48" s="135"/>
      <c r="E48" s="136"/>
      <c r="F48" s="391"/>
    </row>
    <row r="49" spans="1:6" ht="15.75" thickBot="1">
      <c r="A49" s="128" t="s">
        <v>56</v>
      </c>
      <c r="B49" s="372"/>
      <c r="C49" s="373" t="s">
        <v>243</v>
      </c>
      <c r="D49" s="272"/>
      <c r="E49" s="273">
        <f>SUM(D49)</f>
        <v>0</v>
      </c>
      <c r="F49" s="393"/>
    </row>
    <row r="50" spans="1:6" ht="15.75" thickBot="1">
      <c r="A50" s="361" t="s">
        <v>244</v>
      </c>
      <c r="B50" s="368"/>
      <c r="C50" s="230" t="s">
        <v>245</v>
      </c>
      <c r="D50" s="174">
        <f>SUM(D48:D49)</f>
        <v>0</v>
      </c>
      <c r="E50" s="231"/>
      <c r="F50" s="369">
        <f>SUM(F48:F49)</f>
        <v>0</v>
      </c>
    </row>
    <row r="51" spans="1:6" ht="15.75" thickBot="1">
      <c r="A51" s="361" t="s">
        <v>246</v>
      </c>
      <c r="B51" s="368"/>
      <c r="C51" s="230" t="s">
        <v>247</v>
      </c>
      <c r="D51" s="221">
        <f>SUM(D22+D32+D37+D42+D46+D50)</f>
        <v>200</v>
      </c>
      <c r="E51" s="231">
        <f>SUM(E22+E32+E37+E42+E46+E50)</f>
        <v>205</v>
      </c>
      <c r="F51" s="152">
        <f>SUM(F22+F32+F37+F42+F46+F50)</f>
        <v>205</v>
      </c>
    </row>
    <row r="52" spans="1:6" ht="25.5">
      <c r="A52" s="128" t="s">
        <v>248</v>
      </c>
      <c r="B52" s="184" t="s">
        <v>249</v>
      </c>
      <c r="C52" s="262" t="s">
        <v>250</v>
      </c>
      <c r="D52" s="254"/>
      <c r="E52" s="255"/>
      <c r="F52" s="395"/>
    </row>
    <row r="53" spans="1:6" ht="15">
      <c r="A53" s="128" t="s">
        <v>251</v>
      </c>
      <c r="B53" s="233"/>
      <c r="C53" s="134" t="s">
        <v>252</v>
      </c>
      <c r="D53" s="241"/>
      <c r="E53" s="242"/>
      <c r="F53" s="391"/>
    </row>
    <row r="54" spans="1:6" ht="15">
      <c r="A54" s="128" t="s">
        <v>253</v>
      </c>
      <c r="B54" s="233"/>
      <c r="C54" s="134" t="s">
        <v>254</v>
      </c>
      <c r="D54" s="241"/>
      <c r="E54" s="342">
        <v>325</v>
      </c>
      <c r="F54" s="391">
        <v>325</v>
      </c>
    </row>
    <row r="55" spans="1:6" ht="15.75" thickBot="1">
      <c r="A55" s="128" t="s">
        <v>255</v>
      </c>
      <c r="B55" s="374"/>
      <c r="C55" s="373" t="s">
        <v>256</v>
      </c>
      <c r="D55" s="375"/>
      <c r="E55" s="376"/>
      <c r="F55" s="393"/>
    </row>
    <row r="56" spans="1:6" ht="15.75" thickBot="1">
      <c r="A56" s="361" t="s">
        <v>257</v>
      </c>
      <c r="B56" s="368"/>
      <c r="C56" s="149" t="s">
        <v>258</v>
      </c>
      <c r="D56" s="221">
        <f>SUM(D54:D55)</f>
        <v>0</v>
      </c>
      <c r="E56" s="222">
        <f>SUM(E53:E55)</f>
        <v>325</v>
      </c>
      <c r="F56" s="253">
        <f>SUM(F53:F55)</f>
        <v>325</v>
      </c>
    </row>
    <row r="57" spans="1:6" ht="25.5">
      <c r="A57" s="128" t="s">
        <v>259</v>
      </c>
      <c r="B57" s="184"/>
      <c r="C57" s="262" t="s">
        <v>260</v>
      </c>
      <c r="D57" s="254"/>
      <c r="E57" s="255"/>
      <c r="F57" s="395"/>
    </row>
    <row r="58" spans="1:6" ht="15">
      <c r="A58" s="128" t="s">
        <v>261</v>
      </c>
      <c r="B58" s="233" t="s">
        <v>262</v>
      </c>
      <c r="C58" s="130" t="s">
        <v>263</v>
      </c>
      <c r="D58" s="244"/>
      <c r="E58" s="245"/>
      <c r="F58" s="391"/>
    </row>
    <row r="59" spans="1:6" ht="15">
      <c r="A59" s="128" t="s">
        <v>264</v>
      </c>
      <c r="B59" s="233"/>
      <c r="C59" s="134" t="s">
        <v>265</v>
      </c>
      <c r="D59" s="244"/>
      <c r="E59" s="342"/>
      <c r="F59" s="391"/>
    </row>
    <row r="60" spans="1:6" ht="15.75" thickBot="1">
      <c r="A60" s="128" t="s">
        <v>266</v>
      </c>
      <c r="B60" s="374"/>
      <c r="C60" s="373" t="s">
        <v>267</v>
      </c>
      <c r="D60" s="377"/>
      <c r="E60" s="378"/>
      <c r="F60" s="393"/>
    </row>
    <row r="61" spans="1:6" ht="26.25" thickBot="1">
      <c r="A61" s="361" t="s">
        <v>268</v>
      </c>
      <c r="B61" s="368"/>
      <c r="C61" s="149" t="s">
        <v>269</v>
      </c>
      <c r="D61" s="221"/>
      <c r="E61" s="379"/>
      <c r="F61" s="369"/>
    </row>
    <row r="62" spans="1:6" ht="15">
      <c r="A62" s="128" t="s">
        <v>270</v>
      </c>
      <c r="B62" s="184" t="s">
        <v>271</v>
      </c>
      <c r="C62" s="262" t="s">
        <v>272</v>
      </c>
      <c r="D62" s="254"/>
      <c r="E62" s="255"/>
      <c r="F62" s="395"/>
    </row>
    <row r="63" spans="1:6" ht="15">
      <c r="A63" s="128" t="s">
        <v>273</v>
      </c>
      <c r="B63" s="233"/>
      <c r="C63" s="134" t="s">
        <v>265</v>
      </c>
      <c r="D63" s="244"/>
      <c r="E63" s="342"/>
      <c r="F63" s="391"/>
    </row>
    <row r="64" spans="1:6" ht="15.75" thickBot="1">
      <c r="A64" s="128" t="s">
        <v>274</v>
      </c>
      <c r="B64" s="184"/>
      <c r="C64" s="139" t="s">
        <v>267</v>
      </c>
      <c r="D64" s="254"/>
      <c r="E64" s="343"/>
      <c r="F64" s="393"/>
    </row>
    <row r="65" spans="1:6" ht="15.75" thickBot="1">
      <c r="A65" s="361" t="s">
        <v>275</v>
      </c>
      <c r="B65" s="368"/>
      <c r="C65" s="149" t="s">
        <v>276</v>
      </c>
      <c r="D65" s="221"/>
      <c r="E65" s="379"/>
      <c r="F65" s="369"/>
    </row>
    <row r="66" spans="1:6" ht="15.75" thickBot="1">
      <c r="A66" s="361" t="s">
        <v>277</v>
      </c>
      <c r="B66" s="368" t="s">
        <v>278</v>
      </c>
      <c r="C66" s="230" t="s">
        <v>279</v>
      </c>
      <c r="D66" s="221"/>
      <c r="E66" s="222"/>
      <c r="F66" s="369"/>
    </row>
    <row r="67" spans="1:6" ht="15">
      <c r="A67" s="128" t="s">
        <v>280</v>
      </c>
      <c r="B67" s="380"/>
      <c r="C67" s="124" t="s">
        <v>281</v>
      </c>
      <c r="D67" s="381"/>
      <c r="E67" s="382"/>
      <c r="F67" s="395"/>
    </row>
    <row r="68" spans="1:6" ht="15">
      <c r="A68" s="128" t="s">
        <v>282</v>
      </c>
      <c r="B68" s="267"/>
      <c r="C68" s="134" t="s">
        <v>283</v>
      </c>
      <c r="D68" s="241"/>
      <c r="E68" s="242"/>
      <c r="F68" s="391"/>
    </row>
    <row r="69" spans="1:6" ht="15">
      <c r="A69" s="128" t="s">
        <v>284</v>
      </c>
      <c r="B69" s="184"/>
      <c r="C69" s="139" t="s">
        <v>285</v>
      </c>
      <c r="D69" s="268"/>
      <c r="E69" s="343"/>
      <c r="F69" s="391"/>
    </row>
    <row r="70" spans="1:6" ht="15">
      <c r="A70" s="128" t="s">
        <v>286</v>
      </c>
      <c r="B70" s="271"/>
      <c r="C70" s="189" t="s">
        <v>287</v>
      </c>
      <c r="D70" s="272"/>
      <c r="E70" s="202"/>
      <c r="F70" s="391"/>
    </row>
    <row r="71" spans="1:6" ht="15">
      <c r="A71" s="128" t="s">
        <v>288</v>
      </c>
      <c r="B71" s="274"/>
      <c r="C71" s="134" t="s">
        <v>289</v>
      </c>
      <c r="D71" s="135"/>
      <c r="E71" s="166"/>
      <c r="F71" s="391"/>
    </row>
    <row r="72" spans="1:6" ht="15.75" thickBot="1">
      <c r="A72" s="128" t="s">
        <v>290</v>
      </c>
      <c r="B72" s="275"/>
      <c r="C72" s="139" t="s">
        <v>291</v>
      </c>
      <c r="D72" s="145"/>
      <c r="E72" s="344"/>
      <c r="F72" s="391"/>
    </row>
    <row r="73" spans="1:6" ht="15.75" thickBot="1">
      <c r="A73" s="128" t="s">
        <v>292</v>
      </c>
      <c r="B73" s="229"/>
      <c r="C73" s="277" t="s">
        <v>293</v>
      </c>
      <c r="D73" s="174">
        <f>SUM(D68:D72)</f>
        <v>0</v>
      </c>
      <c r="E73" s="231">
        <f>SUM(E68:E72)</f>
        <v>0</v>
      </c>
      <c r="F73" s="152">
        <f>SUM(F68:F72)</f>
        <v>0</v>
      </c>
    </row>
    <row r="74" spans="1:6" ht="25.5">
      <c r="A74" s="128" t="s">
        <v>294</v>
      </c>
      <c r="B74" s="278"/>
      <c r="C74" s="237" t="s">
        <v>295</v>
      </c>
      <c r="D74" s="185"/>
      <c r="E74" s="186"/>
      <c r="F74" s="393"/>
    </row>
    <row r="75" spans="1:6" ht="15">
      <c r="A75" s="354"/>
      <c r="B75" s="274"/>
      <c r="C75" s="130" t="s">
        <v>429</v>
      </c>
      <c r="D75" s="785">
        <v>8887</v>
      </c>
      <c r="E75" s="337">
        <v>8503</v>
      </c>
      <c r="F75" s="794">
        <v>8503</v>
      </c>
    </row>
    <row r="76" spans="1:6" ht="15.75" thickBot="1">
      <c r="A76" s="397" t="s">
        <v>296</v>
      </c>
      <c r="B76" s="780"/>
      <c r="C76" s="782" t="s">
        <v>297</v>
      </c>
      <c r="D76" s="251">
        <f>SUM(D51+D73+D56+D75)</f>
        <v>9087</v>
      </c>
      <c r="E76" s="783">
        <f>SUM(E51+E56+E73+E75)</f>
        <v>9033</v>
      </c>
      <c r="F76" s="784">
        <f>SUM(F51+F56+F73+F75)</f>
        <v>9033</v>
      </c>
    </row>
    <row r="77" spans="1:5" ht="15.75">
      <c r="A77" s="280"/>
      <c r="B77" s="280"/>
      <c r="C77" s="281"/>
      <c r="D77" s="282"/>
      <c r="E77" s="282"/>
    </row>
    <row r="78" spans="1:5" ht="15.75">
      <c r="A78" s="280"/>
      <c r="B78" s="280"/>
      <c r="C78" s="281"/>
      <c r="D78" s="282"/>
      <c r="E78" s="282"/>
    </row>
    <row r="79" spans="1:5" ht="15.75">
      <c r="A79" s="280"/>
      <c r="B79" s="280"/>
      <c r="C79" s="281"/>
      <c r="D79" s="282"/>
      <c r="E79" s="282"/>
    </row>
    <row r="80" spans="1:6" ht="15">
      <c r="A80" s="109"/>
      <c r="B80" s="109"/>
      <c r="C80" s="1079"/>
      <c r="D80" s="1080"/>
      <c r="E80" s="1080"/>
      <c r="F80" s="1080"/>
    </row>
    <row r="81" spans="1:5" ht="15">
      <c r="A81" s="1081" t="s">
        <v>427</v>
      </c>
      <c r="B81" s="1081"/>
      <c r="C81" s="1081"/>
      <c r="D81" s="1081"/>
      <c r="E81" s="1081"/>
    </row>
    <row r="82" spans="1:5" ht="15">
      <c r="A82" s="1081" t="s">
        <v>498</v>
      </c>
      <c r="B82" s="1081"/>
      <c r="C82" s="1081"/>
      <c r="D82" s="1081"/>
      <c r="E82" s="1081"/>
    </row>
    <row r="83" spans="1:5" ht="15.75">
      <c r="A83" s="283"/>
      <c r="B83" s="283"/>
      <c r="C83" s="283"/>
      <c r="D83" s="283"/>
      <c r="E83" s="283"/>
    </row>
    <row r="84" spans="1:5" ht="15.75">
      <c r="A84" s="111" t="s">
        <v>299</v>
      </c>
      <c r="B84" s="111"/>
      <c r="C84" s="111"/>
      <c r="D84" s="111"/>
      <c r="E84" s="111"/>
    </row>
    <row r="85" spans="1:5" ht="16.5" thickBot="1">
      <c r="A85" s="111"/>
      <c r="B85" s="111"/>
      <c r="C85" s="111"/>
      <c r="D85" s="1087" t="s">
        <v>3</v>
      </c>
      <c r="E85" s="1087"/>
    </row>
    <row r="86" spans="1:6" ht="57.75" thickBot="1">
      <c r="A86" s="383" t="s">
        <v>149</v>
      </c>
      <c r="B86" s="384" t="s">
        <v>300</v>
      </c>
      <c r="C86" s="385" t="s">
        <v>301</v>
      </c>
      <c r="D86" s="385" t="s">
        <v>449</v>
      </c>
      <c r="E86" s="386" t="s">
        <v>520</v>
      </c>
      <c r="F86" s="388" t="s">
        <v>501</v>
      </c>
    </row>
    <row r="87" spans="1:6" ht="15.75" thickBot="1">
      <c r="A87" s="118">
        <v>1</v>
      </c>
      <c r="B87" s="284">
        <v>2</v>
      </c>
      <c r="C87" s="119">
        <v>3</v>
      </c>
      <c r="D87" s="119">
        <v>4</v>
      </c>
      <c r="E87" s="120">
        <v>5</v>
      </c>
      <c r="F87" s="387">
        <v>6</v>
      </c>
    </row>
    <row r="88" spans="1:6" ht="15.75" thickBot="1">
      <c r="A88" s="398" t="s">
        <v>14</v>
      </c>
      <c r="B88" s="399" t="s">
        <v>44</v>
      </c>
      <c r="C88" s="149" t="s">
        <v>302</v>
      </c>
      <c r="D88" s="221"/>
      <c r="E88" s="340"/>
      <c r="F88" s="400"/>
    </row>
    <row r="89" spans="1:6" ht="15">
      <c r="A89" s="288" t="s">
        <v>15</v>
      </c>
      <c r="B89" s="158"/>
      <c r="C89" s="159" t="s">
        <v>303</v>
      </c>
      <c r="D89" s="160">
        <v>4925</v>
      </c>
      <c r="E89" s="339">
        <v>4973</v>
      </c>
      <c r="F89" s="395">
        <v>4973</v>
      </c>
    </row>
    <row r="90" spans="1:6" ht="15">
      <c r="A90" s="288" t="s">
        <v>16</v>
      </c>
      <c r="B90" s="163"/>
      <c r="C90" s="164" t="s">
        <v>304</v>
      </c>
      <c r="D90" s="165">
        <v>1297</v>
      </c>
      <c r="E90" s="136">
        <v>1351</v>
      </c>
      <c r="F90" s="391">
        <v>1351</v>
      </c>
    </row>
    <row r="91" spans="1:6" ht="15">
      <c r="A91" s="288" t="s">
        <v>17</v>
      </c>
      <c r="B91" s="163"/>
      <c r="C91" s="164" t="s">
        <v>305</v>
      </c>
      <c r="D91" s="201">
        <v>2700</v>
      </c>
      <c r="E91" s="273">
        <v>2511</v>
      </c>
      <c r="F91" s="391">
        <v>2309</v>
      </c>
    </row>
    <row r="92" spans="1:6" ht="15">
      <c r="A92" s="288" t="s">
        <v>18</v>
      </c>
      <c r="B92" s="163"/>
      <c r="C92" s="164" t="s">
        <v>306</v>
      </c>
      <c r="D92" s="201"/>
      <c r="E92" s="273"/>
      <c r="F92" s="391"/>
    </row>
    <row r="93" spans="1:6" ht="15">
      <c r="A93" s="288" t="s">
        <v>19</v>
      </c>
      <c r="B93" s="163"/>
      <c r="C93" s="164" t="s">
        <v>307</v>
      </c>
      <c r="D93" s="201"/>
      <c r="E93" s="273"/>
      <c r="F93" s="391"/>
    </row>
    <row r="94" spans="1:6" ht="15">
      <c r="A94" s="288" t="s">
        <v>20</v>
      </c>
      <c r="B94" s="199"/>
      <c r="C94" s="294" t="s">
        <v>308</v>
      </c>
      <c r="D94" s="201"/>
      <c r="E94" s="273"/>
      <c r="F94" s="391"/>
    </row>
    <row r="95" spans="1:6" ht="15">
      <c r="A95" s="288" t="s">
        <v>45</v>
      </c>
      <c r="B95" s="163"/>
      <c r="C95" s="164" t="s">
        <v>309</v>
      </c>
      <c r="D95" s="201"/>
      <c r="E95" s="273"/>
      <c r="F95" s="391"/>
    </row>
    <row r="96" spans="1:6" ht="15">
      <c r="A96" s="288"/>
      <c r="B96" s="295"/>
      <c r="C96" s="189" t="s">
        <v>310</v>
      </c>
      <c r="D96" s="201"/>
      <c r="E96" s="273"/>
      <c r="F96" s="391"/>
    </row>
    <row r="97" spans="1:6" ht="15">
      <c r="A97" s="288" t="s">
        <v>46</v>
      </c>
      <c r="B97" s="295"/>
      <c r="C97" s="189" t="s">
        <v>311</v>
      </c>
      <c r="D97" s="201"/>
      <c r="E97" s="202"/>
      <c r="F97" s="391"/>
    </row>
    <row r="98" spans="1:6" ht="26.25" thickBot="1">
      <c r="A98" s="288" t="s">
        <v>22</v>
      </c>
      <c r="B98" s="295"/>
      <c r="C98" s="189" t="s">
        <v>312</v>
      </c>
      <c r="D98" s="201"/>
      <c r="E98" s="402"/>
      <c r="F98" s="393"/>
    </row>
    <row r="99" spans="1:6" ht="15.75" thickBot="1">
      <c r="A99" s="401" t="s">
        <v>23</v>
      </c>
      <c r="B99" s="362"/>
      <c r="C99" s="277" t="s">
        <v>313</v>
      </c>
      <c r="D99" s="174">
        <f>SUM(D89:D98)</f>
        <v>8922</v>
      </c>
      <c r="E99" s="231">
        <f>SUM(E89:E98)</f>
        <v>8835</v>
      </c>
      <c r="F99" s="231">
        <f>SUM(F89:F98)</f>
        <v>8633</v>
      </c>
    </row>
    <row r="100" spans="1:6" ht="15.75" thickBot="1">
      <c r="A100" s="401" t="s">
        <v>24</v>
      </c>
      <c r="B100" s="368" t="s">
        <v>48</v>
      </c>
      <c r="C100" s="149" t="s">
        <v>314</v>
      </c>
      <c r="D100" s="221"/>
      <c r="E100" s="340"/>
      <c r="F100" s="369"/>
    </row>
    <row r="101" spans="1:6" ht="15">
      <c r="A101" s="288" t="s">
        <v>25</v>
      </c>
      <c r="B101" s="158"/>
      <c r="C101" s="159" t="s">
        <v>315</v>
      </c>
      <c r="D101" s="160"/>
      <c r="E101" s="339"/>
      <c r="F101" s="395"/>
    </row>
    <row r="102" spans="1:6" ht="15">
      <c r="A102" s="288" t="s">
        <v>10</v>
      </c>
      <c r="B102" s="163"/>
      <c r="C102" s="164" t="s">
        <v>316</v>
      </c>
      <c r="D102" s="165">
        <v>165</v>
      </c>
      <c r="E102" s="136">
        <v>198</v>
      </c>
      <c r="F102" s="391">
        <v>255</v>
      </c>
    </row>
    <row r="103" spans="1:6" ht="15">
      <c r="A103" s="288" t="s">
        <v>11</v>
      </c>
      <c r="B103" s="163"/>
      <c r="C103" s="164" t="s">
        <v>317</v>
      </c>
      <c r="D103" s="165"/>
      <c r="E103" s="136"/>
      <c r="F103" s="391"/>
    </row>
    <row r="104" spans="1:6" ht="25.5">
      <c r="A104" s="288" t="s">
        <v>12</v>
      </c>
      <c r="B104" s="163"/>
      <c r="C104" s="164" t="s">
        <v>318</v>
      </c>
      <c r="D104" s="165"/>
      <c r="E104" s="136"/>
      <c r="F104" s="391"/>
    </row>
    <row r="105" spans="1:6" ht="15">
      <c r="A105" s="288"/>
      <c r="B105" s="163"/>
      <c r="C105" s="164" t="s">
        <v>319</v>
      </c>
      <c r="D105" s="165"/>
      <c r="E105" s="136"/>
      <c r="F105" s="391"/>
    </row>
    <row r="106" spans="1:6" ht="15">
      <c r="A106" s="288" t="s">
        <v>27</v>
      </c>
      <c r="B106" s="297"/>
      <c r="C106" s="164" t="s">
        <v>320</v>
      </c>
      <c r="D106" s="165"/>
      <c r="E106" s="338"/>
      <c r="F106" s="391"/>
    </row>
    <row r="107" spans="1:6" ht="26.25" thickBot="1">
      <c r="A107" s="288" t="s">
        <v>28</v>
      </c>
      <c r="B107" s="194"/>
      <c r="C107" s="200" t="s">
        <v>321</v>
      </c>
      <c r="D107" s="299"/>
      <c r="E107" s="141"/>
      <c r="F107" s="393"/>
    </row>
    <row r="108" spans="1:6" ht="26.25" thickBot="1">
      <c r="A108" s="401" t="s">
        <v>29</v>
      </c>
      <c r="B108" s="362"/>
      <c r="C108" s="149" t="s">
        <v>322</v>
      </c>
      <c r="D108" s="174">
        <f>SUM(D101:D107)</f>
        <v>165</v>
      </c>
      <c r="E108" s="231">
        <f>SUM(E101:E107)</f>
        <v>198</v>
      </c>
      <c r="F108" s="793">
        <f>SUM(F101:F107)</f>
        <v>255</v>
      </c>
    </row>
    <row r="109" spans="1:6" ht="15.75" thickBot="1">
      <c r="A109" s="401" t="s">
        <v>30</v>
      </c>
      <c r="B109" s="368" t="s">
        <v>49</v>
      </c>
      <c r="C109" s="149" t="s">
        <v>323</v>
      </c>
      <c r="D109" s="221"/>
      <c r="E109" s="340"/>
      <c r="F109" s="369"/>
    </row>
    <row r="110" spans="1:6" ht="15">
      <c r="A110" s="288" t="s">
        <v>31</v>
      </c>
      <c r="B110" s="158"/>
      <c r="C110" s="159" t="s">
        <v>324</v>
      </c>
      <c r="D110" s="160"/>
      <c r="E110" s="339"/>
      <c r="F110" s="395"/>
    </row>
    <row r="111" spans="1:6" ht="15">
      <c r="A111" s="288" t="s">
        <v>32</v>
      </c>
      <c r="B111" s="194"/>
      <c r="C111" s="164" t="s">
        <v>325</v>
      </c>
      <c r="D111" s="299"/>
      <c r="E111" s="141"/>
      <c r="F111" s="391"/>
    </row>
    <row r="112" spans="1:6" ht="15.75" thickBot="1">
      <c r="A112" s="288" t="s">
        <v>33</v>
      </c>
      <c r="B112" s="295"/>
      <c r="C112" s="189" t="s">
        <v>326</v>
      </c>
      <c r="D112" s="201"/>
      <c r="E112" s="273"/>
      <c r="F112" s="393"/>
    </row>
    <row r="113" spans="1:6" ht="15.75" thickBot="1">
      <c r="A113" s="401" t="s">
        <v>34</v>
      </c>
      <c r="B113" s="362"/>
      <c r="C113" s="149" t="s">
        <v>327</v>
      </c>
      <c r="D113" s="174"/>
      <c r="E113" s="231">
        <f>SUM(E110:E112)</f>
        <v>0</v>
      </c>
      <c r="F113" s="369"/>
    </row>
    <row r="114" spans="1:6" ht="15.75" thickBot="1">
      <c r="A114" s="401" t="s">
        <v>35</v>
      </c>
      <c r="B114" s="362"/>
      <c r="C114" s="149" t="s">
        <v>328</v>
      </c>
      <c r="D114" s="174">
        <f>D99+D108+D113</f>
        <v>9087</v>
      </c>
      <c r="E114" s="231">
        <f>SUM(E99+E108+E113)</f>
        <v>9033</v>
      </c>
      <c r="F114" s="231">
        <f>SUM(F99+F108+F113)</f>
        <v>8888</v>
      </c>
    </row>
    <row r="115" spans="1:6" ht="15.75" thickBot="1">
      <c r="A115" s="401" t="s">
        <v>36</v>
      </c>
      <c r="B115" s="368"/>
      <c r="C115" s="149" t="s">
        <v>329</v>
      </c>
      <c r="D115" s="150"/>
      <c r="E115" s="151"/>
      <c r="F115" s="369"/>
    </row>
    <row r="116" spans="1:6" ht="15.75" thickBot="1">
      <c r="A116" s="401" t="s">
        <v>37</v>
      </c>
      <c r="B116" s="368" t="s">
        <v>50</v>
      </c>
      <c r="C116" s="149" t="s">
        <v>330</v>
      </c>
      <c r="D116" s="150"/>
      <c r="E116" s="151"/>
      <c r="F116" s="369"/>
    </row>
    <row r="117" spans="1:6" ht="15">
      <c r="A117" s="288" t="s">
        <v>38</v>
      </c>
      <c r="B117" s="323"/>
      <c r="C117" s="403" t="s">
        <v>265</v>
      </c>
      <c r="D117" s="404"/>
      <c r="E117" s="350"/>
      <c r="F117" s="395"/>
    </row>
    <row r="118" spans="1:6" ht="15.75" thickBot="1">
      <c r="A118" s="288" t="s">
        <v>39</v>
      </c>
      <c r="B118" s="184"/>
      <c r="C118" s="139" t="s">
        <v>267</v>
      </c>
      <c r="D118" s="311"/>
      <c r="E118" s="345"/>
      <c r="F118" s="393"/>
    </row>
    <row r="119" spans="1:6" ht="15.75" thickBot="1">
      <c r="A119" s="401" t="s">
        <v>40</v>
      </c>
      <c r="B119" s="368"/>
      <c r="C119" s="149" t="s">
        <v>331</v>
      </c>
      <c r="D119" s="150"/>
      <c r="E119" s="405"/>
      <c r="F119" s="369"/>
    </row>
    <row r="120" spans="1:6" ht="15.75" thickBot="1">
      <c r="A120" s="401" t="s">
        <v>41</v>
      </c>
      <c r="B120" s="368" t="s">
        <v>57</v>
      </c>
      <c r="C120" s="149" t="s">
        <v>332</v>
      </c>
      <c r="D120" s="150"/>
      <c r="E120" s="151"/>
      <c r="F120" s="369"/>
    </row>
    <row r="121" spans="1:6" ht="15">
      <c r="A121" s="288" t="s">
        <v>42</v>
      </c>
      <c r="B121" s="323"/>
      <c r="C121" s="403" t="s">
        <v>265</v>
      </c>
      <c r="D121" s="404"/>
      <c r="E121" s="350"/>
      <c r="F121" s="395"/>
    </row>
    <row r="122" spans="1:6" ht="15.75" thickBot="1">
      <c r="A122" s="288" t="s">
        <v>51</v>
      </c>
      <c r="B122" s="184"/>
      <c r="C122" s="139" t="s">
        <v>267</v>
      </c>
      <c r="D122" s="311"/>
      <c r="E122" s="345"/>
      <c r="F122" s="393"/>
    </row>
    <row r="123" spans="1:6" ht="15.75" thickBot="1">
      <c r="A123" s="401" t="s">
        <v>52</v>
      </c>
      <c r="B123" s="368"/>
      <c r="C123" s="149" t="s">
        <v>333</v>
      </c>
      <c r="D123" s="150"/>
      <c r="E123" s="405"/>
      <c r="F123" s="369"/>
    </row>
    <row r="124" spans="1:6" ht="15.75" thickBot="1">
      <c r="A124" s="401" t="s">
        <v>53</v>
      </c>
      <c r="B124" s="368" t="s">
        <v>240</v>
      </c>
      <c r="C124" s="149" t="s">
        <v>279</v>
      </c>
      <c r="D124" s="150"/>
      <c r="E124" s="151"/>
      <c r="F124" s="369"/>
    </row>
    <row r="125" spans="1:6" ht="15">
      <c r="A125" s="288" t="s">
        <v>54</v>
      </c>
      <c r="B125" s="184"/>
      <c r="C125" s="139" t="s">
        <v>334</v>
      </c>
      <c r="D125" s="268"/>
      <c r="E125" s="269"/>
      <c r="F125" s="395"/>
    </row>
    <row r="126" spans="1:6" ht="15">
      <c r="A126" s="288" t="s">
        <v>55</v>
      </c>
      <c r="B126" s="233"/>
      <c r="C126" s="134" t="s">
        <v>335</v>
      </c>
      <c r="D126" s="241"/>
      <c r="E126" s="242"/>
      <c r="F126" s="391"/>
    </row>
    <row r="127" spans="1:6" ht="15">
      <c r="A127" s="288" t="s">
        <v>56</v>
      </c>
      <c r="B127" s="233"/>
      <c r="C127" s="134" t="s">
        <v>336</v>
      </c>
      <c r="D127" s="241"/>
      <c r="E127" s="346"/>
      <c r="F127" s="391"/>
    </row>
    <row r="128" spans="1:6" ht="15">
      <c r="A128" s="288" t="s">
        <v>244</v>
      </c>
      <c r="B128" s="163"/>
      <c r="C128" s="164" t="s">
        <v>337</v>
      </c>
      <c r="D128" s="165"/>
      <c r="E128" s="166"/>
      <c r="F128" s="391"/>
    </row>
    <row r="129" spans="1:6" ht="15">
      <c r="A129" s="288" t="s">
        <v>246</v>
      </c>
      <c r="B129" s="194"/>
      <c r="C129" s="139" t="s">
        <v>338</v>
      </c>
      <c r="D129" s="299"/>
      <c r="E129" s="347"/>
      <c r="F129" s="391"/>
    </row>
    <row r="130" spans="1:6" ht="15.75" thickBot="1">
      <c r="A130" s="288" t="s">
        <v>248</v>
      </c>
      <c r="B130" s="351"/>
      <c r="C130" s="373" t="s">
        <v>339</v>
      </c>
      <c r="D130" s="201"/>
      <c r="E130" s="202"/>
      <c r="F130" s="393"/>
    </row>
    <row r="131" spans="1:6" ht="15.75" thickBot="1">
      <c r="A131" s="401" t="s">
        <v>251</v>
      </c>
      <c r="B131" s="362"/>
      <c r="C131" s="277" t="s">
        <v>340</v>
      </c>
      <c r="D131" s="321">
        <f>SUM(D126:D130)</f>
        <v>0</v>
      </c>
      <c r="E131" s="348">
        <f>SUM(E125:E130)</f>
        <v>0</v>
      </c>
      <c r="F131" s="407">
        <f>SUM(F125:F130)</f>
        <v>0</v>
      </c>
    </row>
    <row r="132" spans="1:6" ht="15">
      <c r="A132" s="322"/>
      <c r="B132" s="323" t="s">
        <v>249</v>
      </c>
      <c r="C132" s="324" t="s">
        <v>341</v>
      </c>
      <c r="D132" s="160"/>
      <c r="E132" s="161"/>
      <c r="F132" s="395"/>
    </row>
    <row r="133" spans="1:6" ht="15.75" thickBot="1">
      <c r="A133" s="325"/>
      <c r="B133" s="351"/>
      <c r="C133" s="189" t="s">
        <v>184</v>
      </c>
      <c r="D133" s="201"/>
      <c r="E133" s="202"/>
      <c r="F133" s="393"/>
    </row>
    <row r="134" spans="1:6" ht="15.75" thickBot="1">
      <c r="A134" s="406" t="s">
        <v>253</v>
      </c>
      <c r="B134" s="362"/>
      <c r="C134" s="149" t="s">
        <v>342</v>
      </c>
      <c r="D134" s="174">
        <f>SUM(D114+D131)</f>
        <v>9087</v>
      </c>
      <c r="E134" s="231">
        <f>SUM(E114+E131)</f>
        <v>9033</v>
      </c>
      <c r="F134" s="231">
        <f>SUM(F114+F131)</f>
        <v>8888</v>
      </c>
    </row>
  </sheetData>
  <sheetProtection/>
  <mergeCells count="8">
    <mergeCell ref="C1:F1"/>
    <mergeCell ref="C80:F80"/>
    <mergeCell ref="A82:E82"/>
    <mergeCell ref="D85:E85"/>
    <mergeCell ref="A2:E2"/>
    <mergeCell ref="A3:E3"/>
    <mergeCell ref="D6:E6"/>
    <mergeCell ref="A81:E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1" sqref="D1:G1"/>
    </sheetView>
  </sheetViews>
  <sheetFormatPr defaultColWidth="9.00390625" defaultRowHeight="12.75"/>
  <cols>
    <col min="1" max="1" width="37.875" style="110" customWidth="1"/>
    <col min="2" max="2" width="11.75390625" style="110" customWidth="1"/>
    <col min="3" max="3" width="12.75390625" style="110" customWidth="1"/>
    <col min="4" max="4" width="33.75390625" style="110" customWidth="1"/>
    <col min="5" max="5" width="11.25390625" style="110" customWidth="1"/>
    <col min="6" max="6" width="11.75390625" style="110" customWidth="1"/>
    <col min="7" max="16384" width="9.125" style="110" customWidth="1"/>
  </cols>
  <sheetData>
    <row r="1" spans="1:7" ht="15">
      <c r="A1" s="920"/>
      <c r="B1" s="920"/>
      <c r="C1" s="920"/>
      <c r="D1" s="1090" t="s">
        <v>923</v>
      </c>
      <c r="E1" s="1091"/>
      <c r="F1" s="1091"/>
      <c r="G1" s="1091"/>
    </row>
    <row r="2" spans="1:6" ht="25.5">
      <c r="A2" s="921" t="s">
        <v>462</v>
      </c>
      <c r="B2" s="922"/>
      <c r="C2" s="922"/>
      <c r="D2" s="922"/>
      <c r="E2" s="922"/>
      <c r="F2" s="922"/>
    </row>
    <row r="3" spans="1:6" ht="15.75" thickBot="1">
      <c r="A3" s="923"/>
      <c r="B3" s="924"/>
      <c r="C3" s="924"/>
      <c r="D3" s="924"/>
      <c r="E3" s="924"/>
      <c r="F3" s="925" t="s">
        <v>3</v>
      </c>
    </row>
    <row r="4" spans="1:6" ht="15.75" thickBot="1">
      <c r="A4" s="926" t="s">
        <v>118</v>
      </c>
      <c r="B4" s="927"/>
      <c r="C4" s="927"/>
      <c r="D4" s="926" t="s">
        <v>119</v>
      </c>
      <c r="E4" s="927"/>
      <c r="F4" s="928"/>
    </row>
    <row r="5" spans="1:6" ht="26.25" thickBot="1">
      <c r="A5" s="929" t="s">
        <v>1</v>
      </c>
      <c r="B5" s="930" t="s">
        <v>525</v>
      </c>
      <c r="C5" s="930" t="s">
        <v>517</v>
      </c>
      <c r="D5" s="929" t="s">
        <v>1</v>
      </c>
      <c r="E5" s="930" t="s">
        <v>525</v>
      </c>
      <c r="F5" s="930" t="s">
        <v>517</v>
      </c>
    </row>
    <row r="6" spans="1:6" ht="30" customHeight="1">
      <c r="A6" s="931" t="s">
        <v>26</v>
      </c>
      <c r="B6" s="932">
        <v>200</v>
      </c>
      <c r="C6" s="933">
        <v>205</v>
      </c>
      <c r="D6" s="934" t="s">
        <v>4</v>
      </c>
      <c r="E6" s="932">
        <v>4925</v>
      </c>
      <c r="F6" s="935">
        <v>4973</v>
      </c>
    </row>
    <row r="7" spans="1:6" ht="24" customHeight="1">
      <c r="A7" s="936" t="s">
        <v>116</v>
      </c>
      <c r="B7" s="937"/>
      <c r="C7" s="938"/>
      <c r="D7" s="939" t="s">
        <v>21</v>
      </c>
      <c r="E7" s="937">
        <v>1297</v>
      </c>
      <c r="F7" s="940">
        <v>1351</v>
      </c>
    </row>
    <row r="8" spans="1:6" ht="33" customHeight="1">
      <c r="A8" s="936" t="s">
        <v>174</v>
      </c>
      <c r="B8" s="937"/>
      <c r="C8" s="938"/>
      <c r="D8" s="939" t="s">
        <v>175</v>
      </c>
      <c r="E8" s="937">
        <v>2700</v>
      </c>
      <c r="F8" s="940">
        <v>2309</v>
      </c>
    </row>
    <row r="9" spans="1:6" ht="21.75" customHeight="1">
      <c r="A9" s="936" t="s">
        <v>160</v>
      </c>
      <c r="B9" s="937"/>
      <c r="C9" s="938"/>
      <c r="D9" s="939" t="s">
        <v>163</v>
      </c>
      <c r="E9" s="937"/>
      <c r="F9" s="940"/>
    </row>
    <row r="10" spans="1:6" ht="32.25" customHeight="1">
      <c r="A10" s="936" t="s">
        <v>176</v>
      </c>
      <c r="B10" s="937"/>
      <c r="C10" s="941">
        <v>0</v>
      </c>
      <c r="D10" s="942" t="s">
        <v>177</v>
      </c>
      <c r="E10" s="937"/>
      <c r="F10" s="940"/>
    </row>
    <row r="11" spans="1:6" ht="27" customHeight="1">
      <c r="A11" s="936" t="s">
        <v>178</v>
      </c>
      <c r="B11" s="937"/>
      <c r="C11" s="941">
        <v>0</v>
      </c>
      <c r="D11" s="939" t="s">
        <v>164</v>
      </c>
      <c r="E11" s="937"/>
      <c r="F11" s="940"/>
    </row>
    <row r="12" spans="1:6" ht="26.25" customHeight="1">
      <c r="A12" s="943" t="s">
        <v>179</v>
      </c>
      <c r="B12" s="937"/>
      <c r="C12" s="938"/>
      <c r="D12" s="939" t="s">
        <v>170</v>
      </c>
      <c r="E12" s="937"/>
      <c r="F12" s="940"/>
    </row>
    <row r="13" spans="1:6" ht="26.25" customHeight="1">
      <c r="A13" s="943" t="s">
        <v>172</v>
      </c>
      <c r="B13" s="937"/>
      <c r="C13" s="941">
        <v>325</v>
      </c>
      <c r="D13" s="939" t="s">
        <v>171</v>
      </c>
      <c r="E13" s="937"/>
      <c r="F13" s="940"/>
    </row>
    <row r="14" spans="1:6" ht="36" customHeight="1">
      <c r="A14" s="943" t="s">
        <v>180</v>
      </c>
      <c r="B14" s="937"/>
      <c r="C14" s="941">
        <v>0</v>
      </c>
      <c r="D14" s="939" t="s">
        <v>181</v>
      </c>
      <c r="E14" s="937"/>
      <c r="F14" s="944"/>
    </row>
    <row r="15" spans="1:6" ht="24.75" customHeight="1">
      <c r="A15" s="943" t="s">
        <v>182</v>
      </c>
      <c r="B15" s="937"/>
      <c r="C15" s="941"/>
      <c r="D15" s="939" t="s">
        <v>456</v>
      </c>
      <c r="E15" s="937"/>
      <c r="F15" s="944">
        <v>0</v>
      </c>
    </row>
    <row r="16" spans="1:6" ht="21.75" customHeight="1">
      <c r="A16" s="943" t="s">
        <v>453</v>
      </c>
      <c r="B16" s="937">
        <v>8887</v>
      </c>
      <c r="C16" s="938">
        <v>8503</v>
      </c>
      <c r="D16" s="943" t="s">
        <v>183</v>
      </c>
      <c r="E16" s="937"/>
      <c r="F16" s="940"/>
    </row>
    <row r="17" spans="1:6" ht="29.25" customHeight="1">
      <c r="A17" s="943"/>
      <c r="B17" s="937"/>
      <c r="C17" s="938"/>
      <c r="D17" s="943" t="s">
        <v>457</v>
      </c>
      <c r="E17" s="937"/>
      <c r="F17" s="940"/>
    </row>
    <row r="18" spans="1:6" ht="22.5" customHeight="1" thickBot="1">
      <c r="A18" s="945"/>
      <c r="B18" s="946"/>
      <c r="C18" s="947"/>
      <c r="D18" s="945" t="s">
        <v>436</v>
      </c>
      <c r="E18" s="946"/>
      <c r="F18" s="948"/>
    </row>
    <row r="19" spans="1:6" ht="21.75" customHeight="1" thickBot="1">
      <c r="A19" s="949" t="s">
        <v>185</v>
      </c>
      <c r="B19" s="950">
        <f>SUM(B6:B17)</f>
        <v>9087</v>
      </c>
      <c r="C19" s="951">
        <f>SUM(C6:C17)</f>
        <v>9033</v>
      </c>
      <c r="D19" s="949" t="s">
        <v>185</v>
      </c>
      <c r="E19" s="950">
        <f>SUM(E6:E18)</f>
        <v>8922</v>
      </c>
      <c r="F19" s="952">
        <f>SUM(F6:F18)</f>
        <v>8633</v>
      </c>
    </row>
    <row r="20" spans="1:6" ht="15.75" thickBot="1">
      <c r="A20" s="953" t="s">
        <v>186</v>
      </c>
      <c r="B20" s="954">
        <f>SUM(E19-B19)</f>
        <v>-165</v>
      </c>
      <c r="C20" s="955">
        <f>SUM(F19-C19)</f>
        <v>-400</v>
      </c>
      <c r="D20" s="953" t="s">
        <v>187</v>
      </c>
      <c r="E20" s="954"/>
      <c r="F20" s="956"/>
    </row>
    <row r="21" spans="1:6" ht="15">
      <c r="A21" s="920"/>
      <c r="B21" s="920"/>
      <c r="C21" s="920"/>
      <c r="D21" s="920"/>
      <c r="E21" s="920"/>
      <c r="F21" s="920"/>
    </row>
    <row r="22" spans="1:6" ht="15">
      <c r="A22" s="920"/>
      <c r="B22" s="920"/>
      <c r="C22" s="920"/>
      <c r="D22" s="920"/>
      <c r="E22" s="1089"/>
      <c r="F22" s="1089"/>
    </row>
    <row r="23" spans="1:6" ht="25.5">
      <c r="A23" s="921" t="s">
        <v>463</v>
      </c>
      <c r="B23" s="922"/>
      <c r="C23" s="922"/>
      <c r="D23" s="922"/>
      <c r="E23" s="922"/>
      <c r="F23" s="922"/>
    </row>
    <row r="24" spans="1:6" ht="15.75" thickBot="1">
      <c r="A24" s="923"/>
      <c r="B24" s="924"/>
      <c r="C24" s="924"/>
      <c r="D24" s="924"/>
      <c r="E24" s="924"/>
      <c r="F24" s="925" t="s">
        <v>3</v>
      </c>
    </row>
    <row r="25" spans="1:6" ht="15.75" thickBot="1">
      <c r="A25" s="926" t="s">
        <v>118</v>
      </c>
      <c r="B25" s="927"/>
      <c r="C25" s="927"/>
      <c r="D25" s="926" t="s">
        <v>119</v>
      </c>
      <c r="E25" s="927"/>
      <c r="F25" s="928"/>
    </row>
    <row r="26" spans="1:6" ht="26.25" thickBot="1">
      <c r="A26" s="929" t="s">
        <v>1</v>
      </c>
      <c r="B26" s="930" t="s">
        <v>525</v>
      </c>
      <c r="C26" s="930" t="s">
        <v>517</v>
      </c>
      <c r="D26" s="929" t="s">
        <v>1</v>
      </c>
      <c r="E26" s="930" t="s">
        <v>525</v>
      </c>
      <c r="F26" s="930" t="s">
        <v>517</v>
      </c>
    </row>
    <row r="27" spans="1:6" ht="26.25" customHeight="1">
      <c r="A27" s="957" t="s">
        <v>65</v>
      </c>
      <c r="B27" s="932"/>
      <c r="C27" s="932"/>
      <c r="D27" s="931" t="s">
        <v>5</v>
      </c>
      <c r="E27" s="932"/>
      <c r="F27" s="935"/>
    </row>
    <row r="28" spans="1:6" ht="30" customHeight="1">
      <c r="A28" s="936" t="s">
        <v>169</v>
      </c>
      <c r="B28" s="937"/>
      <c r="C28" s="937"/>
      <c r="D28" s="936" t="s">
        <v>189</v>
      </c>
      <c r="E28" s="937">
        <v>165</v>
      </c>
      <c r="F28" s="940">
        <v>255</v>
      </c>
    </row>
    <row r="29" spans="1:6" ht="24.75" customHeight="1">
      <c r="A29" s="936" t="s">
        <v>430</v>
      </c>
      <c r="B29" s="937"/>
      <c r="C29" s="937"/>
      <c r="D29" s="936" t="s">
        <v>167</v>
      </c>
      <c r="E29" s="937"/>
      <c r="F29" s="940"/>
    </row>
    <row r="30" spans="1:6" ht="29.25" customHeight="1">
      <c r="A30" s="936" t="s">
        <v>190</v>
      </c>
      <c r="B30" s="937"/>
      <c r="C30" s="937"/>
      <c r="D30" s="936" t="s">
        <v>161</v>
      </c>
      <c r="E30" s="937"/>
      <c r="F30" s="940"/>
    </row>
    <row r="31" spans="1:6" ht="29.25" customHeight="1">
      <c r="A31" s="936" t="s">
        <v>162</v>
      </c>
      <c r="B31" s="937"/>
      <c r="C31" s="937"/>
      <c r="D31" s="936" t="s">
        <v>191</v>
      </c>
      <c r="E31" s="937"/>
      <c r="F31" s="940"/>
    </row>
    <row r="32" spans="1:6" ht="32.25" customHeight="1">
      <c r="A32" s="936" t="s">
        <v>165</v>
      </c>
      <c r="B32" s="937"/>
      <c r="C32" s="937"/>
      <c r="D32" s="936" t="s">
        <v>193</v>
      </c>
      <c r="E32" s="937"/>
      <c r="F32" s="940"/>
    </row>
    <row r="33" spans="1:6" ht="37.5" customHeight="1">
      <c r="A33" s="936" t="s">
        <v>192</v>
      </c>
      <c r="B33" s="937"/>
      <c r="C33" s="937"/>
      <c r="D33" s="936" t="s">
        <v>195</v>
      </c>
      <c r="E33" s="937"/>
      <c r="F33" s="940"/>
    </row>
    <row r="34" spans="1:6" ht="33.75" customHeight="1">
      <c r="A34" s="936" t="s">
        <v>194</v>
      </c>
      <c r="B34" s="937"/>
      <c r="C34" s="937"/>
      <c r="D34" s="943" t="s">
        <v>198</v>
      </c>
      <c r="E34" s="937"/>
      <c r="F34" s="940"/>
    </row>
    <row r="35" spans="1:6" ht="27" customHeight="1">
      <c r="A35" s="936" t="s">
        <v>172</v>
      </c>
      <c r="B35" s="937"/>
      <c r="C35" s="937"/>
      <c r="D35" s="936" t="s">
        <v>196</v>
      </c>
      <c r="E35" s="937"/>
      <c r="F35" s="940"/>
    </row>
    <row r="36" spans="1:6" ht="32.25" customHeight="1">
      <c r="A36" s="936" t="s">
        <v>166</v>
      </c>
      <c r="B36" s="937"/>
      <c r="C36" s="958">
        <v>0</v>
      </c>
      <c r="D36" s="936"/>
      <c r="E36" s="937"/>
      <c r="F36" s="940"/>
    </row>
    <row r="37" spans="1:6" ht="24" customHeight="1" thickBot="1">
      <c r="A37" s="936" t="s">
        <v>197</v>
      </c>
      <c r="B37" s="937"/>
      <c r="C37" s="937"/>
      <c r="D37" s="943"/>
      <c r="E37" s="937"/>
      <c r="F37" s="940"/>
    </row>
    <row r="38" spans="1:6" ht="15.75" thickBot="1">
      <c r="A38" s="949" t="s">
        <v>185</v>
      </c>
      <c r="B38" s="950">
        <f>SUM(B27:B37)</f>
        <v>0</v>
      </c>
      <c r="C38" s="950">
        <f>SUM(C27:C37)</f>
        <v>0</v>
      </c>
      <c r="D38" s="949" t="s">
        <v>185</v>
      </c>
      <c r="E38" s="950">
        <f>SUM(E27:E37)</f>
        <v>165</v>
      </c>
      <c r="F38" s="952">
        <f>SUM(F27:F37)</f>
        <v>255</v>
      </c>
    </row>
    <row r="39" spans="1:6" ht="15.75" thickBot="1">
      <c r="A39" s="953" t="s">
        <v>186</v>
      </c>
      <c r="B39" s="954"/>
      <c r="C39" s="954"/>
      <c r="D39" s="953" t="s">
        <v>187</v>
      </c>
      <c r="E39" s="954">
        <f>SUM(B38-E38)</f>
        <v>-165</v>
      </c>
      <c r="F39" s="959">
        <f>SUM(C38-F38)</f>
        <v>-255</v>
      </c>
    </row>
  </sheetData>
  <sheetProtection/>
  <mergeCells count="2">
    <mergeCell ref="E22:F22"/>
    <mergeCell ref="D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6.25390625" style="109" customWidth="1"/>
    <col min="2" max="2" width="62.25390625" style="109" customWidth="1"/>
    <col min="3" max="3" width="13.125" style="109" customWidth="1"/>
    <col min="4" max="4" width="1.875" style="109" hidden="1" customWidth="1"/>
    <col min="5" max="5" width="13.875" style="109" customWidth="1"/>
    <col min="6" max="6" width="9.125" style="109" hidden="1" customWidth="1"/>
    <col min="7" max="7" width="9.125" style="109" customWidth="1"/>
    <col min="8" max="8" width="28.00390625" style="109" customWidth="1"/>
    <col min="9" max="9" width="15.75390625" style="109" customWidth="1"/>
    <col min="10" max="10" width="13.875" style="109" customWidth="1"/>
    <col min="11" max="11" width="15.875" style="109" customWidth="1"/>
    <col min="12" max="12" width="13.625" style="109" customWidth="1"/>
    <col min="13" max="13" width="10.625" style="109" customWidth="1"/>
    <col min="14" max="14" width="16.75390625" style="109" customWidth="1"/>
    <col min="15" max="16384" width="9.125" style="109" customWidth="1"/>
  </cols>
  <sheetData>
    <row r="1" spans="1:7" ht="15.75">
      <c r="A1" s="1092"/>
      <c r="B1" s="1092"/>
      <c r="C1" s="1092"/>
      <c r="D1" s="1092"/>
      <c r="E1" s="1092"/>
      <c r="F1" s="1092"/>
      <c r="G1" s="420"/>
    </row>
    <row r="2" spans="1:7" ht="15.75">
      <c r="A2" s="421"/>
      <c r="B2" s="1090" t="s">
        <v>924</v>
      </c>
      <c r="C2" s="1091"/>
      <c r="D2" s="1091"/>
      <c r="E2" s="1091"/>
      <c r="F2" s="423"/>
      <c r="G2" s="420"/>
    </row>
    <row r="3" spans="1:7" ht="15.75">
      <c r="A3" s="1093" t="s">
        <v>526</v>
      </c>
      <c r="B3" s="1093"/>
      <c r="C3" s="1093"/>
      <c r="D3" s="1093"/>
      <c r="E3" s="1093"/>
      <c r="F3" s="1093"/>
      <c r="G3" s="420"/>
    </row>
    <row r="4" spans="1:7" ht="15.75">
      <c r="A4" s="421"/>
      <c r="B4" s="421" t="s">
        <v>9</v>
      </c>
      <c r="C4" s="422"/>
      <c r="D4" s="423"/>
      <c r="E4" s="423"/>
      <c r="F4" s="423"/>
      <c r="G4" s="420"/>
    </row>
    <row r="5" spans="1:7" ht="15.75">
      <c r="A5" s="421"/>
      <c r="B5" s="421"/>
      <c r="C5" s="422"/>
      <c r="D5" s="423"/>
      <c r="E5" s="423"/>
      <c r="F5" s="423"/>
      <c r="G5" s="420"/>
    </row>
    <row r="6" spans="1:16" ht="15.75">
      <c r="A6" s="424" t="s">
        <v>157</v>
      </c>
      <c r="B6" s="424" t="s">
        <v>348</v>
      </c>
      <c r="C6" s="425" t="s">
        <v>523</v>
      </c>
      <c r="D6" s="425"/>
      <c r="E6" s="1002" t="s">
        <v>527</v>
      </c>
      <c r="F6" s="426"/>
      <c r="G6" s="420"/>
      <c r="H6" s="918"/>
      <c r="I6" s="918"/>
      <c r="J6" s="918"/>
      <c r="K6" s="918"/>
      <c r="L6" s="918"/>
      <c r="M6" s="918"/>
      <c r="N6" s="918"/>
      <c r="O6" s="427"/>
      <c r="P6" s="427"/>
    </row>
    <row r="7" spans="1:16" ht="15.75">
      <c r="A7" s="428"/>
      <c r="B7" s="428"/>
      <c r="C7" s="428" t="s">
        <v>349</v>
      </c>
      <c r="D7" s="429"/>
      <c r="E7" s="430" t="s">
        <v>489</v>
      </c>
      <c r="F7" s="430"/>
      <c r="G7" s="420"/>
      <c r="H7" s="427"/>
      <c r="I7" s="427"/>
      <c r="J7" s="427"/>
      <c r="K7" s="427"/>
      <c r="L7" s="427"/>
      <c r="M7" s="427"/>
      <c r="N7" s="427"/>
      <c r="O7" s="427"/>
      <c r="P7" s="427"/>
    </row>
    <row r="8" spans="1:16" ht="15.75">
      <c r="A8" s="431" t="s">
        <v>159</v>
      </c>
      <c r="B8" s="431"/>
      <c r="C8" s="431" t="s">
        <v>158</v>
      </c>
      <c r="D8" s="432"/>
      <c r="E8" s="432" t="s">
        <v>490</v>
      </c>
      <c r="F8" s="432"/>
      <c r="G8" s="420"/>
      <c r="H8" s="427"/>
      <c r="I8" s="427"/>
      <c r="J8" s="427"/>
      <c r="K8" s="427"/>
      <c r="L8" s="427"/>
      <c r="M8" s="427"/>
      <c r="N8" s="427"/>
      <c r="O8" s="427"/>
      <c r="P8" s="427"/>
    </row>
    <row r="9" spans="1:16" ht="15" customHeight="1">
      <c r="A9" s="433"/>
      <c r="B9" s="433"/>
      <c r="C9" s="434"/>
      <c r="D9" s="435"/>
      <c r="E9" s="435"/>
      <c r="F9" s="435"/>
      <c r="G9" s="420"/>
      <c r="H9" s="427"/>
      <c r="I9" s="427"/>
      <c r="J9" s="427"/>
      <c r="K9" s="427"/>
      <c r="L9" s="427"/>
      <c r="M9" s="427"/>
      <c r="N9" s="427"/>
      <c r="O9" s="427"/>
      <c r="P9" s="427"/>
    </row>
    <row r="10" spans="1:16" ht="15.75" hidden="1">
      <c r="A10" s="433"/>
      <c r="B10" s="433"/>
      <c r="C10" s="434"/>
      <c r="D10" s="435"/>
      <c r="E10" s="435"/>
      <c r="F10" s="435"/>
      <c r="G10" s="420"/>
      <c r="H10" s="427"/>
      <c r="I10" s="427"/>
      <c r="J10" s="427"/>
      <c r="K10" s="427"/>
      <c r="L10" s="427"/>
      <c r="M10" s="427"/>
      <c r="N10" s="427"/>
      <c r="O10" s="427"/>
      <c r="P10" s="427"/>
    </row>
    <row r="11" spans="1:16" ht="0.75" customHeight="1" hidden="1">
      <c r="A11" s="436"/>
      <c r="B11" s="437"/>
      <c r="C11" s="438"/>
      <c r="D11" s="438"/>
      <c r="E11" s="438"/>
      <c r="F11" s="439"/>
      <c r="G11" s="420"/>
      <c r="H11" s="427"/>
      <c r="I11" s="427"/>
      <c r="J11" s="427"/>
      <c r="K11" s="427"/>
      <c r="L11" s="427"/>
      <c r="M11" s="427"/>
      <c r="N11" s="427"/>
      <c r="O11" s="427"/>
      <c r="P11" s="427"/>
    </row>
    <row r="12" spans="1:16" ht="15.75" hidden="1">
      <c r="A12" s="436"/>
      <c r="B12" s="437"/>
      <c r="C12" s="440"/>
      <c r="D12" s="441"/>
      <c r="E12" s="441"/>
      <c r="F12" s="441"/>
      <c r="G12" s="420"/>
      <c r="H12" s="427"/>
      <c r="I12" s="427"/>
      <c r="J12" s="427"/>
      <c r="K12" s="427"/>
      <c r="L12" s="427"/>
      <c r="M12" s="427"/>
      <c r="N12" s="427"/>
      <c r="O12" s="427"/>
      <c r="P12" s="427"/>
    </row>
    <row r="13" spans="1:16" ht="15.75" hidden="1">
      <c r="A13" s="436"/>
      <c r="B13" s="437"/>
      <c r="C13" s="440"/>
      <c r="D13" s="441"/>
      <c r="E13" s="441"/>
      <c r="F13" s="441"/>
      <c r="G13" s="420"/>
      <c r="H13" s="918"/>
      <c r="I13" s="919"/>
      <c r="J13" s="919"/>
      <c r="K13" s="919"/>
      <c r="L13" s="919"/>
      <c r="M13" s="919"/>
      <c r="N13" s="919"/>
      <c r="O13" s="427"/>
      <c r="P13" s="427"/>
    </row>
    <row r="14" spans="1:7" ht="15.75" hidden="1">
      <c r="A14" s="436"/>
      <c r="B14" s="437"/>
      <c r="C14" s="440"/>
      <c r="D14" s="441"/>
      <c r="E14" s="441"/>
      <c r="F14" s="441"/>
      <c r="G14" s="420"/>
    </row>
    <row r="15" spans="1:7" ht="15.75" hidden="1">
      <c r="A15" s="436"/>
      <c r="B15" s="437"/>
      <c r="C15" s="440"/>
      <c r="D15" s="441"/>
      <c r="E15" s="441"/>
      <c r="F15" s="441"/>
      <c r="G15" s="420"/>
    </row>
    <row r="16" spans="1:7" ht="15.75" hidden="1">
      <c r="A16" s="436"/>
      <c r="B16" s="437"/>
      <c r="C16" s="440"/>
      <c r="D16" s="441"/>
      <c r="E16" s="441"/>
      <c r="F16" s="441"/>
      <c r="G16" s="420"/>
    </row>
    <row r="17" spans="1:7" ht="15.75" hidden="1">
      <c r="A17" s="436"/>
      <c r="B17" s="437"/>
      <c r="C17" s="440"/>
      <c r="D17" s="441"/>
      <c r="E17" s="441"/>
      <c r="F17" s="441"/>
      <c r="G17" s="420"/>
    </row>
    <row r="18" spans="1:7" ht="15.75" hidden="1">
      <c r="A18" s="436"/>
      <c r="B18" s="437"/>
      <c r="C18" s="438"/>
      <c r="D18" s="438"/>
      <c r="E18" s="438"/>
      <c r="F18" s="438"/>
      <c r="G18" s="420"/>
    </row>
    <row r="19" spans="1:7" ht="15.75" hidden="1">
      <c r="A19" s="436"/>
      <c r="B19" s="437"/>
      <c r="C19" s="440"/>
      <c r="D19" s="441"/>
      <c r="E19" s="441"/>
      <c r="F19" s="441"/>
      <c r="G19" s="420"/>
    </row>
    <row r="20" spans="1:7" ht="15.75" hidden="1">
      <c r="A20" s="436"/>
      <c r="B20" s="437"/>
      <c r="C20" s="440"/>
      <c r="D20" s="441"/>
      <c r="E20" s="441"/>
      <c r="F20" s="441"/>
      <c r="G20" s="420"/>
    </row>
    <row r="21" spans="1:7" ht="15.75" hidden="1">
      <c r="A21" s="436"/>
      <c r="B21" s="437"/>
      <c r="C21" s="440"/>
      <c r="D21" s="441"/>
      <c r="E21" s="441"/>
      <c r="F21" s="441"/>
      <c r="G21" s="420"/>
    </row>
    <row r="22" spans="1:7" ht="15.75" hidden="1">
      <c r="A22" s="436"/>
      <c r="B22" s="437"/>
      <c r="C22" s="440"/>
      <c r="D22" s="441"/>
      <c r="E22" s="441"/>
      <c r="F22" s="441"/>
      <c r="G22" s="420"/>
    </row>
    <row r="23" spans="1:7" ht="15.75" hidden="1">
      <c r="A23" s="436"/>
      <c r="B23" s="437"/>
      <c r="C23" s="440"/>
      <c r="D23" s="441"/>
      <c r="E23" s="441"/>
      <c r="F23" s="441"/>
      <c r="G23" s="420"/>
    </row>
    <row r="24" spans="1:7" ht="15.75" hidden="1">
      <c r="A24" s="436"/>
      <c r="B24" s="437"/>
      <c r="C24" s="440"/>
      <c r="D24" s="426"/>
      <c r="E24" s="441"/>
      <c r="F24" s="441"/>
      <c r="G24" s="420"/>
    </row>
    <row r="25" spans="1:7" ht="15.75" hidden="1">
      <c r="A25" s="436"/>
      <c r="B25" s="437"/>
      <c r="C25" s="438"/>
      <c r="D25" s="442"/>
      <c r="E25" s="443"/>
      <c r="F25" s="443"/>
      <c r="G25" s="420"/>
    </row>
    <row r="26" spans="1:7" ht="15.75" hidden="1">
      <c r="A26" s="436"/>
      <c r="B26" s="437"/>
      <c r="C26" s="438"/>
      <c r="D26" s="438"/>
      <c r="E26" s="438"/>
      <c r="F26" s="439"/>
      <c r="G26" s="420"/>
    </row>
    <row r="27" spans="1:7" ht="15.75" hidden="1">
      <c r="A27" s="436"/>
      <c r="B27" s="437"/>
      <c r="C27" s="438"/>
      <c r="D27" s="426"/>
      <c r="E27" s="443"/>
      <c r="F27" s="441"/>
      <c r="G27" s="420"/>
    </row>
    <row r="28" spans="1:7" ht="15.75" hidden="1">
      <c r="A28" s="436"/>
      <c r="B28" s="437"/>
      <c r="C28" s="438"/>
      <c r="D28" s="426"/>
      <c r="E28" s="443"/>
      <c r="F28" s="441"/>
      <c r="G28" s="420"/>
    </row>
    <row r="29" spans="1:7" ht="1.5" customHeight="1" hidden="1">
      <c r="A29" s="436"/>
      <c r="B29" s="437"/>
      <c r="C29" s="440"/>
      <c r="D29" s="426"/>
      <c r="E29" s="441"/>
      <c r="F29" s="441"/>
      <c r="G29" s="420"/>
    </row>
    <row r="30" spans="1:7" ht="15.75" hidden="1">
      <c r="A30" s="436"/>
      <c r="B30" s="437"/>
      <c r="C30" s="438"/>
      <c r="D30" s="442"/>
      <c r="E30" s="444"/>
      <c r="F30" s="444"/>
      <c r="G30" s="420"/>
    </row>
    <row r="31" spans="1:7" ht="16.5" hidden="1" thickBot="1">
      <c r="A31" s="445"/>
      <c r="B31" s="445"/>
      <c r="C31" s="446"/>
      <c r="D31" s="446"/>
      <c r="E31" s="446"/>
      <c r="F31" s="447"/>
      <c r="G31" s="420"/>
    </row>
    <row r="32" spans="1:7" ht="15.75" hidden="1">
      <c r="A32" s="448"/>
      <c r="B32" s="448"/>
      <c r="C32" s="449"/>
      <c r="D32" s="449"/>
      <c r="E32" s="449"/>
      <c r="F32" s="450"/>
      <c r="G32" s="420"/>
    </row>
    <row r="33" spans="1:7" ht="15.75" hidden="1">
      <c r="A33" s="448"/>
      <c r="B33" s="448"/>
      <c r="C33" s="449"/>
      <c r="D33" s="449"/>
      <c r="E33" s="449"/>
      <c r="F33" s="450"/>
      <c r="G33" s="420"/>
    </row>
    <row r="34" spans="1:7" ht="15.75">
      <c r="A34" s="433" t="s">
        <v>44</v>
      </c>
      <c r="B34" s="433" t="s">
        <v>352</v>
      </c>
      <c r="C34" s="451"/>
      <c r="D34" s="452"/>
      <c r="E34" s="435"/>
      <c r="F34" s="435"/>
      <c r="G34" s="420"/>
    </row>
    <row r="35" spans="1:7" ht="18.75" customHeight="1">
      <c r="A35" s="433"/>
      <c r="B35" s="437" t="s">
        <v>9</v>
      </c>
      <c r="C35" s="451">
        <v>2</v>
      </c>
      <c r="D35" s="452"/>
      <c r="E35" s="453">
        <v>2</v>
      </c>
      <c r="F35" s="435"/>
      <c r="G35" s="420"/>
    </row>
    <row r="36" spans="1:7" ht="0.75" customHeight="1" hidden="1">
      <c r="A36" s="433"/>
      <c r="B36" s="437"/>
      <c r="C36" s="454"/>
      <c r="D36" s="452"/>
      <c r="E36" s="435"/>
      <c r="F36" s="435"/>
      <c r="G36" s="420"/>
    </row>
    <row r="37" spans="1:7" ht="16.5" customHeight="1">
      <c r="A37" s="433" t="s">
        <v>491</v>
      </c>
      <c r="B37" s="437" t="s">
        <v>492</v>
      </c>
      <c r="C37" s="455">
        <v>1</v>
      </c>
      <c r="D37" s="456"/>
      <c r="E37" s="457">
        <v>1</v>
      </c>
      <c r="F37" s="457"/>
      <c r="G37" s="420"/>
    </row>
    <row r="38" spans="1:7" ht="1.5" customHeight="1">
      <c r="A38" s="433"/>
      <c r="B38" s="437"/>
      <c r="C38" s="455"/>
      <c r="D38" s="456"/>
      <c r="E38" s="457"/>
      <c r="F38" s="457"/>
      <c r="G38" s="420"/>
    </row>
    <row r="39" spans="1:7" ht="19.5" customHeight="1" hidden="1">
      <c r="A39" s="433"/>
      <c r="B39" s="437"/>
      <c r="C39" s="455"/>
      <c r="D39" s="456"/>
      <c r="E39" s="457"/>
      <c r="F39" s="457"/>
      <c r="G39" s="420"/>
    </row>
    <row r="40" spans="1:7" ht="0.75" customHeight="1" hidden="1">
      <c r="A40" s="433"/>
      <c r="B40" s="437"/>
      <c r="C40" s="455"/>
      <c r="D40" s="456"/>
      <c r="E40" s="457"/>
      <c r="F40" s="457"/>
      <c r="G40" s="420"/>
    </row>
    <row r="41" spans="1:7" ht="0.75" customHeight="1" hidden="1">
      <c r="A41" s="433"/>
      <c r="B41" s="437"/>
      <c r="C41" s="455"/>
      <c r="D41" s="456"/>
      <c r="E41" s="457"/>
      <c r="F41" s="457"/>
      <c r="G41" s="420"/>
    </row>
    <row r="42" spans="1:7" ht="0.75" customHeight="1" hidden="1">
      <c r="A42" s="433"/>
      <c r="B42" s="437"/>
      <c r="C42" s="455"/>
      <c r="D42" s="456"/>
      <c r="E42" s="457"/>
      <c r="F42" s="457"/>
      <c r="G42" s="420"/>
    </row>
    <row r="43" spans="1:7" ht="18" customHeight="1" hidden="1">
      <c r="A43" s="433"/>
      <c r="B43" s="437"/>
      <c r="C43" s="455"/>
      <c r="D43" s="456"/>
      <c r="E43" s="457"/>
      <c r="F43" s="457"/>
      <c r="G43" s="420"/>
    </row>
    <row r="44" spans="1:7" ht="16.5" customHeight="1" hidden="1">
      <c r="A44" s="433"/>
      <c r="B44" s="437"/>
      <c r="C44" s="455"/>
      <c r="D44" s="456"/>
      <c r="E44" s="457"/>
      <c r="F44" s="457"/>
      <c r="G44" s="420"/>
    </row>
    <row r="45" spans="1:7" ht="19.5" customHeight="1" hidden="1">
      <c r="A45" s="433"/>
      <c r="B45" s="437"/>
      <c r="C45" s="455"/>
      <c r="D45" s="456"/>
      <c r="E45" s="457"/>
      <c r="F45" s="457"/>
      <c r="G45" s="420"/>
    </row>
    <row r="46" spans="1:7" ht="16.5" thickBot="1">
      <c r="A46" s="433"/>
      <c r="B46" s="437"/>
      <c r="C46" s="458"/>
      <c r="D46" s="459"/>
      <c r="E46" s="460"/>
      <c r="F46" s="461"/>
      <c r="G46" s="420"/>
    </row>
    <row r="47" spans="1:7" ht="15.75">
      <c r="A47" s="433" t="s">
        <v>493</v>
      </c>
      <c r="B47" s="437"/>
      <c r="C47" s="451">
        <f>SUM(C35+C37)</f>
        <v>3</v>
      </c>
      <c r="D47" s="1003"/>
      <c r="E47" s="1003">
        <f>SUM(E35+E37)</f>
        <v>3</v>
      </c>
      <c r="F47" s="1003"/>
      <c r="G47" s="420"/>
    </row>
    <row r="48" spans="1:7" ht="15.75">
      <c r="A48" s="988"/>
      <c r="B48" s="988"/>
      <c r="C48" s="987"/>
      <c r="D48" s="977"/>
      <c r="E48" s="977"/>
      <c r="F48" s="977"/>
      <c r="G48" s="420"/>
    </row>
    <row r="49" spans="1:7" ht="15.75">
      <c r="A49" s="989"/>
      <c r="B49" s="990"/>
      <c r="C49" s="987"/>
      <c r="D49" s="977"/>
      <c r="E49" s="977"/>
      <c r="F49" s="977"/>
      <c r="G49" s="420"/>
    </row>
    <row r="50" spans="1:7" ht="15.75" hidden="1">
      <c r="A50" s="989"/>
      <c r="B50" s="990"/>
      <c r="C50" s="987"/>
      <c r="D50" s="977"/>
      <c r="E50" s="977"/>
      <c r="F50" s="977"/>
      <c r="G50" s="420"/>
    </row>
    <row r="51" spans="1:7" ht="15.75">
      <c r="A51" s="989"/>
      <c r="B51" s="990"/>
      <c r="C51" s="987"/>
      <c r="D51" s="977"/>
      <c r="E51" s="977"/>
      <c r="F51" s="977"/>
      <c r="G51" s="420"/>
    </row>
    <row r="52" spans="1:7" ht="15.75">
      <c r="A52" s="989"/>
      <c r="B52" s="990"/>
      <c r="C52" s="987"/>
      <c r="D52" s="977"/>
      <c r="E52" s="977"/>
      <c r="F52" s="977"/>
      <c r="G52" s="420"/>
    </row>
    <row r="53" spans="1:7" ht="15.75">
      <c r="A53" s="989"/>
      <c r="B53" s="990"/>
      <c r="C53" s="987"/>
      <c r="D53" s="977"/>
      <c r="E53" s="977"/>
      <c r="F53" s="977"/>
      <c r="G53" s="420"/>
    </row>
    <row r="54" spans="1:7" ht="15.75">
      <c r="A54" s="989"/>
      <c r="B54" s="990"/>
      <c r="C54" s="993"/>
      <c r="D54" s="977"/>
      <c r="E54" s="977"/>
      <c r="F54" s="977"/>
      <c r="G54" s="420"/>
    </row>
    <row r="55" spans="1:7" ht="15.75">
      <c r="A55" s="989"/>
      <c r="B55" s="990"/>
      <c r="C55" s="993"/>
      <c r="D55" s="977"/>
      <c r="E55" s="977"/>
      <c r="F55" s="977"/>
      <c r="G55" s="420"/>
    </row>
    <row r="56" spans="1:7" ht="0.75" customHeight="1">
      <c r="A56" s="989"/>
      <c r="B56" s="990"/>
      <c r="C56" s="993"/>
      <c r="D56" s="977"/>
      <c r="E56" s="977"/>
      <c r="F56" s="977"/>
      <c r="G56" s="420"/>
    </row>
    <row r="57" spans="1:7" ht="15.75">
      <c r="A57" s="989"/>
      <c r="B57" s="990"/>
      <c r="C57" s="1004"/>
      <c r="D57" s="977"/>
      <c r="E57" s="984"/>
      <c r="F57" s="977"/>
      <c r="G57" s="420"/>
    </row>
    <row r="58" spans="1:7" ht="15.75" hidden="1">
      <c r="A58" s="989"/>
      <c r="B58" s="990"/>
      <c r="C58" s="987"/>
      <c r="D58" s="977"/>
      <c r="E58" s="977"/>
      <c r="F58" s="977"/>
      <c r="G58" s="420"/>
    </row>
    <row r="59" spans="1:7" ht="15.75" hidden="1">
      <c r="A59" s="989"/>
      <c r="B59" s="990"/>
      <c r="C59" s="987"/>
      <c r="D59" s="977"/>
      <c r="E59" s="977"/>
      <c r="F59" s="977"/>
      <c r="G59" s="420"/>
    </row>
    <row r="60" spans="1:7" ht="15.75">
      <c r="A60" s="989"/>
      <c r="B60" s="990"/>
      <c r="C60" s="1004"/>
      <c r="D60" s="977"/>
      <c r="E60" s="984"/>
      <c r="F60" s="977"/>
      <c r="G60" s="420"/>
    </row>
    <row r="61" spans="1:7" ht="15.75">
      <c r="A61" s="989"/>
      <c r="B61" s="990"/>
      <c r="C61" s="1004"/>
      <c r="D61" s="977"/>
      <c r="E61" s="984"/>
      <c r="F61" s="977"/>
      <c r="G61" s="420"/>
    </row>
    <row r="62" spans="1:7" ht="0.75" customHeight="1">
      <c r="A62" s="989"/>
      <c r="B62" s="990"/>
      <c r="C62" s="987"/>
      <c r="D62" s="977"/>
      <c r="E62" s="977"/>
      <c r="F62" s="977"/>
      <c r="G62" s="420"/>
    </row>
    <row r="63" spans="1:7" ht="15.75">
      <c r="A63" s="988"/>
      <c r="B63" s="988"/>
      <c r="C63" s="1004"/>
      <c r="D63" s="977"/>
      <c r="E63" s="984"/>
      <c r="F63" s="984"/>
      <c r="G63" s="420"/>
    </row>
    <row r="64" spans="1:7" ht="15.75">
      <c r="A64" s="988"/>
      <c r="B64" s="988"/>
      <c r="C64" s="978"/>
      <c r="D64" s="978"/>
      <c r="E64" s="978"/>
      <c r="F64" s="979"/>
      <c r="G64" s="420"/>
    </row>
    <row r="65" spans="1:7" ht="15.75">
      <c r="A65" s="988"/>
      <c r="B65" s="988"/>
      <c r="C65" s="979"/>
      <c r="D65" s="979"/>
      <c r="E65" s="979"/>
      <c r="F65" s="979"/>
      <c r="G65" s="420"/>
    </row>
    <row r="66" spans="1:7" ht="15.75">
      <c r="A66" s="989"/>
      <c r="B66" s="990"/>
      <c r="C66" s="986"/>
      <c r="D66" s="986"/>
      <c r="E66" s="986"/>
      <c r="F66" s="986"/>
      <c r="G66" s="420"/>
    </row>
    <row r="67" spans="1:7" ht="15.75">
      <c r="A67" s="989"/>
      <c r="B67" s="990"/>
      <c r="C67" s="986"/>
      <c r="D67" s="979"/>
      <c r="E67" s="986"/>
      <c r="F67" s="986"/>
      <c r="G67" s="420"/>
    </row>
    <row r="68" spans="1:7" ht="15.75">
      <c r="A68" s="988"/>
      <c r="B68" s="990"/>
      <c r="C68" s="986"/>
      <c r="D68" s="979"/>
      <c r="E68" s="986"/>
      <c r="F68" s="986"/>
      <c r="G68" s="420"/>
    </row>
    <row r="69" spans="1:7" ht="15.75">
      <c r="A69" s="1100"/>
      <c r="B69" s="1100"/>
      <c r="C69" s="483"/>
      <c r="D69" s="483"/>
      <c r="E69" s="483"/>
      <c r="F69" s="483"/>
      <c r="G69" s="420"/>
    </row>
    <row r="70" spans="1:7" ht="15.75">
      <c r="A70" s="998"/>
      <c r="B70" s="998"/>
      <c r="C70" s="483"/>
      <c r="D70" s="483"/>
      <c r="E70" s="483"/>
      <c r="F70" s="483"/>
      <c r="G70" s="420"/>
    </row>
    <row r="71" spans="1:7" ht="15.75">
      <c r="A71" s="998"/>
      <c r="B71" s="998"/>
      <c r="C71" s="980"/>
      <c r="D71" s="980"/>
      <c r="E71" s="483"/>
      <c r="F71" s="483"/>
      <c r="G71" s="420"/>
    </row>
    <row r="72" spans="1:7" ht="15.75">
      <c r="A72" s="420"/>
      <c r="B72" s="420"/>
      <c r="C72" s="423"/>
      <c r="D72" s="423"/>
      <c r="E72" s="423"/>
      <c r="F72" s="423"/>
      <c r="G72" s="420"/>
    </row>
    <row r="73" spans="1:7" ht="15.75">
      <c r="A73" s="420"/>
      <c r="B73" s="488"/>
      <c r="C73" s="423"/>
      <c r="D73" s="423"/>
      <c r="E73" s="423"/>
      <c r="F73" s="423"/>
      <c r="G73" s="420"/>
    </row>
    <row r="74" spans="1:7" ht="15.75">
      <c r="A74" s="420"/>
      <c r="B74" s="420"/>
      <c r="C74" s="423"/>
      <c r="D74" s="423"/>
      <c r="E74" s="423"/>
      <c r="F74" s="423"/>
      <c r="G74" s="420"/>
    </row>
    <row r="75" spans="1:7" ht="15.75">
      <c r="A75" s="420"/>
      <c r="B75" s="420"/>
      <c r="C75" s="423"/>
      <c r="D75" s="423"/>
      <c r="E75" s="423"/>
      <c r="F75" s="423"/>
      <c r="G75" s="420"/>
    </row>
    <row r="76" spans="1:7" ht="15.75">
      <c r="A76" s="420"/>
      <c r="B76" s="488"/>
      <c r="C76" s="423"/>
      <c r="D76" s="423"/>
      <c r="E76" s="423"/>
      <c r="F76" s="423"/>
      <c r="G76" s="420"/>
    </row>
    <row r="77" spans="1:7" ht="15.75">
      <c r="A77" s="420"/>
      <c r="B77" s="420"/>
      <c r="C77" s="423"/>
      <c r="D77" s="423"/>
      <c r="E77" s="423"/>
      <c r="F77" s="423"/>
      <c r="G77" s="420"/>
    </row>
    <row r="78" spans="1:7" ht="15.75">
      <c r="A78" s="420"/>
      <c r="B78" s="420"/>
      <c r="C78" s="423"/>
      <c r="D78" s="423"/>
      <c r="E78" s="423"/>
      <c r="F78" s="423"/>
      <c r="G78" s="420"/>
    </row>
    <row r="79" spans="1:7" ht="15.75">
      <c r="A79" s="420"/>
      <c r="B79" s="420"/>
      <c r="C79" s="423"/>
      <c r="D79" s="423"/>
      <c r="E79" s="423"/>
      <c r="F79" s="423"/>
      <c r="G79" s="420"/>
    </row>
    <row r="80" spans="1:7" ht="15.75">
      <c r="A80" s="420"/>
      <c r="B80" s="420"/>
      <c r="C80" s="423"/>
      <c r="D80" s="423"/>
      <c r="E80" s="423"/>
      <c r="F80" s="423"/>
      <c r="G80" s="420"/>
    </row>
    <row r="81" spans="1:7" ht="15.75">
      <c r="A81" s="420"/>
      <c r="B81" s="420"/>
      <c r="C81" s="423"/>
      <c r="D81" s="423"/>
      <c r="E81" s="423"/>
      <c r="F81" s="423"/>
      <c r="G81" s="420"/>
    </row>
    <row r="82" spans="1:7" ht="15.75">
      <c r="A82" s="420"/>
      <c r="B82" s="420"/>
      <c r="C82" s="423"/>
      <c r="D82" s="423"/>
      <c r="E82" s="423"/>
      <c r="F82" s="423"/>
      <c r="G82" s="420"/>
    </row>
  </sheetData>
  <sheetProtection/>
  <mergeCells count="4">
    <mergeCell ref="A1:F1"/>
    <mergeCell ref="A3:F3"/>
    <mergeCell ref="A69:B69"/>
    <mergeCell ref="B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.875" style="0" customWidth="1"/>
    <col min="3" max="3" width="53.375" style="0" customWidth="1"/>
    <col min="4" max="4" width="13.125" style="0" customWidth="1"/>
    <col min="5" max="5" width="13.375" style="0" customWidth="1"/>
    <col min="6" max="7" width="9.125" style="0" hidden="1" customWidth="1"/>
  </cols>
  <sheetData>
    <row r="1" ht="18.75">
      <c r="C1" s="54" t="s">
        <v>528</v>
      </c>
    </row>
    <row r="2" spans="3:5" ht="13.5" thickBot="1">
      <c r="C2" t="s">
        <v>925</v>
      </c>
      <c r="E2" t="s">
        <v>0</v>
      </c>
    </row>
    <row r="3" spans="1:7" ht="26.25" customHeight="1" thickBot="1">
      <c r="A3" s="21"/>
      <c r="B3" s="57" t="s">
        <v>1</v>
      </c>
      <c r="C3" s="23"/>
      <c r="D3" s="55" t="s">
        <v>86</v>
      </c>
      <c r="E3" s="22" t="s">
        <v>87</v>
      </c>
      <c r="F3" s="17"/>
      <c r="G3" s="18"/>
    </row>
    <row r="4" spans="1:7" ht="15.75" customHeight="1" thickBot="1">
      <c r="A4" s="6">
        <v>1</v>
      </c>
      <c r="B4" s="11" t="s">
        <v>534</v>
      </c>
      <c r="C4" s="19"/>
      <c r="D4" s="2"/>
      <c r="E4" s="1010">
        <v>205</v>
      </c>
      <c r="F4" s="3"/>
      <c r="G4" s="25"/>
    </row>
    <row r="5" spans="1:7" ht="15.75" customHeight="1">
      <c r="A5" s="6">
        <v>2</v>
      </c>
      <c r="B5" s="11" t="s">
        <v>535</v>
      </c>
      <c r="C5" s="19"/>
      <c r="D5" s="1010"/>
      <c r="E5" s="5">
        <v>8888</v>
      </c>
      <c r="F5" s="3"/>
      <c r="G5" s="25"/>
    </row>
    <row r="6" spans="1:7" ht="16.5" customHeight="1">
      <c r="A6" s="7">
        <v>3</v>
      </c>
      <c r="B6" s="1006" t="s">
        <v>536</v>
      </c>
      <c r="C6" s="20"/>
      <c r="D6" s="8"/>
      <c r="E6" s="8">
        <v>-8683</v>
      </c>
      <c r="F6" s="3"/>
      <c r="G6" s="25"/>
    </row>
    <row r="7" spans="1:7" ht="17.25" customHeight="1">
      <c r="A7" s="7">
        <v>4</v>
      </c>
      <c r="B7" s="13" t="s">
        <v>537</v>
      </c>
      <c r="C7" s="20"/>
      <c r="D7" s="8"/>
      <c r="E7" s="8">
        <v>8828</v>
      </c>
      <c r="F7" s="3"/>
      <c r="G7" s="25"/>
    </row>
    <row r="8" spans="1:7" ht="16.5" customHeight="1">
      <c r="A8" s="7">
        <v>5</v>
      </c>
      <c r="B8" s="13" t="s">
        <v>538</v>
      </c>
      <c r="C8" s="20"/>
      <c r="D8" s="8"/>
      <c r="E8" s="8">
        <v>0</v>
      </c>
      <c r="F8" s="3"/>
      <c r="G8" s="25"/>
    </row>
    <row r="9" spans="1:7" ht="15.75" customHeight="1">
      <c r="A9" s="7">
        <v>6</v>
      </c>
      <c r="B9" s="1006" t="s">
        <v>545</v>
      </c>
      <c r="C9" s="20"/>
      <c r="D9" s="8"/>
      <c r="E9" s="8">
        <v>8828</v>
      </c>
      <c r="F9" s="3"/>
      <c r="G9" s="25"/>
    </row>
    <row r="10" spans="1:7" ht="17.25" customHeight="1">
      <c r="A10" s="7">
        <v>7</v>
      </c>
      <c r="B10" s="1007" t="s">
        <v>539</v>
      </c>
      <c r="C10" s="20"/>
      <c r="D10" s="8"/>
      <c r="E10" s="8">
        <v>145</v>
      </c>
      <c r="F10" s="3"/>
      <c r="G10" s="25"/>
    </row>
    <row r="11" spans="1:7" ht="17.25" customHeight="1">
      <c r="A11" s="7">
        <v>8</v>
      </c>
      <c r="B11" s="11" t="s">
        <v>540</v>
      </c>
      <c r="C11" s="19"/>
      <c r="D11" s="8"/>
      <c r="E11" s="8">
        <v>0</v>
      </c>
      <c r="F11" s="3"/>
      <c r="G11" s="25"/>
    </row>
    <row r="12" spans="1:7" ht="18" customHeight="1">
      <c r="A12" s="16">
        <v>9</v>
      </c>
      <c r="B12" s="11" t="s">
        <v>541</v>
      </c>
      <c r="C12" s="19"/>
      <c r="D12" s="8"/>
      <c r="E12" s="8">
        <v>0</v>
      </c>
      <c r="F12" s="3"/>
      <c r="G12" s="25"/>
    </row>
    <row r="13" spans="1:7" ht="18" customHeight="1">
      <c r="A13" s="25">
        <v>10</v>
      </c>
      <c r="B13" s="1006" t="s">
        <v>542</v>
      </c>
      <c r="C13" s="20"/>
      <c r="D13" s="8"/>
      <c r="E13" s="8"/>
      <c r="F13" s="3"/>
      <c r="G13" s="25"/>
    </row>
    <row r="14" spans="1:7" ht="18" customHeight="1">
      <c r="A14" s="25">
        <v>11</v>
      </c>
      <c r="B14" s="13" t="s">
        <v>543</v>
      </c>
      <c r="C14" s="20"/>
      <c r="D14" s="8"/>
      <c r="E14" s="8"/>
      <c r="F14" s="3"/>
      <c r="G14" s="25"/>
    </row>
    <row r="15" spans="1:7" ht="18" customHeight="1">
      <c r="A15" s="25">
        <v>12</v>
      </c>
      <c r="B15" s="13" t="s">
        <v>544</v>
      </c>
      <c r="C15" s="20"/>
      <c r="D15" s="8"/>
      <c r="E15" s="8"/>
      <c r="F15" s="3"/>
      <c r="G15" s="25"/>
    </row>
    <row r="16" spans="1:7" ht="18" customHeight="1">
      <c r="A16" s="25">
        <v>13</v>
      </c>
      <c r="B16" s="1006" t="s">
        <v>546</v>
      </c>
      <c r="C16" s="20"/>
      <c r="D16" s="8"/>
      <c r="E16" s="8"/>
      <c r="F16" s="3"/>
      <c r="G16" s="25"/>
    </row>
    <row r="17" spans="1:7" ht="16.5" customHeight="1" thickBot="1">
      <c r="A17" s="1">
        <v>14</v>
      </c>
      <c r="B17" s="1007" t="s">
        <v>547</v>
      </c>
      <c r="C17" s="19"/>
      <c r="D17" s="1011"/>
      <c r="E17" s="1011">
        <v>0</v>
      </c>
      <c r="F17" s="3"/>
      <c r="G17" s="25"/>
    </row>
    <row r="18" spans="1:7" ht="18" customHeight="1" thickBot="1">
      <c r="A18" s="21">
        <v>15</v>
      </c>
      <c r="B18" s="60" t="s">
        <v>548</v>
      </c>
      <c r="C18" s="61"/>
      <c r="D18" s="63">
        <v>325</v>
      </c>
      <c r="E18" s="64">
        <v>145</v>
      </c>
      <c r="F18" s="3"/>
      <c r="G18" s="25"/>
    </row>
    <row r="19" spans="1:7" ht="18" customHeight="1">
      <c r="A19" s="1">
        <v>16</v>
      </c>
      <c r="B19" s="1096" t="s">
        <v>549</v>
      </c>
      <c r="C19" s="1097"/>
      <c r="D19" s="2"/>
      <c r="E19" s="62"/>
      <c r="F19" s="3"/>
      <c r="G19" s="25"/>
    </row>
    <row r="20" spans="1:7" ht="18" customHeight="1">
      <c r="A20" s="1">
        <v>17</v>
      </c>
      <c r="B20" s="1098" t="s">
        <v>550</v>
      </c>
      <c r="C20" s="1099"/>
      <c r="D20" s="1013">
        <v>325</v>
      </c>
      <c r="E20" s="1012">
        <v>145</v>
      </c>
      <c r="F20" s="3"/>
      <c r="G20" s="25"/>
    </row>
    <row r="21" spans="1:7" ht="19.5" customHeight="1" thickBot="1">
      <c r="A21" s="1">
        <v>18</v>
      </c>
      <c r="B21" s="1008" t="s">
        <v>551</v>
      </c>
      <c r="C21" s="58"/>
      <c r="D21" s="2"/>
      <c r="E21" s="62"/>
      <c r="F21" s="3"/>
      <c r="G21" s="25"/>
    </row>
    <row r="22" spans="1:7" ht="18.75" customHeight="1" thickBot="1">
      <c r="A22" s="59">
        <v>19</v>
      </c>
      <c r="B22" s="60" t="s">
        <v>552</v>
      </c>
      <c r="C22" s="1009"/>
      <c r="D22" s="63"/>
      <c r="E22" s="64"/>
      <c r="F22" s="4"/>
      <c r="G22" s="26"/>
    </row>
  </sheetData>
  <sheetProtection/>
  <mergeCells count="2">
    <mergeCell ref="B19:C19"/>
    <mergeCell ref="B20:C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8"/>
  </sheetPr>
  <dimension ref="A1:O86"/>
  <sheetViews>
    <sheetView zoomScalePageLayoutView="0" workbookViewId="0" topLeftCell="A1">
      <selection activeCell="E2" sqref="E2:O2"/>
    </sheetView>
  </sheetViews>
  <sheetFormatPr defaultColWidth="9.00390625" defaultRowHeight="12.75"/>
  <cols>
    <col min="1" max="1" width="46.25390625" style="409" customWidth="1"/>
    <col min="2" max="2" width="12.125" style="409" customWidth="1"/>
    <col min="3" max="3" width="11.625" style="409" customWidth="1"/>
    <col min="4" max="4" width="10.75390625" style="409" customWidth="1"/>
    <col min="5" max="5" width="10.375" style="409" customWidth="1"/>
    <col min="6" max="6" width="11.125" style="409" customWidth="1"/>
    <col min="7" max="7" width="13.625" style="409" customWidth="1"/>
    <col min="8" max="8" width="11.75390625" style="409" customWidth="1"/>
    <col min="9" max="16384" width="9.125" style="409" customWidth="1"/>
  </cols>
  <sheetData>
    <row r="1" spans="1:8" ht="37.5" customHeight="1">
      <c r="A1" s="1102" t="s">
        <v>529</v>
      </c>
      <c r="B1" s="1102"/>
      <c r="C1" s="1103"/>
      <c r="D1" s="1103"/>
      <c r="E1" s="1103"/>
      <c r="F1" s="1103"/>
      <c r="G1" s="1104"/>
      <c r="H1" s="1104"/>
    </row>
    <row r="2" spans="1:15" ht="15">
      <c r="A2" s="410"/>
      <c r="B2" s="410"/>
      <c r="C2" s="410"/>
      <c r="D2" s="410"/>
      <c r="E2" s="1105" t="s">
        <v>926</v>
      </c>
      <c r="F2" s="1106"/>
      <c r="G2" s="1106"/>
      <c r="H2" s="1106"/>
      <c r="I2" s="1106"/>
      <c r="J2" s="1106"/>
      <c r="K2" s="1106"/>
      <c r="L2" s="1106"/>
      <c r="M2" s="1106"/>
      <c r="N2" s="1106"/>
      <c r="O2" s="1106"/>
    </row>
    <row r="3" spans="1:10" ht="47.25" customHeight="1">
      <c r="A3" s="411" t="s">
        <v>60</v>
      </c>
      <c r="B3" s="412" t="s">
        <v>61</v>
      </c>
      <c r="C3" s="412" t="s">
        <v>347</v>
      </c>
      <c r="D3" s="412" t="s">
        <v>818</v>
      </c>
      <c r="E3" s="412" t="s">
        <v>473</v>
      </c>
      <c r="F3" s="412" t="s">
        <v>819</v>
      </c>
      <c r="G3" s="412" t="s">
        <v>474</v>
      </c>
      <c r="H3" s="412" t="s">
        <v>8</v>
      </c>
      <c r="I3" s="408"/>
      <c r="J3" s="408"/>
    </row>
    <row r="4" spans="1:8" ht="13.5" customHeight="1" hidden="1">
      <c r="A4" s="413"/>
      <c r="B4" s="413"/>
      <c r="C4" s="413"/>
      <c r="D4" s="413"/>
      <c r="E4" s="413"/>
      <c r="F4" s="413"/>
      <c r="G4" s="413"/>
      <c r="H4" s="414"/>
    </row>
    <row r="5" spans="1:8" ht="12.75" hidden="1">
      <c r="A5" s="413"/>
      <c r="B5" s="413" t="s">
        <v>6</v>
      </c>
      <c r="C5" s="413"/>
      <c r="D5" s="413"/>
      <c r="E5" s="413"/>
      <c r="F5" s="413"/>
      <c r="G5" s="413"/>
      <c r="H5" s="414"/>
    </row>
    <row r="6" spans="1:8" ht="12.75" hidden="1">
      <c r="A6" s="413"/>
      <c r="B6" s="413"/>
      <c r="C6" s="413" t="s">
        <v>6</v>
      </c>
      <c r="D6" s="413" t="s">
        <v>6</v>
      </c>
      <c r="E6" s="413" t="s">
        <v>6</v>
      </c>
      <c r="F6" s="413"/>
      <c r="G6" s="413"/>
      <c r="H6" s="414"/>
    </row>
    <row r="7" spans="1:8" ht="12.75" hidden="1">
      <c r="A7" s="413"/>
      <c r="B7" s="413"/>
      <c r="C7" s="413"/>
      <c r="D7" s="413"/>
      <c r="E7" s="413"/>
      <c r="F7" s="413"/>
      <c r="G7" s="413"/>
      <c r="H7" s="414"/>
    </row>
    <row r="8" spans="1:8" ht="21" customHeight="1" hidden="1">
      <c r="A8" s="415"/>
      <c r="B8" s="415" t="s">
        <v>6</v>
      </c>
      <c r="C8" s="415" t="s">
        <v>6</v>
      </c>
      <c r="D8" s="415" t="s">
        <v>6</v>
      </c>
      <c r="E8" s="415" t="s">
        <v>6</v>
      </c>
      <c r="F8" s="415" t="s">
        <v>6</v>
      </c>
      <c r="G8" s="415"/>
      <c r="H8" s="415"/>
    </row>
    <row r="9" spans="1:8" ht="12.75" hidden="1">
      <c r="A9" s="413"/>
      <c r="B9" s="413"/>
      <c r="C9" s="416"/>
      <c r="D9" s="416"/>
      <c r="E9" s="416" t="s">
        <v>6</v>
      </c>
      <c r="F9" s="416" t="s">
        <v>6</v>
      </c>
      <c r="G9" s="416" t="s">
        <v>6</v>
      </c>
      <c r="H9" s="416" t="s">
        <v>6</v>
      </c>
    </row>
    <row r="10" spans="1:8" ht="12.75" hidden="1">
      <c r="A10" s="413"/>
      <c r="B10" s="413"/>
      <c r="C10" s="416" t="s">
        <v>6</v>
      </c>
      <c r="D10" s="416" t="s">
        <v>6</v>
      </c>
      <c r="E10" s="416" t="s">
        <v>6</v>
      </c>
      <c r="F10" s="416" t="s">
        <v>6</v>
      </c>
      <c r="G10" s="416" t="s">
        <v>6</v>
      </c>
      <c r="H10" s="416"/>
    </row>
    <row r="11" spans="1:8" ht="12.75" hidden="1">
      <c r="A11" s="413"/>
      <c r="B11" s="413"/>
      <c r="C11" s="416" t="s">
        <v>6</v>
      </c>
      <c r="D11" s="416" t="s">
        <v>6</v>
      </c>
      <c r="E11" s="416" t="s">
        <v>6</v>
      </c>
      <c r="F11" s="416" t="s">
        <v>6</v>
      </c>
      <c r="G11" s="416" t="s">
        <v>6</v>
      </c>
      <c r="H11" s="417"/>
    </row>
    <row r="12" spans="1:8" ht="12.75" hidden="1">
      <c r="A12" s="413"/>
      <c r="B12" s="413"/>
      <c r="C12" s="416"/>
      <c r="D12" s="416"/>
      <c r="E12" s="416"/>
      <c r="F12" s="416" t="s">
        <v>6</v>
      </c>
      <c r="G12" s="416" t="s">
        <v>6</v>
      </c>
      <c r="H12" s="417"/>
    </row>
    <row r="13" spans="1:8" ht="21" customHeight="1">
      <c r="A13" s="415"/>
      <c r="B13" s="415"/>
      <c r="C13" s="418" t="s">
        <v>6</v>
      </c>
      <c r="D13" s="418" t="s">
        <v>6</v>
      </c>
      <c r="E13" s="418" t="s">
        <v>6</v>
      </c>
      <c r="F13" s="418"/>
      <c r="G13" s="418" t="s">
        <v>6</v>
      </c>
      <c r="H13" s="418"/>
    </row>
    <row r="14" spans="1:8" ht="12.75">
      <c r="A14" s="413"/>
      <c r="B14" s="413"/>
      <c r="C14" s="413"/>
      <c r="D14" s="413"/>
      <c r="E14" s="413"/>
      <c r="F14" s="413"/>
      <c r="G14" s="413"/>
      <c r="H14" s="414"/>
    </row>
    <row r="15" spans="1:8" ht="12.75">
      <c r="A15" s="413"/>
      <c r="B15" s="413"/>
      <c r="C15" s="413"/>
      <c r="D15" s="413"/>
      <c r="E15" s="413"/>
      <c r="F15" s="413"/>
      <c r="G15" s="413"/>
      <c r="H15" s="414"/>
    </row>
    <row r="16" spans="1:8" ht="0.75" customHeight="1">
      <c r="A16" s="413"/>
      <c r="B16" s="413"/>
      <c r="C16" s="413"/>
      <c r="D16" s="413"/>
      <c r="E16" s="413"/>
      <c r="F16" s="413"/>
      <c r="G16" s="413"/>
      <c r="H16" s="414"/>
    </row>
    <row r="17" spans="1:8" ht="12.75" hidden="1">
      <c r="A17" s="413"/>
      <c r="B17" s="413"/>
      <c r="C17" s="413"/>
      <c r="D17" s="413"/>
      <c r="E17" s="413"/>
      <c r="F17" s="413"/>
      <c r="G17" s="413"/>
      <c r="H17" s="414"/>
    </row>
    <row r="18" spans="1:8" ht="18.75" customHeight="1">
      <c r="A18" s="415" t="s">
        <v>62</v>
      </c>
      <c r="B18" s="415">
        <f aca="true" t="shared" si="0" ref="B18:H18">SUM(B14:B17)</f>
        <v>0</v>
      </c>
      <c r="C18" s="415">
        <f t="shared" si="0"/>
        <v>0</v>
      </c>
      <c r="D18" s="415">
        <f t="shared" si="0"/>
        <v>0</v>
      </c>
      <c r="E18" s="415">
        <f t="shared" si="0"/>
        <v>0</v>
      </c>
      <c r="F18" s="415">
        <f t="shared" si="0"/>
        <v>0</v>
      </c>
      <c r="G18" s="415">
        <f t="shared" si="0"/>
        <v>0</v>
      </c>
      <c r="H18" s="415">
        <f t="shared" si="0"/>
        <v>0</v>
      </c>
    </row>
    <row r="19" spans="1:8" ht="12.75">
      <c r="A19" s="413"/>
      <c r="B19" s="413"/>
      <c r="C19" s="413"/>
      <c r="D19" s="413"/>
      <c r="E19" s="413"/>
      <c r="F19" s="413"/>
      <c r="G19" s="413"/>
      <c r="H19" s="414"/>
    </row>
    <row r="20" spans="1:8" ht="12.75" hidden="1">
      <c r="A20" s="413"/>
      <c r="B20" s="413"/>
      <c r="C20" s="413"/>
      <c r="D20" s="413"/>
      <c r="E20" s="413"/>
      <c r="F20" s="413"/>
      <c r="G20" s="413"/>
      <c r="H20" s="414"/>
    </row>
    <row r="21" spans="1:8" ht="12.75" hidden="1">
      <c r="A21" s="413"/>
      <c r="B21" s="413"/>
      <c r="C21" s="413"/>
      <c r="D21" s="413"/>
      <c r="E21" s="413"/>
      <c r="F21" s="413"/>
      <c r="G21" s="413"/>
      <c r="H21" s="414"/>
    </row>
    <row r="22" spans="1:8" ht="12.75">
      <c r="A22" s="413"/>
      <c r="B22" s="413"/>
      <c r="C22" s="413"/>
      <c r="D22" s="413"/>
      <c r="E22" s="413"/>
      <c r="F22" s="413"/>
      <c r="G22" s="413"/>
      <c r="H22" s="414"/>
    </row>
    <row r="23" spans="1:8" ht="12.75">
      <c r="A23" s="413" t="s">
        <v>63</v>
      </c>
      <c r="B23" s="413">
        <v>0</v>
      </c>
      <c r="C23" s="413">
        <v>0</v>
      </c>
      <c r="D23" s="413">
        <v>0</v>
      </c>
      <c r="E23" s="413">
        <v>0</v>
      </c>
      <c r="F23" s="413">
        <v>0</v>
      </c>
      <c r="G23" s="413">
        <v>0</v>
      </c>
      <c r="H23" s="414">
        <v>0</v>
      </c>
    </row>
    <row r="24" spans="1:8" ht="12.75">
      <c r="A24" s="413"/>
      <c r="B24" s="413"/>
      <c r="C24" s="413"/>
      <c r="D24" s="413"/>
      <c r="E24" s="413"/>
      <c r="F24" s="413"/>
      <c r="G24" s="413"/>
      <c r="H24" s="414"/>
    </row>
    <row r="25" spans="1:8" ht="12.75">
      <c r="A25" s="413" t="s">
        <v>475</v>
      </c>
      <c r="B25" s="413"/>
      <c r="C25" s="413">
        <v>4803</v>
      </c>
      <c r="D25" s="413">
        <v>5016</v>
      </c>
      <c r="E25" s="413">
        <v>4976</v>
      </c>
      <c r="F25" s="413">
        <v>4900</v>
      </c>
      <c r="G25" s="413">
        <v>4800</v>
      </c>
      <c r="H25" s="414"/>
    </row>
    <row r="26" spans="1:8" ht="12.75">
      <c r="A26" s="413" t="s">
        <v>476</v>
      </c>
      <c r="B26" s="413"/>
      <c r="C26" s="413">
        <v>14481</v>
      </c>
      <c r="D26" s="413">
        <v>12000</v>
      </c>
      <c r="E26" s="413">
        <v>6000</v>
      </c>
      <c r="F26" s="413"/>
      <c r="G26" s="413"/>
      <c r="H26" s="414"/>
    </row>
    <row r="27" spans="1:8" ht="12.75">
      <c r="A27" s="413" t="s">
        <v>155</v>
      </c>
      <c r="B27" s="413"/>
      <c r="C27" s="413">
        <v>340</v>
      </c>
      <c r="D27" s="413">
        <v>355</v>
      </c>
      <c r="E27" s="413">
        <v>350</v>
      </c>
      <c r="F27" s="413">
        <v>300</v>
      </c>
      <c r="G27" s="413">
        <v>300</v>
      </c>
      <c r="H27" s="414"/>
    </row>
    <row r="28" spans="1:8" ht="12.75">
      <c r="A28" s="413" t="s">
        <v>477</v>
      </c>
      <c r="B28" s="413"/>
      <c r="C28" s="413">
        <v>9843</v>
      </c>
      <c r="D28" s="413">
        <v>17022</v>
      </c>
      <c r="E28" s="413">
        <v>9672</v>
      </c>
      <c r="F28" s="413">
        <v>9500</v>
      </c>
      <c r="G28" s="413">
        <v>9800</v>
      </c>
      <c r="H28" s="414"/>
    </row>
    <row r="29" spans="1:8" ht="12.75">
      <c r="A29" s="413" t="s">
        <v>478</v>
      </c>
      <c r="B29" s="413"/>
      <c r="C29" s="413">
        <v>605</v>
      </c>
      <c r="D29" s="413">
        <v>9783</v>
      </c>
      <c r="E29" s="413">
        <v>4855</v>
      </c>
      <c r="F29" s="413">
        <v>3500</v>
      </c>
      <c r="G29" s="413">
        <v>4000</v>
      </c>
      <c r="H29" s="414"/>
    </row>
    <row r="30" spans="1:8" ht="12.75">
      <c r="A30" s="413" t="s">
        <v>479</v>
      </c>
      <c r="B30" s="413"/>
      <c r="C30" s="413">
        <v>33480</v>
      </c>
      <c r="D30" s="413">
        <v>35640</v>
      </c>
      <c r="E30" s="413">
        <v>35640</v>
      </c>
      <c r="F30" s="413">
        <v>35640</v>
      </c>
      <c r="G30" s="413">
        <v>35640</v>
      </c>
      <c r="H30" s="414"/>
    </row>
    <row r="31" spans="1:8" ht="20.25" customHeight="1">
      <c r="A31" s="415" t="s">
        <v>156</v>
      </c>
      <c r="B31" s="415">
        <f>SUM(B19:B22)</f>
        <v>0</v>
      </c>
      <c r="C31" s="415">
        <f>SUM(C25:C30)</f>
        <v>63552</v>
      </c>
      <c r="D31" s="415">
        <f>SUM(D25:D30)</f>
        <v>79816</v>
      </c>
      <c r="E31" s="415">
        <f>SUM(E25:E30)</f>
        <v>61493</v>
      </c>
      <c r="F31" s="415">
        <f>SUM(F25:F30)</f>
        <v>53840</v>
      </c>
      <c r="G31" s="415">
        <f>SUM(G25:G30)</f>
        <v>54540</v>
      </c>
      <c r="H31" s="415">
        <f>SUM(H19:H22)</f>
        <v>0</v>
      </c>
    </row>
    <row r="32" spans="1:8" ht="28.5" customHeight="1">
      <c r="A32" s="419" t="s">
        <v>64</v>
      </c>
      <c r="B32" s="415"/>
      <c r="C32" s="415">
        <f aca="true" t="shared" si="1" ref="C32:H32">SUM(C31,C18,C13,C8)</f>
        <v>63552</v>
      </c>
      <c r="D32" s="415">
        <f t="shared" si="1"/>
        <v>79816</v>
      </c>
      <c r="E32" s="415">
        <f t="shared" si="1"/>
        <v>61493</v>
      </c>
      <c r="F32" s="415">
        <f t="shared" si="1"/>
        <v>53840</v>
      </c>
      <c r="G32" s="415">
        <f t="shared" si="1"/>
        <v>54540</v>
      </c>
      <c r="H32" s="415">
        <f t="shared" si="1"/>
        <v>0</v>
      </c>
    </row>
    <row r="33" spans="1:7" ht="12.75">
      <c r="A33" s="410"/>
      <c r="B33" s="410"/>
      <c r="C33" s="410"/>
      <c r="D33" s="410"/>
      <c r="E33" s="410"/>
      <c r="F33" s="410"/>
      <c r="G33" s="410"/>
    </row>
    <row r="34" spans="1:7" ht="12.75">
      <c r="A34" s="410"/>
      <c r="B34" s="410"/>
      <c r="C34" s="410"/>
      <c r="D34" s="410"/>
      <c r="E34" s="410"/>
      <c r="F34" s="410"/>
      <c r="G34" s="410"/>
    </row>
    <row r="35" spans="1:8" ht="12.75">
      <c r="A35" s="410"/>
      <c r="B35" s="410"/>
      <c r="C35" s="410"/>
      <c r="D35" s="410"/>
      <c r="E35" s="410"/>
      <c r="F35" s="410"/>
      <c r="G35" s="410"/>
      <c r="H35" s="1074"/>
    </row>
    <row r="36" spans="1:7" ht="12.75">
      <c r="A36" s="410"/>
      <c r="B36" s="410"/>
      <c r="C36" s="410"/>
      <c r="D36" s="410"/>
      <c r="E36" s="410"/>
      <c r="F36" s="410"/>
      <c r="G36" s="410"/>
    </row>
    <row r="37" spans="1:7" ht="12.75">
      <c r="A37" s="410"/>
      <c r="B37" s="410"/>
      <c r="C37" s="410"/>
      <c r="D37" s="410"/>
      <c r="E37" s="410"/>
      <c r="F37" s="410"/>
      <c r="G37" s="410"/>
    </row>
    <row r="38" spans="1:7" ht="12.75">
      <c r="A38" s="410"/>
      <c r="B38" s="410"/>
      <c r="C38" s="410"/>
      <c r="D38" s="410"/>
      <c r="E38" s="410"/>
      <c r="F38" s="410"/>
      <c r="G38" s="410"/>
    </row>
    <row r="39" spans="1:7" ht="12.75">
      <c r="A39" s="410"/>
      <c r="B39" s="410"/>
      <c r="C39" s="410"/>
      <c r="D39" s="410"/>
      <c r="E39" s="410"/>
      <c r="F39" s="410"/>
      <c r="G39" s="410"/>
    </row>
    <row r="40" spans="1:7" ht="12.75">
      <c r="A40" s="410"/>
      <c r="B40" s="410"/>
      <c r="C40" s="410"/>
      <c r="D40" s="410"/>
      <c r="E40" s="410"/>
      <c r="F40" s="410"/>
      <c r="G40" s="410"/>
    </row>
    <row r="41" spans="1:7" ht="12.75">
      <c r="A41" s="410"/>
      <c r="B41" s="410"/>
      <c r="C41" s="410"/>
      <c r="D41" s="410"/>
      <c r="E41" s="410"/>
      <c r="F41" s="410"/>
      <c r="G41" s="410"/>
    </row>
    <row r="42" spans="1:7" ht="12.75">
      <c r="A42" s="410"/>
      <c r="B42" s="410"/>
      <c r="C42" s="410"/>
      <c r="D42" s="410"/>
      <c r="E42" s="410"/>
      <c r="F42" s="410"/>
      <c r="G42" s="410"/>
    </row>
    <row r="43" spans="1:7" ht="12.75">
      <c r="A43" s="410"/>
      <c r="B43" s="410"/>
      <c r="C43" s="410"/>
      <c r="D43" s="410"/>
      <c r="E43" s="410"/>
      <c r="F43" s="410"/>
      <c r="G43" s="410"/>
    </row>
    <row r="44" spans="1:7" ht="12.75">
      <c r="A44" s="410"/>
      <c r="B44" s="410"/>
      <c r="C44" s="410"/>
      <c r="D44" s="410"/>
      <c r="E44" s="410"/>
      <c r="F44" s="410"/>
      <c r="G44" s="410"/>
    </row>
    <row r="45" spans="1:7" ht="12.75">
      <c r="A45" s="410"/>
      <c r="B45" s="410"/>
      <c r="C45" s="410"/>
      <c r="D45" s="410"/>
      <c r="E45" s="410"/>
      <c r="F45" s="410"/>
      <c r="G45" s="410"/>
    </row>
    <row r="46" spans="1:7" ht="12.75">
      <c r="A46" s="410"/>
      <c r="B46" s="410"/>
      <c r="C46" s="410"/>
      <c r="D46" s="410"/>
      <c r="E46" s="410"/>
      <c r="F46" s="410"/>
      <c r="G46" s="410"/>
    </row>
    <row r="47" spans="1:7" ht="12.75">
      <c r="A47" s="410"/>
      <c r="B47" s="410"/>
      <c r="C47" s="410"/>
      <c r="D47" s="410"/>
      <c r="E47" s="410"/>
      <c r="F47" s="410"/>
      <c r="G47" s="410"/>
    </row>
    <row r="48" spans="1:7" ht="12.75">
      <c r="A48" s="410"/>
      <c r="B48" s="410"/>
      <c r="C48" s="410"/>
      <c r="D48" s="410"/>
      <c r="E48" s="410"/>
      <c r="F48" s="410"/>
      <c r="G48" s="410"/>
    </row>
    <row r="49" spans="1:7" ht="12.75">
      <c r="A49" s="410"/>
      <c r="B49" s="410"/>
      <c r="C49" s="410"/>
      <c r="D49" s="410"/>
      <c r="E49" s="410"/>
      <c r="F49" s="410"/>
      <c r="G49" s="410"/>
    </row>
    <row r="50" spans="1:7" ht="12.75">
      <c r="A50" s="410"/>
      <c r="B50" s="410"/>
      <c r="C50" s="410"/>
      <c r="D50" s="410"/>
      <c r="E50" s="410"/>
      <c r="F50" s="410"/>
      <c r="G50" s="410"/>
    </row>
    <row r="51" spans="1:7" ht="12.75">
      <c r="A51" s="410"/>
      <c r="B51" s="410"/>
      <c r="C51" s="410"/>
      <c r="D51" s="410"/>
      <c r="E51" s="410"/>
      <c r="F51" s="410"/>
      <c r="G51" s="410"/>
    </row>
    <row r="52" spans="1:7" ht="12.75">
      <c r="A52" s="410"/>
      <c r="B52" s="410"/>
      <c r="C52" s="410"/>
      <c r="D52" s="410"/>
      <c r="E52" s="410"/>
      <c r="F52" s="410"/>
      <c r="G52" s="410"/>
    </row>
    <row r="53" spans="1:7" ht="12.75">
      <c r="A53" s="410"/>
      <c r="B53" s="410"/>
      <c r="C53" s="410"/>
      <c r="D53" s="410"/>
      <c r="E53" s="410"/>
      <c r="F53" s="410"/>
      <c r="G53" s="410"/>
    </row>
    <row r="54" spans="1:7" ht="12.75">
      <c r="A54" s="410"/>
      <c r="B54" s="410"/>
      <c r="C54" s="410"/>
      <c r="D54" s="410"/>
      <c r="E54" s="410"/>
      <c r="F54" s="410"/>
      <c r="G54" s="410"/>
    </row>
    <row r="55" spans="1:7" ht="12.75">
      <c r="A55" s="410"/>
      <c r="B55" s="410"/>
      <c r="C55" s="410"/>
      <c r="D55" s="410"/>
      <c r="E55" s="410"/>
      <c r="F55" s="410"/>
      <c r="G55" s="410"/>
    </row>
    <row r="56" spans="1:7" ht="12.75">
      <c r="A56" s="410"/>
      <c r="B56" s="410"/>
      <c r="C56" s="410"/>
      <c r="D56" s="410"/>
      <c r="E56" s="410"/>
      <c r="F56" s="410"/>
      <c r="G56" s="410"/>
    </row>
    <row r="57" spans="1:7" ht="12.75">
      <c r="A57" s="410"/>
      <c r="B57" s="410"/>
      <c r="C57" s="410"/>
      <c r="D57" s="410"/>
      <c r="E57" s="410"/>
      <c r="F57" s="410"/>
      <c r="G57" s="410"/>
    </row>
    <row r="58" spans="1:7" ht="12.75">
      <c r="A58" s="410"/>
      <c r="B58" s="410"/>
      <c r="C58" s="410"/>
      <c r="D58" s="410"/>
      <c r="E58" s="410"/>
      <c r="F58" s="410"/>
      <c r="G58" s="410"/>
    </row>
    <row r="59" spans="1:7" ht="12.75">
      <c r="A59" s="410"/>
      <c r="B59" s="410"/>
      <c r="C59" s="410"/>
      <c r="D59" s="410"/>
      <c r="E59" s="410"/>
      <c r="F59" s="410"/>
      <c r="G59" s="410"/>
    </row>
    <row r="60" spans="1:7" ht="12.75">
      <c r="A60" s="410"/>
      <c r="B60" s="410"/>
      <c r="C60" s="410"/>
      <c r="D60" s="410"/>
      <c r="E60" s="410"/>
      <c r="F60" s="410"/>
      <c r="G60" s="410"/>
    </row>
    <row r="61" spans="1:7" ht="12.75">
      <c r="A61" s="410"/>
      <c r="B61" s="410"/>
      <c r="C61" s="410"/>
      <c r="D61" s="410"/>
      <c r="E61" s="410"/>
      <c r="F61" s="410"/>
      <c r="G61" s="410"/>
    </row>
    <row r="62" spans="1:7" ht="12.75">
      <c r="A62" s="410"/>
      <c r="B62" s="410"/>
      <c r="C62" s="410"/>
      <c r="D62" s="410"/>
      <c r="E62" s="410"/>
      <c r="F62" s="410"/>
      <c r="G62" s="410"/>
    </row>
    <row r="63" spans="1:7" ht="12.75">
      <c r="A63" s="410"/>
      <c r="B63" s="410"/>
      <c r="C63" s="410"/>
      <c r="D63" s="410"/>
      <c r="E63" s="410"/>
      <c r="F63" s="410"/>
      <c r="G63" s="410"/>
    </row>
    <row r="64" spans="1:7" ht="12.75">
      <c r="A64" s="410"/>
      <c r="B64" s="410"/>
      <c r="C64" s="410"/>
      <c r="D64" s="410"/>
      <c r="E64" s="410"/>
      <c r="F64" s="410"/>
      <c r="G64" s="410"/>
    </row>
    <row r="65" spans="1:7" ht="12.75">
      <c r="A65" s="410"/>
      <c r="B65" s="410"/>
      <c r="C65" s="410"/>
      <c r="D65" s="410"/>
      <c r="E65" s="410"/>
      <c r="F65" s="410"/>
      <c r="G65" s="410"/>
    </row>
    <row r="66" spans="1:7" ht="12.75">
      <c r="A66" s="410"/>
      <c r="B66" s="410"/>
      <c r="C66" s="410"/>
      <c r="D66" s="410"/>
      <c r="E66" s="410"/>
      <c r="F66" s="410"/>
      <c r="G66" s="410"/>
    </row>
    <row r="67" spans="1:7" ht="12.75">
      <c r="A67" s="410"/>
      <c r="B67" s="410"/>
      <c r="C67" s="410"/>
      <c r="D67" s="410"/>
      <c r="E67" s="410"/>
      <c r="F67" s="410"/>
      <c r="G67" s="410"/>
    </row>
    <row r="68" spans="1:7" ht="12.75">
      <c r="A68" s="410"/>
      <c r="B68" s="410"/>
      <c r="C68" s="410"/>
      <c r="D68" s="410"/>
      <c r="E68" s="410"/>
      <c r="F68" s="410"/>
      <c r="G68" s="410"/>
    </row>
    <row r="69" spans="1:7" ht="12.75">
      <c r="A69" s="410"/>
      <c r="B69" s="410"/>
      <c r="C69" s="410"/>
      <c r="D69" s="410"/>
      <c r="E69" s="410"/>
      <c r="F69" s="410"/>
      <c r="G69" s="410"/>
    </row>
    <row r="70" spans="1:7" ht="12.75">
      <c r="A70" s="410"/>
      <c r="B70" s="410"/>
      <c r="C70" s="410"/>
      <c r="D70" s="410"/>
      <c r="E70" s="410"/>
      <c r="F70" s="410"/>
      <c r="G70" s="410"/>
    </row>
    <row r="71" spans="1:7" ht="12.75">
      <c r="A71" s="410"/>
      <c r="B71" s="410"/>
      <c r="C71" s="410"/>
      <c r="D71" s="410"/>
      <c r="E71" s="410"/>
      <c r="F71" s="410"/>
      <c r="G71" s="410"/>
    </row>
    <row r="72" spans="1:7" ht="12.75">
      <c r="A72" s="410"/>
      <c r="B72" s="410"/>
      <c r="C72" s="410"/>
      <c r="D72" s="410"/>
      <c r="E72" s="410"/>
      <c r="F72" s="410"/>
      <c r="G72" s="410"/>
    </row>
    <row r="73" spans="1:7" ht="12.75">
      <c r="A73" s="410"/>
      <c r="B73" s="410"/>
      <c r="C73" s="410"/>
      <c r="D73" s="410"/>
      <c r="E73" s="410"/>
      <c r="F73" s="410"/>
      <c r="G73" s="410"/>
    </row>
    <row r="74" spans="1:7" ht="12.75">
      <c r="A74" s="410"/>
      <c r="B74" s="410"/>
      <c r="C74" s="410"/>
      <c r="D74" s="410"/>
      <c r="E74" s="410"/>
      <c r="F74" s="410"/>
      <c r="G74" s="410"/>
    </row>
    <row r="75" spans="1:7" ht="12.75">
      <c r="A75" s="410"/>
      <c r="B75" s="410"/>
      <c r="C75" s="410"/>
      <c r="D75" s="410"/>
      <c r="E75" s="410"/>
      <c r="F75" s="410"/>
      <c r="G75" s="410"/>
    </row>
    <row r="76" spans="1:7" ht="12.75">
      <c r="A76" s="410"/>
      <c r="B76" s="410"/>
      <c r="C76" s="410"/>
      <c r="D76" s="410"/>
      <c r="E76" s="410"/>
      <c r="F76" s="410"/>
      <c r="G76" s="410"/>
    </row>
    <row r="77" spans="1:7" ht="12.75">
      <c r="A77" s="410"/>
      <c r="B77" s="410"/>
      <c r="C77" s="410"/>
      <c r="D77" s="410"/>
      <c r="E77" s="410"/>
      <c r="F77" s="410"/>
      <c r="G77" s="410"/>
    </row>
    <row r="78" spans="1:7" ht="12.75">
      <c r="A78" s="410"/>
      <c r="B78" s="410"/>
      <c r="C78" s="410"/>
      <c r="D78" s="410"/>
      <c r="E78" s="410"/>
      <c r="F78" s="410"/>
      <c r="G78" s="410"/>
    </row>
    <row r="79" spans="1:7" ht="12.75">
      <c r="A79" s="410"/>
      <c r="B79" s="410"/>
      <c r="C79" s="410"/>
      <c r="D79" s="410"/>
      <c r="E79" s="410"/>
      <c r="F79" s="410"/>
      <c r="G79" s="410"/>
    </row>
    <row r="80" spans="1:7" ht="12.75">
      <c r="A80" s="410"/>
      <c r="B80" s="410"/>
      <c r="C80" s="410"/>
      <c r="D80" s="410"/>
      <c r="E80" s="410"/>
      <c r="F80" s="410"/>
      <c r="G80" s="410"/>
    </row>
    <row r="81" spans="1:7" ht="12.75">
      <c r="A81" s="410"/>
      <c r="B81" s="410"/>
      <c r="C81" s="410"/>
      <c r="D81" s="410"/>
      <c r="E81" s="410"/>
      <c r="F81" s="410"/>
      <c r="G81" s="410"/>
    </row>
    <row r="82" spans="1:7" ht="12.75">
      <c r="A82" s="410"/>
      <c r="B82" s="410"/>
      <c r="C82" s="410"/>
      <c r="D82" s="410"/>
      <c r="E82" s="410"/>
      <c r="F82" s="410"/>
      <c r="G82" s="410"/>
    </row>
    <row r="83" spans="1:7" ht="12.75">
      <c r="A83" s="410"/>
      <c r="B83" s="410"/>
      <c r="C83" s="410"/>
      <c r="D83" s="410"/>
      <c r="E83" s="410"/>
      <c r="F83" s="410"/>
      <c r="G83" s="410"/>
    </row>
    <row r="84" spans="1:7" ht="12.75">
      <c r="A84" s="410"/>
      <c r="B84" s="410"/>
      <c r="C84" s="410"/>
      <c r="D84" s="410"/>
      <c r="E84" s="410"/>
      <c r="F84" s="410"/>
      <c r="G84" s="410"/>
    </row>
    <row r="85" spans="1:7" ht="12.75">
      <c r="A85" s="410"/>
      <c r="B85" s="410"/>
      <c r="C85" s="410"/>
      <c r="D85" s="410"/>
      <c r="E85" s="410"/>
      <c r="F85" s="410"/>
      <c r="G85" s="410"/>
    </row>
    <row r="86" spans="1:7" ht="12.75">
      <c r="A86" s="410"/>
      <c r="B86" s="410"/>
      <c r="C86" s="410"/>
      <c r="D86" s="410"/>
      <c r="E86" s="410"/>
      <c r="F86" s="410"/>
      <c r="G86" s="410"/>
    </row>
  </sheetData>
  <sheetProtection/>
  <mergeCells count="2">
    <mergeCell ref="A1:H1"/>
    <mergeCell ref="E2:O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B1">
      <selection activeCell="C2" sqref="C2:F2"/>
    </sheetView>
  </sheetViews>
  <sheetFormatPr defaultColWidth="9.00390625" defaultRowHeight="19.5" customHeight="1"/>
  <cols>
    <col min="1" max="1" width="5.25390625" style="489" customWidth="1"/>
    <col min="2" max="2" width="52.375" style="489" customWidth="1"/>
    <col min="3" max="3" width="42.625" style="489" customWidth="1"/>
    <col min="4" max="5" width="12.75390625" style="489" customWidth="1"/>
    <col min="6" max="6" width="12.25390625" style="520" customWidth="1"/>
    <col min="7" max="16384" width="9.125" style="489" customWidth="1"/>
  </cols>
  <sheetData>
    <row r="1" spans="2:6" ht="19.5" customHeight="1">
      <c r="B1" s="1107" t="s">
        <v>530</v>
      </c>
      <c r="C1" s="1107"/>
      <c r="D1" s="1107"/>
      <c r="E1" s="1107"/>
      <c r="F1" s="1107"/>
    </row>
    <row r="2" spans="3:6" ht="19.5" customHeight="1">
      <c r="C2" s="1113" t="s">
        <v>927</v>
      </c>
      <c r="D2" s="1114"/>
      <c r="E2" s="1114"/>
      <c r="F2" s="1114"/>
    </row>
    <row r="4" spans="1:6" ht="19.5" customHeight="1">
      <c r="A4" s="490" t="s">
        <v>157</v>
      </c>
      <c r="B4" s="491" t="s">
        <v>369</v>
      </c>
      <c r="C4" s="492" t="s">
        <v>370</v>
      </c>
      <c r="D4" s="1108" t="s">
        <v>369</v>
      </c>
      <c r="E4" s="1109"/>
      <c r="F4" s="1110"/>
    </row>
    <row r="5" spans="1:6" ht="19.5" customHeight="1">
      <c r="A5" s="493" t="s">
        <v>159</v>
      </c>
      <c r="B5" s="494" t="s">
        <v>371</v>
      </c>
      <c r="C5" s="495" t="s">
        <v>372</v>
      </c>
      <c r="D5" s="496" t="s">
        <v>373</v>
      </c>
      <c r="E5" s="496" t="s">
        <v>374</v>
      </c>
      <c r="F5" s="497" t="s">
        <v>375</v>
      </c>
    </row>
    <row r="6" spans="1:6" ht="29.25" customHeight="1">
      <c r="A6" s="498" t="s">
        <v>351</v>
      </c>
      <c r="B6" s="499" t="s">
        <v>376</v>
      </c>
      <c r="C6" s="495" t="s">
        <v>377</v>
      </c>
      <c r="D6" s="494" t="s">
        <v>378</v>
      </c>
      <c r="E6" s="500" t="s">
        <v>379</v>
      </c>
      <c r="F6" s="501">
        <v>0</v>
      </c>
    </row>
    <row r="7" spans="1:6" ht="29.25" customHeight="1">
      <c r="A7" s="498" t="s">
        <v>360</v>
      </c>
      <c r="B7" s="499" t="s">
        <v>380</v>
      </c>
      <c r="C7" s="495" t="s">
        <v>377</v>
      </c>
      <c r="D7" s="494" t="s">
        <v>378</v>
      </c>
      <c r="E7" s="500" t="s">
        <v>379</v>
      </c>
      <c r="F7" s="501">
        <v>0</v>
      </c>
    </row>
    <row r="8" spans="1:6" ht="30.75" customHeight="1">
      <c r="A8" s="502" t="s">
        <v>361</v>
      </c>
      <c r="B8" s="503" t="s">
        <v>381</v>
      </c>
      <c r="C8" s="496"/>
      <c r="D8" s="496"/>
      <c r="E8" s="504"/>
      <c r="F8" s="504">
        <v>0</v>
      </c>
    </row>
    <row r="9" spans="1:6" ht="21.75" customHeight="1">
      <c r="A9" s="502"/>
      <c r="B9" s="503" t="s">
        <v>382</v>
      </c>
      <c r="C9" s="502"/>
      <c r="D9" s="505" t="s">
        <v>379</v>
      </c>
      <c r="E9" s="504"/>
      <c r="F9" s="504">
        <v>0</v>
      </c>
    </row>
    <row r="10" spans="1:6" ht="23.25" customHeight="1">
      <c r="A10" s="502"/>
      <c r="B10" s="503" t="s">
        <v>383</v>
      </c>
      <c r="C10" s="503"/>
      <c r="D10" s="491" t="s">
        <v>377</v>
      </c>
      <c r="E10" s="491" t="s">
        <v>377</v>
      </c>
      <c r="F10" s="506"/>
    </row>
    <row r="11" spans="1:6" ht="0.75" customHeight="1" hidden="1">
      <c r="A11" s="502"/>
      <c r="B11" s="503"/>
      <c r="C11" s="503"/>
      <c r="D11" s="491" t="s">
        <v>384</v>
      </c>
      <c r="E11" s="507" t="s">
        <v>384</v>
      </c>
      <c r="F11" s="506">
        <v>0</v>
      </c>
    </row>
    <row r="12" spans="1:6" ht="19.5" customHeight="1">
      <c r="A12" s="502"/>
      <c r="B12" s="503" t="s">
        <v>385</v>
      </c>
      <c r="C12" s="502"/>
      <c r="D12" s="491" t="s">
        <v>384</v>
      </c>
      <c r="E12" s="507" t="s">
        <v>384</v>
      </c>
      <c r="F12" s="506">
        <v>0</v>
      </c>
    </row>
    <row r="13" spans="1:6" ht="19.5" customHeight="1">
      <c r="A13" s="502"/>
      <c r="B13" s="503" t="s">
        <v>386</v>
      </c>
      <c r="C13" s="495" t="s">
        <v>377</v>
      </c>
      <c r="D13" s="491" t="s">
        <v>384</v>
      </c>
      <c r="E13" s="507" t="s">
        <v>384</v>
      </c>
      <c r="F13" s="506">
        <v>0</v>
      </c>
    </row>
    <row r="14" spans="1:7" ht="38.25" customHeight="1">
      <c r="A14" s="502" t="s">
        <v>387</v>
      </c>
      <c r="B14" s="503" t="s">
        <v>388</v>
      </c>
      <c r="C14" s="1037" t="s">
        <v>820</v>
      </c>
      <c r="D14" s="1111">
        <f>------'[1]13. mell. létszám'!I19</f>
        <v>0</v>
      </c>
      <c r="E14" s="508"/>
      <c r="F14" s="506">
        <v>2512</v>
      </c>
      <c r="G14" s="509"/>
    </row>
    <row r="15" spans="1:9" ht="19.5" customHeight="1" hidden="1">
      <c r="A15" s="502"/>
      <c r="B15" s="503"/>
      <c r="C15" s="496"/>
      <c r="D15" s="1112"/>
      <c r="E15" s="508"/>
      <c r="F15" s="506"/>
      <c r="G15" s="509"/>
      <c r="I15" s="506">
        <v>204</v>
      </c>
    </row>
    <row r="16" spans="1:9" ht="19.5" customHeight="1" hidden="1">
      <c r="A16" s="502"/>
      <c r="B16" s="503"/>
      <c r="C16" s="496"/>
      <c r="D16" s="1112"/>
      <c r="E16" s="508"/>
      <c r="F16" s="506"/>
      <c r="G16" s="509"/>
      <c r="I16" s="506">
        <v>140</v>
      </c>
    </row>
    <row r="17" spans="1:9" ht="27" customHeight="1" hidden="1">
      <c r="A17" s="496"/>
      <c r="B17" s="498"/>
      <c r="C17" s="510"/>
      <c r="D17" s="1112"/>
      <c r="E17" s="511"/>
      <c r="F17" s="512"/>
      <c r="G17" s="513"/>
      <c r="I17" s="512">
        <v>1223</v>
      </c>
    </row>
    <row r="18" spans="1:9" ht="19.5" customHeight="1" hidden="1">
      <c r="A18" s="496"/>
      <c r="B18" s="502"/>
      <c r="C18" s="514"/>
      <c r="D18" s="1112"/>
      <c r="E18" s="515"/>
      <c r="F18" s="512"/>
      <c r="G18" s="509"/>
      <c r="I18" s="512">
        <v>820</v>
      </c>
    </row>
    <row r="19" spans="1:9" ht="19.5" customHeight="1" thickBot="1">
      <c r="A19" s="502" t="s">
        <v>389</v>
      </c>
      <c r="B19" s="516" t="s">
        <v>390</v>
      </c>
      <c r="C19" s="495" t="s">
        <v>377</v>
      </c>
      <c r="D19" s="491" t="s">
        <v>384</v>
      </c>
      <c r="E19" s="507" t="s">
        <v>384</v>
      </c>
      <c r="F19" s="506">
        <v>0</v>
      </c>
      <c r="I19" s="506">
        <v>0</v>
      </c>
    </row>
    <row r="20" spans="1:6" ht="19.5" customHeight="1" thickBot="1">
      <c r="A20" s="517"/>
      <c r="B20" s="518" t="s">
        <v>391</v>
      </c>
      <c r="C20" s="518"/>
      <c r="D20" s="517"/>
      <c r="E20" s="517"/>
      <c r="F20" s="519">
        <f>SUM(F6:F19)</f>
        <v>2512</v>
      </c>
    </row>
  </sheetData>
  <sheetProtection/>
  <mergeCells count="4">
    <mergeCell ref="B1:F1"/>
    <mergeCell ref="D4:F4"/>
    <mergeCell ref="D14:D18"/>
    <mergeCell ref="C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47.625" style="409" customWidth="1"/>
    <col min="2" max="2" width="10.75390625" style="409" customWidth="1"/>
    <col min="3" max="3" width="10.00390625" style="409" customWidth="1"/>
    <col min="4" max="4" width="8.625" style="409" customWidth="1"/>
    <col min="5" max="5" width="11.125" style="409" customWidth="1"/>
    <col min="6" max="16384" width="9.125" style="409" customWidth="1"/>
  </cols>
  <sheetData>
    <row r="1" spans="1:2" ht="63.75" customHeight="1">
      <c r="A1" s="1115" t="s">
        <v>900</v>
      </c>
      <c r="B1" s="1116"/>
    </row>
    <row r="2" spans="1:4" ht="12.75">
      <c r="A2" s="1113" t="s">
        <v>928</v>
      </c>
      <c r="B2" s="1114"/>
      <c r="C2" s="1114"/>
      <c r="D2" s="1114"/>
    </row>
    <row r="3" spans="1:2" ht="12.75">
      <c r="A3" s="521"/>
      <c r="B3" s="521"/>
    </row>
    <row r="4" spans="1:5" ht="27" customHeight="1">
      <c r="A4" s="522" t="s">
        <v>1</v>
      </c>
      <c r="B4" s="412" t="s">
        <v>120</v>
      </c>
      <c r="C4" s="960" t="s">
        <v>464</v>
      </c>
      <c r="D4" s="961" t="s">
        <v>465</v>
      </c>
      <c r="E4" s="563" t="s">
        <v>531</v>
      </c>
    </row>
    <row r="5" spans="1:5" ht="1.5" customHeight="1" hidden="1">
      <c r="A5" s="523"/>
      <c r="B5" s="524"/>
      <c r="C5" s="414"/>
      <c r="D5" s="414"/>
      <c r="E5" s="414"/>
    </row>
    <row r="6" spans="1:5" ht="14.25" hidden="1">
      <c r="A6" s="523"/>
      <c r="B6" s="525"/>
      <c r="C6" s="414"/>
      <c r="D6" s="414"/>
      <c r="E6" s="414"/>
    </row>
    <row r="7" spans="1:5" ht="14.25" hidden="1">
      <c r="A7" s="523"/>
      <c r="B7" s="525"/>
      <c r="C7" s="414"/>
      <c r="D7" s="414"/>
      <c r="E7" s="414"/>
    </row>
    <row r="8" spans="1:5" ht="33.75" customHeight="1">
      <c r="A8" s="523" t="s">
        <v>121</v>
      </c>
      <c r="B8" s="526">
        <v>7200</v>
      </c>
      <c r="C8" s="416">
        <v>6480</v>
      </c>
      <c r="D8" s="416">
        <v>720</v>
      </c>
      <c r="E8" s="416">
        <v>6087</v>
      </c>
    </row>
    <row r="9" spans="1:5" ht="28.5" customHeight="1">
      <c r="A9" s="523" t="s">
        <v>447</v>
      </c>
      <c r="B9" s="526">
        <v>48500</v>
      </c>
      <c r="C9" s="416">
        <v>36640</v>
      </c>
      <c r="D9" s="416">
        <v>11860</v>
      </c>
      <c r="E9" s="416">
        <v>39032</v>
      </c>
    </row>
    <row r="10" spans="1:5" ht="28.5" customHeight="1" hidden="1">
      <c r="A10" s="528"/>
      <c r="B10" s="529"/>
      <c r="C10" s="416"/>
      <c r="D10" s="416"/>
      <c r="E10" s="416"/>
    </row>
    <row r="11" spans="1:5" ht="34.5" customHeight="1">
      <c r="A11" s="523" t="s">
        <v>122</v>
      </c>
      <c r="B11" s="529">
        <v>15000</v>
      </c>
      <c r="C11" s="416">
        <v>13500</v>
      </c>
      <c r="D11" s="416">
        <v>1500</v>
      </c>
      <c r="E11" s="416">
        <v>14350</v>
      </c>
    </row>
    <row r="12" spans="1:5" ht="36.75" customHeight="1">
      <c r="A12" s="523" t="s">
        <v>123</v>
      </c>
      <c r="B12" s="529">
        <v>500</v>
      </c>
      <c r="C12" s="416">
        <v>450</v>
      </c>
      <c r="D12" s="416">
        <v>50</v>
      </c>
      <c r="E12" s="416">
        <v>1384</v>
      </c>
    </row>
    <row r="13" spans="1:5" ht="35.25" customHeight="1" hidden="1">
      <c r="A13" s="523"/>
      <c r="B13" s="526"/>
      <c r="C13" s="416"/>
      <c r="D13" s="416"/>
      <c r="E13" s="416"/>
    </row>
    <row r="14" spans="1:5" ht="28.5" customHeight="1" hidden="1">
      <c r="A14" s="523"/>
      <c r="B14" s="529"/>
      <c r="C14" s="416"/>
      <c r="D14" s="416"/>
      <c r="E14" s="416"/>
    </row>
    <row r="15" spans="1:5" ht="30" customHeight="1" hidden="1">
      <c r="A15" s="523"/>
      <c r="B15" s="526"/>
      <c r="C15" s="416"/>
      <c r="D15" s="416"/>
      <c r="E15" s="416"/>
    </row>
    <row r="16" spans="1:5" ht="25.5" customHeight="1">
      <c r="A16" s="523" t="s">
        <v>124</v>
      </c>
      <c r="B16" s="526">
        <v>5350</v>
      </c>
      <c r="C16" s="416"/>
      <c r="D16" s="416">
        <v>5350</v>
      </c>
      <c r="E16" s="416">
        <v>6539</v>
      </c>
    </row>
    <row r="17" spans="1:5" ht="19.5" customHeight="1">
      <c r="A17" s="523" t="s">
        <v>125</v>
      </c>
      <c r="B17" s="530">
        <v>1500</v>
      </c>
      <c r="C17" s="416"/>
      <c r="D17" s="416">
        <v>1500</v>
      </c>
      <c r="E17" s="416">
        <v>685</v>
      </c>
    </row>
    <row r="18" spans="1:5" ht="20.25" customHeight="1">
      <c r="A18" s="523" t="s">
        <v>126</v>
      </c>
      <c r="B18" s="530">
        <v>200</v>
      </c>
      <c r="C18" s="416"/>
      <c r="D18" s="416">
        <v>200</v>
      </c>
      <c r="E18" s="416">
        <v>75</v>
      </c>
    </row>
    <row r="19" spans="1:5" ht="35.25" customHeight="1">
      <c r="A19" s="523" t="s">
        <v>127</v>
      </c>
      <c r="B19" s="531">
        <v>3300</v>
      </c>
      <c r="C19" s="416">
        <v>3300</v>
      </c>
      <c r="D19" s="416"/>
      <c r="E19" s="416"/>
    </row>
    <row r="20" spans="1:5" ht="34.5" customHeight="1">
      <c r="A20" s="523" t="s">
        <v>128</v>
      </c>
      <c r="B20" s="530">
        <v>75</v>
      </c>
      <c r="C20" s="416">
        <v>75</v>
      </c>
      <c r="D20" s="416">
        <v>20</v>
      </c>
      <c r="E20" s="416">
        <v>6</v>
      </c>
    </row>
    <row r="21" spans="1:5" ht="36" customHeight="1">
      <c r="A21" s="523" t="s">
        <v>129</v>
      </c>
      <c r="B21" s="526">
        <v>500</v>
      </c>
      <c r="C21" s="416"/>
      <c r="D21" s="416">
        <v>500</v>
      </c>
      <c r="E21" s="416">
        <v>34</v>
      </c>
    </row>
    <row r="22" spans="1:5" ht="27" customHeight="1">
      <c r="A22" s="523" t="s">
        <v>153</v>
      </c>
      <c r="B22" s="526">
        <v>400</v>
      </c>
      <c r="C22" s="416">
        <v>400</v>
      </c>
      <c r="D22" s="416"/>
      <c r="E22" s="416">
        <v>230</v>
      </c>
    </row>
    <row r="23" spans="1:5" ht="27" customHeight="1">
      <c r="A23" s="523" t="s">
        <v>392</v>
      </c>
      <c r="B23" s="526">
        <v>1200</v>
      </c>
      <c r="C23" s="416"/>
      <c r="D23" s="416">
        <v>1200</v>
      </c>
      <c r="E23" s="416"/>
    </row>
    <row r="24" spans="1:5" ht="0.75" customHeight="1">
      <c r="A24" s="523"/>
      <c r="B24" s="526"/>
      <c r="C24" s="416"/>
      <c r="D24" s="416"/>
      <c r="E24" s="416"/>
    </row>
    <row r="25" spans="1:5" ht="39.75" customHeight="1">
      <c r="A25" s="532" t="s">
        <v>131</v>
      </c>
      <c r="B25" s="533">
        <f>SUM(B5:B24)</f>
        <v>83725</v>
      </c>
      <c r="C25" s="533">
        <f>SUM(C8:C24)</f>
        <v>60845</v>
      </c>
      <c r="D25" s="533">
        <f>SUM(D8:D24)</f>
        <v>22900</v>
      </c>
      <c r="E25" s="533">
        <f>SUM(E8:E24)</f>
        <v>68422</v>
      </c>
    </row>
    <row r="26" spans="1:5" ht="33" customHeight="1">
      <c r="A26" s="523" t="s">
        <v>132</v>
      </c>
      <c r="B26" s="534"/>
      <c r="C26" s="416"/>
      <c r="D26" s="416"/>
      <c r="E26" s="416"/>
    </row>
    <row r="27" spans="1:5" ht="30.75" customHeight="1">
      <c r="A27" s="535" t="s">
        <v>133</v>
      </c>
      <c r="B27" s="536"/>
      <c r="C27" s="416"/>
      <c r="D27" s="416"/>
      <c r="E27" s="416"/>
    </row>
    <row r="28" spans="1:5" ht="32.25" customHeight="1">
      <c r="A28" s="523" t="s">
        <v>134</v>
      </c>
      <c r="B28" s="534"/>
      <c r="C28" s="416"/>
      <c r="D28" s="416"/>
      <c r="E28" s="416"/>
    </row>
    <row r="29" spans="1:5" ht="32.25" customHeight="1" hidden="1">
      <c r="A29" s="523"/>
      <c r="B29" s="534"/>
      <c r="C29" s="416"/>
      <c r="D29" s="416"/>
      <c r="E29" s="416"/>
    </row>
    <row r="30" spans="1:5" ht="27" customHeight="1">
      <c r="A30" s="523" t="s">
        <v>135</v>
      </c>
      <c r="B30" s="534"/>
      <c r="C30" s="416"/>
      <c r="D30" s="416"/>
      <c r="E30" s="416"/>
    </row>
    <row r="31" spans="1:5" ht="20.25" customHeight="1">
      <c r="A31" s="523" t="s">
        <v>136</v>
      </c>
      <c r="B31" s="534">
        <v>200</v>
      </c>
      <c r="C31" s="416"/>
      <c r="D31" s="416">
        <v>200</v>
      </c>
      <c r="E31" s="416">
        <v>133</v>
      </c>
    </row>
    <row r="32" spans="1:5" ht="19.5" customHeight="1">
      <c r="A32" s="523" t="s">
        <v>137</v>
      </c>
      <c r="B32" s="537">
        <v>100</v>
      </c>
      <c r="C32" s="416"/>
      <c r="D32" s="416">
        <v>100</v>
      </c>
      <c r="E32" s="416"/>
    </row>
    <row r="33" spans="1:5" ht="42" customHeight="1">
      <c r="A33" s="523" t="s">
        <v>393</v>
      </c>
      <c r="B33" s="526"/>
      <c r="C33" s="416"/>
      <c r="D33" s="416"/>
      <c r="E33" s="416"/>
    </row>
    <row r="34" spans="1:5" ht="27" customHeight="1">
      <c r="A34" s="523" t="s">
        <v>154</v>
      </c>
      <c r="B34" s="526">
        <v>700</v>
      </c>
      <c r="C34" s="416"/>
      <c r="D34" s="416">
        <v>700</v>
      </c>
      <c r="E34" s="416">
        <v>700</v>
      </c>
    </row>
    <row r="35" spans="1:5" ht="27.75" customHeight="1">
      <c r="A35" s="523" t="s">
        <v>394</v>
      </c>
      <c r="B35" s="526">
        <v>800</v>
      </c>
      <c r="C35" s="416"/>
      <c r="D35" s="416">
        <v>800</v>
      </c>
      <c r="E35" s="416">
        <v>800</v>
      </c>
    </row>
    <row r="36" spans="1:5" ht="33.75" customHeight="1">
      <c r="A36" s="523" t="s">
        <v>130</v>
      </c>
      <c r="B36" s="526"/>
      <c r="C36" s="416"/>
      <c r="D36" s="416"/>
      <c r="E36" s="416">
        <v>736</v>
      </c>
    </row>
    <row r="37" spans="1:5" ht="33.75" customHeight="1">
      <c r="A37" s="538" t="s">
        <v>138</v>
      </c>
      <c r="B37" s="526">
        <f>SUM(B26:B36)</f>
        <v>1800</v>
      </c>
      <c r="C37" s="416"/>
      <c r="D37" s="416">
        <f>SUM(D31:D36)</f>
        <v>1800</v>
      </c>
      <c r="E37" s="416">
        <f>SUM(E31:E36)</f>
        <v>2369</v>
      </c>
    </row>
    <row r="38" spans="1:5" ht="57.75" customHeight="1">
      <c r="A38" s="539" t="s">
        <v>139</v>
      </c>
      <c r="B38" s="540">
        <f>SUM(B37,B25)</f>
        <v>85525</v>
      </c>
      <c r="C38" s="540">
        <f>SUM(C37,C25)</f>
        <v>60845</v>
      </c>
      <c r="D38" s="540">
        <f>SUM(D37,D25)</f>
        <v>24700</v>
      </c>
      <c r="E38" s="540">
        <f>SUM(E37,E25)</f>
        <v>70791</v>
      </c>
    </row>
    <row r="39" spans="1:5" ht="12.75">
      <c r="A39" s="541" t="s">
        <v>140</v>
      </c>
      <c r="B39" s="542"/>
      <c r="C39" s="416"/>
      <c r="D39" s="416"/>
      <c r="E39" s="416"/>
    </row>
    <row r="40" spans="1:5" ht="27.75" customHeight="1">
      <c r="A40" s="541" t="s">
        <v>141</v>
      </c>
      <c r="B40" s="542"/>
      <c r="C40" s="416"/>
      <c r="D40" s="416"/>
      <c r="E40" s="416"/>
    </row>
    <row r="41" spans="1:5" ht="30" customHeight="1">
      <c r="A41" s="541" t="s">
        <v>142</v>
      </c>
      <c r="B41" s="542"/>
      <c r="C41" s="416"/>
      <c r="D41" s="416"/>
      <c r="E41" s="416"/>
    </row>
    <row r="42" spans="1:5" ht="51" customHeight="1">
      <c r="A42" s="543" t="s">
        <v>466</v>
      </c>
      <c r="B42" s="544">
        <f>SUM(B38:B41)</f>
        <v>85525</v>
      </c>
      <c r="C42" s="544">
        <f>SUM(C38:C41)</f>
        <v>60845</v>
      </c>
      <c r="D42" s="544">
        <f>SUM(D38:D41)</f>
        <v>24700</v>
      </c>
      <c r="E42" s="544">
        <f>SUM(E38:E41)</f>
        <v>70791</v>
      </c>
    </row>
    <row r="43" spans="1:5" ht="12.75">
      <c r="A43" s="545"/>
      <c r="B43" s="546"/>
      <c r="C43" s="416"/>
      <c r="D43" s="416"/>
      <c r="E43" s="416"/>
    </row>
    <row r="44" spans="1:5" ht="12.75">
      <c r="A44" s="522" t="s">
        <v>1</v>
      </c>
      <c r="B44" s="547" t="s">
        <v>120</v>
      </c>
      <c r="C44" s="552"/>
      <c r="D44" s="552"/>
      <c r="E44" s="416"/>
    </row>
    <row r="45" spans="1:5" ht="15">
      <c r="A45" s="548" t="s">
        <v>143</v>
      </c>
      <c r="B45" s="549"/>
      <c r="C45" s="416"/>
      <c r="D45" s="416"/>
      <c r="E45" s="416"/>
    </row>
    <row r="46" spans="1:5" ht="15">
      <c r="A46" s="548" t="s">
        <v>144</v>
      </c>
      <c r="B46" s="549"/>
      <c r="C46" s="416"/>
      <c r="D46" s="416"/>
      <c r="E46" s="416"/>
    </row>
    <row r="47" spans="1:5" ht="15">
      <c r="A47" s="548" t="s">
        <v>145</v>
      </c>
      <c r="B47" s="549"/>
      <c r="C47" s="416"/>
      <c r="D47" s="416"/>
      <c r="E47" s="416"/>
    </row>
    <row r="48" spans="1:5" ht="15">
      <c r="A48" s="548" t="s">
        <v>146</v>
      </c>
      <c r="B48" s="549"/>
      <c r="C48" s="416"/>
      <c r="D48" s="416"/>
      <c r="E48" s="416"/>
    </row>
    <row r="49" spans="1:5" ht="15">
      <c r="A49" s="548" t="s">
        <v>147</v>
      </c>
      <c r="B49" s="549"/>
      <c r="C49" s="416"/>
      <c r="D49" s="416"/>
      <c r="E49" s="416"/>
    </row>
    <row r="50" spans="1:5" ht="15">
      <c r="A50" s="550" t="s">
        <v>148</v>
      </c>
      <c r="B50" s="551">
        <f>SUM(B45:B49)</f>
        <v>0</v>
      </c>
      <c r="C50" s="553"/>
      <c r="D50" s="553"/>
      <c r="E50" s="416"/>
    </row>
  </sheetData>
  <sheetProtection/>
  <mergeCells count="2">
    <mergeCell ref="A1:B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1:Q100"/>
  <sheetViews>
    <sheetView zoomScalePageLayoutView="0" workbookViewId="0" topLeftCell="A1">
      <selection activeCell="L51" sqref="L51"/>
    </sheetView>
  </sheetViews>
  <sheetFormatPr defaultColWidth="9.00390625" defaultRowHeight="12.75"/>
  <cols>
    <col min="1" max="1" width="41.625" style="409" customWidth="1"/>
    <col min="2" max="2" width="3.375" style="409" customWidth="1"/>
    <col min="3" max="3" width="0.12890625" style="409" customWidth="1"/>
    <col min="4" max="4" width="19.25390625" style="409" customWidth="1"/>
    <col min="5" max="5" width="12.875" style="409" hidden="1" customWidth="1"/>
    <col min="6" max="6" width="17.00390625" style="409" customWidth="1"/>
    <col min="7" max="8" width="16.375" style="409" customWidth="1"/>
    <col min="9" max="9" width="17.875" style="409" customWidth="1"/>
    <col min="10" max="16384" width="9.125" style="409" customWidth="1"/>
  </cols>
  <sheetData>
    <row r="1" spans="1:6" ht="56.25" customHeight="1">
      <c r="A1" s="1115" t="s">
        <v>532</v>
      </c>
      <c r="B1" s="1117"/>
      <c r="C1" s="1117"/>
      <c r="D1" s="1117"/>
      <c r="E1" s="1117"/>
      <c r="F1" s="1117"/>
    </row>
    <row r="2" spans="1:17" ht="21.75" customHeight="1">
      <c r="A2" s="1105"/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</row>
    <row r="3" spans="1:6" ht="12.75" hidden="1">
      <c r="A3" s="555"/>
      <c r="B3" s="556"/>
      <c r="C3" s="556"/>
      <c r="D3" s="556"/>
      <c r="E3" s="556"/>
      <c r="F3" s="556"/>
    </row>
    <row r="4" spans="1:6" ht="17.25" customHeight="1" hidden="1">
      <c r="A4" s="557"/>
      <c r="B4" s="558"/>
      <c r="C4" s="558"/>
      <c r="D4" s="558"/>
      <c r="E4" s="558"/>
      <c r="F4" s="558"/>
    </row>
    <row r="5" spans="1:6" ht="18" customHeight="1" hidden="1">
      <c r="A5" s="557"/>
      <c r="B5" s="558"/>
      <c r="C5" s="558"/>
      <c r="D5" s="558"/>
      <c r="E5" s="558"/>
      <c r="F5" s="558"/>
    </row>
    <row r="6" spans="1:6" ht="31.5" customHeight="1" hidden="1">
      <c r="A6" s="545"/>
      <c r="B6" s="527"/>
      <c r="C6" s="527"/>
      <c r="D6" s="527"/>
      <c r="E6" s="527"/>
      <c r="F6" s="527"/>
    </row>
    <row r="7" spans="1:6" ht="30" customHeight="1" hidden="1">
      <c r="A7" s="545"/>
      <c r="B7" s="527"/>
      <c r="C7" s="527"/>
      <c r="D7" s="527"/>
      <c r="E7" s="527"/>
      <c r="F7" s="527"/>
    </row>
    <row r="8" spans="1:6" ht="0.75" customHeight="1" hidden="1">
      <c r="A8" s="557"/>
      <c r="B8" s="527"/>
      <c r="C8" s="527"/>
      <c r="D8" s="527"/>
      <c r="E8" s="527"/>
      <c r="F8" s="527"/>
    </row>
    <row r="9" spans="1:6" ht="18.75" customHeight="1" hidden="1">
      <c r="A9" s="557"/>
      <c r="B9" s="527"/>
      <c r="C9" s="527"/>
      <c r="D9" s="527"/>
      <c r="E9" s="527"/>
      <c r="F9" s="527"/>
    </row>
    <row r="10" spans="1:6" ht="27" customHeight="1" hidden="1">
      <c r="A10" s="545"/>
      <c r="B10" s="527"/>
      <c r="C10" s="527"/>
      <c r="D10" s="527"/>
      <c r="E10" s="527"/>
      <c r="F10" s="527"/>
    </row>
    <row r="11" spans="1:6" ht="18" customHeight="1" hidden="1">
      <c r="A11" s="559"/>
      <c r="B11" s="527"/>
      <c r="C11" s="527"/>
      <c r="D11" s="527"/>
      <c r="E11" s="527"/>
      <c r="F11" s="527"/>
    </row>
    <row r="12" spans="1:6" ht="29.25" customHeight="1" hidden="1">
      <c r="A12" s="545"/>
      <c r="B12" s="560"/>
      <c r="C12" s="560"/>
      <c r="D12" s="560"/>
      <c r="E12" s="560"/>
      <c r="F12" s="560"/>
    </row>
    <row r="13" spans="1:6" ht="33" customHeight="1" hidden="1">
      <c r="A13" s="545"/>
      <c r="B13" s="560"/>
      <c r="C13" s="560"/>
      <c r="D13" s="560"/>
      <c r="E13" s="560"/>
      <c r="F13" s="560"/>
    </row>
    <row r="14" spans="1:6" ht="27.75" customHeight="1" hidden="1">
      <c r="A14" s="559"/>
      <c r="B14" s="560"/>
      <c r="C14" s="560"/>
      <c r="D14" s="560"/>
      <c r="E14" s="560"/>
      <c r="F14" s="560"/>
    </row>
    <row r="15" spans="1:6" ht="21" customHeight="1" hidden="1">
      <c r="A15" s="545"/>
      <c r="B15" s="560"/>
      <c r="C15" s="560"/>
      <c r="D15" s="560"/>
      <c r="E15" s="560"/>
      <c r="F15" s="560"/>
    </row>
    <row r="16" spans="1:6" ht="21" customHeight="1" hidden="1">
      <c r="A16" s="545"/>
      <c r="B16" s="560"/>
      <c r="C16" s="560"/>
      <c r="D16" s="560"/>
      <c r="E16" s="560"/>
      <c r="F16" s="560"/>
    </row>
    <row r="17" spans="1:6" ht="19.5" customHeight="1" hidden="1">
      <c r="A17" s="545"/>
      <c r="B17" s="560"/>
      <c r="C17" s="560"/>
      <c r="D17" s="560"/>
      <c r="E17" s="560"/>
      <c r="F17" s="560"/>
    </row>
    <row r="18" spans="1:6" ht="21.75" customHeight="1" hidden="1">
      <c r="A18" s="545"/>
      <c r="B18" s="560"/>
      <c r="C18" s="560"/>
      <c r="D18" s="560"/>
      <c r="E18" s="560"/>
      <c r="F18" s="560"/>
    </row>
    <row r="19" spans="1:6" ht="12.75" hidden="1">
      <c r="A19" s="545"/>
      <c r="B19" s="560"/>
      <c r="C19" s="560"/>
      <c r="D19" s="560"/>
      <c r="E19" s="560"/>
      <c r="F19" s="560"/>
    </row>
    <row r="20" spans="1:6" ht="18.75" customHeight="1" hidden="1">
      <c r="A20" s="545"/>
      <c r="B20" s="560"/>
      <c r="C20" s="560"/>
      <c r="D20" s="560"/>
      <c r="E20" s="560"/>
      <c r="F20" s="560"/>
    </row>
    <row r="21" spans="1:6" ht="18.75" customHeight="1" hidden="1">
      <c r="A21" s="545"/>
      <c r="B21" s="560"/>
      <c r="C21" s="560"/>
      <c r="D21" s="560"/>
      <c r="E21" s="560"/>
      <c r="F21" s="560"/>
    </row>
    <row r="22" spans="1:6" ht="12.75" hidden="1">
      <c r="A22" s="545"/>
      <c r="B22" s="560"/>
      <c r="C22" s="560"/>
      <c r="D22" s="560"/>
      <c r="E22" s="560"/>
      <c r="F22" s="560"/>
    </row>
    <row r="23" spans="1:6" ht="0.75" customHeight="1" hidden="1">
      <c r="A23" s="561"/>
      <c r="B23" s="560"/>
      <c r="C23" s="560"/>
      <c r="D23" s="560"/>
      <c r="E23" s="560"/>
      <c r="F23" s="560"/>
    </row>
    <row r="24" spans="1:6" ht="21.75" customHeight="1" hidden="1">
      <c r="A24" s="545"/>
      <c r="B24" s="560"/>
      <c r="C24" s="560"/>
      <c r="D24" s="560"/>
      <c r="E24" s="560"/>
      <c r="F24" s="560"/>
    </row>
    <row r="25" spans="1:6" ht="19.5" customHeight="1" hidden="1">
      <c r="A25" s="545"/>
      <c r="B25" s="560"/>
      <c r="C25" s="560"/>
      <c r="D25" s="560"/>
      <c r="E25" s="560"/>
      <c r="F25" s="560"/>
    </row>
    <row r="26" spans="1:6" ht="21" customHeight="1" hidden="1">
      <c r="A26" s="545"/>
      <c r="B26" s="560"/>
      <c r="C26" s="560"/>
      <c r="D26" s="560"/>
      <c r="E26" s="560"/>
      <c r="F26" s="560"/>
    </row>
    <row r="27" spans="1:6" ht="20.25" customHeight="1" hidden="1">
      <c r="A27" s="545"/>
      <c r="B27" s="560"/>
      <c r="C27" s="560"/>
      <c r="D27" s="560"/>
      <c r="E27" s="560"/>
      <c r="F27" s="560"/>
    </row>
    <row r="28" spans="1:6" ht="12.75" hidden="1">
      <c r="A28" s="545"/>
      <c r="B28" s="560"/>
      <c r="C28" s="560"/>
      <c r="D28" s="560"/>
      <c r="E28" s="560"/>
      <c r="F28" s="560"/>
    </row>
    <row r="29" spans="1:6" ht="0.75" customHeight="1" hidden="1">
      <c r="A29" s="545"/>
      <c r="B29" s="560"/>
      <c r="C29" s="560"/>
      <c r="D29" s="560"/>
      <c r="E29" s="560"/>
      <c r="F29" s="560"/>
    </row>
    <row r="30" spans="1:6" ht="21.75" customHeight="1" hidden="1">
      <c r="A30" s="545"/>
      <c r="B30" s="560"/>
      <c r="C30" s="560"/>
      <c r="D30" s="560"/>
      <c r="E30" s="560"/>
      <c r="F30" s="560"/>
    </row>
    <row r="31" spans="1:6" ht="31.5" customHeight="1" hidden="1">
      <c r="A31" s="561"/>
      <c r="B31" s="560"/>
      <c r="C31" s="560"/>
      <c r="D31" s="560"/>
      <c r="E31" s="560"/>
      <c r="F31" s="560"/>
    </row>
    <row r="32" spans="1:6" ht="30" customHeight="1" hidden="1">
      <c r="A32" s="559"/>
      <c r="B32" s="560"/>
      <c r="C32" s="560"/>
      <c r="D32" s="560"/>
      <c r="E32" s="560"/>
      <c r="F32" s="560"/>
    </row>
    <row r="33" spans="1:6" ht="12.75" hidden="1">
      <c r="A33" s="562"/>
      <c r="B33" s="410"/>
      <c r="C33" s="410"/>
      <c r="D33" s="410"/>
      <c r="E33" s="410"/>
      <c r="F33" s="410"/>
    </row>
    <row r="34" spans="1:6" ht="114" customHeight="1" hidden="1">
      <c r="A34" s="562"/>
      <c r="B34" s="410"/>
      <c r="C34" s="410"/>
      <c r="D34" s="410"/>
      <c r="E34" s="410"/>
      <c r="F34" s="410"/>
    </row>
    <row r="35" spans="1:6" ht="0.75" customHeight="1">
      <c r="A35" s="1118"/>
      <c r="B35" s="1118"/>
      <c r="C35" s="1118"/>
      <c r="D35" s="1118"/>
      <c r="E35" s="1118"/>
      <c r="F35" s="1118"/>
    </row>
    <row r="36" spans="1:6" ht="12.75">
      <c r="A36" s="1113" t="s">
        <v>929</v>
      </c>
      <c r="B36" s="1114"/>
      <c r="C36" s="1114"/>
      <c r="D36" s="1114"/>
      <c r="E36" s="410"/>
      <c r="F36" s="410"/>
    </row>
    <row r="37" spans="1:9" ht="36" customHeight="1">
      <c r="A37" s="1119" t="s">
        <v>151</v>
      </c>
      <c r="B37" s="1120"/>
      <c r="C37" s="1120" t="s">
        <v>890</v>
      </c>
      <c r="D37" s="1120"/>
      <c r="E37" s="1119" t="s">
        <v>891</v>
      </c>
      <c r="F37" s="1119"/>
      <c r="G37" s="976" t="s">
        <v>896</v>
      </c>
      <c r="H37" s="1043" t="s">
        <v>501</v>
      </c>
      <c r="I37" s="1071"/>
    </row>
    <row r="38" spans="1:9" ht="18.75" customHeight="1">
      <c r="A38" s="1121" t="s">
        <v>448</v>
      </c>
      <c r="B38" s="1122"/>
      <c r="C38" s="1122"/>
      <c r="D38" s="1122"/>
      <c r="E38" s="1123">
        <v>1000</v>
      </c>
      <c r="F38" s="1123"/>
      <c r="G38" s="416">
        <v>1000</v>
      </c>
      <c r="H38" s="1070">
        <v>1000</v>
      </c>
      <c r="I38" s="1072"/>
    </row>
    <row r="39" spans="1:9" ht="17.25" customHeight="1">
      <c r="A39" s="1121" t="s">
        <v>152</v>
      </c>
      <c r="B39" s="1122"/>
      <c r="C39" s="1122"/>
      <c r="D39" s="1122"/>
      <c r="E39" s="1123">
        <v>6000</v>
      </c>
      <c r="F39" s="1123"/>
      <c r="G39" s="416">
        <v>6170</v>
      </c>
      <c r="H39" s="1070">
        <v>6170</v>
      </c>
      <c r="I39" s="1072"/>
    </row>
    <row r="40" spans="1:9" ht="18.75" customHeight="1" hidden="1">
      <c r="A40" s="1121"/>
      <c r="B40" s="1122"/>
      <c r="C40" s="1122"/>
      <c r="D40" s="1122"/>
      <c r="E40" s="1123"/>
      <c r="F40" s="1123"/>
      <c r="G40" s="416"/>
      <c r="H40" s="1070"/>
      <c r="I40" s="1072"/>
    </row>
    <row r="41" spans="1:9" ht="18" customHeight="1" hidden="1">
      <c r="A41" s="1121"/>
      <c r="B41" s="1122"/>
      <c r="C41" s="1122"/>
      <c r="D41" s="1122"/>
      <c r="E41" s="1123"/>
      <c r="F41" s="1123"/>
      <c r="G41" s="416"/>
      <c r="H41" s="1070"/>
      <c r="I41" s="1072"/>
    </row>
    <row r="42" spans="1:11" ht="18.75" customHeight="1" hidden="1">
      <c r="A42" s="1121"/>
      <c r="B42" s="1122"/>
      <c r="C42" s="1122"/>
      <c r="D42" s="1122"/>
      <c r="E42" s="1123"/>
      <c r="F42" s="1123"/>
      <c r="G42" s="416"/>
      <c r="H42" s="1070"/>
      <c r="I42" s="1072"/>
      <c r="J42" s="1124"/>
      <c r="K42" s="1125"/>
    </row>
    <row r="43" spans="1:9" ht="18" customHeight="1">
      <c r="A43" s="1121" t="s">
        <v>395</v>
      </c>
      <c r="B43" s="1122"/>
      <c r="C43" s="1122"/>
      <c r="D43" s="1122"/>
      <c r="E43" s="1123">
        <v>500</v>
      </c>
      <c r="F43" s="1123"/>
      <c r="G43" s="416">
        <v>500</v>
      </c>
      <c r="H43" s="1070">
        <v>500</v>
      </c>
      <c r="I43" s="1072"/>
    </row>
    <row r="44" spans="1:9" ht="18" customHeight="1">
      <c r="A44" s="1121" t="s">
        <v>150</v>
      </c>
      <c r="B44" s="1122"/>
      <c r="C44" s="1122"/>
      <c r="D44" s="1122"/>
      <c r="E44" s="1123">
        <v>500</v>
      </c>
      <c r="F44" s="1123"/>
      <c r="G44" s="416">
        <v>500</v>
      </c>
      <c r="H44" s="1070">
        <v>500</v>
      </c>
      <c r="I44" s="1072"/>
    </row>
    <row r="45" spans="1:9" ht="18.75" customHeight="1">
      <c r="A45" s="1121" t="s">
        <v>481</v>
      </c>
      <c r="B45" s="1122"/>
      <c r="C45" s="1122"/>
      <c r="D45" s="1122"/>
      <c r="E45" s="1123">
        <v>1000</v>
      </c>
      <c r="F45" s="1123"/>
      <c r="G45" s="416">
        <v>1000</v>
      </c>
      <c r="H45" s="1070">
        <v>1000</v>
      </c>
      <c r="I45" s="1072"/>
    </row>
    <row r="46" spans="1:9" ht="18" customHeight="1">
      <c r="A46" s="1126" t="s">
        <v>8</v>
      </c>
      <c r="B46" s="1127"/>
      <c r="C46" s="1122"/>
      <c r="D46" s="1122"/>
      <c r="E46" s="1128">
        <f>SUM(E38:E45)</f>
        <v>9000</v>
      </c>
      <c r="F46" s="1128"/>
      <c r="G46" s="416">
        <f>SUM(G38:G45)</f>
        <v>9170</v>
      </c>
      <c r="H46" s="1070"/>
      <c r="I46" s="1072"/>
    </row>
    <row r="47" spans="1:9" ht="18.75" customHeight="1">
      <c r="A47" s="1121"/>
      <c r="B47" s="1122"/>
      <c r="C47" s="1122"/>
      <c r="D47" s="1122"/>
      <c r="E47" s="1123"/>
      <c r="F47" s="1123"/>
      <c r="G47" s="416"/>
      <c r="H47" s="1070"/>
      <c r="I47" s="1072"/>
    </row>
    <row r="48" spans="1:9" ht="18" customHeight="1">
      <c r="A48" s="1126"/>
      <c r="B48" s="1127"/>
      <c r="C48" s="1122"/>
      <c r="D48" s="1122"/>
      <c r="E48" s="1128"/>
      <c r="F48" s="1128"/>
      <c r="G48" s="416"/>
      <c r="H48" s="1070"/>
      <c r="I48" s="1072"/>
    </row>
    <row r="49" spans="1:9" ht="17.25" customHeight="1">
      <c r="A49" s="1121"/>
      <c r="B49" s="1122"/>
      <c r="C49" s="1122"/>
      <c r="D49" s="1122"/>
      <c r="E49" s="1123"/>
      <c r="F49" s="1123"/>
      <c r="G49" s="416"/>
      <c r="H49" s="1070"/>
      <c r="I49" s="1072"/>
    </row>
    <row r="50" spans="1:9" ht="20.25" customHeight="1">
      <c r="A50" s="1121" t="s">
        <v>892</v>
      </c>
      <c r="B50" s="1122"/>
      <c r="C50" s="1122"/>
      <c r="D50" s="1122"/>
      <c r="E50" s="1128">
        <f>SUM(E46:E49)</f>
        <v>9000</v>
      </c>
      <c r="F50" s="1128"/>
      <c r="G50" s="554">
        <v>9000</v>
      </c>
      <c r="H50" s="1073">
        <f>SUM(H38:H49)</f>
        <v>9170</v>
      </c>
      <c r="I50" s="1072"/>
    </row>
    <row r="51" spans="1:9" ht="19.5" customHeight="1">
      <c r="A51" s="1121"/>
      <c r="B51" s="1122"/>
      <c r="C51" s="1122"/>
      <c r="D51" s="1122"/>
      <c r="E51" s="1123"/>
      <c r="F51" s="1123"/>
      <c r="G51" s="416"/>
      <c r="H51" s="1070"/>
      <c r="I51" s="1072"/>
    </row>
    <row r="52" spans="1:9" ht="17.25" customHeight="1">
      <c r="A52" s="1121" t="s">
        <v>893</v>
      </c>
      <c r="B52" s="1122"/>
      <c r="C52" s="1122"/>
      <c r="D52" s="1122"/>
      <c r="E52" s="1123">
        <v>500</v>
      </c>
      <c r="F52" s="1123"/>
      <c r="G52" s="416">
        <v>500</v>
      </c>
      <c r="H52" s="1070"/>
      <c r="I52" s="1072"/>
    </row>
    <row r="53" spans="1:9" ht="18.75" customHeight="1">
      <c r="A53" s="1121"/>
      <c r="B53" s="1122"/>
      <c r="C53" s="1122"/>
      <c r="D53" s="1122"/>
      <c r="E53" s="1123"/>
      <c r="F53" s="1123"/>
      <c r="G53" s="416"/>
      <c r="H53" s="1070"/>
      <c r="I53" s="1072"/>
    </row>
    <row r="54" spans="1:9" ht="18" customHeight="1">
      <c r="A54" s="1121" t="s">
        <v>482</v>
      </c>
      <c r="B54" s="1122"/>
      <c r="C54" s="1122"/>
      <c r="D54" s="1122"/>
      <c r="E54" s="1123"/>
      <c r="F54" s="1123"/>
      <c r="G54" s="416"/>
      <c r="H54" s="1070"/>
      <c r="I54" s="1072"/>
    </row>
    <row r="55" spans="1:9" ht="18" customHeight="1">
      <c r="A55" s="1121" t="s">
        <v>152</v>
      </c>
      <c r="B55" s="1122"/>
      <c r="C55" s="1122"/>
      <c r="D55" s="1122"/>
      <c r="E55" s="1123"/>
      <c r="F55" s="1123"/>
      <c r="G55" s="416">
        <v>49</v>
      </c>
      <c r="H55" s="1070">
        <v>49</v>
      </c>
      <c r="I55" s="1072"/>
    </row>
    <row r="56" spans="1:9" ht="17.25" customHeight="1">
      <c r="A56" s="1121" t="s">
        <v>483</v>
      </c>
      <c r="B56" s="1122"/>
      <c r="C56" s="1122"/>
      <c r="D56" s="1122"/>
      <c r="E56" s="1123"/>
      <c r="F56" s="1123"/>
      <c r="G56" s="416">
        <v>314</v>
      </c>
      <c r="H56" s="1070">
        <v>314</v>
      </c>
      <c r="I56" s="1072"/>
    </row>
    <row r="57" spans="1:9" ht="19.5" customHeight="1">
      <c r="A57" s="1121" t="s">
        <v>448</v>
      </c>
      <c r="B57" s="1122"/>
      <c r="C57" s="1122"/>
      <c r="D57" s="1122"/>
      <c r="E57" s="1123"/>
      <c r="F57" s="1123"/>
      <c r="G57" s="416">
        <v>59</v>
      </c>
      <c r="H57" s="1070">
        <v>59</v>
      </c>
      <c r="I57" s="1072"/>
    </row>
    <row r="58" spans="1:9" ht="19.5" customHeight="1">
      <c r="A58" s="1041"/>
      <c r="B58" s="1042"/>
      <c r="C58" s="1042"/>
      <c r="D58" s="1042"/>
      <c r="E58" s="549"/>
      <c r="F58" s="549"/>
      <c r="G58" s="416"/>
      <c r="H58" s="1070"/>
      <c r="I58" s="1072"/>
    </row>
    <row r="59" spans="1:9" ht="17.25" customHeight="1">
      <c r="A59" s="1121" t="s">
        <v>894</v>
      </c>
      <c r="B59" s="1122"/>
      <c r="C59" s="1122"/>
      <c r="D59" s="1122"/>
      <c r="E59" s="1123"/>
      <c r="F59" s="1123"/>
      <c r="G59" s="416">
        <v>300</v>
      </c>
      <c r="H59" s="1070">
        <v>300</v>
      </c>
      <c r="I59" s="1072"/>
    </row>
    <row r="60" spans="1:9" ht="18.75" customHeight="1">
      <c r="A60" s="1121" t="s">
        <v>895</v>
      </c>
      <c r="B60" s="1122"/>
      <c r="C60" s="1122"/>
      <c r="D60" s="1122"/>
      <c r="E60" s="1123"/>
      <c r="F60" s="1123"/>
      <c r="G60" s="416">
        <v>30</v>
      </c>
      <c r="H60" s="1070">
        <v>30</v>
      </c>
      <c r="I60" s="1072"/>
    </row>
    <row r="61" spans="1:9" ht="17.25" customHeight="1">
      <c r="A61" s="1121"/>
      <c r="B61" s="1122"/>
      <c r="C61" s="1122"/>
      <c r="D61" s="1122"/>
      <c r="E61" s="1123"/>
      <c r="F61" s="1123"/>
      <c r="G61" s="416"/>
      <c r="H61" s="1070"/>
      <c r="I61" s="1072"/>
    </row>
    <row r="62" spans="1:9" ht="17.25" customHeight="1">
      <c r="A62" s="1121"/>
      <c r="B62" s="1122"/>
      <c r="C62" s="1122"/>
      <c r="D62" s="1122"/>
      <c r="E62" s="1123"/>
      <c r="F62" s="1123"/>
      <c r="G62" s="416"/>
      <c r="H62" s="1070"/>
      <c r="I62" s="1072"/>
    </row>
    <row r="63" spans="1:9" ht="24" customHeight="1">
      <c r="A63" s="1129" t="s">
        <v>13</v>
      </c>
      <c r="B63" s="1130"/>
      <c r="C63" s="1131"/>
      <c r="D63" s="1131"/>
      <c r="E63" s="1132">
        <v>9500</v>
      </c>
      <c r="F63" s="1132"/>
      <c r="G63" s="554">
        <v>9922</v>
      </c>
      <c r="H63" s="1073">
        <v>9922</v>
      </c>
      <c r="I63" s="1072"/>
    </row>
    <row r="64" spans="1:6" ht="12.75">
      <c r="A64" s="410"/>
      <c r="B64" s="410"/>
      <c r="C64" s="410"/>
      <c r="D64" s="410"/>
      <c r="E64" s="410"/>
      <c r="F64" s="410"/>
    </row>
    <row r="65" spans="1:6" ht="12.75">
      <c r="A65" s="410"/>
      <c r="B65" s="410"/>
      <c r="C65" s="410"/>
      <c r="D65" s="410"/>
      <c r="E65" s="410"/>
      <c r="F65" s="410"/>
    </row>
    <row r="66" spans="1:6" ht="12.75">
      <c r="A66" s="410"/>
      <c r="B66" s="410"/>
      <c r="C66" s="410"/>
      <c r="D66" s="410"/>
      <c r="E66" s="410"/>
      <c r="F66" s="410"/>
    </row>
    <row r="67" spans="1:6" ht="12.75">
      <c r="A67" s="410"/>
      <c r="B67" s="410"/>
      <c r="C67" s="410"/>
      <c r="D67" s="410"/>
      <c r="E67" s="410"/>
      <c r="F67" s="410"/>
    </row>
    <row r="68" spans="1:6" ht="12.75">
      <c r="A68" s="410"/>
      <c r="B68" s="410"/>
      <c r="C68" s="410"/>
      <c r="D68" s="410"/>
      <c r="E68" s="410"/>
      <c r="F68" s="410"/>
    </row>
    <row r="69" spans="1:6" ht="12.75">
      <c r="A69" s="410"/>
      <c r="B69" s="410"/>
      <c r="C69" s="410"/>
      <c r="D69" s="410"/>
      <c r="E69" s="410"/>
      <c r="F69" s="410"/>
    </row>
    <row r="70" spans="1:6" ht="12.75">
      <c r="A70" s="410"/>
      <c r="B70" s="410"/>
      <c r="C70" s="410"/>
      <c r="D70" s="410"/>
      <c r="E70" s="410"/>
      <c r="F70" s="410"/>
    </row>
    <row r="71" spans="1:6" ht="12.75">
      <c r="A71" s="410"/>
      <c r="B71" s="410"/>
      <c r="C71" s="410"/>
      <c r="D71" s="410"/>
      <c r="E71" s="410"/>
      <c r="F71" s="410"/>
    </row>
    <row r="72" spans="1:6" ht="12.75">
      <c r="A72" s="410"/>
      <c r="B72" s="410"/>
      <c r="C72" s="410"/>
      <c r="D72" s="410"/>
      <c r="E72" s="410"/>
      <c r="F72" s="410"/>
    </row>
    <row r="73" spans="1:6" ht="12.75">
      <c r="A73" s="410"/>
      <c r="B73" s="410"/>
      <c r="C73" s="410"/>
      <c r="D73" s="410"/>
      <c r="E73" s="410"/>
      <c r="F73" s="410"/>
    </row>
    <row r="74" spans="1:6" ht="12.75">
      <c r="A74" s="410"/>
      <c r="B74" s="410"/>
      <c r="C74" s="410"/>
      <c r="D74" s="410"/>
      <c r="E74" s="410"/>
      <c r="F74" s="410"/>
    </row>
    <row r="75" spans="1:6" ht="12.75">
      <c r="A75" s="410"/>
      <c r="B75" s="410"/>
      <c r="C75" s="410"/>
      <c r="D75" s="410"/>
      <c r="E75" s="410"/>
      <c r="F75" s="410"/>
    </row>
    <row r="76" spans="1:6" ht="12.75">
      <c r="A76" s="410"/>
      <c r="B76" s="410"/>
      <c r="C76" s="410"/>
      <c r="D76" s="410"/>
      <c r="E76" s="410"/>
      <c r="F76" s="410"/>
    </row>
    <row r="77" spans="1:6" ht="12.75">
      <c r="A77" s="410"/>
      <c r="B77" s="410"/>
      <c r="C77" s="410"/>
      <c r="D77" s="410"/>
      <c r="E77" s="410"/>
      <c r="F77" s="410"/>
    </row>
    <row r="78" spans="1:6" ht="12.75">
      <c r="A78" s="410"/>
      <c r="B78" s="410"/>
      <c r="C78" s="410"/>
      <c r="D78" s="410"/>
      <c r="E78" s="410"/>
      <c r="F78" s="410"/>
    </row>
    <row r="79" spans="1:6" ht="12.75">
      <c r="A79" s="410"/>
      <c r="B79" s="410"/>
      <c r="C79" s="410"/>
      <c r="D79" s="410"/>
      <c r="E79" s="410"/>
      <c r="F79" s="410"/>
    </row>
    <row r="80" spans="1:6" ht="12.75">
      <c r="A80" s="410"/>
      <c r="B80" s="410"/>
      <c r="C80" s="410"/>
      <c r="D80" s="410"/>
      <c r="E80" s="410"/>
      <c r="F80" s="410"/>
    </row>
    <row r="81" spans="1:6" ht="12.75">
      <c r="A81" s="410"/>
      <c r="B81" s="410"/>
      <c r="C81" s="410"/>
      <c r="D81" s="410"/>
      <c r="E81" s="410"/>
      <c r="F81" s="410"/>
    </row>
    <row r="82" spans="1:6" ht="12.75">
      <c r="A82" s="410"/>
      <c r="B82" s="410"/>
      <c r="C82" s="410"/>
      <c r="D82" s="410"/>
      <c r="E82" s="410"/>
      <c r="F82" s="410"/>
    </row>
    <row r="83" spans="1:6" ht="12.75">
      <c r="A83" s="410"/>
      <c r="B83" s="410"/>
      <c r="C83" s="410"/>
      <c r="D83" s="410"/>
      <c r="E83" s="410"/>
      <c r="F83" s="410"/>
    </row>
    <row r="84" spans="1:6" ht="12.75">
      <c r="A84" s="410"/>
      <c r="B84" s="410"/>
      <c r="C84" s="410"/>
      <c r="D84" s="410"/>
      <c r="E84" s="410"/>
      <c r="F84" s="410"/>
    </row>
    <row r="85" spans="1:6" ht="12.75">
      <c r="A85" s="410"/>
      <c r="B85" s="410"/>
      <c r="C85" s="410"/>
      <c r="D85" s="410"/>
      <c r="E85" s="410"/>
      <c r="F85" s="410"/>
    </row>
    <row r="86" spans="1:6" ht="12.75">
      <c r="A86" s="410"/>
      <c r="B86" s="410"/>
      <c r="C86" s="410"/>
      <c r="D86" s="410"/>
      <c r="E86" s="410"/>
      <c r="F86" s="410"/>
    </row>
    <row r="87" spans="1:6" ht="12.75">
      <c r="A87" s="410"/>
      <c r="B87" s="410"/>
      <c r="C87" s="410"/>
      <c r="D87" s="410"/>
      <c r="E87" s="410"/>
      <c r="F87" s="410"/>
    </row>
    <row r="88" spans="1:6" ht="12.75">
      <c r="A88" s="410"/>
      <c r="B88" s="410"/>
      <c r="C88" s="410"/>
      <c r="D88" s="410"/>
      <c r="E88" s="410"/>
      <c r="F88" s="410"/>
    </row>
    <row r="89" spans="1:6" ht="12.75">
      <c r="A89" s="410"/>
      <c r="B89" s="410"/>
      <c r="C89" s="410"/>
      <c r="D89" s="410"/>
      <c r="E89" s="410"/>
      <c r="F89" s="410"/>
    </row>
    <row r="90" spans="1:6" ht="12.75">
      <c r="A90" s="410"/>
      <c r="B90" s="410"/>
      <c r="C90" s="410"/>
      <c r="D90" s="410"/>
      <c r="E90" s="410"/>
      <c r="F90" s="410"/>
    </row>
    <row r="91" spans="1:6" ht="12.75">
      <c r="A91" s="410"/>
      <c r="B91" s="410"/>
      <c r="C91" s="410"/>
      <c r="D91" s="410"/>
      <c r="E91" s="410"/>
      <c r="F91" s="410"/>
    </row>
    <row r="92" spans="1:6" ht="12.75">
      <c r="A92" s="410"/>
      <c r="B92" s="410"/>
      <c r="C92" s="410"/>
      <c r="D92" s="410"/>
      <c r="E92" s="410"/>
      <c r="F92" s="410"/>
    </row>
    <row r="93" spans="1:6" ht="12.75">
      <c r="A93" s="410"/>
      <c r="B93" s="410"/>
      <c r="C93" s="410"/>
      <c r="D93" s="410"/>
      <c r="E93" s="410"/>
      <c r="F93" s="410"/>
    </row>
    <row r="94" spans="1:6" ht="12.75">
      <c r="A94" s="410"/>
      <c r="B94" s="410"/>
      <c r="C94" s="410"/>
      <c r="D94" s="410"/>
      <c r="E94" s="410"/>
      <c r="F94" s="410"/>
    </row>
    <row r="95" spans="1:6" ht="12.75">
      <c r="A95" s="410"/>
      <c r="B95" s="410"/>
      <c r="C95" s="410"/>
      <c r="D95" s="410"/>
      <c r="E95" s="410"/>
      <c r="F95" s="410"/>
    </row>
    <row r="96" spans="1:6" ht="12.75">
      <c r="A96" s="410"/>
      <c r="B96" s="410"/>
      <c r="C96" s="410"/>
      <c r="D96" s="410"/>
      <c r="E96" s="410"/>
      <c r="F96" s="410"/>
    </row>
    <row r="97" spans="1:6" ht="12.75">
      <c r="A97" s="410"/>
      <c r="B97" s="410"/>
      <c r="C97" s="410"/>
      <c r="D97" s="410"/>
      <c r="E97" s="410"/>
      <c r="F97" s="410"/>
    </row>
    <row r="98" spans="1:6" ht="12.75">
      <c r="A98" s="410"/>
      <c r="B98" s="410"/>
      <c r="C98" s="410"/>
      <c r="D98" s="410"/>
      <c r="E98" s="410"/>
      <c r="F98" s="410"/>
    </row>
    <row r="99" spans="1:6" ht="12.75">
      <c r="A99" s="410"/>
      <c r="B99" s="410"/>
      <c r="C99" s="410"/>
      <c r="D99" s="410"/>
      <c r="E99" s="410"/>
      <c r="F99" s="410"/>
    </row>
    <row r="100" spans="1:6" ht="12.75">
      <c r="A100" s="410"/>
      <c r="B100" s="410"/>
      <c r="C100" s="410"/>
      <c r="D100" s="410"/>
      <c r="E100" s="410"/>
      <c r="F100" s="410"/>
    </row>
  </sheetData>
  <sheetProtection/>
  <mergeCells count="83">
    <mergeCell ref="A62:B62"/>
    <mergeCell ref="C62:D62"/>
    <mergeCell ref="E62:F62"/>
    <mergeCell ref="A63:B63"/>
    <mergeCell ref="C63:D63"/>
    <mergeCell ref="E63:F63"/>
    <mergeCell ref="A60:B60"/>
    <mergeCell ref="C60:D60"/>
    <mergeCell ref="E60:F60"/>
    <mergeCell ref="A61:B61"/>
    <mergeCell ref="C61:D61"/>
    <mergeCell ref="E61:F61"/>
    <mergeCell ref="A57:B57"/>
    <mergeCell ref="C57:D57"/>
    <mergeCell ref="E57:F57"/>
    <mergeCell ref="A59:B59"/>
    <mergeCell ref="C59:D59"/>
    <mergeCell ref="E59:F59"/>
    <mergeCell ref="A55:B55"/>
    <mergeCell ref="C55:D55"/>
    <mergeCell ref="E55:F55"/>
    <mergeCell ref="A56:B56"/>
    <mergeCell ref="C56:D56"/>
    <mergeCell ref="E56:F56"/>
    <mergeCell ref="A53:B53"/>
    <mergeCell ref="C53:D53"/>
    <mergeCell ref="E53:F53"/>
    <mergeCell ref="A54:B54"/>
    <mergeCell ref="C54:D54"/>
    <mergeCell ref="E54:F54"/>
    <mergeCell ref="A51:B51"/>
    <mergeCell ref="C51:D51"/>
    <mergeCell ref="E51:F51"/>
    <mergeCell ref="A52:B52"/>
    <mergeCell ref="C52:D52"/>
    <mergeCell ref="E52:F52"/>
    <mergeCell ref="A49:B49"/>
    <mergeCell ref="C49:D49"/>
    <mergeCell ref="E49:F49"/>
    <mergeCell ref="A50:B50"/>
    <mergeCell ref="C50:D50"/>
    <mergeCell ref="E50:F50"/>
    <mergeCell ref="A47:B47"/>
    <mergeCell ref="C47:D47"/>
    <mergeCell ref="E47:F47"/>
    <mergeCell ref="A48:B48"/>
    <mergeCell ref="C48:D48"/>
    <mergeCell ref="E48:F48"/>
    <mergeCell ref="A45:B45"/>
    <mergeCell ref="C45:D45"/>
    <mergeCell ref="E45:F45"/>
    <mergeCell ref="A46:B46"/>
    <mergeCell ref="C46:D46"/>
    <mergeCell ref="E46:F46"/>
    <mergeCell ref="A44:B44"/>
    <mergeCell ref="C44:D44"/>
    <mergeCell ref="E44:F44"/>
    <mergeCell ref="A42:B42"/>
    <mergeCell ref="C42:D42"/>
    <mergeCell ref="E42:F42"/>
    <mergeCell ref="J42:K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1:F1"/>
    <mergeCell ref="A2:Q2"/>
    <mergeCell ref="A35:F35"/>
    <mergeCell ref="A37:B37"/>
    <mergeCell ref="C37:D37"/>
    <mergeCell ref="E37:F37"/>
    <mergeCell ref="A36:D3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selection activeCell="B1" sqref="B1:Q1"/>
    </sheetView>
  </sheetViews>
  <sheetFormatPr defaultColWidth="9.00390625" defaultRowHeight="12.75"/>
  <cols>
    <col min="1" max="1" width="62.875" style="566" customWidth="1"/>
    <col min="2" max="2" width="11.375" style="566" customWidth="1"/>
    <col min="3" max="4" width="11.25390625" style="566" customWidth="1"/>
    <col min="5" max="7" width="11.375" style="566" customWidth="1"/>
    <col min="8" max="8" width="11.375" style="566" hidden="1" customWidth="1"/>
    <col min="9" max="9" width="11.375" style="566" customWidth="1"/>
    <col min="10" max="10" width="11.625" style="566" customWidth="1"/>
    <col min="11" max="11" width="10.875" style="566" customWidth="1"/>
    <col min="12" max="12" width="10.75390625" style="566" customWidth="1"/>
    <col min="13" max="16384" width="9.125" style="566" customWidth="1"/>
  </cols>
  <sheetData>
    <row r="1" spans="2:17" ht="15">
      <c r="B1" s="1105" t="s">
        <v>930</v>
      </c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5"/>
      <c r="N1" s="1085"/>
      <c r="O1" s="1085"/>
      <c r="P1" s="1085"/>
      <c r="Q1" s="1085"/>
    </row>
    <row r="2" spans="1:10" ht="25.5" customHeight="1">
      <c r="A2" s="1133" t="s">
        <v>889</v>
      </c>
      <c r="B2" s="1133"/>
      <c r="C2" s="1133"/>
      <c r="D2" s="1133"/>
      <c r="E2" s="1133"/>
      <c r="F2" s="1133"/>
      <c r="G2" s="1133"/>
      <c r="H2" s="1133"/>
      <c r="I2" s="1133"/>
      <c r="J2" s="1133"/>
    </row>
    <row r="3" spans="1:10" ht="16.5" customHeight="1" thickBot="1">
      <c r="A3" s="567"/>
      <c r="B3" s="568"/>
      <c r="C3" s="568"/>
      <c r="D3" s="568"/>
      <c r="E3" s="1134" t="s">
        <v>3</v>
      </c>
      <c r="F3" s="1134"/>
      <c r="G3" s="1134"/>
      <c r="H3" s="1134"/>
      <c r="I3" s="1134"/>
      <c r="J3" s="1134"/>
    </row>
    <row r="4" spans="1:11" ht="51.75" thickBot="1">
      <c r="A4" s="569" t="s">
        <v>396</v>
      </c>
      <c r="B4" s="570" t="s">
        <v>397</v>
      </c>
      <c r="C4" s="570" t="s">
        <v>398</v>
      </c>
      <c r="D4" s="570" t="s">
        <v>533</v>
      </c>
      <c r="E4" s="570" t="s">
        <v>449</v>
      </c>
      <c r="F4" s="571" t="s">
        <v>829</v>
      </c>
      <c r="G4" s="571" t="s">
        <v>501</v>
      </c>
      <c r="H4" s="571"/>
      <c r="I4" s="571" t="s">
        <v>399</v>
      </c>
      <c r="J4" s="572" t="s">
        <v>400</v>
      </c>
      <c r="K4" s="573" t="s">
        <v>401</v>
      </c>
    </row>
    <row r="5" spans="1:11" ht="13.5" thickBot="1">
      <c r="A5" s="574">
        <v>1</v>
      </c>
      <c r="B5" s="575">
        <v>2</v>
      </c>
      <c r="C5" s="575">
        <v>3</v>
      </c>
      <c r="D5" s="575">
        <v>4</v>
      </c>
      <c r="E5" s="575">
        <v>5</v>
      </c>
      <c r="F5" s="576">
        <v>6</v>
      </c>
      <c r="G5" s="576">
        <v>7</v>
      </c>
      <c r="H5" s="576">
        <v>7</v>
      </c>
      <c r="I5" s="576">
        <v>8</v>
      </c>
      <c r="J5" s="577">
        <v>9</v>
      </c>
      <c r="K5" s="578">
        <v>10</v>
      </c>
    </row>
    <row r="6" spans="1:11" ht="15.75" customHeight="1" thickBot="1">
      <c r="A6" s="579" t="s">
        <v>450</v>
      </c>
      <c r="B6" s="580"/>
      <c r="C6" s="580"/>
      <c r="D6" s="580"/>
      <c r="E6" s="580"/>
      <c r="F6" s="581"/>
      <c r="G6" s="581"/>
      <c r="H6" s="581"/>
      <c r="I6" s="581"/>
      <c r="J6" s="582"/>
      <c r="K6" s="583"/>
    </row>
    <row r="7" spans="1:11" ht="16.5" customHeight="1" hidden="1">
      <c r="A7" s="584"/>
      <c r="B7" s="585"/>
      <c r="C7" s="586"/>
      <c r="D7" s="587"/>
      <c r="E7" s="587"/>
      <c r="F7" s="588"/>
      <c r="G7" s="588"/>
      <c r="H7" s="588"/>
      <c r="I7" s="588"/>
      <c r="J7" s="589"/>
      <c r="K7" s="590"/>
    </row>
    <row r="8" spans="1:11" ht="16.5" customHeight="1" hidden="1">
      <c r="A8" s="591"/>
      <c r="B8" s="592"/>
      <c r="C8" s="593"/>
      <c r="D8" s="594"/>
      <c r="E8" s="595"/>
      <c r="F8" s="596"/>
      <c r="G8" s="596"/>
      <c r="H8" s="596"/>
      <c r="I8" s="597"/>
      <c r="J8" s="598"/>
      <c r="K8" s="599"/>
    </row>
    <row r="9" spans="1:11" ht="15.75" customHeight="1" hidden="1">
      <c r="A9" s="600"/>
      <c r="B9" s="601"/>
      <c r="C9" s="602"/>
      <c r="D9" s="603"/>
      <c r="E9" s="603"/>
      <c r="F9" s="604"/>
      <c r="G9" s="604"/>
      <c r="H9" s="604"/>
      <c r="I9" s="604"/>
      <c r="J9" s="605"/>
      <c r="K9" s="606"/>
    </row>
    <row r="10" spans="1:12" ht="16.5" customHeight="1" hidden="1" thickBot="1">
      <c r="A10" s="607"/>
      <c r="B10" s="608"/>
      <c r="C10" s="609"/>
      <c r="D10" s="608"/>
      <c r="E10" s="608"/>
      <c r="F10" s="610"/>
      <c r="G10" s="610"/>
      <c r="H10" s="610"/>
      <c r="I10" s="610"/>
      <c r="J10" s="611"/>
      <c r="K10" s="599"/>
      <c r="L10" s="612"/>
    </row>
    <row r="11" spans="1:12" ht="16.5" customHeight="1" hidden="1" thickBot="1">
      <c r="A11" s="607"/>
      <c r="B11" s="608"/>
      <c r="C11" s="609"/>
      <c r="D11" s="608"/>
      <c r="E11" s="608"/>
      <c r="F11" s="610"/>
      <c r="G11" s="610"/>
      <c r="H11" s="610"/>
      <c r="I11" s="610"/>
      <c r="J11" s="611"/>
      <c r="K11" s="613"/>
      <c r="L11" s="612"/>
    </row>
    <row r="12" spans="1:12" ht="16.5" customHeight="1" hidden="1" thickBot="1">
      <c r="A12" s="614"/>
      <c r="B12" s="615"/>
      <c r="C12" s="616"/>
      <c r="D12" s="615"/>
      <c r="E12" s="615"/>
      <c r="F12" s="617"/>
      <c r="G12" s="617"/>
      <c r="H12" s="617"/>
      <c r="I12" s="617"/>
      <c r="J12" s="618"/>
      <c r="K12" s="619"/>
      <c r="L12" s="612"/>
    </row>
    <row r="13" spans="1:12" ht="16.5" customHeight="1" hidden="1" thickBot="1">
      <c r="A13" s="620"/>
      <c r="B13" s="621"/>
      <c r="C13" s="622"/>
      <c r="D13" s="621"/>
      <c r="E13" s="621"/>
      <c r="F13" s="597"/>
      <c r="G13" s="597"/>
      <c r="H13" s="597"/>
      <c r="I13" s="597"/>
      <c r="J13" s="598"/>
      <c r="K13" s="599"/>
      <c r="L13" s="612"/>
    </row>
    <row r="14" spans="1:12" ht="16.5" customHeight="1" thickBot="1">
      <c r="A14" s="623" t="s">
        <v>403</v>
      </c>
      <c r="B14" s="608">
        <v>1610902</v>
      </c>
      <c r="C14" s="624" t="s">
        <v>821</v>
      </c>
      <c r="D14" s="621">
        <v>85958</v>
      </c>
      <c r="E14" s="621">
        <v>1024944</v>
      </c>
      <c r="F14" s="597"/>
      <c r="G14" s="597">
        <v>983130</v>
      </c>
      <c r="H14" s="597"/>
      <c r="I14" s="597">
        <v>89415</v>
      </c>
      <c r="J14" s="598">
        <v>1521787</v>
      </c>
      <c r="K14" s="613">
        <v>1521787</v>
      </c>
      <c r="L14" s="612"/>
    </row>
    <row r="15" spans="1:12" ht="16.5" customHeight="1" thickBot="1">
      <c r="A15" s="614" t="s">
        <v>346</v>
      </c>
      <c r="B15" s="608">
        <f>SUM(B14)</f>
        <v>1610902</v>
      </c>
      <c r="C15" s="616"/>
      <c r="D15" s="615">
        <f aca="true" t="shared" si="0" ref="D15:K15">SUM(D14)</f>
        <v>85958</v>
      </c>
      <c r="E15" s="615">
        <f t="shared" si="0"/>
        <v>1024944</v>
      </c>
      <c r="F15" s="617"/>
      <c r="G15" s="617">
        <f>SUM(G14)</f>
        <v>983130</v>
      </c>
      <c r="H15" s="617">
        <f t="shared" si="0"/>
        <v>0</v>
      </c>
      <c r="I15" s="617">
        <f t="shared" si="0"/>
        <v>89415</v>
      </c>
      <c r="J15" s="618">
        <f t="shared" si="0"/>
        <v>1521787</v>
      </c>
      <c r="K15" s="619">
        <f t="shared" si="0"/>
        <v>1521787</v>
      </c>
      <c r="L15" s="612"/>
    </row>
    <row r="16" spans="1:12" ht="16.5" customHeight="1">
      <c r="A16" s="625" t="s">
        <v>404</v>
      </c>
      <c r="B16" s="621"/>
      <c r="C16" s="622"/>
      <c r="D16" s="622"/>
      <c r="E16" s="621"/>
      <c r="F16" s="597"/>
      <c r="G16" s="597"/>
      <c r="H16" s="597"/>
      <c r="I16" s="597"/>
      <c r="J16" s="597"/>
      <c r="K16" s="626"/>
      <c r="L16" s="612"/>
    </row>
    <row r="17" spans="1:12" ht="19.5" customHeight="1">
      <c r="A17" s="627" t="s">
        <v>822</v>
      </c>
      <c r="B17" s="628">
        <v>2500</v>
      </c>
      <c r="C17" s="629">
        <v>2014</v>
      </c>
      <c r="D17" s="628"/>
      <c r="E17" s="630">
        <v>2500</v>
      </c>
      <c r="F17" s="631"/>
      <c r="G17" s="631">
        <v>2520</v>
      </c>
      <c r="H17" s="631"/>
      <c r="I17" s="631">
        <v>2500</v>
      </c>
      <c r="J17" s="631"/>
      <c r="K17" s="606"/>
      <c r="L17" s="612"/>
    </row>
    <row r="18" spans="1:12" ht="16.5" customHeight="1" hidden="1" thickBot="1">
      <c r="A18" s="632" t="s">
        <v>405</v>
      </c>
      <c r="B18" s="633">
        <v>168482</v>
      </c>
      <c r="C18" s="634" t="s">
        <v>402</v>
      </c>
      <c r="D18" s="633">
        <v>109609</v>
      </c>
      <c r="E18" s="635">
        <v>58873</v>
      </c>
      <c r="F18" s="636"/>
      <c r="G18" s="636"/>
      <c r="H18" s="636"/>
      <c r="I18" s="636"/>
      <c r="J18" s="637"/>
      <c r="K18" s="638"/>
      <c r="L18" s="612"/>
    </row>
    <row r="19" spans="1:12" ht="16.5" customHeight="1">
      <c r="A19" s="649" t="s">
        <v>823</v>
      </c>
      <c r="B19" s="644">
        <v>4000</v>
      </c>
      <c r="C19" s="645">
        <v>2014</v>
      </c>
      <c r="D19" s="644"/>
      <c r="E19" s="646">
        <v>4000</v>
      </c>
      <c r="F19" s="647"/>
      <c r="G19" s="647">
        <v>2119</v>
      </c>
      <c r="H19" s="647"/>
      <c r="I19" s="647">
        <v>4000</v>
      </c>
      <c r="J19" s="648"/>
      <c r="K19" s="1038"/>
      <c r="L19" s="612"/>
    </row>
    <row r="20" spans="1:12" ht="16.5" customHeight="1" thickBot="1">
      <c r="A20" s="649" t="s">
        <v>824</v>
      </c>
      <c r="B20" s="644">
        <v>1469</v>
      </c>
      <c r="C20" s="645">
        <v>2014</v>
      </c>
      <c r="D20" s="644"/>
      <c r="E20" s="646">
        <v>1469</v>
      </c>
      <c r="F20" s="647"/>
      <c r="G20" s="647">
        <v>1307</v>
      </c>
      <c r="H20" s="647"/>
      <c r="I20" s="647">
        <v>1469</v>
      </c>
      <c r="J20" s="648"/>
      <c r="K20" s="1039"/>
      <c r="L20" s="612"/>
    </row>
    <row r="21" spans="1:12" ht="16.5" customHeight="1" thickBot="1">
      <c r="A21" s="649" t="s">
        <v>825</v>
      </c>
      <c r="B21" s="644">
        <v>750</v>
      </c>
      <c r="C21" s="645">
        <v>2014</v>
      </c>
      <c r="D21" s="644"/>
      <c r="E21" s="646">
        <v>750</v>
      </c>
      <c r="F21" s="647"/>
      <c r="G21" s="647"/>
      <c r="H21" s="647"/>
      <c r="I21" s="647">
        <v>750</v>
      </c>
      <c r="J21" s="648"/>
      <c r="K21" s="1040"/>
      <c r="L21" s="612"/>
    </row>
    <row r="22" spans="1:12" ht="16.5" customHeight="1" thickBot="1">
      <c r="A22" s="649" t="s">
        <v>826</v>
      </c>
      <c r="B22" s="644">
        <v>1500</v>
      </c>
      <c r="C22" s="645">
        <v>2014</v>
      </c>
      <c r="D22" s="644"/>
      <c r="E22" s="646">
        <v>1500</v>
      </c>
      <c r="F22" s="647"/>
      <c r="G22" s="647"/>
      <c r="H22" s="647"/>
      <c r="I22" s="647">
        <v>1500</v>
      </c>
      <c r="J22" s="648"/>
      <c r="K22" s="1039"/>
      <c r="L22" s="612"/>
    </row>
    <row r="23" spans="1:12" ht="16.5" customHeight="1" thickBot="1">
      <c r="A23" s="649" t="s">
        <v>827</v>
      </c>
      <c r="B23" s="644">
        <v>1500</v>
      </c>
      <c r="C23" s="645">
        <v>2014</v>
      </c>
      <c r="D23" s="644"/>
      <c r="E23" s="646">
        <v>1500</v>
      </c>
      <c r="F23" s="647"/>
      <c r="G23" s="647"/>
      <c r="H23" s="647"/>
      <c r="I23" s="647">
        <v>0</v>
      </c>
      <c r="J23" s="648"/>
      <c r="K23" s="1039"/>
      <c r="L23" s="612"/>
    </row>
    <row r="24" spans="1:12" ht="16.5" customHeight="1" thickBot="1">
      <c r="A24" s="649" t="s">
        <v>898</v>
      </c>
      <c r="B24" s="644"/>
      <c r="C24" s="645"/>
      <c r="D24" s="644"/>
      <c r="E24" s="646"/>
      <c r="F24" s="647"/>
      <c r="G24" s="647">
        <v>880</v>
      </c>
      <c r="H24" s="647"/>
      <c r="I24" s="647"/>
      <c r="J24" s="648"/>
      <c r="K24" s="1039"/>
      <c r="L24" s="612"/>
    </row>
    <row r="25" spans="1:12" ht="16.5" customHeight="1" thickBot="1">
      <c r="A25" s="649" t="s">
        <v>830</v>
      </c>
      <c r="B25" s="644"/>
      <c r="C25" s="645"/>
      <c r="D25" s="644"/>
      <c r="E25" s="646">
        <v>495</v>
      </c>
      <c r="F25" s="647"/>
      <c r="G25" s="647">
        <v>495</v>
      </c>
      <c r="H25" s="647"/>
      <c r="I25" s="647">
        <v>495</v>
      </c>
      <c r="J25" s="648"/>
      <c r="K25" s="1039"/>
      <c r="L25" s="612"/>
    </row>
    <row r="26" spans="1:12" ht="16.5" customHeight="1" thickBot="1">
      <c r="A26" s="614" t="s">
        <v>346</v>
      </c>
      <c r="B26" s="639">
        <f>B17+B19+B20+B21+B22+B23</f>
        <v>11719</v>
      </c>
      <c r="C26" s="640"/>
      <c r="D26" s="639">
        <f>SUM(D17:D17)</f>
        <v>0</v>
      </c>
      <c r="E26" s="641">
        <f>E17+E19+E20+E21+E22+E23</f>
        <v>11719</v>
      </c>
      <c r="F26" s="642">
        <f>SUM(F24:F25)</f>
        <v>0</v>
      </c>
      <c r="G26" s="642">
        <f>SUM(G17:G25)</f>
        <v>7321</v>
      </c>
      <c r="H26" s="642"/>
      <c r="I26" s="642">
        <f>SUM(I17:I23)</f>
        <v>10219</v>
      </c>
      <c r="J26" s="643">
        <f>SUM(J16:J18)</f>
        <v>0</v>
      </c>
      <c r="K26" s="619">
        <f>SUM(K17:K18)</f>
        <v>0</v>
      </c>
      <c r="L26" s="612"/>
    </row>
    <row r="27" spans="1:12" ht="16.5" customHeight="1" hidden="1" thickBot="1">
      <c r="A27" s="625"/>
      <c r="B27" s="644"/>
      <c r="C27" s="645"/>
      <c r="D27" s="644"/>
      <c r="E27" s="646"/>
      <c r="F27" s="647"/>
      <c r="G27" s="647"/>
      <c r="H27" s="647"/>
      <c r="I27" s="647"/>
      <c r="J27" s="648"/>
      <c r="K27" s="626"/>
      <c r="L27" s="612"/>
    </row>
    <row r="28" spans="1:12" ht="16.5" customHeight="1" hidden="1" thickBot="1">
      <c r="A28" s="649"/>
      <c r="B28" s="646"/>
      <c r="C28" s="650"/>
      <c r="D28" s="646"/>
      <c r="E28" s="646"/>
      <c r="F28" s="647"/>
      <c r="G28" s="647"/>
      <c r="H28" s="647"/>
      <c r="I28" s="647"/>
      <c r="J28" s="651"/>
      <c r="K28" s="599"/>
      <c r="L28" s="612"/>
    </row>
    <row r="29" spans="1:12" ht="16.5" customHeight="1" hidden="1" thickBot="1">
      <c r="A29" s="649"/>
      <c r="B29" s="646"/>
      <c r="C29" s="650"/>
      <c r="D29" s="646"/>
      <c r="E29" s="646"/>
      <c r="F29" s="647"/>
      <c r="G29" s="647"/>
      <c r="H29" s="647"/>
      <c r="I29" s="647"/>
      <c r="J29" s="651"/>
      <c r="K29" s="599"/>
      <c r="L29" s="612"/>
    </row>
    <row r="30" spans="1:12" ht="16.5" customHeight="1" thickBot="1">
      <c r="A30" s="614"/>
      <c r="B30" s="641"/>
      <c r="C30" s="652"/>
      <c r="D30" s="641"/>
      <c r="E30" s="641"/>
      <c r="F30" s="642"/>
      <c r="G30" s="642"/>
      <c r="H30" s="642"/>
      <c r="I30" s="642"/>
      <c r="J30" s="653"/>
      <c r="K30" s="619"/>
      <c r="L30" s="612"/>
    </row>
    <row r="31" spans="1:12" ht="16.5" customHeight="1">
      <c r="A31" s="625" t="s">
        <v>406</v>
      </c>
      <c r="B31" s="644"/>
      <c r="C31" s="645"/>
      <c r="D31" s="644"/>
      <c r="E31" s="646"/>
      <c r="F31" s="647"/>
      <c r="G31" s="647"/>
      <c r="H31" s="647"/>
      <c r="I31" s="647"/>
      <c r="J31" s="648"/>
      <c r="K31" s="599"/>
      <c r="L31" s="612"/>
    </row>
    <row r="32" spans="1:12" ht="16.5" customHeight="1" thickBot="1">
      <c r="A32" s="607" t="s">
        <v>897</v>
      </c>
      <c r="B32" s="654"/>
      <c r="C32" s="655"/>
      <c r="D32" s="654"/>
      <c r="E32" s="656"/>
      <c r="F32" s="657"/>
      <c r="G32" s="657">
        <v>184</v>
      </c>
      <c r="H32" s="657"/>
      <c r="I32" s="657"/>
      <c r="J32" s="658"/>
      <c r="K32" s="613"/>
      <c r="L32" s="612"/>
    </row>
    <row r="33" spans="1:12" ht="16.5" customHeight="1" thickBot="1">
      <c r="A33" s="614" t="s">
        <v>346</v>
      </c>
      <c r="B33" s="639">
        <f>SUM(B32)</f>
        <v>0</v>
      </c>
      <c r="C33" s="640"/>
      <c r="D33" s="639"/>
      <c r="E33" s="641">
        <f>SUM(E32)</f>
        <v>0</v>
      </c>
      <c r="F33" s="642"/>
      <c r="G33" s="642">
        <f>SUM(G32)</f>
        <v>184</v>
      </c>
      <c r="H33" s="642"/>
      <c r="I33" s="642">
        <f>SUM(I32)</f>
        <v>0</v>
      </c>
      <c r="J33" s="643"/>
      <c r="K33" s="659"/>
      <c r="L33" s="612"/>
    </row>
    <row r="34" spans="1:12" ht="17.25" customHeight="1" thickBot="1">
      <c r="A34" s="664" t="s">
        <v>828</v>
      </c>
      <c r="B34" s="644">
        <v>165</v>
      </c>
      <c r="C34" s="645">
        <v>2014</v>
      </c>
      <c r="D34" s="644"/>
      <c r="E34" s="646">
        <v>198</v>
      </c>
      <c r="F34" s="647"/>
      <c r="G34" s="647">
        <v>33</v>
      </c>
      <c r="H34" s="647"/>
      <c r="I34" s="647">
        <v>198</v>
      </c>
      <c r="J34" s="648"/>
      <c r="K34" s="626"/>
      <c r="L34" s="612"/>
    </row>
    <row r="35" spans="1:12" ht="16.5" customHeight="1" hidden="1" thickBot="1">
      <c r="A35" s="627"/>
      <c r="B35" s="628"/>
      <c r="C35" s="662"/>
      <c r="D35" s="628"/>
      <c r="E35" s="630"/>
      <c r="F35" s="631"/>
      <c r="G35" s="631"/>
      <c r="H35" s="631"/>
      <c r="I35" s="631"/>
      <c r="J35" s="663"/>
      <c r="K35" s="606"/>
      <c r="L35" s="612"/>
    </row>
    <row r="36" spans="1:12" ht="16.5" customHeight="1" hidden="1" thickBot="1">
      <c r="A36" s="664"/>
      <c r="B36" s="644"/>
      <c r="C36" s="655"/>
      <c r="D36" s="644"/>
      <c r="E36" s="646"/>
      <c r="F36" s="647"/>
      <c r="G36" s="647"/>
      <c r="H36" s="647"/>
      <c r="I36" s="647"/>
      <c r="J36" s="648"/>
      <c r="K36" s="666"/>
      <c r="L36" s="612"/>
    </row>
    <row r="37" spans="1:12" ht="16.5" customHeight="1" hidden="1" thickBot="1">
      <c r="A37" s="614"/>
      <c r="B37" s="639"/>
      <c r="C37" s="640"/>
      <c r="D37" s="639"/>
      <c r="E37" s="641"/>
      <c r="F37" s="642"/>
      <c r="G37" s="642"/>
      <c r="H37" s="642"/>
      <c r="I37" s="642"/>
      <c r="J37" s="643"/>
      <c r="K37" s="619"/>
      <c r="L37" s="612"/>
    </row>
    <row r="38" spans="1:12" ht="16.5" customHeight="1" hidden="1" thickBot="1">
      <c r="A38" s="665"/>
      <c r="B38" s="644"/>
      <c r="C38" s="645"/>
      <c r="D38" s="644"/>
      <c r="E38" s="646"/>
      <c r="F38" s="647"/>
      <c r="G38" s="647"/>
      <c r="H38" s="647"/>
      <c r="I38" s="647"/>
      <c r="J38" s="648"/>
      <c r="K38" s="626"/>
      <c r="L38" s="612"/>
    </row>
    <row r="39" spans="1:12" ht="16.5" customHeight="1" hidden="1" thickBot="1">
      <c r="A39" s="664"/>
      <c r="B39" s="644"/>
      <c r="C39" s="645"/>
      <c r="D39" s="644"/>
      <c r="E39" s="646"/>
      <c r="F39" s="647"/>
      <c r="G39" s="647"/>
      <c r="H39" s="647"/>
      <c r="I39" s="647"/>
      <c r="J39" s="648"/>
      <c r="K39" s="599"/>
      <c r="L39" s="612"/>
    </row>
    <row r="40" spans="1:12" ht="16.5" customHeight="1" hidden="1" thickBot="1">
      <c r="A40" s="664"/>
      <c r="B40" s="644"/>
      <c r="C40" s="645"/>
      <c r="D40" s="644"/>
      <c r="E40" s="646"/>
      <c r="F40" s="647"/>
      <c r="G40" s="647"/>
      <c r="H40" s="647"/>
      <c r="I40" s="647"/>
      <c r="J40" s="648"/>
      <c r="K40" s="613"/>
      <c r="L40" s="612"/>
    </row>
    <row r="41" spans="1:12" ht="16.5" customHeight="1" hidden="1" thickBot="1">
      <c r="A41" s="614"/>
      <c r="B41" s="639"/>
      <c r="C41" s="640"/>
      <c r="D41" s="639"/>
      <c r="E41" s="641"/>
      <c r="F41" s="642"/>
      <c r="G41" s="642"/>
      <c r="H41" s="642"/>
      <c r="I41" s="642"/>
      <c r="J41" s="643"/>
      <c r="K41" s="660"/>
      <c r="L41" s="612"/>
    </row>
    <row r="42" spans="1:12" ht="16.5" customHeight="1" hidden="1" thickBot="1">
      <c r="A42" s="665"/>
      <c r="B42" s="646"/>
      <c r="C42" s="650"/>
      <c r="D42" s="646"/>
      <c r="E42" s="647"/>
      <c r="F42" s="647"/>
      <c r="G42" s="647"/>
      <c r="H42" s="647"/>
      <c r="I42" s="647"/>
      <c r="J42" s="667"/>
      <c r="K42" s="626"/>
      <c r="L42" s="668" t="s">
        <v>407</v>
      </c>
    </row>
    <row r="43" spans="1:12" ht="32.25" customHeight="1" hidden="1" thickBot="1">
      <c r="A43" s="661"/>
      <c r="B43" s="630"/>
      <c r="C43" s="629"/>
      <c r="D43" s="630"/>
      <c r="E43" s="630"/>
      <c r="F43" s="647"/>
      <c r="G43" s="647"/>
      <c r="H43" s="647"/>
      <c r="I43" s="647"/>
      <c r="J43" s="647"/>
      <c r="K43" s="669"/>
      <c r="L43" s="612"/>
    </row>
    <row r="44" spans="1:12" ht="16.5" customHeight="1" hidden="1" thickBot="1">
      <c r="A44" s="614"/>
      <c r="B44" s="641"/>
      <c r="C44" s="652"/>
      <c r="D44" s="641"/>
      <c r="E44" s="641"/>
      <c r="F44" s="642"/>
      <c r="G44" s="642"/>
      <c r="H44" s="642"/>
      <c r="I44" s="642"/>
      <c r="J44" s="653"/>
      <c r="K44" s="619"/>
      <c r="L44" s="612"/>
    </row>
    <row r="45" spans="1:12" ht="16.5" customHeight="1" hidden="1" thickBot="1">
      <c r="A45" s="670"/>
      <c r="B45" s="671"/>
      <c r="C45" s="672"/>
      <c r="D45" s="671"/>
      <c r="E45" s="673"/>
      <c r="F45" s="667"/>
      <c r="G45" s="667"/>
      <c r="H45" s="667"/>
      <c r="I45" s="667"/>
      <c r="J45" s="674"/>
      <c r="K45" s="626"/>
      <c r="L45" s="612"/>
    </row>
    <row r="46" spans="1:12" ht="16.5" customHeight="1" hidden="1" thickBot="1">
      <c r="A46" s="675"/>
      <c r="B46" s="654"/>
      <c r="C46" s="655"/>
      <c r="D46" s="654"/>
      <c r="E46" s="656"/>
      <c r="F46" s="657"/>
      <c r="G46" s="657"/>
      <c r="H46" s="657"/>
      <c r="I46" s="657"/>
      <c r="J46" s="658"/>
      <c r="K46" s="613"/>
      <c r="L46" s="612"/>
    </row>
    <row r="47" spans="1:12" ht="16.5" customHeight="1" hidden="1" thickBot="1">
      <c r="A47" s="614"/>
      <c r="B47" s="639"/>
      <c r="C47" s="640"/>
      <c r="D47" s="639"/>
      <c r="E47" s="641"/>
      <c r="F47" s="642"/>
      <c r="G47" s="642"/>
      <c r="H47" s="642"/>
      <c r="I47" s="642"/>
      <c r="J47" s="643"/>
      <c r="K47" s="619"/>
      <c r="L47" s="612"/>
    </row>
    <row r="48" spans="1:12" ht="16.5" customHeight="1" hidden="1" thickBot="1">
      <c r="A48" s="676"/>
      <c r="B48" s="644"/>
      <c r="C48" s="645"/>
      <c r="D48" s="644"/>
      <c r="E48" s="646"/>
      <c r="F48" s="647"/>
      <c r="G48" s="647"/>
      <c r="H48" s="647"/>
      <c r="I48" s="647"/>
      <c r="J48" s="648"/>
      <c r="K48" s="626"/>
      <c r="L48" s="612"/>
    </row>
    <row r="49" spans="1:12" ht="16.5" customHeight="1" hidden="1" thickBot="1">
      <c r="A49" s="677"/>
      <c r="B49" s="644"/>
      <c r="C49" s="645"/>
      <c r="D49" s="644"/>
      <c r="E49" s="646"/>
      <c r="F49" s="647"/>
      <c r="G49" s="647"/>
      <c r="H49" s="647"/>
      <c r="I49" s="647"/>
      <c r="J49" s="648"/>
      <c r="K49" s="599"/>
      <c r="L49" s="612"/>
    </row>
    <row r="50" spans="1:12" ht="16.5" customHeight="1" hidden="1" thickBot="1">
      <c r="A50" s="614"/>
      <c r="B50" s="639"/>
      <c r="C50" s="640"/>
      <c r="D50" s="639"/>
      <c r="E50" s="641"/>
      <c r="F50" s="642"/>
      <c r="G50" s="642"/>
      <c r="H50" s="642"/>
      <c r="I50" s="642"/>
      <c r="J50" s="643"/>
      <c r="K50" s="619"/>
      <c r="L50" s="612"/>
    </row>
    <row r="51" spans="1:12" ht="16.5" customHeight="1" hidden="1" thickBot="1">
      <c r="A51" s="670"/>
      <c r="B51" s="644"/>
      <c r="C51" s="645"/>
      <c r="D51" s="644"/>
      <c r="E51" s="646"/>
      <c r="F51" s="647"/>
      <c r="G51" s="647"/>
      <c r="H51" s="647"/>
      <c r="I51" s="647"/>
      <c r="J51" s="648"/>
      <c r="K51" s="626"/>
      <c r="L51" s="612"/>
    </row>
    <row r="52" spans="1:12" ht="16.5" customHeight="1" hidden="1" thickBot="1">
      <c r="A52" s="649"/>
      <c r="B52" s="644"/>
      <c r="C52" s="645"/>
      <c r="D52" s="644"/>
      <c r="E52" s="646"/>
      <c r="F52" s="647"/>
      <c r="G52" s="647"/>
      <c r="H52" s="647"/>
      <c r="I52" s="647"/>
      <c r="J52" s="648"/>
      <c r="K52" s="613"/>
      <c r="L52" s="612"/>
    </row>
    <row r="53" spans="1:12" ht="16.5" customHeight="1" hidden="1" thickBot="1">
      <c r="A53" s="614"/>
      <c r="B53" s="639"/>
      <c r="C53" s="640"/>
      <c r="D53" s="639"/>
      <c r="E53" s="641"/>
      <c r="F53" s="642"/>
      <c r="G53" s="642"/>
      <c r="H53" s="642"/>
      <c r="I53" s="642"/>
      <c r="J53" s="643"/>
      <c r="K53" s="659"/>
      <c r="L53" s="612"/>
    </row>
    <row r="54" spans="1:12" ht="16.5" customHeight="1" hidden="1" thickBot="1">
      <c r="A54" s="665"/>
      <c r="B54" s="646"/>
      <c r="C54" s="650"/>
      <c r="D54" s="646"/>
      <c r="E54" s="646"/>
      <c r="F54" s="647"/>
      <c r="G54" s="647"/>
      <c r="H54" s="647"/>
      <c r="I54" s="647"/>
      <c r="J54" s="651"/>
      <c r="K54" s="626"/>
      <c r="L54" s="612"/>
    </row>
    <row r="55" spans="1:12" ht="24.75" customHeight="1" hidden="1" thickBot="1">
      <c r="A55" s="664"/>
      <c r="B55" s="646"/>
      <c r="C55" s="650"/>
      <c r="D55" s="646"/>
      <c r="E55" s="646"/>
      <c r="F55" s="647"/>
      <c r="G55" s="647"/>
      <c r="H55" s="647"/>
      <c r="I55" s="647"/>
      <c r="J55" s="651"/>
      <c r="K55" s="613"/>
      <c r="L55" s="612"/>
    </row>
    <row r="56" spans="1:12" ht="16.5" customHeight="1" hidden="1" thickBot="1">
      <c r="A56" s="614"/>
      <c r="B56" s="641"/>
      <c r="C56" s="652"/>
      <c r="D56" s="641"/>
      <c r="E56" s="641"/>
      <c r="F56" s="642"/>
      <c r="G56" s="642"/>
      <c r="H56" s="642"/>
      <c r="I56" s="642"/>
      <c r="J56" s="653"/>
      <c r="K56" s="619"/>
      <c r="L56" s="612"/>
    </row>
    <row r="57" spans="1:12" ht="16.5" customHeight="1" hidden="1" thickBot="1">
      <c r="A57" s="678"/>
      <c r="B57" s="646"/>
      <c r="C57" s="650"/>
      <c r="D57" s="646"/>
      <c r="E57" s="646"/>
      <c r="F57" s="647"/>
      <c r="G57" s="647"/>
      <c r="H57" s="647"/>
      <c r="I57" s="647"/>
      <c r="J57" s="651"/>
      <c r="K57" s="626"/>
      <c r="L57" s="646" t="s">
        <v>408</v>
      </c>
    </row>
    <row r="58" spans="1:12" ht="27" customHeight="1" hidden="1" thickBot="1">
      <c r="A58" s="679"/>
      <c r="B58" s="646"/>
      <c r="C58" s="650"/>
      <c r="D58" s="646"/>
      <c r="E58" s="646"/>
      <c r="F58" s="647"/>
      <c r="G58" s="647"/>
      <c r="H58" s="647"/>
      <c r="I58" s="647"/>
      <c r="J58" s="651"/>
      <c r="K58" s="613"/>
      <c r="L58" s="680"/>
    </row>
    <row r="59" spans="1:12" ht="18.75" customHeight="1" thickBot="1">
      <c r="A59" s="614" t="s">
        <v>831</v>
      </c>
      <c r="B59" s="641">
        <v>217</v>
      </c>
      <c r="C59" s="652"/>
      <c r="D59" s="641"/>
      <c r="E59" s="641">
        <v>217</v>
      </c>
      <c r="F59" s="642"/>
      <c r="G59" s="642">
        <v>217</v>
      </c>
      <c r="H59" s="642"/>
      <c r="I59" s="642"/>
      <c r="J59" s="653"/>
      <c r="K59" s="619"/>
      <c r="L59" s="612"/>
    </row>
    <row r="60" spans="1:12" ht="16.5" customHeight="1" thickBot="1">
      <c r="A60" s="614" t="s">
        <v>7</v>
      </c>
      <c r="B60" s="641">
        <f>SUM(B34:B59)</f>
        <v>382</v>
      </c>
      <c r="C60" s="652"/>
      <c r="D60" s="641"/>
      <c r="E60" s="641">
        <f>SUM(E34:E59)</f>
        <v>415</v>
      </c>
      <c r="F60" s="642"/>
      <c r="G60" s="642">
        <f>SUM(G34:G59)</f>
        <v>250</v>
      </c>
      <c r="H60" s="642"/>
      <c r="I60" s="642"/>
      <c r="J60" s="642">
        <f>SUM(J34:J59)</f>
        <v>0</v>
      </c>
      <c r="K60" s="659"/>
      <c r="L60" s="612"/>
    </row>
    <row r="61" spans="1:12" ht="16.5" customHeight="1" thickBot="1">
      <c r="A61" s="681" t="s">
        <v>364</v>
      </c>
      <c r="B61" s="682">
        <f>SUM(B33,B30,B26,B15,B12,B60,B34)</f>
        <v>1623168</v>
      </c>
      <c r="C61" s="682">
        <f>SUM(C59,C59,C56,C53,C50,C47,C44,C41,C37,C33,C30,C26,C15,C12)</f>
        <v>0</v>
      </c>
      <c r="D61" s="682">
        <f>SUM(D33,D30,D26,D15,D12)</f>
        <v>85958</v>
      </c>
      <c r="E61" s="682">
        <f>SUM(E33,E30,E26,E15,E12,B60,E34)</f>
        <v>1037243</v>
      </c>
      <c r="F61" s="682">
        <f>SUM(F33,F30,F26,F15,F12,C60,F34)</f>
        <v>0</v>
      </c>
      <c r="G61" s="682">
        <f>SUM(G33,G60,G26,G15,G12)</f>
        <v>990885</v>
      </c>
      <c r="H61" s="682">
        <f>SUM(H33,H30,H26,H15,H12)</f>
        <v>0</v>
      </c>
      <c r="I61" s="682">
        <f>SUM(I12+I15+I26+I30+I33+I34)</f>
        <v>99832</v>
      </c>
      <c r="J61" s="682">
        <f>SUM(J12,J15,J26,J30,J33,B60)</f>
        <v>1522169</v>
      </c>
      <c r="K61" s="683">
        <f>SUM(K33,K30,K26,K15,K12)</f>
        <v>1521787</v>
      </c>
      <c r="L61" s="612"/>
    </row>
    <row r="62" spans="1:11" ht="16.5" customHeight="1">
      <c r="A62" s="684"/>
      <c r="B62" s="685"/>
      <c r="C62" s="686"/>
      <c r="D62" s="685"/>
      <c r="E62" s="685"/>
      <c r="F62" s="687"/>
      <c r="G62" s="687"/>
      <c r="H62" s="687"/>
      <c r="I62" s="687"/>
      <c r="J62" s="688"/>
      <c r="K62" s="689"/>
    </row>
    <row r="63" spans="1:11" ht="0.75" customHeight="1" thickBot="1">
      <c r="A63" s="690"/>
      <c r="B63" s="691"/>
      <c r="C63" s="692"/>
      <c r="D63" s="691"/>
      <c r="E63" s="691"/>
      <c r="F63" s="693"/>
      <c r="G63" s="693"/>
      <c r="H63" s="693"/>
      <c r="I63" s="693"/>
      <c r="J63" s="694"/>
      <c r="K63" s="695"/>
    </row>
    <row r="64" spans="1:11" ht="16.5" customHeight="1" hidden="1" thickBot="1">
      <c r="A64" s="696"/>
      <c r="B64" s="697"/>
      <c r="C64" s="698"/>
      <c r="D64" s="697"/>
      <c r="E64" s="697"/>
      <c r="F64" s="699"/>
      <c r="G64" s="699"/>
      <c r="H64" s="699"/>
      <c r="I64" s="699"/>
      <c r="J64" s="694"/>
      <c r="K64" s="695"/>
    </row>
    <row r="65" spans="1:11" ht="16.5" customHeight="1" hidden="1" thickBot="1">
      <c r="A65" s="649"/>
      <c r="B65" s="646"/>
      <c r="C65" s="700"/>
      <c r="D65" s="646"/>
      <c r="E65" s="646"/>
      <c r="F65" s="647"/>
      <c r="G65" s="647"/>
      <c r="H65" s="647"/>
      <c r="I65" s="647"/>
      <c r="J65" s="701"/>
      <c r="K65" s="702"/>
    </row>
    <row r="66" spans="1:11" ht="16.5" customHeight="1" hidden="1" thickBot="1">
      <c r="A66" s="703"/>
      <c r="B66" s="682"/>
      <c r="C66" s="704"/>
      <c r="D66" s="682"/>
      <c r="E66" s="682"/>
      <c r="F66" s="705"/>
      <c r="G66" s="705"/>
      <c r="H66" s="705"/>
      <c r="I66" s="705"/>
      <c r="J66" s="706"/>
      <c r="K66" s="707"/>
    </row>
    <row r="67" spans="1:11" ht="16.5" customHeight="1" hidden="1" thickBot="1">
      <c r="A67" s="708"/>
      <c r="B67" s="709"/>
      <c r="C67" s="710"/>
      <c r="D67" s="709"/>
      <c r="E67" s="709"/>
      <c r="F67" s="711"/>
      <c r="G67" s="711"/>
      <c r="H67" s="711"/>
      <c r="I67" s="711"/>
      <c r="J67" s="712"/>
      <c r="K67" s="707"/>
    </row>
    <row r="68" spans="1:11" ht="16.5" customHeight="1" hidden="1" thickBot="1">
      <c r="A68" s="681"/>
      <c r="B68" s="682"/>
      <c r="C68" s="713"/>
      <c r="D68" s="682"/>
      <c r="E68" s="682"/>
      <c r="F68" s="705"/>
      <c r="G68" s="705"/>
      <c r="H68" s="705"/>
      <c r="I68" s="705"/>
      <c r="J68" s="706"/>
      <c r="K68" s="714"/>
    </row>
    <row r="69" spans="1:11" ht="16.5" customHeight="1" hidden="1" thickBot="1">
      <c r="A69" s="715"/>
      <c r="B69" s="685"/>
      <c r="C69" s="686"/>
      <c r="D69" s="685"/>
      <c r="E69" s="685"/>
      <c r="F69" s="687"/>
      <c r="G69" s="687"/>
      <c r="H69" s="687"/>
      <c r="I69" s="687"/>
      <c r="J69" s="687"/>
      <c r="K69" s="716"/>
    </row>
    <row r="70" spans="1:11" ht="16.5" customHeight="1" hidden="1" thickBot="1">
      <c r="A70" s="717"/>
      <c r="B70" s="646"/>
      <c r="C70" s="650"/>
      <c r="D70" s="646"/>
      <c r="E70" s="646"/>
      <c r="F70" s="647"/>
      <c r="G70" s="647"/>
      <c r="H70" s="647"/>
      <c r="I70" s="647"/>
      <c r="J70" s="647"/>
      <c r="K70" s="718"/>
    </row>
    <row r="71" spans="1:11" ht="16.5" customHeight="1" hidden="1" thickBot="1">
      <c r="A71" s="719"/>
      <c r="B71" s="635"/>
      <c r="C71" s="720"/>
      <c r="D71" s="635"/>
      <c r="E71" s="635"/>
      <c r="F71" s="636"/>
      <c r="G71" s="636"/>
      <c r="H71" s="636"/>
      <c r="I71" s="636"/>
      <c r="J71" s="636"/>
      <c r="K71" s="718"/>
    </row>
    <row r="72" spans="1:11" ht="16.5" customHeight="1" hidden="1" thickBot="1">
      <c r="A72" s="719"/>
      <c r="B72" s="635"/>
      <c r="C72" s="720"/>
      <c r="D72" s="635"/>
      <c r="E72" s="635"/>
      <c r="F72" s="636"/>
      <c r="G72" s="636"/>
      <c r="H72" s="636"/>
      <c r="I72" s="636"/>
      <c r="J72" s="636"/>
      <c r="K72" s="718"/>
    </row>
    <row r="73" spans="1:11" ht="16.5" customHeight="1" hidden="1" thickBot="1">
      <c r="A73" s="696"/>
      <c r="B73" s="691"/>
      <c r="C73" s="720"/>
      <c r="D73" s="697"/>
      <c r="E73" s="691"/>
      <c r="F73" s="711"/>
      <c r="G73" s="711"/>
      <c r="H73" s="711"/>
      <c r="I73" s="711"/>
      <c r="J73" s="721"/>
      <c r="K73" s="722"/>
    </row>
    <row r="74" spans="1:11" ht="16.5" customHeight="1" hidden="1" thickBot="1">
      <c r="A74" s="723"/>
      <c r="B74" s="682"/>
      <c r="C74" s="724"/>
      <c r="D74" s="682"/>
      <c r="E74" s="682"/>
      <c r="F74" s="725"/>
      <c r="G74" s="725"/>
      <c r="H74" s="725"/>
      <c r="I74" s="725"/>
      <c r="J74" s="726"/>
      <c r="K74" s="702"/>
    </row>
    <row r="75" spans="1:11" s="733" customFormat="1" ht="16.5" customHeight="1" thickBot="1">
      <c r="A75" s="727" t="s">
        <v>185</v>
      </c>
      <c r="B75" s="728">
        <f>SUM(B61:B74)</f>
        <v>1623168</v>
      </c>
      <c r="C75" s="729"/>
      <c r="D75" s="728">
        <f aca="true" t="shared" si="1" ref="D75:I75">SUM(D61:D74)</f>
        <v>85958</v>
      </c>
      <c r="E75" s="728">
        <f t="shared" si="1"/>
        <v>1037243</v>
      </c>
      <c r="F75" s="728">
        <f t="shared" si="1"/>
        <v>0</v>
      </c>
      <c r="G75" s="728">
        <f t="shared" si="1"/>
        <v>990885</v>
      </c>
      <c r="H75" s="728">
        <f t="shared" si="1"/>
        <v>0</v>
      </c>
      <c r="I75" s="730">
        <f t="shared" si="1"/>
        <v>99832</v>
      </c>
      <c r="J75" s="731">
        <f>SUM(J61)</f>
        <v>1522169</v>
      </c>
      <c r="K75" s="732">
        <f>SUM(K61)</f>
        <v>1521787</v>
      </c>
    </row>
  </sheetData>
  <sheetProtection/>
  <mergeCells count="3">
    <mergeCell ref="B1:Q1"/>
    <mergeCell ref="A2:J2"/>
    <mergeCell ref="E3:J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&amp;C&amp;P. 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2.125" style="0" customWidth="1"/>
    <col min="2" max="2" width="45.75390625" style="0" customWidth="1"/>
    <col min="3" max="3" width="13.00390625" style="0" customWidth="1"/>
    <col min="4" max="4" width="12.25390625" style="0" customWidth="1"/>
    <col min="5" max="5" width="13.125" style="0" customWidth="1"/>
  </cols>
  <sheetData>
    <row r="1" spans="1:6" ht="45" customHeight="1" thickBot="1">
      <c r="A1" s="35" t="s">
        <v>496</v>
      </c>
      <c r="C1" s="916" t="s">
        <v>904</v>
      </c>
      <c r="D1" s="916"/>
      <c r="E1" s="916"/>
      <c r="F1" s="916"/>
    </row>
    <row r="2" spans="1:5" ht="21" customHeight="1" thickBot="1">
      <c r="A2" s="31" t="s">
        <v>43</v>
      </c>
      <c r="B2" s="29"/>
      <c r="C2" s="33" t="s">
        <v>72</v>
      </c>
      <c r="D2" s="328" t="s">
        <v>73</v>
      </c>
      <c r="E2" s="34" t="s">
        <v>343</v>
      </c>
    </row>
    <row r="3" spans="1:5" ht="12.75">
      <c r="A3" s="27" t="s">
        <v>66</v>
      </c>
      <c r="B3" s="32" t="s">
        <v>794</v>
      </c>
      <c r="C3" s="28">
        <f>C4+C5+C6+C7</f>
        <v>1180197</v>
      </c>
      <c r="D3" s="28">
        <f>D4+D5+D6+D7</f>
        <v>2835520</v>
      </c>
      <c r="E3" s="334">
        <f aca="true" t="shared" si="0" ref="E3:E12">D3/C3*100</f>
        <v>240.25819418283558</v>
      </c>
    </row>
    <row r="4" spans="1:5" ht="12.75">
      <c r="A4" s="9" t="s">
        <v>44</v>
      </c>
      <c r="B4" s="12" t="s">
        <v>74</v>
      </c>
      <c r="C4" s="10"/>
      <c r="D4" s="329">
        <v>402</v>
      </c>
      <c r="E4" s="334"/>
    </row>
    <row r="5" spans="1:5" ht="12.75">
      <c r="A5" s="9" t="s">
        <v>48</v>
      </c>
      <c r="B5" s="12" t="s">
        <v>75</v>
      </c>
      <c r="C5" s="10">
        <v>1172957</v>
      </c>
      <c r="D5" s="329">
        <v>2828988</v>
      </c>
      <c r="E5" s="334">
        <f t="shared" si="0"/>
        <v>241.18428893812816</v>
      </c>
    </row>
    <row r="6" spans="1:5" ht="12.75">
      <c r="A6" s="9" t="s">
        <v>49</v>
      </c>
      <c r="B6" s="12" t="s">
        <v>76</v>
      </c>
      <c r="C6" s="10">
        <v>7240</v>
      </c>
      <c r="D6" s="329">
        <v>6130</v>
      </c>
      <c r="E6" s="334">
        <f t="shared" si="0"/>
        <v>84.66850828729282</v>
      </c>
    </row>
    <row r="7" spans="1:5" ht="12.75">
      <c r="A7" s="9" t="s">
        <v>50</v>
      </c>
      <c r="B7" s="12" t="s">
        <v>77</v>
      </c>
      <c r="C7" s="10">
        <v>0</v>
      </c>
      <c r="D7" s="329">
        <v>0</v>
      </c>
      <c r="E7" s="334">
        <v>0</v>
      </c>
    </row>
    <row r="8" spans="1:5" ht="12.75">
      <c r="A8" s="24" t="s">
        <v>67</v>
      </c>
      <c r="B8" s="14" t="s">
        <v>795</v>
      </c>
      <c r="C8" s="15">
        <f>C9+C10</f>
        <v>199</v>
      </c>
      <c r="D8" s="15">
        <f>D9+D10</f>
        <v>1627</v>
      </c>
      <c r="E8" s="334">
        <f t="shared" si="0"/>
        <v>817.5879396984925</v>
      </c>
    </row>
    <row r="9" spans="1:5" ht="12.75">
      <c r="A9" s="1026" t="s">
        <v>44</v>
      </c>
      <c r="B9" s="1025" t="s">
        <v>78</v>
      </c>
      <c r="C9" s="1033">
        <v>199</v>
      </c>
      <c r="D9" s="1034">
        <v>1627</v>
      </c>
      <c r="E9" s="334">
        <f t="shared" si="0"/>
        <v>817.5879396984925</v>
      </c>
    </row>
    <row r="10" spans="1:5" ht="12.75">
      <c r="A10" s="1026" t="s">
        <v>48</v>
      </c>
      <c r="B10" s="1025" t="s">
        <v>79</v>
      </c>
      <c r="C10" s="15">
        <v>0</v>
      </c>
      <c r="D10" s="330">
        <v>0</v>
      </c>
      <c r="E10" s="334"/>
    </row>
    <row r="11" spans="1:5" ht="12.75">
      <c r="A11" s="24" t="s">
        <v>797</v>
      </c>
      <c r="B11" s="1027" t="s">
        <v>796</v>
      </c>
      <c r="C11" s="10">
        <v>132839</v>
      </c>
      <c r="D11" s="329">
        <v>98925</v>
      </c>
      <c r="E11" s="334">
        <f t="shared" si="0"/>
        <v>74.46984695759528</v>
      </c>
    </row>
    <row r="12" spans="1:5" ht="12.75">
      <c r="A12" s="24" t="s">
        <v>69</v>
      </c>
      <c r="B12" s="14" t="s">
        <v>798</v>
      </c>
      <c r="C12" s="10">
        <v>25099</v>
      </c>
      <c r="D12" s="329">
        <v>250</v>
      </c>
      <c r="E12" s="334">
        <f t="shared" si="0"/>
        <v>0.9960556197458066</v>
      </c>
    </row>
    <row r="13" spans="1:5" ht="12.75">
      <c r="A13" s="24" t="s">
        <v>799</v>
      </c>
      <c r="B13" s="14" t="s">
        <v>802</v>
      </c>
      <c r="C13" s="10">
        <v>0</v>
      </c>
      <c r="D13" s="329">
        <v>1</v>
      </c>
      <c r="E13" s="334"/>
    </row>
    <row r="14" spans="1:5" ht="13.5" thickBot="1">
      <c r="A14" s="24" t="s">
        <v>800</v>
      </c>
      <c r="B14" s="14" t="s">
        <v>801</v>
      </c>
      <c r="C14" s="10"/>
      <c r="D14" s="329">
        <v>20333</v>
      </c>
      <c r="E14" s="335"/>
    </row>
    <row r="15" spans="1:5" ht="20.25" customHeight="1" thickBot="1">
      <c r="A15" s="332" t="s">
        <v>68</v>
      </c>
      <c r="B15" s="333"/>
      <c r="C15" s="39">
        <f>C3+C8+C11+C12+C13+C14</f>
        <v>1338334</v>
      </c>
      <c r="D15" s="39">
        <f>D3+D8+D11+D12+D13+D14</f>
        <v>2956656</v>
      </c>
      <c r="E15" s="335">
        <f>D15/C15*100</f>
        <v>220.92063715036753</v>
      </c>
    </row>
    <row r="16" spans="1:5" ht="18" customHeight="1" thickBot="1">
      <c r="A16" s="31" t="s">
        <v>58</v>
      </c>
      <c r="B16" s="29"/>
      <c r="C16" s="38"/>
      <c r="D16" s="331"/>
      <c r="E16" s="1030"/>
    </row>
    <row r="17" spans="1:5" ht="12.75">
      <c r="A17" s="27" t="s">
        <v>803</v>
      </c>
      <c r="B17" s="32" t="s">
        <v>71</v>
      </c>
      <c r="C17" s="28">
        <f>C18+C19+C20+C21+C22+C23</f>
        <v>1329411</v>
      </c>
      <c r="D17" s="28">
        <f>D18+D19+D20+D21+D22+D23</f>
        <v>2169425</v>
      </c>
      <c r="E17" s="10">
        <f aca="true" t="shared" si="1" ref="E17:E24">D17/C17*100</f>
        <v>163.186930151774</v>
      </c>
    </row>
    <row r="18" spans="1:5" ht="12.75">
      <c r="A18" s="1029" t="s">
        <v>44</v>
      </c>
      <c r="B18" s="1028" t="s">
        <v>804</v>
      </c>
      <c r="C18" s="1031">
        <v>249598</v>
      </c>
      <c r="D18" s="1032">
        <v>249598</v>
      </c>
      <c r="E18" s="10">
        <f t="shared" si="1"/>
        <v>100</v>
      </c>
    </row>
    <row r="19" spans="1:5" ht="12.75">
      <c r="A19" s="1029" t="s">
        <v>48</v>
      </c>
      <c r="B19" s="1028" t="s">
        <v>805</v>
      </c>
      <c r="C19" s="1031">
        <v>0</v>
      </c>
      <c r="D19" s="1032">
        <v>-65450</v>
      </c>
      <c r="E19" s="10"/>
    </row>
    <row r="20" spans="1:5" ht="12.75">
      <c r="A20" s="1029" t="s">
        <v>49</v>
      </c>
      <c r="B20" s="1028" t="s">
        <v>806</v>
      </c>
      <c r="C20" s="1031">
        <v>129955</v>
      </c>
      <c r="D20" s="1032">
        <v>129955</v>
      </c>
      <c r="E20" s="10">
        <f t="shared" si="1"/>
        <v>100</v>
      </c>
    </row>
    <row r="21" spans="1:5" ht="12.75">
      <c r="A21" s="9" t="s">
        <v>50</v>
      </c>
      <c r="B21" s="12" t="s">
        <v>807</v>
      </c>
      <c r="C21" s="10">
        <v>949858</v>
      </c>
      <c r="D21" s="329">
        <v>949858</v>
      </c>
      <c r="E21" s="10">
        <f t="shared" si="1"/>
        <v>100</v>
      </c>
    </row>
    <row r="22" spans="1:5" ht="12.75">
      <c r="A22" s="9" t="s">
        <v>57</v>
      </c>
      <c r="B22" s="12" t="s">
        <v>808</v>
      </c>
      <c r="C22" s="10">
        <v>0</v>
      </c>
      <c r="D22" s="329">
        <v>0</v>
      </c>
      <c r="E22" s="10"/>
    </row>
    <row r="23" spans="1:5" ht="12.75">
      <c r="A23" s="9" t="s">
        <v>810</v>
      </c>
      <c r="B23" s="12" t="s">
        <v>809</v>
      </c>
      <c r="C23" s="10">
        <v>0</v>
      </c>
      <c r="D23" s="329">
        <v>905464</v>
      </c>
      <c r="E23" s="10"/>
    </row>
    <row r="24" spans="1:5" ht="12.75">
      <c r="A24" s="24" t="s">
        <v>811</v>
      </c>
      <c r="B24" s="14" t="s">
        <v>59</v>
      </c>
      <c r="C24" s="15">
        <v>8923</v>
      </c>
      <c r="D24" s="330">
        <v>786580</v>
      </c>
      <c r="E24" s="10">
        <f t="shared" si="1"/>
        <v>8815.196682730024</v>
      </c>
    </row>
    <row r="25" spans="1:5" ht="12.75">
      <c r="A25" s="24" t="s">
        <v>812</v>
      </c>
      <c r="B25" s="14" t="s">
        <v>815</v>
      </c>
      <c r="C25" s="15">
        <v>0</v>
      </c>
      <c r="D25" s="330">
        <v>650</v>
      </c>
      <c r="E25" s="334"/>
    </row>
    <row r="26" spans="1:5" ht="12.75">
      <c r="A26" s="24" t="s">
        <v>813</v>
      </c>
      <c r="B26" s="14" t="s">
        <v>816</v>
      </c>
      <c r="C26" s="15">
        <v>0</v>
      </c>
      <c r="D26" s="330">
        <v>0</v>
      </c>
      <c r="E26" s="334"/>
    </row>
    <row r="27" spans="1:5" ht="12.75">
      <c r="A27" s="24" t="s">
        <v>814</v>
      </c>
      <c r="B27" s="14" t="s">
        <v>817</v>
      </c>
      <c r="C27" s="15">
        <v>0</v>
      </c>
      <c r="D27" s="330">
        <v>0</v>
      </c>
      <c r="E27" s="334"/>
    </row>
    <row r="28" spans="1:5" ht="0.75" customHeight="1" thickBot="1">
      <c r="A28" s="9"/>
      <c r="B28" s="12"/>
      <c r="C28" s="10">
        <v>404208</v>
      </c>
      <c r="D28" s="329">
        <v>407789</v>
      </c>
      <c r="E28" s="334">
        <f>D28/C28*100</f>
        <v>100.88593001622928</v>
      </c>
    </row>
    <row r="29" spans="1:5" ht="21.75" customHeight="1" thickBot="1">
      <c r="A29" s="36" t="s">
        <v>70</v>
      </c>
      <c r="B29" s="37"/>
      <c r="C29" s="39">
        <f>C17+C24+C25+C26+C27</f>
        <v>1338334</v>
      </c>
      <c r="D29" s="39">
        <f>D17+D24+D25+D26+D27</f>
        <v>2956655</v>
      </c>
      <c r="E29" s="334">
        <f>D29/C29*100</f>
        <v>220.920562430604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B1">
      <selection activeCell="O16" sqref="O16"/>
    </sheetView>
  </sheetViews>
  <sheetFormatPr defaultColWidth="9.00390625" defaultRowHeight="12.75"/>
  <cols>
    <col min="1" max="1" width="6.375" style="734" customWidth="1"/>
    <col min="2" max="2" width="53.375" style="734" customWidth="1"/>
    <col min="3" max="3" width="11.25390625" style="734" bestFit="1" customWidth="1"/>
    <col min="4" max="4" width="11.125" style="734" customWidth="1"/>
    <col min="5" max="8" width="10.625" style="734" customWidth="1"/>
    <col min="9" max="10" width="11.375" style="734" customWidth="1"/>
    <col min="11" max="11" width="10.625" style="734" customWidth="1"/>
    <col min="12" max="12" width="9.375" style="735" bestFit="1" customWidth="1"/>
    <col min="13" max="16384" width="9.125" style="734" customWidth="1"/>
  </cols>
  <sheetData>
    <row r="1" spans="8:17" ht="15">
      <c r="H1" s="1105" t="s">
        <v>931</v>
      </c>
      <c r="I1" s="1106"/>
      <c r="J1" s="1106"/>
      <c r="K1" s="1106"/>
      <c r="L1" s="1106"/>
      <c r="M1" s="1106"/>
      <c r="N1" s="1106"/>
      <c r="O1" s="1106"/>
      <c r="P1" s="1106"/>
      <c r="Q1" s="1106"/>
    </row>
    <row r="3" spans="1:12" ht="14.25">
      <c r="A3" s="1135" t="s">
        <v>409</v>
      </c>
      <c r="B3" s="1135"/>
      <c r="C3" s="1135"/>
      <c r="D3" s="1135"/>
      <c r="E3" s="1135"/>
      <c r="F3" s="1135"/>
      <c r="G3" s="1135"/>
      <c r="H3" s="1135"/>
      <c r="I3" s="1135"/>
      <c r="J3" s="1135"/>
      <c r="K3" s="737"/>
      <c r="L3" s="737"/>
    </row>
    <row r="4" spans="1:11" ht="14.25">
      <c r="A4" s="736"/>
      <c r="B4" s="736"/>
      <c r="C4" s="736"/>
      <c r="D4" s="736"/>
      <c r="E4" s="736"/>
      <c r="F4" s="736"/>
      <c r="G4" s="736"/>
      <c r="H4" s="736"/>
      <c r="I4" s="736"/>
      <c r="J4" s="736"/>
      <c r="K4" s="736"/>
    </row>
    <row r="5" spans="1:12" ht="15">
      <c r="A5" s="738"/>
      <c r="B5" s="738"/>
      <c r="C5" s="738"/>
      <c r="D5" s="739"/>
      <c r="E5" s="739"/>
      <c r="F5" s="740"/>
      <c r="G5" s="738"/>
      <c r="H5" s="738"/>
      <c r="I5" s="739"/>
      <c r="J5" s="741" t="s">
        <v>3</v>
      </c>
      <c r="K5" s="742"/>
      <c r="L5" s="742"/>
    </row>
    <row r="6" spans="1:12" ht="15">
      <c r="A6" s="1136" t="s">
        <v>201</v>
      </c>
      <c r="B6" s="743" t="s">
        <v>410</v>
      </c>
      <c r="C6" s="744" t="s">
        <v>411</v>
      </c>
      <c r="D6" s="745" t="s">
        <v>411</v>
      </c>
      <c r="E6" s="746" t="s">
        <v>411</v>
      </c>
      <c r="F6" s="1138" t="s">
        <v>412</v>
      </c>
      <c r="G6" s="747" t="s">
        <v>413</v>
      </c>
      <c r="H6" s="748" t="s">
        <v>484</v>
      </c>
      <c r="I6" s="744" t="s">
        <v>455</v>
      </c>
      <c r="J6" s="748" t="s">
        <v>455</v>
      </c>
      <c r="K6" s="744" t="s">
        <v>455</v>
      </c>
      <c r="L6" s="742"/>
    </row>
    <row r="7" spans="1:12" ht="15">
      <c r="A7" s="1137"/>
      <c r="B7" s="740"/>
      <c r="C7" s="745" t="s">
        <v>414</v>
      </c>
      <c r="D7" s="745" t="s">
        <v>415</v>
      </c>
      <c r="E7" s="746" t="s">
        <v>415</v>
      </c>
      <c r="F7" s="1139"/>
      <c r="G7" s="749" t="s">
        <v>527</v>
      </c>
      <c r="H7" s="746" t="s">
        <v>416</v>
      </c>
      <c r="I7" s="746" t="s">
        <v>417</v>
      </c>
      <c r="J7" s="746"/>
      <c r="K7" s="745" t="s">
        <v>899</v>
      </c>
      <c r="L7" s="742"/>
    </row>
    <row r="8" spans="1:12" ht="15">
      <c r="A8" s="750"/>
      <c r="B8" s="740"/>
      <c r="C8" s="750"/>
      <c r="D8" s="745" t="s">
        <v>418</v>
      </c>
      <c r="E8" s="751" t="s">
        <v>419</v>
      </c>
      <c r="F8" s="1139"/>
      <c r="G8" s="749" t="s">
        <v>420</v>
      </c>
      <c r="H8" s="745" t="s">
        <v>2</v>
      </c>
      <c r="I8" s="746" t="s">
        <v>418</v>
      </c>
      <c r="J8" s="745" t="s">
        <v>421</v>
      </c>
      <c r="K8" s="745" t="s">
        <v>422</v>
      </c>
      <c r="L8" s="1044"/>
    </row>
    <row r="9" spans="1:12" ht="15">
      <c r="A9" s="750"/>
      <c r="B9" s="740"/>
      <c r="C9" s="750"/>
      <c r="D9" s="752" t="s">
        <v>422</v>
      </c>
      <c r="E9" s="751"/>
      <c r="F9" s="1140"/>
      <c r="G9" s="753"/>
      <c r="H9" s="752"/>
      <c r="I9" s="745" t="s">
        <v>422</v>
      </c>
      <c r="J9" s="752"/>
      <c r="K9" s="752"/>
      <c r="L9" s="1044"/>
    </row>
    <row r="10" spans="1:12" ht="15">
      <c r="A10" s="754" t="s">
        <v>14</v>
      </c>
      <c r="B10" s="754" t="s">
        <v>15</v>
      </c>
      <c r="C10" s="754" t="s">
        <v>16</v>
      </c>
      <c r="D10" s="754" t="s">
        <v>17</v>
      </c>
      <c r="E10" s="754" t="s">
        <v>18</v>
      </c>
      <c r="F10" s="752" t="s">
        <v>19</v>
      </c>
      <c r="G10" s="754" t="s">
        <v>20</v>
      </c>
      <c r="H10" s="754" t="s">
        <v>45</v>
      </c>
      <c r="I10" s="754" t="s">
        <v>46</v>
      </c>
      <c r="J10" s="754" t="s">
        <v>22</v>
      </c>
      <c r="K10" s="754" t="s">
        <v>23</v>
      </c>
      <c r="L10" s="1044"/>
    </row>
    <row r="11" spans="1:12" ht="14.25">
      <c r="A11" s="755"/>
      <c r="B11" s="755" t="s">
        <v>423</v>
      </c>
      <c r="C11" s="756"/>
      <c r="D11" s="756"/>
      <c r="E11" s="756"/>
      <c r="F11" s="756"/>
      <c r="G11" s="756"/>
      <c r="H11" s="756"/>
      <c r="I11" s="756"/>
      <c r="J11" s="756"/>
      <c r="K11" s="1045"/>
      <c r="L11" s="1046"/>
    </row>
    <row r="12" spans="1:12" ht="15">
      <c r="A12" s="757" t="s">
        <v>351</v>
      </c>
      <c r="B12" s="758" t="s">
        <v>451</v>
      </c>
      <c r="C12" s="759">
        <v>1610902</v>
      </c>
      <c r="D12" s="759">
        <v>1521787</v>
      </c>
      <c r="E12" s="759">
        <f>C12-D12</f>
        <v>89115</v>
      </c>
      <c r="F12" s="757" t="s">
        <v>832</v>
      </c>
      <c r="G12" s="759">
        <v>85958</v>
      </c>
      <c r="H12" s="759">
        <v>1024944</v>
      </c>
      <c r="I12" s="759">
        <v>941083</v>
      </c>
      <c r="J12" s="759">
        <v>983130</v>
      </c>
      <c r="K12" s="759">
        <v>978310</v>
      </c>
      <c r="L12" s="1046"/>
    </row>
    <row r="13" spans="1:12" s="761" customFormat="1" ht="15">
      <c r="A13" s="760"/>
      <c r="B13" s="758" t="s">
        <v>424</v>
      </c>
      <c r="C13" s="759">
        <v>1603317</v>
      </c>
      <c r="D13" s="759"/>
      <c r="E13" s="759"/>
      <c r="F13" s="757"/>
      <c r="G13" s="759"/>
      <c r="H13" s="759"/>
      <c r="I13" s="759"/>
      <c r="J13" s="759"/>
      <c r="K13" s="759"/>
      <c r="L13" s="1046"/>
    </row>
    <row r="14" spans="1:12" s="761" customFormat="1" ht="25.5">
      <c r="A14" s="760"/>
      <c r="B14" s="758" t="s">
        <v>425</v>
      </c>
      <c r="C14" s="759">
        <v>7584</v>
      </c>
      <c r="D14" s="759"/>
      <c r="E14" s="759"/>
      <c r="F14" s="757"/>
      <c r="G14" s="759"/>
      <c r="H14" s="759"/>
      <c r="I14" s="759"/>
      <c r="J14" s="759"/>
      <c r="K14" s="759"/>
      <c r="L14" s="1046"/>
    </row>
    <row r="15" spans="1:12" ht="15">
      <c r="A15" s="757"/>
      <c r="B15" s="762"/>
      <c r="C15" s="759"/>
      <c r="D15" s="759"/>
      <c r="E15" s="759"/>
      <c r="F15" s="757"/>
      <c r="G15" s="759"/>
      <c r="H15" s="759"/>
      <c r="I15" s="759"/>
      <c r="J15" s="759"/>
      <c r="K15" s="759">
        <v>0</v>
      </c>
      <c r="L15" s="1046"/>
    </row>
    <row r="16" spans="1:12" ht="15">
      <c r="A16" s="763"/>
      <c r="B16" s="764"/>
      <c r="C16" s="765"/>
      <c r="D16" s="765"/>
      <c r="E16" s="765"/>
      <c r="F16" s="763"/>
      <c r="G16" s="765"/>
      <c r="H16" s="765"/>
      <c r="I16" s="765"/>
      <c r="J16" s="765"/>
      <c r="K16" s="765"/>
      <c r="L16" s="1046"/>
    </row>
    <row r="17" spans="1:12" s="761" customFormat="1" ht="15" hidden="1">
      <c r="A17" s="766"/>
      <c r="B17" s="758"/>
      <c r="C17" s="759"/>
      <c r="D17" s="759"/>
      <c r="E17" s="759"/>
      <c r="F17" s="757"/>
      <c r="G17" s="759"/>
      <c r="H17" s="759"/>
      <c r="I17" s="759"/>
      <c r="J17" s="759"/>
      <c r="K17" s="759"/>
      <c r="L17" s="1046"/>
    </row>
    <row r="18" spans="1:12" s="761" customFormat="1" ht="15" hidden="1">
      <c r="A18" s="766"/>
      <c r="B18" s="758"/>
      <c r="C18" s="765"/>
      <c r="D18" s="765"/>
      <c r="E18" s="765"/>
      <c r="F18" s="763"/>
      <c r="G18" s="765"/>
      <c r="H18" s="765"/>
      <c r="I18" s="765"/>
      <c r="J18" s="765"/>
      <c r="K18" s="765"/>
      <c r="L18" s="1046"/>
    </row>
    <row r="19" spans="1:12" s="761" customFormat="1" ht="15">
      <c r="A19" s="757"/>
      <c r="B19" s="767"/>
      <c r="C19" s="759"/>
      <c r="D19" s="759"/>
      <c r="E19" s="759"/>
      <c r="F19" s="757"/>
      <c r="G19" s="759"/>
      <c r="H19" s="759"/>
      <c r="I19" s="759"/>
      <c r="J19" s="759"/>
      <c r="K19" s="759"/>
      <c r="L19" s="1047"/>
    </row>
    <row r="20" spans="1:12" s="761" customFormat="1" ht="15">
      <c r="A20" s="757"/>
      <c r="B20" s="767"/>
      <c r="C20" s="759"/>
      <c r="D20" s="759"/>
      <c r="E20" s="759"/>
      <c r="F20" s="757"/>
      <c r="G20" s="759"/>
      <c r="H20" s="759"/>
      <c r="I20" s="759"/>
      <c r="J20" s="759"/>
      <c r="K20" s="759"/>
      <c r="L20" s="1047"/>
    </row>
    <row r="21" spans="1:12" s="761" customFormat="1" ht="15.75" thickBot="1">
      <c r="A21" s="763"/>
      <c r="B21" s="768"/>
      <c r="C21" s="765"/>
      <c r="D21" s="765"/>
      <c r="E21" s="765"/>
      <c r="F21" s="763"/>
      <c r="G21" s="765"/>
      <c r="H21" s="765"/>
      <c r="I21" s="765"/>
      <c r="J21" s="765"/>
      <c r="K21" s="765"/>
      <c r="L21" s="1047"/>
    </row>
    <row r="22" spans="1:12" ht="15" thickBot="1">
      <c r="A22" s="769"/>
      <c r="B22" s="770" t="s">
        <v>13</v>
      </c>
      <c r="C22" s="770">
        <f aca="true" t="shared" si="0" ref="C22:K22">SUM(C12,C15,C16,C19,C20,C21)</f>
        <v>1610902</v>
      </c>
      <c r="D22" s="770">
        <f t="shared" si="0"/>
        <v>1521787</v>
      </c>
      <c r="E22" s="770">
        <f t="shared" si="0"/>
        <v>89115</v>
      </c>
      <c r="F22" s="769"/>
      <c r="G22" s="770">
        <f t="shared" si="0"/>
        <v>85958</v>
      </c>
      <c r="H22" s="770">
        <f t="shared" si="0"/>
        <v>1024944</v>
      </c>
      <c r="I22" s="770">
        <f t="shared" si="0"/>
        <v>941083</v>
      </c>
      <c r="J22" s="770">
        <f t="shared" si="0"/>
        <v>983130</v>
      </c>
      <c r="K22" s="770">
        <f t="shared" si="0"/>
        <v>978310</v>
      </c>
      <c r="L22" s="1048"/>
    </row>
    <row r="23" spans="1:12" s="761" customFormat="1" ht="15">
      <c r="A23" s="771"/>
      <c r="B23" s="772"/>
      <c r="C23" s="773"/>
      <c r="D23" s="773"/>
      <c r="E23" s="773"/>
      <c r="F23" s="773"/>
      <c r="G23" s="773"/>
      <c r="H23" s="773"/>
      <c r="I23" s="773"/>
      <c r="J23" s="773"/>
      <c r="K23" s="1049"/>
      <c r="L23" s="1050"/>
    </row>
    <row r="24" spans="1:12" s="761" customFormat="1" ht="15">
      <c r="A24" s="774"/>
      <c r="B24" s="775"/>
      <c r="C24" s="776"/>
      <c r="D24" s="776"/>
      <c r="E24" s="776"/>
      <c r="F24" s="776"/>
      <c r="G24" s="776"/>
      <c r="H24" s="776"/>
      <c r="I24" s="776"/>
      <c r="J24" s="776"/>
      <c r="K24" s="777"/>
      <c r="L24" s="1050"/>
    </row>
    <row r="25" spans="1:12" s="761" customFormat="1" ht="15.75" thickBot="1">
      <c r="A25" s="778"/>
      <c r="B25" s="765"/>
      <c r="C25" s="765"/>
      <c r="D25" s="765"/>
      <c r="E25" s="765"/>
      <c r="F25" s="765"/>
      <c r="G25" s="765"/>
      <c r="H25" s="765"/>
      <c r="I25" s="765"/>
      <c r="J25" s="765"/>
      <c r="K25" s="765"/>
      <c r="L25" s="1050"/>
    </row>
    <row r="26" spans="1:12" s="761" customFormat="1" ht="15.75" thickBot="1">
      <c r="A26" s="1051"/>
      <c r="B26" s="770" t="s">
        <v>426</v>
      </c>
      <c r="C26" s="770">
        <f>SUM(C25,C22)</f>
        <v>1610902</v>
      </c>
      <c r="D26" s="770">
        <f aca="true" t="shared" si="1" ref="D26:K26">SUM(D25,D22)</f>
        <v>1521787</v>
      </c>
      <c r="E26" s="770">
        <f t="shared" si="1"/>
        <v>89115</v>
      </c>
      <c r="F26" s="770"/>
      <c r="G26" s="770">
        <f t="shared" si="1"/>
        <v>85958</v>
      </c>
      <c r="H26" s="770">
        <f t="shared" si="1"/>
        <v>1024944</v>
      </c>
      <c r="I26" s="770">
        <f t="shared" si="1"/>
        <v>941083</v>
      </c>
      <c r="J26" s="770">
        <f t="shared" si="1"/>
        <v>983130</v>
      </c>
      <c r="K26" s="770">
        <f t="shared" si="1"/>
        <v>978310</v>
      </c>
      <c r="L26" s="1050"/>
    </row>
  </sheetData>
  <sheetProtection/>
  <mergeCells count="4">
    <mergeCell ref="H1:Q1"/>
    <mergeCell ref="A3:J3"/>
    <mergeCell ref="A6:A7"/>
    <mergeCell ref="F6:F9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25390625" style="0" customWidth="1"/>
    <col min="2" max="2" width="52.00390625" style="0" customWidth="1"/>
    <col min="3" max="3" width="23.125" style="0" customWidth="1"/>
    <col min="4" max="4" width="19.875" style="0" customWidth="1"/>
    <col min="5" max="5" width="20.25390625" style="0" customWidth="1"/>
    <col min="6" max="6" width="16.375" style="0" customWidth="1"/>
  </cols>
  <sheetData>
    <row r="1" ht="12.75">
      <c r="B1" t="s">
        <v>932</v>
      </c>
    </row>
    <row r="2" spans="1:6" ht="22.5" customHeight="1">
      <c r="A2" s="1141" t="s">
        <v>850</v>
      </c>
      <c r="B2" s="1142"/>
      <c r="C2" s="1142"/>
      <c r="D2" s="1142"/>
      <c r="E2" s="1142"/>
      <c r="F2" s="1142"/>
    </row>
    <row r="3" spans="1:6" ht="75">
      <c r="A3" s="1058"/>
      <c r="B3" s="1058" t="s">
        <v>1</v>
      </c>
      <c r="C3" s="1058" t="s">
        <v>833</v>
      </c>
      <c r="D3" s="1058" t="s">
        <v>834</v>
      </c>
      <c r="E3" s="1056"/>
      <c r="F3" s="1057"/>
    </row>
    <row r="4" spans="1:6" ht="15">
      <c r="A4" s="1058">
        <v>1</v>
      </c>
      <c r="B4" s="1058">
        <v>2</v>
      </c>
      <c r="C4" s="1058">
        <v>3</v>
      </c>
      <c r="D4" s="1058">
        <v>4</v>
      </c>
      <c r="E4" s="1056"/>
      <c r="F4" s="1057"/>
    </row>
    <row r="5" spans="1:6" ht="29.25" customHeight="1">
      <c r="A5" s="1059">
        <v>2</v>
      </c>
      <c r="B5" s="1060" t="s">
        <v>835</v>
      </c>
      <c r="C5" s="1061">
        <v>38752386</v>
      </c>
      <c r="D5" s="1061">
        <v>38752386</v>
      </c>
      <c r="E5" s="1054"/>
      <c r="F5" s="1052"/>
    </row>
    <row r="6" spans="1:6" ht="28.5" customHeight="1">
      <c r="A6" s="1059">
        <v>3</v>
      </c>
      <c r="B6" s="1060" t="s">
        <v>836</v>
      </c>
      <c r="C6" s="1061">
        <v>267000</v>
      </c>
      <c r="D6" s="1061">
        <v>267000</v>
      </c>
      <c r="E6" s="1054"/>
      <c r="F6" s="1052"/>
    </row>
    <row r="7" spans="1:6" ht="21" customHeight="1">
      <c r="A7" s="1059">
        <v>4</v>
      </c>
      <c r="B7" s="1060" t="s">
        <v>837</v>
      </c>
      <c r="C7" s="1061">
        <v>443992</v>
      </c>
      <c r="D7" s="1061">
        <v>443992</v>
      </c>
      <c r="E7" s="1054"/>
      <c r="F7" s="1052"/>
    </row>
    <row r="8" spans="1:6" ht="18" customHeight="1">
      <c r="A8" s="1059">
        <v>5</v>
      </c>
      <c r="B8" s="1060" t="s">
        <v>838</v>
      </c>
      <c r="C8" s="1061">
        <v>2597700</v>
      </c>
      <c r="D8" s="1061">
        <v>2597700</v>
      </c>
      <c r="E8" s="1054"/>
      <c r="F8" s="1052"/>
    </row>
    <row r="9" spans="1:6" ht="28.5" customHeight="1">
      <c r="A9" s="1059">
        <v>6</v>
      </c>
      <c r="B9" s="1060" t="s">
        <v>839</v>
      </c>
      <c r="C9" s="1061">
        <v>5760000</v>
      </c>
      <c r="D9" s="1061">
        <v>5760000</v>
      </c>
      <c r="E9" s="1054"/>
      <c r="F9" s="1052"/>
    </row>
    <row r="10" spans="1:6" ht="19.5" customHeight="1">
      <c r="A10" s="1059">
        <v>7</v>
      </c>
      <c r="B10" s="1060" t="s">
        <v>840</v>
      </c>
      <c r="C10" s="1061">
        <v>97681</v>
      </c>
      <c r="D10" s="1061">
        <v>97681</v>
      </c>
      <c r="E10" s="1054"/>
      <c r="F10" s="1052"/>
    </row>
    <row r="11" spans="1:6" ht="16.5" customHeight="1">
      <c r="A11" s="1062">
        <v>8</v>
      </c>
      <c r="B11" s="1063" t="s">
        <v>841</v>
      </c>
      <c r="C11" s="1064">
        <v>47918759</v>
      </c>
      <c r="D11" s="1064">
        <v>47918759</v>
      </c>
      <c r="E11" s="1055"/>
      <c r="F11" s="1053"/>
    </row>
    <row r="12" spans="1:6" ht="17.25" customHeight="1">
      <c r="A12" s="1059">
        <v>9</v>
      </c>
      <c r="B12" s="1060" t="s">
        <v>842</v>
      </c>
      <c r="C12" s="1061">
        <v>51222841</v>
      </c>
      <c r="D12" s="1061">
        <v>51212841</v>
      </c>
      <c r="E12" s="1054"/>
      <c r="F12" s="1052"/>
    </row>
    <row r="13" spans="1:6" ht="27" customHeight="1">
      <c r="A13" s="1059">
        <v>10</v>
      </c>
      <c r="B13" s="1060" t="s">
        <v>843</v>
      </c>
      <c r="C13" s="1061">
        <v>4765200</v>
      </c>
      <c r="D13" s="1061">
        <v>4765200</v>
      </c>
      <c r="E13" s="1054"/>
      <c r="F13" s="1052"/>
    </row>
    <row r="14" spans="1:6" ht="26.25" customHeight="1">
      <c r="A14" s="1059">
        <v>11</v>
      </c>
      <c r="B14" s="1060" t="s">
        <v>844</v>
      </c>
      <c r="C14" s="1061">
        <v>7966000</v>
      </c>
      <c r="D14" s="1061">
        <v>7966000</v>
      </c>
      <c r="E14" s="1054"/>
      <c r="F14" s="1052"/>
    </row>
    <row r="15" spans="1:6" ht="25.5" customHeight="1">
      <c r="A15" s="1062">
        <v>12</v>
      </c>
      <c r="B15" s="1063" t="s">
        <v>845</v>
      </c>
      <c r="C15" s="1064">
        <v>12731200</v>
      </c>
      <c r="D15" s="1064">
        <v>12731200</v>
      </c>
      <c r="E15" s="1055"/>
      <c r="F15" s="1053"/>
    </row>
    <row r="16" spans="1:6" ht="12.75">
      <c r="A16" s="1059">
        <v>13</v>
      </c>
      <c r="B16" s="1060" t="s">
        <v>846</v>
      </c>
      <c r="C16" s="1061">
        <v>9000000</v>
      </c>
      <c r="D16" s="1061">
        <v>9000000</v>
      </c>
      <c r="E16" s="1054"/>
      <c r="F16" s="1052"/>
    </row>
    <row r="17" spans="1:6" ht="25.5">
      <c r="A17" s="1059">
        <v>14</v>
      </c>
      <c r="B17" s="1060" t="s">
        <v>847</v>
      </c>
      <c r="C17" s="1061">
        <v>3270587</v>
      </c>
      <c r="D17" s="1061">
        <v>3250426</v>
      </c>
      <c r="E17" s="1054"/>
      <c r="F17" s="1052"/>
    </row>
    <row r="18" spans="1:6" ht="25.5">
      <c r="A18" s="1059">
        <v>15</v>
      </c>
      <c r="B18" s="1060" t="s">
        <v>848</v>
      </c>
      <c r="C18" s="1061">
        <v>4106672</v>
      </c>
      <c r="D18" s="1061">
        <v>4106672</v>
      </c>
      <c r="E18" s="1054"/>
      <c r="F18" s="1052"/>
    </row>
    <row r="19" spans="1:6" ht="25.5">
      <c r="A19" s="1059">
        <v>16</v>
      </c>
      <c r="B19" s="1060" t="s">
        <v>849</v>
      </c>
      <c r="C19" s="1061">
        <v>310000</v>
      </c>
      <c r="D19" s="1061">
        <v>310000</v>
      </c>
      <c r="E19" s="1054"/>
      <c r="F19" s="1052"/>
    </row>
    <row r="20" spans="1:5" ht="18" customHeight="1">
      <c r="A20" s="1065">
        <v>17</v>
      </c>
      <c r="B20" s="1066" t="s">
        <v>851</v>
      </c>
      <c r="C20" s="1068">
        <v>2358000</v>
      </c>
      <c r="D20" s="1068">
        <v>2358000</v>
      </c>
      <c r="E20" s="1067">
        <v>0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00390625" style="0" customWidth="1"/>
    <col min="2" max="2" width="45.25390625" style="0" customWidth="1"/>
    <col min="3" max="3" width="16.125" style="0" customWidth="1"/>
    <col min="4" max="4" width="13.375" style="0" customWidth="1"/>
    <col min="5" max="5" width="13.125" style="0" customWidth="1"/>
    <col min="6" max="6" width="13.00390625" style="0" customWidth="1"/>
    <col min="7" max="7" width="13.25390625" style="0" customWidth="1"/>
    <col min="8" max="8" width="17.125" style="0" customWidth="1"/>
    <col min="9" max="9" width="17.375" style="0" customWidth="1"/>
  </cols>
  <sheetData>
    <row r="1" ht="12.75">
      <c r="B1" t="s">
        <v>933</v>
      </c>
    </row>
    <row r="2" spans="1:9" ht="20.25" customHeight="1">
      <c r="A2" s="1143" t="s">
        <v>859</v>
      </c>
      <c r="B2" s="1144"/>
      <c r="C2" s="1144"/>
      <c r="D2" s="1144"/>
      <c r="E2" s="1144"/>
      <c r="F2" s="1144"/>
      <c r="G2" s="1144"/>
      <c r="H2" s="1144"/>
      <c r="I2" s="1144"/>
    </row>
    <row r="3" spans="1:9" ht="134.25" customHeight="1">
      <c r="A3" s="1069"/>
      <c r="B3" s="1069" t="s">
        <v>1</v>
      </c>
      <c r="C3" s="1069" t="s">
        <v>852</v>
      </c>
      <c r="D3" s="1069" t="s">
        <v>853</v>
      </c>
      <c r="E3" s="1069" t="s">
        <v>854</v>
      </c>
      <c r="F3" s="1069" t="s">
        <v>855</v>
      </c>
      <c r="G3" s="1069" t="s">
        <v>856</v>
      </c>
      <c r="H3" s="1069" t="s">
        <v>857</v>
      </c>
      <c r="I3" s="1069" t="s">
        <v>858</v>
      </c>
    </row>
    <row r="4" spans="1:9" ht="15">
      <c r="A4" s="1069">
        <v>1</v>
      </c>
      <c r="B4" s="1069">
        <v>2</v>
      </c>
      <c r="C4" s="1069">
        <v>3</v>
      </c>
      <c r="D4" s="1069">
        <v>4</v>
      </c>
      <c r="E4" s="1069">
        <v>5</v>
      </c>
      <c r="F4" s="1069">
        <v>6</v>
      </c>
      <c r="G4" s="1069">
        <v>7</v>
      </c>
      <c r="H4" s="1069">
        <v>8</v>
      </c>
      <c r="I4" s="1069">
        <v>9</v>
      </c>
    </row>
    <row r="5" spans="1:9" ht="42" customHeight="1">
      <c r="A5" s="1015" t="s">
        <v>556</v>
      </c>
      <c r="B5" s="1016" t="s">
        <v>860</v>
      </c>
      <c r="C5" s="1017">
        <v>141104829</v>
      </c>
      <c r="D5" s="1017">
        <v>0</v>
      </c>
      <c r="E5" s="1017">
        <v>0</v>
      </c>
      <c r="F5" s="1017">
        <v>141104829</v>
      </c>
      <c r="G5" s="1017">
        <v>0</v>
      </c>
      <c r="H5" s="1017">
        <v>141104829</v>
      </c>
      <c r="I5" s="1017">
        <v>0</v>
      </c>
    </row>
    <row r="6" spans="1:9" ht="30.75" customHeight="1">
      <c r="A6" s="1015" t="s">
        <v>558</v>
      </c>
      <c r="B6" s="1016" t="s">
        <v>861</v>
      </c>
      <c r="C6" s="1017">
        <v>300000</v>
      </c>
      <c r="D6" s="1017">
        <v>0</v>
      </c>
      <c r="E6" s="1017">
        <v>0</v>
      </c>
      <c r="F6" s="1017">
        <v>71500</v>
      </c>
      <c r="G6" s="1017">
        <v>-228500</v>
      </c>
      <c r="H6" s="1017">
        <v>71500</v>
      </c>
      <c r="I6" s="1017">
        <v>-228500</v>
      </c>
    </row>
    <row r="7" spans="1:9" ht="27.75" customHeight="1">
      <c r="A7" s="1015" t="s">
        <v>560</v>
      </c>
      <c r="B7" s="1016" t="s">
        <v>862</v>
      </c>
      <c r="C7" s="1017">
        <v>0</v>
      </c>
      <c r="D7" s="1017">
        <v>0</v>
      </c>
      <c r="E7" s="1017">
        <v>0</v>
      </c>
      <c r="F7" s="1017">
        <v>0</v>
      </c>
      <c r="G7" s="1017">
        <v>0</v>
      </c>
      <c r="H7" s="1017">
        <v>0</v>
      </c>
      <c r="I7" s="1017">
        <v>0</v>
      </c>
    </row>
    <row r="8" spans="1:9" ht="28.5" customHeight="1">
      <c r="A8" s="1015" t="s">
        <v>562</v>
      </c>
      <c r="B8" s="1016" t="s">
        <v>863</v>
      </c>
      <c r="C8" s="1017">
        <v>148417280</v>
      </c>
      <c r="D8" s="1017">
        <v>0</v>
      </c>
      <c r="E8" s="1017">
        <v>1770240</v>
      </c>
      <c r="F8" s="1017">
        <v>150187520</v>
      </c>
      <c r="G8" s="1017">
        <v>0</v>
      </c>
      <c r="H8" s="1017">
        <v>150187520</v>
      </c>
      <c r="I8" s="1017">
        <v>0</v>
      </c>
    </row>
    <row r="9" spans="1:9" ht="26.25" customHeight="1">
      <c r="A9" s="1015" t="s">
        <v>564</v>
      </c>
      <c r="B9" s="1016" t="s">
        <v>864</v>
      </c>
      <c r="C9" s="1017">
        <v>26321375</v>
      </c>
      <c r="D9" s="1017">
        <v>1038940</v>
      </c>
      <c r="E9" s="1017">
        <v>-327000</v>
      </c>
      <c r="F9" s="1017">
        <v>27033315</v>
      </c>
      <c r="G9" s="1017">
        <v>0</v>
      </c>
      <c r="H9" s="1017">
        <v>27033315</v>
      </c>
      <c r="I9" s="1017">
        <v>0</v>
      </c>
    </row>
    <row r="10" spans="1:9" ht="52.5" customHeight="1">
      <c r="A10" s="1015" t="s">
        <v>566</v>
      </c>
      <c r="B10" s="1016" t="s">
        <v>865</v>
      </c>
      <c r="C10" s="1017">
        <v>20848320</v>
      </c>
      <c r="D10" s="1017">
        <v>293000</v>
      </c>
      <c r="E10" s="1017">
        <v>0</v>
      </c>
      <c r="F10" s="1017">
        <v>21141320</v>
      </c>
      <c r="G10" s="1017">
        <v>0</v>
      </c>
      <c r="H10" s="1017">
        <v>21141320</v>
      </c>
      <c r="I10" s="1017">
        <v>0</v>
      </c>
    </row>
    <row r="11" spans="1:9" ht="21.75" customHeight="1">
      <c r="A11" s="1015" t="s">
        <v>568</v>
      </c>
      <c r="B11" s="1016" t="s">
        <v>866</v>
      </c>
      <c r="C11" s="1017">
        <v>27537735</v>
      </c>
      <c r="D11" s="1017">
        <v>-2123335</v>
      </c>
      <c r="E11" s="1017">
        <v>0</v>
      </c>
      <c r="F11" s="1017">
        <v>25169600</v>
      </c>
      <c r="G11" s="1017">
        <v>-244800</v>
      </c>
      <c r="H11" s="1017">
        <v>23742771</v>
      </c>
      <c r="I11" s="1017">
        <v>-1671629</v>
      </c>
    </row>
    <row r="12" spans="1:9" ht="20.25" customHeight="1">
      <c r="A12" s="1018" t="s">
        <v>570</v>
      </c>
      <c r="B12" s="1019" t="s">
        <v>867</v>
      </c>
      <c r="C12" s="1020">
        <v>364529539</v>
      </c>
      <c r="D12" s="1020">
        <v>-791395</v>
      </c>
      <c r="E12" s="1020">
        <v>1443240</v>
      </c>
      <c r="F12" s="1020">
        <v>364708084</v>
      </c>
      <c r="G12" s="1020">
        <v>-473300</v>
      </c>
      <c r="H12" s="1020">
        <v>363281255</v>
      </c>
      <c r="I12" s="1020">
        <v>-1900129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125" style="0" customWidth="1"/>
    <col min="2" max="2" width="38.875" style="0" customWidth="1"/>
    <col min="3" max="3" width="13.125" style="0" customWidth="1"/>
    <col min="4" max="4" width="13.375" style="0" customWidth="1"/>
    <col min="5" max="5" width="15.75390625" style="0" customWidth="1"/>
    <col min="6" max="6" width="16.00390625" style="0" customWidth="1"/>
    <col min="7" max="7" width="16.125" style="0" customWidth="1"/>
    <col min="8" max="8" width="14.125" style="0" customWidth="1"/>
  </cols>
  <sheetData>
    <row r="1" ht="12.75">
      <c r="B1" t="s">
        <v>934</v>
      </c>
    </row>
    <row r="2" spans="1:8" ht="20.25" customHeight="1">
      <c r="A2" s="1076" t="s">
        <v>888</v>
      </c>
      <c r="B2" s="1077"/>
      <c r="C2" s="1077"/>
      <c r="D2" s="1077"/>
      <c r="E2" s="1077"/>
      <c r="F2" s="1077"/>
      <c r="G2" s="1077"/>
      <c r="H2" s="1077"/>
    </row>
    <row r="3" spans="1:8" ht="63.75" customHeight="1">
      <c r="A3" s="1069"/>
      <c r="B3" s="1069" t="s">
        <v>1</v>
      </c>
      <c r="C3" s="1069" t="s">
        <v>868</v>
      </c>
      <c r="D3" s="1069" t="s">
        <v>869</v>
      </c>
      <c r="E3" s="1069" t="s">
        <v>870</v>
      </c>
      <c r="F3" s="1069" t="s">
        <v>871</v>
      </c>
      <c r="G3" s="1069" t="s">
        <v>872</v>
      </c>
      <c r="H3" s="1069" t="s">
        <v>873</v>
      </c>
    </row>
    <row r="4" spans="1:8" ht="15">
      <c r="A4" s="1069">
        <v>1</v>
      </c>
      <c r="B4" s="1069">
        <v>2</v>
      </c>
      <c r="C4" s="1069">
        <v>3</v>
      </c>
      <c r="D4" s="1069">
        <v>4</v>
      </c>
      <c r="E4" s="1069">
        <v>5</v>
      </c>
      <c r="F4" s="1069">
        <v>6</v>
      </c>
      <c r="G4" s="1069">
        <v>7</v>
      </c>
      <c r="H4" s="1069">
        <v>8</v>
      </c>
    </row>
    <row r="5" spans="1:8" ht="20.25" customHeight="1">
      <c r="A5" s="1015" t="s">
        <v>556</v>
      </c>
      <c r="B5" s="1016" t="s">
        <v>874</v>
      </c>
      <c r="C5" s="1017">
        <v>0</v>
      </c>
      <c r="D5" s="1017">
        <v>0</v>
      </c>
      <c r="E5" s="1017">
        <v>0</v>
      </c>
      <c r="F5" s="1017">
        <v>0</v>
      </c>
      <c r="G5" s="1017">
        <v>0</v>
      </c>
      <c r="H5" s="1017">
        <v>0</v>
      </c>
    </row>
    <row r="6" spans="1:8" ht="20.25" customHeight="1">
      <c r="A6" s="1015" t="s">
        <v>558</v>
      </c>
      <c r="B6" s="1016" t="s">
        <v>875</v>
      </c>
      <c r="C6" s="1017">
        <v>0</v>
      </c>
      <c r="D6" s="1017">
        <v>0</v>
      </c>
      <c r="E6" s="1017">
        <v>0</v>
      </c>
      <c r="F6" s="1017">
        <v>0</v>
      </c>
      <c r="G6" s="1017">
        <v>0</v>
      </c>
      <c r="H6" s="1017">
        <v>0</v>
      </c>
    </row>
    <row r="7" spans="1:8" ht="24.75" customHeight="1">
      <c r="A7" s="1015" t="s">
        <v>560</v>
      </c>
      <c r="B7" s="1016" t="s">
        <v>876</v>
      </c>
      <c r="C7" s="1017">
        <v>0</v>
      </c>
      <c r="D7" s="1017">
        <v>0</v>
      </c>
      <c r="E7" s="1017">
        <v>0</v>
      </c>
      <c r="F7" s="1017">
        <v>0</v>
      </c>
      <c r="G7" s="1017">
        <v>289</v>
      </c>
      <c r="H7" s="1017">
        <v>0</v>
      </c>
    </row>
    <row r="8" spans="1:8" ht="20.25" customHeight="1">
      <c r="A8" s="1015" t="s">
        <v>562</v>
      </c>
      <c r="B8" s="1016" t="s">
        <v>877</v>
      </c>
      <c r="C8" s="1017">
        <v>7240</v>
      </c>
      <c r="D8" s="1017">
        <v>0</v>
      </c>
      <c r="E8" s="1017">
        <v>0</v>
      </c>
      <c r="F8" s="1017">
        <v>0</v>
      </c>
      <c r="G8" s="1017">
        <v>6130</v>
      </c>
      <c r="H8" s="1017">
        <v>0</v>
      </c>
    </row>
    <row r="9" spans="1:8" ht="17.25" customHeight="1">
      <c r="A9" s="1015" t="s">
        <v>564</v>
      </c>
      <c r="B9" s="1016" t="s">
        <v>878</v>
      </c>
      <c r="C9" s="1017">
        <v>0</v>
      </c>
      <c r="D9" s="1017">
        <v>0</v>
      </c>
      <c r="E9" s="1017">
        <v>0</v>
      </c>
      <c r="F9" s="1017">
        <v>0</v>
      </c>
      <c r="G9" s="1017">
        <v>0</v>
      </c>
      <c r="H9" s="1017">
        <v>0</v>
      </c>
    </row>
    <row r="10" spans="1:8" ht="18.75" customHeight="1">
      <c r="A10" s="1015" t="s">
        <v>566</v>
      </c>
      <c r="B10" s="1016" t="s">
        <v>879</v>
      </c>
      <c r="C10" s="1017">
        <v>199</v>
      </c>
      <c r="D10" s="1017">
        <v>0</v>
      </c>
      <c r="E10" s="1017">
        <v>0</v>
      </c>
      <c r="F10" s="1017">
        <v>0</v>
      </c>
      <c r="G10" s="1017">
        <v>2383</v>
      </c>
      <c r="H10" s="1017">
        <v>0</v>
      </c>
    </row>
    <row r="11" spans="1:8" ht="16.5" customHeight="1">
      <c r="A11" s="1015" t="s">
        <v>568</v>
      </c>
      <c r="B11" s="1016" t="s">
        <v>880</v>
      </c>
      <c r="C11" s="1017">
        <v>0</v>
      </c>
      <c r="D11" s="1017">
        <v>0</v>
      </c>
      <c r="E11" s="1017">
        <v>0</v>
      </c>
      <c r="F11" s="1017">
        <v>0</v>
      </c>
      <c r="G11" s="1017">
        <v>0</v>
      </c>
      <c r="H11" s="1017">
        <v>0</v>
      </c>
    </row>
    <row r="12" spans="1:8" ht="16.5" customHeight="1">
      <c r="A12" s="1015" t="s">
        <v>570</v>
      </c>
      <c r="B12" s="1016" t="s">
        <v>881</v>
      </c>
      <c r="C12" s="1017">
        <v>131028</v>
      </c>
      <c r="D12" s="1017">
        <v>0</v>
      </c>
      <c r="E12" s="1017">
        <v>0</v>
      </c>
      <c r="F12" s="1017">
        <v>0</v>
      </c>
      <c r="G12" s="1017">
        <v>96329</v>
      </c>
      <c r="H12" s="1017">
        <v>0</v>
      </c>
    </row>
    <row r="13" spans="1:8" ht="28.5" customHeight="1">
      <c r="A13" s="1015" t="s">
        <v>572</v>
      </c>
      <c r="B13" s="1016" t="s">
        <v>882</v>
      </c>
      <c r="C13" s="1017">
        <v>6484</v>
      </c>
      <c r="D13" s="1017">
        <v>0</v>
      </c>
      <c r="E13" s="1017">
        <v>0</v>
      </c>
      <c r="F13" s="1017">
        <v>0</v>
      </c>
      <c r="G13" s="1017">
        <v>10809</v>
      </c>
      <c r="H13" s="1017">
        <v>0</v>
      </c>
    </row>
    <row r="14" spans="1:8" ht="17.25" customHeight="1">
      <c r="A14" s="1015" t="s">
        <v>574</v>
      </c>
      <c r="B14" s="1016" t="s">
        <v>883</v>
      </c>
      <c r="C14" s="1017">
        <v>1785</v>
      </c>
      <c r="D14" s="1017">
        <v>0</v>
      </c>
      <c r="E14" s="1017">
        <v>0</v>
      </c>
      <c r="F14" s="1017">
        <v>0</v>
      </c>
      <c r="G14" s="1017">
        <v>2435</v>
      </c>
      <c r="H14" s="1017">
        <v>0</v>
      </c>
    </row>
    <row r="15" spans="1:8" ht="19.5" customHeight="1">
      <c r="A15" s="1015" t="s">
        <v>576</v>
      </c>
      <c r="B15" s="1016" t="s">
        <v>884</v>
      </c>
      <c r="C15" s="1017">
        <v>0</v>
      </c>
      <c r="D15" s="1017">
        <v>0</v>
      </c>
      <c r="E15" s="1017">
        <v>0</v>
      </c>
      <c r="F15" s="1017">
        <v>0</v>
      </c>
      <c r="G15" s="1017">
        <v>0</v>
      </c>
      <c r="H15" s="1017">
        <v>0</v>
      </c>
    </row>
    <row r="16" spans="1:8" ht="16.5" customHeight="1">
      <c r="A16" s="1015" t="s">
        <v>578</v>
      </c>
      <c r="B16" s="1016" t="s">
        <v>798</v>
      </c>
      <c r="C16" s="1017">
        <v>25099</v>
      </c>
      <c r="D16" s="1017">
        <v>0</v>
      </c>
      <c r="E16" s="1017">
        <v>0</v>
      </c>
      <c r="F16" s="1017">
        <v>0</v>
      </c>
      <c r="G16" s="1017">
        <v>115</v>
      </c>
      <c r="H16" s="1017">
        <v>0</v>
      </c>
    </row>
    <row r="17" spans="1:8" ht="15.75" customHeight="1">
      <c r="A17" s="1015" t="s">
        <v>580</v>
      </c>
      <c r="B17" s="1016" t="s">
        <v>885</v>
      </c>
      <c r="C17" s="1017">
        <v>0</v>
      </c>
      <c r="D17" s="1017">
        <v>0</v>
      </c>
      <c r="E17" s="1017">
        <v>0</v>
      </c>
      <c r="F17" s="1017">
        <v>0</v>
      </c>
      <c r="G17" s="1017">
        <v>0</v>
      </c>
      <c r="H17" s="1017">
        <v>0</v>
      </c>
    </row>
    <row r="18" spans="1:8" ht="17.25" customHeight="1">
      <c r="A18" s="1015" t="s">
        <v>582</v>
      </c>
      <c r="B18" s="1016" t="s">
        <v>886</v>
      </c>
      <c r="C18" s="1017">
        <v>0</v>
      </c>
      <c r="D18" s="1017">
        <v>0</v>
      </c>
      <c r="E18" s="1017">
        <v>0</v>
      </c>
      <c r="F18" s="1017">
        <v>0</v>
      </c>
      <c r="G18" s="1017">
        <v>0</v>
      </c>
      <c r="H18" s="1017">
        <v>0</v>
      </c>
    </row>
    <row r="19" spans="1:8" ht="21" customHeight="1">
      <c r="A19" s="1018" t="s">
        <v>584</v>
      </c>
      <c r="B19" s="1019" t="s">
        <v>887</v>
      </c>
      <c r="C19" s="1020">
        <v>171835</v>
      </c>
      <c r="D19" s="1020">
        <v>0</v>
      </c>
      <c r="E19" s="1020">
        <v>0</v>
      </c>
      <c r="F19" s="1020">
        <v>0</v>
      </c>
      <c r="G19" s="1020">
        <v>118490</v>
      </c>
      <c r="H19" s="1020">
        <v>0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6" sqref="G16"/>
    </sheetView>
  </sheetViews>
  <sheetFormatPr defaultColWidth="9.00390625" defaultRowHeight="12.75"/>
  <cols>
    <col min="2" max="2" width="43.00390625" style="0" customWidth="1"/>
    <col min="3" max="3" width="20.125" style="0" customWidth="1"/>
  </cols>
  <sheetData>
    <row r="1" spans="1:3" ht="41.25" customHeight="1" thickBot="1">
      <c r="A1" s="40" t="s">
        <v>80</v>
      </c>
      <c r="B1" s="40"/>
      <c r="C1" s="917" t="s">
        <v>905</v>
      </c>
    </row>
    <row r="2" spans="1:3" ht="36" customHeight="1" thickBot="1">
      <c r="A2" s="30"/>
      <c r="B2" s="41" t="s">
        <v>1</v>
      </c>
      <c r="C2" s="42" t="s">
        <v>85</v>
      </c>
    </row>
    <row r="3" spans="1:5" ht="24" customHeight="1">
      <c r="A3" s="45" t="s">
        <v>14</v>
      </c>
      <c r="B3" s="43" t="s">
        <v>81</v>
      </c>
      <c r="C3" s="51">
        <v>17054</v>
      </c>
      <c r="D3" s="3"/>
      <c r="E3" s="3"/>
    </row>
    <row r="4" spans="1:5" ht="25.5" customHeight="1">
      <c r="A4" s="46" t="s">
        <v>15</v>
      </c>
      <c r="B4" s="44" t="s">
        <v>82</v>
      </c>
      <c r="C4" s="52">
        <v>1112</v>
      </c>
      <c r="D4" s="3"/>
      <c r="E4" s="3"/>
    </row>
    <row r="5" spans="1:5" ht="24.75" customHeight="1">
      <c r="A5" s="46" t="s">
        <v>16</v>
      </c>
      <c r="B5" s="44" t="s">
        <v>83</v>
      </c>
      <c r="C5" s="52">
        <v>78609</v>
      </c>
      <c r="D5" s="3"/>
      <c r="E5" s="3"/>
    </row>
    <row r="6" spans="1:5" ht="25.5" customHeight="1">
      <c r="A6" s="46" t="s">
        <v>17</v>
      </c>
      <c r="B6" s="44" t="s">
        <v>47</v>
      </c>
      <c r="C6" s="52">
        <v>17500</v>
      </c>
      <c r="D6" s="3"/>
      <c r="E6" s="3"/>
    </row>
    <row r="7" spans="1:5" ht="26.25" customHeight="1" thickBot="1">
      <c r="A7" s="47" t="s">
        <v>18</v>
      </c>
      <c r="B7" s="48" t="s">
        <v>84</v>
      </c>
      <c r="C7" s="53">
        <v>19223</v>
      </c>
      <c r="D7" s="3"/>
      <c r="E7" s="3"/>
    </row>
    <row r="8" spans="1:3" ht="26.25" customHeight="1" thickBot="1">
      <c r="A8" s="49" t="s">
        <v>19</v>
      </c>
      <c r="B8" s="33" t="s">
        <v>8</v>
      </c>
      <c r="C8" s="50">
        <f>SUM(C3:C7)</f>
        <v>133498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7.375" style="0" customWidth="1"/>
    <col min="2" max="2" width="28.00390625" style="0" customWidth="1"/>
    <col min="3" max="3" width="18.375" style="0" customWidth="1"/>
    <col min="4" max="4" width="18.125" style="0" customWidth="1"/>
    <col min="5" max="5" width="9.125" style="0" hidden="1" customWidth="1"/>
  </cols>
  <sheetData>
    <row r="1" spans="1:2" ht="18.75">
      <c r="A1" s="54" t="s">
        <v>497</v>
      </c>
      <c r="B1" s="54"/>
    </row>
    <row r="2" spans="2:4" ht="13.5" thickBot="1">
      <c r="B2" s="1078" t="s">
        <v>906</v>
      </c>
      <c r="C2" s="1078"/>
      <c r="D2" s="1078"/>
    </row>
    <row r="3" spans="1:5" ht="26.25" customHeight="1" thickBot="1">
      <c r="A3" s="21"/>
      <c r="B3" s="55" t="s">
        <v>1</v>
      </c>
      <c r="C3" s="55" t="s">
        <v>88</v>
      </c>
      <c r="D3" s="55" t="s">
        <v>106</v>
      </c>
      <c r="E3" s="18"/>
    </row>
    <row r="4" spans="1:5" ht="12.75">
      <c r="A4" s="6">
        <v>1</v>
      </c>
      <c r="B4" s="6" t="s">
        <v>89</v>
      </c>
      <c r="C4" s="6" t="s">
        <v>90</v>
      </c>
      <c r="D4" s="6" t="s">
        <v>91</v>
      </c>
      <c r="E4" s="25"/>
    </row>
    <row r="5" spans="1:5" ht="12.75">
      <c r="A5" s="7">
        <v>2</v>
      </c>
      <c r="B5" s="7" t="s">
        <v>92</v>
      </c>
      <c r="C5" s="7" t="s">
        <v>93</v>
      </c>
      <c r="D5" s="7" t="s">
        <v>94</v>
      </c>
      <c r="E5" s="25"/>
    </row>
    <row r="6" spans="1:5" ht="12.75">
      <c r="A6" s="7">
        <v>3</v>
      </c>
      <c r="B6" s="7" t="s">
        <v>95</v>
      </c>
      <c r="C6" s="7" t="s">
        <v>90</v>
      </c>
      <c r="D6" s="7" t="s">
        <v>107</v>
      </c>
      <c r="E6" s="25"/>
    </row>
    <row r="7" spans="1:5" ht="12.75">
      <c r="A7" s="7">
        <v>4</v>
      </c>
      <c r="B7" s="7" t="s">
        <v>96</v>
      </c>
      <c r="C7" s="7" t="s">
        <v>90</v>
      </c>
      <c r="D7" s="7" t="s">
        <v>97</v>
      </c>
      <c r="E7" s="25"/>
    </row>
    <row r="8" spans="1:5" ht="12.75">
      <c r="A8" s="7">
        <v>5</v>
      </c>
      <c r="B8" s="7" t="s">
        <v>98</v>
      </c>
      <c r="C8" s="7" t="s">
        <v>108</v>
      </c>
      <c r="D8" s="7" t="s">
        <v>109</v>
      </c>
      <c r="E8" s="25"/>
    </row>
    <row r="9" spans="1:5" ht="12.75">
      <c r="A9" s="7">
        <v>6</v>
      </c>
      <c r="B9" s="7" t="s">
        <v>99</v>
      </c>
      <c r="C9" s="7" t="s">
        <v>90</v>
      </c>
      <c r="D9" s="7"/>
      <c r="E9" s="25"/>
    </row>
    <row r="10" spans="1:5" ht="12.75">
      <c r="A10" s="7">
        <v>7</v>
      </c>
      <c r="B10" s="7" t="s">
        <v>100</v>
      </c>
      <c r="C10" s="7" t="s">
        <v>110</v>
      </c>
      <c r="D10" s="7" t="s">
        <v>111</v>
      </c>
      <c r="E10" s="25"/>
    </row>
    <row r="11" spans="1:5" ht="12.75">
      <c r="A11" s="7">
        <v>8</v>
      </c>
      <c r="B11" s="7" t="s">
        <v>101</v>
      </c>
      <c r="C11" s="7" t="s">
        <v>90</v>
      </c>
      <c r="D11" s="7" t="s">
        <v>115</v>
      </c>
      <c r="E11" s="25"/>
    </row>
    <row r="12" spans="1:5" ht="12.75">
      <c r="A12" s="7">
        <v>9</v>
      </c>
      <c r="B12" s="7" t="s">
        <v>102</v>
      </c>
      <c r="C12" s="7" t="s">
        <v>90</v>
      </c>
      <c r="D12" s="7"/>
      <c r="E12" s="25"/>
    </row>
    <row r="13" spans="1:5" ht="12.75">
      <c r="A13" s="7">
        <v>10</v>
      </c>
      <c r="B13" s="7" t="s">
        <v>103</v>
      </c>
      <c r="C13" s="7" t="s">
        <v>104</v>
      </c>
      <c r="D13" s="7" t="s">
        <v>112</v>
      </c>
      <c r="E13" s="25"/>
    </row>
    <row r="14" spans="1:5" ht="13.5" thickBot="1">
      <c r="A14" s="56">
        <v>11</v>
      </c>
      <c r="B14" s="56" t="s">
        <v>105</v>
      </c>
      <c r="C14" s="56" t="s">
        <v>113</v>
      </c>
      <c r="D14" s="56" t="s">
        <v>114</v>
      </c>
      <c r="E14" s="26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6.375" style="110" customWidth="1"/>
    <col min="2" max="2" width="8.00390625" style="110" customWidth="1"/>
    <col min="3" max="3" width="39.25390625" style="110" customWidth="1"/>
    <col min="4" max="6" width="12.75390625" style="110" customWidth="1"/>
    <col min="7" max="7" width="13.625" style="110" customWidth="1"/>
    <col min="8" max="8" width="12.125" style="110" customWidth="1"/>
    <col min="9" max="16384" width="9.125" style="110" customWidth="1"/>
  </cols>
  <sheetData>
    <row r="1" spans="1:7" ht="15">
      <c r="A1" s="109"/>
      <c r="B1" s="109"/>
      <c r="C1" s="1079" t="s">
        <v>907</v>
      </c>
      <c r="D1" s="1080"/>
      <c r="E1" s="1080"/>
      <c r="F1" s="1080"/>
      <c r="G1" s="1080"/>
    </row>
    <row r="2" spans="1:7" ht="15">
      <c r="A2" s="1081" t="s">
        <v>199</v>
      </c>
      <c r="B2" s="1081"/>
      <c r="C2" s="1081"/>
      <c r="D2" s="1081"/>
      <c r="E2" s="1081"/>
      <c r="F2" s="1081"/>
      <c r="G2" s="1081"/>
    </row>
    <row r="3" spans="1:7" ht="15">
      <c r="A3" s="1081" t="s">
        <v>498</v>
      </c>
      <c r="B3" s="1081"/>
      <c r="C3" s="1081"/>
      <c r="D3" s="1081"/>
      <c r="E3" s="1081"/>
      <c r="F3" s="1081"/>
      <c r="G3" s="1081"/>
    </row>
    <row r="5" spans="1:7" ht="15.75">
      <c r="A5" s="111" t="s">
        <v>200</v>
      </c>
      <c r="B5" s="111"/>
      <c r="C5" s="111"/>
      <c r="D5" s="111"/>
      <c r="E5" s="111"/>
      <c r="F5" s="111"/>
      <c r="G5" s="111"/>
    </row>
    <row r="6" spans="1:7" ht="16.5" thickBot="1">
      <c r="A6" s="112"/>
      <c r="B6" s="112"/>
      <c r="C6" s="112"/>
      <c r="D6" s="1082" t="s">
        <v>3</v>
      </c>
      <c r="E6" s="1082"/>
      <c r="F6" s="1082"/>
      <c r="G6" s="1082"/>
    </row>
    <row r="7" spans="1:7" ht="72" thickBot="1">
      <c r="A7" s="113" t="s">
        <v>201</v>
      </c>
      <c r="B7" s="114" t="s">
        <v>202</v>
      </c>
      <c r="C7" s="115" t="s">
        <v>203</v>
      </c>
      <c r="D7" s="115" t="s">
        <v>467</v>
      </c>
      <c r="E7" s="116" t="s">
        <v>499</v>
      </c>
      <c r="F7" s="116" t="s">
        <v>500</v>
      </c>
      <c r="G7" s="117" t="s">
        <v>501</v>
      </c>
    </row>
    <row r="8" spans="1:7" ht="15.75" thickBot="1">
      <c r="A8" s="118">
        <v>1</v>
      </c>
      <c r="B8" s="119">
        <v>2</v>
      </c>
      <c r="C8" s="119">
        <v>3</v>
      </c>
      <c r="D8" s="119">
        <v>4</v>
      </c>
      <c r="E8" s="120">
        <v>5</v>
      </c>
      <c r="F8" s="120">
        <v>6</v>
      </c>
      <c r="G8" s="121">
        <v>7</v>
      </c>
    </row>
    <row r="9" spans="1:7" ht="15">
      <c r="A9" s="122" t="s">
        <v>14</v>
      </c>
      <c r="B9" s="123" t="s">
        <v>44</v>
      </c>
      <c r="C9" s="124" t="s">
        <v>204</v>
      </c>
      <c r="D9" s="125"/>
      <c r="E9" s="126"/>
      <c r="F9" s="126"/>
      <c r="G9" s="127"/>
    </row>
    <row r="10" spans="1:7" ht="15">
      <c r="A10" s="128" t="s">
        <v>15</v>
      </c>
      <c r="B10" s="129"/>
      <c r="C10" s="130" t="s">
        <v>205</v>
      </c>
      <c r="D10" s="131"/>
      <c r="E10" s="132"/>
      <c r="F10" s="132"/>
      <c r="G10" s="133"/>
    </row>
    <row r="11" spans="1:7" ht="15">
      <c r="A11" s="128" t="s">
        <v>16</v>
      </c>
      <c r="B11" s="129"/>
      <c r="C11" s="134" t="s">
        <v>206</v>
      </c>
      <c r="D11" s="135"/>
      <c r="E11" s="136"/>
      <c r="F11" s="136"/>
      <c r="G11" s="137"/>
    </row>
    <row r="12" spans="1:7" ht="15">
      <c r="A12" s="128" t="s">
        <v>17</v>
      </c>
      <c r="B12" s="129"/>
      <c r="C12" s="134" t="s">
        <v>207</v>
      </c>
      <c r="D12" s="135">
        <v>49994</v>
      </c>
      <c r="E12" s="136">
        <v>25771</v>
      </c>
      <c r="F12" s="136">
        <v>37561</v>
      </c>
      <c r="G12" s="137">
        <v>37551</v>
      </c>
    </row>
    <row r="13" spans="1:7" ht="15">
      <c r="A13" s="128" t="s">
        <v>18</v>
      </c>
      <c r="B13" s="129"/>
      <c r="C13" s="134" t="s">
        <v>208</v>
      </c>
      <c r="D13" s="135"/>
      <c r="E13" s="136"/>
      <c r="F13" s="136"/>
      <c r="G13" s="137"/>
    </row>
    <row r="14" spans="1:7" ht="15">
      <c r="A14" s="128"/>
      <c r="B14" s="138"/>
      <c r="C14" s="139" t="s">
        <v>209</v>
      </c>
      <c r="D14" s="140"/>
      <c r="E14" s="141"/>
      <c r="F14" s="141"/>
      <c r="G14" s="142"/>
    </row>
    <row r="15" spans="1:7" ht="26.25" thickBot="1">
      <c r="A15" s="128" t="s">
        <v>19</v>
      </c>
      <c r="B15" s="143"/>
      <c r="C15" s="144" t="s">
        <v>210</v>
      </c>
      <c r="D15" s="145"/>
      <c r="E15" s="146"/>
      <c r="F15" s="146"/>
      <c r="G15" s="147"/>
    </row>
    <row r="16" spans="1:9" ht="15.75" thickBot="1">
      <c r="A16" s="128" t="s">
        <v>20</v>
      </c>
      <c r="B16" s="148"/>
      <c r="C16" s="149" t="s">
        <v>211</v>
      </c>
      <c r="D16" s="150">
        <f>SUM(D11:D15)</f>
        <v>49994</v>
      </c>
      <c r="E16" s="151">
        <f>SUM(E11:E15)</f>
        <v>25771</v>
      </c>
      <c r="F16" s="151">
        <f>SUM(F11:F15)</f>
        <v>37561</v>
      </c>
      <c r="G16" s="152">
        <f>SUM(G11:G15)</f>
        <v>37551</v>
      </c>
      <c r="I16" s="153"/>
    </row>
    <row r="17" spans="1:7" ht="15">
      <c r="A17" s="128" t="s">
        <v>45</v>
      </c>
      <c r="B17" s="154"/>
      <c r="C17" s="155" t="s">
        <v>212</v>
      </c>
      <c r="D17" s="156"/>
      <c r="E17" s="157"/>
      <c r="F17" s="157"/>
      <c r="G17" s="127"/>
    </row>
    <row r="18" spans="1:7" ht="15">
      <c r="A18" s="128" t="s">
        <v>46</v>
      </c>
      <c r="B18" s="158"/>
      <c r="C18" s="159" t="s">
        <v>213</v>
      </c>
      <c r="D18" s="160">
        <v>91371</v>
      </c>
      <c r="E18" s="161">
        <v>80000</v>
      </c>
      <c r="F18" s="161">
        <v>83190</v>
      </c>
      <c r="G18" s="162">
        <v>83190</v>
      </c>
    </row>
    <row r="19" spans="1:7" ht="15">
      <c r="A19" s="128" t="s">
        <v>22</v>
      </c>
      <c r="B19" s="163"/>
      <c r="C19" s="164" t="s">
        <v>214</v>
      </c>
      <c r="D19" s="165">
        <v>8141</v>
      </c>
      <c r="E19" s="166">
        <v>8500</v>
      </c>
      <c r="F19" s="166">
        <v>9682</v>
      </c>
      <c r="G19" s="137">
        <v>9682</v>
      </c>
    </row>
    <row r="20" spans="1:7" ht="26.25" thickBot="1">
      <c r="A20" s="128" t="s">
        <v>23</v>
      </c>
      <c r="B20" s="167"/>
      <c r="C20" s="168" t="s">
        <v>215</v>
      </c>
      <c r="D20" s="169">
        <v>1764</v>
      </c>
      <c r="E20" s="170">
        <v>2000</v>
      </c>
      <c r="F20" s="170">
        <v>3397</v>
      </c>
      <c r="G20" s="171">
        <v>3282</v>
      </c>
    </row>
    <row r="21" spans="1:7" ht="15.75" thickBot="1">
      <c r="A21" s="128"/>
      <c r="B21" s="327"/>
      <c r="C21" s="298" t="s">
        <v>468</v>
      </c>
      <c r="D21" s="169">
        <v>1134</v>
      </c>
      <c r="E21" s="170"/>
      <c r="F21" s="170">
        <v>10863</v>
      </c>
      <c r="G21" s="171">
        <v>10863</v>
      </c>
    </row>
    <row r="22" spans="1:7" ht="26.25" thickBot="1">
      <c r="A22" s="128" t="s">
        <v>24</v>
      </c>
      <c r="B22" s="172"/>
      <c r="C22" s="173" t="s">
        <v>216</v>
      </c>
      <c r="D22" s="174">
        <f>SUM(D18:D21)</f>
        <v>102410</v>
      </c>
      <c r="E22" s="175">
        <f>SUM(E18:E20)</f>
        <v>90500</v>
      </c>
      <c r="F22" s="175">
        <f>SUM(F18:F21)</f>
        <v>107132</v>
      </c>
      <c r="G22" s="176">
        <f>SUM(G18:G21)</f>
        <v>107017</v>
      </c>
    </row>
    <row r="23" spans="1:7" ht="15.75" thickBot="1">
      <c r="A23" s="128" t="s">
        <v>25</v>
      </c>
      <c r="B23" s="172"/>
      <c r="C23" s="177" t="s">
        <v>217</v>
      </c>
      <c r="D23" s="178">
        <f>SUM(D16+D22)</f>
        <v>152404</v>
      </c>
      <c r="E23" s="179">
        <f>E16+E22</f>
        <v>116271</v>
      </c>
      <c r="F23" s="179">
        <f>F16+F22</f>
        <v>144693</v>
      </c>
      <c r="G23" s="176">
        <f>SUM(G16+G22)</f>
        <v>144568</v>
      </c>
    </row>
    <row r="24" spans="1:7" ht="15">
      <c r="A24" s="128" t="s">
        <v>10</v>
      </c>
      <c r="B24" s="180" t="s">
        <v>48</v>
      </c>
      <c r="C24" s="155" t="s">
        <v>218</v>
      </c>
      <c r="D24" s="181"/>
      <c r="E24" s="182"/>
      <c r="F24" s="182"/>
      <c r="G24" s="183"/>
    </row>
    <row r="25" spans="1:7" ht="15">
      <c r="A25" s="128" t="s">
        <v>11</v>
      </c>
      <c r="B25" s="184"/>
      <c r="C25" s="130" t="s">
        <v>219</v>
      </c>
      <c r="D25" s="185"/>
      <c r="E25" s="186"/>
      <c r="F25" s="186"/>
      <c r="G25" s="187"/>
    </row>
    <row r="26" spans="1:7" ht="15">
      <c r="A26" s="128" t="s">
        <v>12</v>
      </c>
      <c r="B26" s="163"/>
      <c r="C26" s="159" t="s">
        <v>220</v>
      </c>
      <c r="D26" s="135">
        <v>323452</v>
      </c>
      <c r="E26" s="136">
        <v>397190</v>
      </c>
      <c r="F26" s="136">
        <v>402692</v>
      </c>
      <c r="G26" s="137">
        <v>402692</v>
      </c>
    </row>
    <row r="27" spans="1:7" ht="15">
      <c r="A27" s="128" t="s">
        <v>27</v>
      </c>
      <c r="B27" s="163"/>
      <c r="C27" s="164" t="s">
        <v>221</v>
      </c>
      <c r="D27" s="135">
        <v>2937</v>
      </c>
      <c r="E27" s="136"/>
      <c r="F27" s="136"/>
      <c r="G27" s="188"/>
    </row>
    <row r="28" spans="1:7" ht="15">
      <c r="A28" s="128" t="s">
        <v>28</v>
      </c>
      <c r="B28" s="163"/>
      <c r="C28" s="164" t="s">
        <v>222</v>
      </c>
      <c r="D28" s="135">
        <v>85745</v>
      </c>
      <c r="E28" s="136">
        <v>58000</v>
      </c>
      <c r="F28" s="136">
        <v>49395</v>
      </c>
      <c r="G28" s="137">
        <v>49395</v>
      </c>
    </row>
    <row r="29" spans="1:7" ht="25.5">
      <c r="A29" s="128" t="s">
        <v>29</v>
      </c>
      <c r="B29" s="163"/>
      <c r="C29" s="189" t="s">
        <v>223</v>
      </c>
      <c r="D29" s="135">
        <v>14781</v>
      </c>
      <c r="E29" s="136"/>
      <c r="F29" s="136">
        <v>9000</v>
      </c>
      <c r="G29" s="190">
        <v>9000</v>
      </c>
    </row>
    <row r="30" spans="1:7" ht="15">
      <c r="A30" s="128" t="s">
        <v>30</v>
      </c>
      <c r="B30" s="351"/>
      <c r="C30" s="189" t="s">
        <v>224</v>
      </c>
      <c r="D30" s="272">
        <v>9504</v>
      </c>
      <c r="E30" s="273"/>
      <c r="F30" s="273"/>
      <c r="G30" s="963"/>
    </row>
    <row r="31" spans="1:7" ht="15">
      <c r="A31" s="128" t="s">
        <v>31</v>
      </c>
      <c r="B31" s="297"/>
      <c r="C31" s="164" t="s">
        <v>344</v>
      </c>
      <c r="D31" s="135">
        <v>21063</v>
      </c>
      <c r="E31" s="135"/>
      <c r="F31" s="135"/>
      <c r="G31" s="962"/>
    </row>
    <row r="32" spans="1:7" ht="15.75" thickBot="1">
      <c r="A32" s="128"/>
      <c r="B32" s="351"/>
      <c r="C32" s="189" t="s">
        <v>470</v>
      </c>
      <c r="D32" s="272">
        <v>11496</v>
      </c>
      <c r="E32" s="272"/>
      <c r="F32" s="272"/>
      <c r="G32" s="355"/>
    </row>
    <row r="33" spans="1:7" ht="26.25" thickBot="1">
      <c r="A33" s="361" t="s">
        <v>31</v>
      </c>
      <c r="B33" s="362"/>
      <c r="C33" s="277" t="s">
        <v>225</v>
      </c>
      <c r="D33" s="174">
        <f>SUM(D26:D32)</f>
        <v>468978</v>
      </c>
      <c r="E33" s="231">
        <f>SUM(E26:E30)</f>
        <v>455190</v>
      </c>
      <c r="F33" s="231">
        <f>SUM(F26:F32)</f>
        <v>461087</v>
      </c>
      <c r="G33" s="231">
        <f>SUM(G26:G32)</f>
        <v>461087</v>
      </c>
    </row>
    <row r="34" spans="1:7" ht="15">
      <c r="A34" s="128" t="s">
        <v>32</v>
      </c>
      <c r="B34" s="154" t="s">
        <v>49</v>
      </c>
      <c r="C34" s="155" t="s">
        <v>226</v>
      </c>
      <c r="D34" s="156"/>
      <c r="E34" s="157"/>
      <c r="F34" s="157"/>
      <c r="G34" s="127"/>
    </row>
    <row r="35" spans="1:7" ht="25.5">
      <c r="A35" s="128" t="s">
        <v>33</v>
      </c>
      <c r="B35" s="158"/>
      <c r="C35" s="159" t="s">
        <v>227</v>
      </c>
      <c r="D35" s="160">
        <v>9788</v>
      </c>
      <c r="E35" s="161">
        <v>6000</v>
      </c>
      <c r="F35" s="161">
        <v>11413</v>
      </c>
      <c r="G35" s="197">
        <v>11413</v>
      </c>
    </row>
    <row r="36" spans="1:7" ht="25.5">
      <c r="A36" s="128" t="s">
        <v>34</v>
      </c>
      <c r="B36" s="163"/>
      <c r="C36" s="164" t="s">
        <v>228</v>
      </c>
      <c r="D36" s="165">
        <v>372</v>
      </c>
      <c r="E36" s="166"/>
      <c r="F36" s="166"/>
      <c r="G36" s="198">
        <v>150</v>
      </c>
    </row>
    <row r="37" spans="1:7" ht="15.75" thickBot="1">
      <c r="A37" s="128" t="s">
        <v>35</v>
      </c>
      <c r="B37" s="199"/>
      <c r="C37" s="200" t="s">
        <v>229</v>
      </c>
      <c r="D37" s="201">
        <v>145</v>
      </c>
      <c r="E37" s="202"/>
      <c r="F37" s="202"/>
      <c r="G37" s="203"/>
    </row>
    <row r="38" spans="1:7" ht="15.75" thickBot="1">
      <c r="A38" s="128" t="s">
        <v>36</v>
      </c>
      <c r="B38" s="204"/>
      <c r="C38" s="205" t="s">
        <v>230</v>
      </c>
      <c r="D38" s="206">
        <f>SUM(D35:D37)</f>
        <v>10305</v>
      </c>
      <c r="E38" s="207">
        <f>SUM(E35:E37)</f>
        <v>6000</v>
      </c>
      <c r="F38" s="207">
        <f>SUM(F35:F37)</f>
        <v>11413</v>
      </c>
      <c r="G38" s="152">
        <f>SUM(G35:G37)</f>
        <v>11563</v>
      </c>
    </row>
    <row r="39" spans="1:7" ht="15">
      <c r="A39" s="128" t="s">
        <v>37</v>
      </c>
      <c r="B39" s="208" t="s">
        <v>50</v>
      </c>
      <c r="C39" s="209" t="s">
        <v>231</v>
      </c>
      <c r="D39" s="160"/>
      <c r="E39" s="161"/>
      <c r="F39" s="161"/>
      <c r="G39" s="162"/>
    </row>
    <row r="40" spans="1:7" ht="15">
      <c r="A40" s="128" t="s">
        <v>38</v>
      </c>
      <c r="B40" s="210"/>
      <c r="C40" s="209" t="s">
        <v>232</v>
      </c>
      <c r="D40" s="160">
        <v>137246</v>
      </c>
      <c r="E40" s="161">
        <v>87501</v>
      </c>
      <c r="F40" s="161">
        <v>108587</v>
      </c>
      <c r="G40" s="162">
        <v>106753</v>
      </c>
    </row>
    <row r="41" spans="1:7" ht="15">
      <c r="A41" s="128" t="s">
        <v>39</v>
      </c>
      <c r="B41" s="210"/>
      <c r="C41" s="209" t="s">
        <v>233</v>
      </c>
      <c r="D41" s="211"/>
      <c r="E41" s="212"/>
      <c r="F41" s="212"/>
      <c r="G41" s="213"/>
    </row>
    <row r="42" spans="1:7" ht="15.75" thickBot="1">
      <c r="A42" s="128" t="s">
        <v>40</v>
      </c>
      <c r="B42" s="214"/>
      <c r="C42" s="215" t="s">
        <v>234</v>
      </c>
      <c r="D42" s="216">
        <v>294902</v>
      </c>
      <c r="E42" s="217">
        <v>1017832</v>
      </c>
      <c r="F42" s="217">
        <v>1020786</v>
      </c>
      <c r="G42" s="218">
        <v>1018686</v>
      </c>
    </row>
    <row r="43" spans="1:7" ht="15.75" thickBot="1">
      <c r="A43" s="128" t="s">
        <v>41</v>
      </c>
      <c r="B43" s="199"/>
      <c r="C43" s="219" t="s">
        <v>235</v>
      </c>
      <c r="D43" s="185">
        <f>SUM(D40:D42)</f>
        <v>432148</v>
      </c>
      <c r="E43" s="186">
        <f>SUM(E40+E42)</f>
        <v>1105333</v>
      </c>
      <c r="F43" s="186">
        <f>F40+F42</f>
        <v>1129373</v>
      </c>
      <c r="G43" s="187">
        <f>SUM(G40+G42)</f>
        <v>1125439</v>
      </c>
    </row>
    <row r="44" spans="1:7" ht="15.75" thickBot="1">
      <c r="A44" s="128" t="s">
        <v>42</v>
      </c>
      <c r="B44" s="220" t="s">
        <v>57</v>
      </c>
      <c r="C44" s="149" t="s">
        <v>236</v>
      </c>
      <c r="D44" s="221"/>
      <c r="E44" s="222"/>
      <c r="F44" s="222"/>
      <c r="G44" s="223"/>
    </row>
    <row r="45" spans="1:7" ht="25.5">
      <c r="A45" s="128" t="s">
        <v>51</v>
      </c>
      <c r="B45" s="224"/>
      <c r="C45" s="225" t="s">
        <v>237</v>
      </c>
      <c r="D45" s="160">
        <v>199</v>
      </c>
      <c r="E45" s="161"/>
      <c r="F45" s="161"/>
      <c r="G45" s="226"/>
    </row>
    <row r="46" spans="1:7" ht="26.25" thickBot="1">
      <c r="A46" s="128" t="s">
        <v>52</v>
      </c>
      <c r="B46" s="227"/>
      <c r="C46" s="228" t="s">
        <v>238</v>
      </c>
      <c r="D46" s="216">
        <v>10000</v>
      </c>
      <c r="E46" s="217">
        <v>3000</v>
      </c>
      <c r="F46" s="217">
        <v>3479</v>
      </c>
      <c r="G46" s="147">
        <v>3329</v>
      </c>
    </row>
    <row r="47" spans="1:7" ht="15.75" thickBot="1">
      <c r="A47" s="128" t="s">
        <v>53</v>
      </c>
      <c r="B47" s="229"/>
      <c r="C47" s="230" t="s">
        <v>239</v>
      </c>
      <c r="D47" s="174">
        <f>SUM(D45:D46)</f>
        <v>10199</v>
      </c>
      <c r="E47" s="231">
        <f>SUM(E45:E46)</f>
        <v>3000</v>
      </c>
      <c r="F47" s="231">
        <f>SUM(F45:F46)</f>
        <v>3479</v>
      </c>
      <c r="G47" s="152">
        <f>SUM(G45:G46)</f>
        <v>3329</v>
      </c>
    </row>
    <row r="48" spans="1:7" ht="15">
      <c r="A48" s="128" t="s">
        <v>54</v>
      </c>
      <c r="B48" s="184" t="s">
        <v>240</v>
      </c>
      <c r="C48" s="232" t="s">
        <v>241</v>
      </c>
      <c r="D48" s="185"/>
      <c r="E48" s="186"/>
      <c r="F48" s="186"/>
      <c r="G48" s="187"/>
    </row>
    <row r="49" spans="1:7" ht="15">
      <c r="A49" s="128" t="s">
        <v>55</v>
      </c>
      <c r="B49" s="233"/>
      <c r="C49" s="134" t="s">
        <v>242</v>
      </c>
      <c r="D49" s="135">
        <v>0</v>
      </c>
      <c r="E49" s="136"/>
      <c r="F49" s="136"/>
      <c r="G49" s="137"/>
    </row>
    <row r="50" spans="1:7" ht="15.75" thickBot="1">
      <c r="A50" s="128" t="s">
        <v>56</v>
      </c>
      <c r="B50" s="234"/>
      <c r="C50" s="235" t="s">
        <v>243</v>
      </c>
      <c r="D50" s="192"/>
      <c r="E50" s="193"/>
      <c r="F50" s="193"/>
      <c r="G50" s="147"/>
    </row>
    <row r="51" spans="1:7" ht="15">
      <c r="A51" s="128" t="s">
        <v>244</v>
      </c>
      <c r="B51" s="184"/>
      <c r="C51" s="232" t="s">
        <v>245</v>
      </c>
      <c r="D51" s="185">
        <f>SUM(D49:D50)</f>
        <v>0</v>
      </c>
      <c r="E51" s="186">
        <f>SUM(E49:E50)</f>
        <v>0</v>
      </c>
      <c r="F51" s="186">
        <f>SUM(F49:F50)</f>
        <v>0</v>
      </c>
      <c r="G51" s="187">
        <f>SUM(G49:G50)</f>
        <v>0</v>
      </c>
    </row>
    <row r="52" spans="1:7" ht="15.75" thickBot="1">
      <c r="A52" s="128"/>
      <c r="B52" s="184"/>
      <c r="C52" s="232" t="s">
        <v>469</v>
      </c>
      <c r="D52" s="185">
        <v>6440</v>
      </c>
      <c r="E52" s="186">
        <v>6500</v>
      </c>
      <c r="F52" s="186">
        <v>6364</v>
      </c>
      <c r="G52" s="187">
        <v>6364</v>
      </c>
    </row>
    <row r="53" spans="1:7" ht="15.75" thickBot="1">
      <c r="A53" s="128" t="s">
        <v>246</v>
      </c>
      <c r="B53" s="220"/>
      <c r="C53" s="230" t="s">
        <v>247</v>
      </c>
      <c r="D53" s="221">
        <f>SUM(D23+D33+D38+D43+D47+D51+D52)</f>
        <v>1080474</v>
      </c>
      <c r="E53" s="222">
        <f>E23+E33+E38+E43+E47+E51+E52</f>
        <v>1692294</v>
      </c>
      <c r="F53" s="222">
        <f>F23+F33+F38+F43+F47+F51+F52</f>
        <v>1756409</v>
      </c>
      <c r="G53" s="152">
        <f>SUM(G23+G33+G38+G43+G47+G51+G52)</f>
        <v>1752350</v>
      </c>
    </row>
    <row r="54" spans="1:7" ht="25.5">
      <c r="A54" s="128" t="s">
        <v>248</v>
      </c>
      <c r="B54" s="236" t="s">
        <v>249</v>
      </c>
      <c r="C54" s="237" t="s">
        <v>250</v>
      </c>
      <c r="D54" s="238"/>
      <c r="E54" s="239"/>
      <c r="F54" s="239"/>
      <c r="G54" s="240"/>
    </row>
    <row r="55" spans="1:7" ht="15">
      <c r="A55" s="128" t="s">
        <v>251</v>
      </c>
      <c r="B55" s="233"/>
      <c r="C55" s="134" t="s">
        <v>252</v>
      </c>
      <c r="D55" s="241"/>
      <c r="E55" s="242"/>
      <c r="F55" s="242"/>
      <c r="G55" s="243"/>
    </row>
    <row r="56" spans="1:7" ht="15">
      <c r="A56" s="128" t="s">
        <v>253</v>
      </c>
      <c r="B56" s="233"/>
      <c r="C56" s="134" t="s">
        <v>254</v>
      </c>
      <c r="D56" s="244"/>
      <c r="E56" s="242"/>
      <c r="F56" s="242"/>
      <c r="G56" s="319">
        <v>14250</v>
      </c>
    </row>
    <row r="57" spans="1:7" ht="15.75" thickBot="1">
      <c r="A57" s="128" t="s">
        <v>255</v>
      </c>
      <c r="B57" s="247"/>
      <c r="C57" s="235" t="s">
        <v>256</v>
      </c>
      <c r="D57" s="564"/>
      <c r="E57" s="565">
        <v>88000</v>
      </c>
      <c r="F57" s="565">
        <v>116494</v>
      </c>
      <c r="G57" s="250">
        <v>109944</v>
      </c>
    </row>
    <row r="58" spans="1:7" ht="15.75" thickBot="1">
      <c r="A58" s="128" t="s">
        <v>257</v>
      </c>
      <c r="B58" s="220"/>
      <c r="C58" s="149" t="s">
        <v>258</v>
      </c>
      <c r="D58" s="251">
        <f>SUM(D55:D57)</f>
        <v>0</v>
      </c>
      <c r="E58" s="252">
        <f>SUM(E56:E57)</f>
        <v>88000</v>
      </c>
      <c r="F58" s="252">
        <f>SUM(F56:F57)</f>
        <v>116494</v>
      </c>
      <c r="G58" s="253">
        <f>SUM(G55:G57)</f>
        <v>124194</v>
      </c>
    </row>
    <row r="59" spans="1:7" ht="25.5">
      <c r="A59" s="128" t="s">
        <v>259</v>
      </c>
      <c r="B59" s="184"/>
      <c r="C59" s="237" t="s">
        <v>260</v>
      </c>
      <c r="D59" s="254"/>
      <c r="E59" s="255"/>
      <c r="F59" s="255"/>
      <c r="G59" s="256"/>
    </row>
    <row r="60" spans="1:7" ht="15">
      <c r="A60" s="128" t="s">
        <v>261</v>
      </c>
      <c r="B60" s="233" t="s">
        <v>262</v>
      </c>
      <c r="C60" s="130" t="s">
        <v>263</v>
      </c>
      <c r="D60" s="244"/>
      <c r="E60" s="245"/>
      <c r="F60" s="245"/>
      <c r="G60" s="257"/>
    </row>
    <row r="61" spans="1:7" ht="15">
      <c r="A61" s="128" t="s">
        <v>264</v>
      </c>
      <c r="B61" s="233"/>
      <c r="C61" s="134" t="s">
        <v>265</v>
      </c>
      <c r="D61" s="244"/>
      <c r="E61" s="245"/>
      <c r="F61" s="245"/>
      <c r="G61" s="246"/>
    </row>
    <row r="62" spans="1:7" ht="15.75" thickBot="1">
      <c r="A62" s="128" t="s">
        <v>266</v>
      </c>
      <c r="B62" s="247"/>
      <c r="C62" s="235" t="s">
        <v>267</v>
      </c>
      <c r="D62" s="248"/>
      <c r="E62" s="249"/>
      <c r="F62" s="249"/>
      <c r="G62" s="258"/>
    </row>
    <row r="63" spans="1:7" ht="26.25" thickBot="1">
      <c r="A63" s="128" t="s">
        <v>268</v>
      </c>
      <c r="B63" s="259"/>
      <c r="C63" s="260" t="s">
        <v>269</v>
      </c>
      <c r="D63" s="251"/>
      <c r="E63" s="252"/>
      <c r="F63" s="252"/>
      <c r="G63" s="261"/>
    </row>
    <row r="64" spans="1:7" ht="15">
      <c r="A64" s="128" t="s">
        <v>270</v>
      </c>
      <c r="B64" s="184" t="s">
        <v>271</v>
      </c>
      <c r="C64" s="262" t="s">
        <v>272</v>
      </c>
      <c r="D64" s="254"/>
      <c r="E64" s="255"/>
      <c r="F64" s="255"/>
      <c r="G64" s="256"/>
    </row>
    <row r="65" spans="1:7" ht="15">
      <c r="A65" s="128" t="s">
        <v>273</v>
      </c>
      <c r="B65" s="233"/>
      <c r="C65" s="134" t="s">
        <v>265</v>
      </c>
      <c r="D65" s="244"/>
      <c r="E65" s="245"/>
      <c r="F65" s="245"/>
      <c r="G65" s="246"/>
    </row>
    <row r="66" spans="1:7" ht="15.75" thickBot="1">
      <c r="A66" s="128" t="s">
        <v>274</v>
      </c>
      <c r="B66" s="259"/>
      <c r="C66" s="144" t="s">
        <v>267</v>
      </c>
      <c r="D66" s="251"/>
      <c r="E66" s="252"/>
      <c r="F66" s="252"/>
      <c r="G66" s="263"/>
    </row>
    <row r="67" spans="1:7" ht="15.75" thickBot="1">
      <c r="A67" s="128" t="s">
        <v>275</v>
      </c>
      <c r="B67" s="259"/>
      <c r="C67" s="260" t="s">
        <v>276</v>
      </c>
      <c r="D67" s="251"/>
      <c r="E67" s="252"/>
      <c r="F67" s="252"/>
      <c r="G67" s="261"/>
    </row>
    <row r="68" spans="1:7" ht="15.75" thickBot="1">
      <c r="A68" s="128" t="s">
        <v>277</v>
      </c>
      <c r="B68" s="184" t="s">
        <v>278</v>
      </c>
      <c r="C68" s="232" t="s">
        <v>279</v>
      </c>
      <c r="D68" s="254"/>
      <c r="E68" s="255"/>
      <c r="F68" s="255"/>
      <c r="G68" s="256"/>
    </row>
    <row r="69" spans="1:7" ht="15">
      <c r="A69" s="128" t="s">
        <v>280</v>
      </c>
      <c r="B69" s="180"/>
      <c r="C69" s="155" t="s">
        <v>281</v>
      </c>
      <c r="D69" s="264"/>
      <c r="E69" s="265"/>
      <c r="F69" s="265"/>
      <c r="G69" s="266"/>
    </row>
    <row r="70" spans="1:7" ht="15">
      <c r="A70" s="128" t="s">
        <v>282</v>
      </c>
      <c r="B70" s="267"/>
      <c r="C70" s="134" t="s">
        <v>283</v>
      </c>
      <c r="D70" s="241">
        <v>14032</v>
      </c>
      <c r="E70" s="242">
        <v>21968</v>
      </c>
      <c r="F70" s="242">
        <v>21968</v>
      </c>
      <c r="G70" s="243"/>
    </row>
    <row r="71" spans="1:7" ht="15">
      <c r="A71" s="128" t="s">
        <v>284</v>
      </c>
      <c r="B71" s="184"/>
      <c r="C71" s="139" t="s">
        <v>285</v>
      </c>
      <c r="D71" s="268"/>
      <c r="E71" s="269"/>
      <c r="F71" s="269"/>
      <c r="G71" s="270"/>
    </row>
    <row r="72" spans="1:7" ht="15">
      <c r="A72" s="128" t="s">
        <v>286</v>
      </c>
      <c r="B72" s="271"/>
      <c r="C72" s="189" t="s">
        <v>287</v>
      </c>
      <c r="D72" s="272"/>
      <c r="E72" s="273"/>
      <c r="F72" s="273"/>
      <c r="G72" s="203"/>
    </row>
    <row r="73" spans="1:7" ht="15">
      <c r="A73" s="128" t="s">
        <v>288</v>
      </c>
      <c r="B73" s="274"/>
      <c r="C73" s="134" t="s">
        <v>289</v>
      </c>
      <c r="D73" s="135"/>
      <c r="E73" s="136"/>
      <c r="F73" s="136"/>
      <c r="G73" s="198"/>
    </row>
    <row r="74" spans="1:7" ht="15.75" thickBot="1">
      <c r="A74" s="128" t="s">
        <v>290</v>
      </c>
      <c r="B74" s="275"/>
      <c r="C74" s="139" t="s">
        <v>291</v>
      </c>
      <c r="D74" s="145"/>
      <c r="E74" s="146"/>
      <c r="F74" s="146"/>
      <c r="G74" s="276"/>
    </row>
    <row r="75" spans="1:7" ht="15.75" thickBot="1">
      <c r="A75" s="128" t="s">
        <v>292</v>
      </c>
      <c r="B75" s="786"/>
      <c r="C75" s="779" t="s">
        <v>293</v>
      </c>
      <c r="D75" s="787">
        <f>SUM(D70:D74)</f>
        <v>14032</v>
      </c>
      <c r="E75" s="788">
        <f>SUM(E70:E74)</f>
        <v>21968</v>
      </c>
      <c r="F75" s="788">
        <f>SUM(F70:F74)</f>
        <v>21968</v>
      </c>
      <c r="G75" s="789">
        <f>SUM(G70:G74)</f>
        <v>0</v>
      </c>
    </row>
    <row r="76" spans="1:7" ht="15.75" thickBot="1">
      <c r="A76" s="128" t="s">
        <v>294</v>
      </c>
      <c r="B76" s="857"/>
      <c r="C76" s="828" t="s">
        <v>432</v>
      </c>
      <c r="D76" s="174"/>
      <c r="E76" s="174"/>
      <c r="F76" s="174"/>
      <c r="G76" s="152"/>
    </row>
    <row r="77" spans="1:7" ht="15.75" thickBot="1">
      <c r="A77" s="128" t="s">
        <v>296</v>
      </c>
      <c r="B77" s="913"/>
      <c r="C77" s="828" t="s">
        <v>433</v>
      </c>
      <c r="D77" s="174">
        <v>-5615</v>
      </c>
      <c r="E77" s="174"/>
      <c r="F77" s="174"/>
      <c r="G77" s="152"/>
    </row>
    <row r="78" spans="1:7" ht="15.75" thickBot="1">
      <c r="A78" s="361" t="s">
        <v>428</v>
      </c>
      <c r="B78" s="371"/>
      <c r="C78" s="149" t="s">
        <v>453</v>
      </c>
      <c r="D78" s="174"/>
      <c r="E78" s="174"/>
      <c r="F78" s="174"/>
      <c r="G78" s="152"/>
    </row>
    <row r="79" spans="1:7" ht="15.75" thickBot="1">
      <c r="A79" s="128" t="s">
        <v>431</v>
      </c>
      <c r="B79" s="780"/>
      <c r="C79" s="782" t="s">
        <v>297</v>
      </c>
      <c r="D79" s="251">
        <f>SUM(D53++D58+D75+D77+D78)</f>
        <v>1088891</v>
      </c>
      <c r="E79" s="252">
        <f>E53+E58+E75+E78</f>
        <v>1802262</v>
      </c>
      <c r="F79" s="252">
        <f>F53+F58+F75+F78</f>
        <v>1894871</v>
      </c>
      <c r="G79" s="784">
        <f>SUM(G53+G58+G75+G76+G77+G78)</f>
        <v>1876544</v>
      </c>
    </row>
    <row r="80" spans="1:7" ht="15.75">
      <c r="A80" s="280"/>
      <c r="B80" s="280"/>
      <c r="C80" s="281"/>
      <c r="D80" s="282"/>
      <c r="E80" s="282"/>
      <c r="F80" s="282"/>
      <c r="G80" s="282"/>
    </row>
    <row r="81" spans="1:7" ht="15.75">
      <c r="A81" s="280"/>
      <c r="B81" s="280"/>
      <c r="C81" s="281"/>
      <c r="D81" s="282"/>
      <c r="E81" s="282"/>
      <c r="F81" s="282"/>
      <c r="G81" s="282"/>
    </row>
    <row r="82" spans="1:7" ht="15.75">
      <c r="A82" s="280"/>
      <c r="B82" s="280"/>
      <c r="C82" s="281"/>
      <c r="D82" s="282"/>
      <c r="E82" s="282"/>
      <c r="F82" s="282"/>
      <c r="G82" s="282"/>
    </row>
    <row r="83" spans="1:7" ht="15">
      <c r="A83" s="109"/>
      <c r="B83" s="109"/>
      <c r="C83" s="1079"/>
      <c r="D83" s="1080"/>
      <c r="E83" s="1080"/>
      <c r="F83" s="1080"/>
      <c r="G83" s="1080"/>
    </row>
    <row r="84" spans="1:7" ht="15">
      <c r="A84" s="1081" t="s">
        <v>298</v>
      </c>
      <c r="B84" s="1081"/>
      <c r="C84" s="1081"/>
      <c r="D84" s="1081"/>
      <c r="E84" s="1081"/>
      <c r="F84" s="1081"/>
      <c r="G84" s="1081"/>
    </row>
    <row r="85" spans="1:7" ht="15">
      <c r="A85" s="1081" t="s">
        <v>498</v>
      </c>
      <c r="B85" s="1081"/>
      <c r="C85" s="1081"/>
      <c r="D85" s="1081"/>
      <c r="E85" s="1081"/>
      <c r="F85" s="1081"/>
      <c r="G85" s="1081"/>
    </row>
    <row r="86" spans="1:7" ht="15.75">
      <c r="A86" s="283"/>
      <c r="B86" s="283"/>
      <c r="C86" s="283"/>
      <c r="D86" s="283"/>
      <c r="E86" s="283"/>
      <c r="F86" s="283"/>
      <c r="G86" s="283"/>
    </row>
    <row r="87" spans="1:7" ht="15.75">
      <c r="A87" s="111" t="s">
        <v>299</v>
      </c>
      <c r="B87" s="111"/>
      <c r="C87" s="111"/>
      <c r="D87" s="111"/>
      <c r="E87" s="111"/>
      <c r="F87" s="111"/>
      <c r="G87" s="111"/>
    </row>
    <row r="88" spans="1:7" ht="16.5" thickBot="1">
      <c r="A88" s="112"/>
      <c r="B88" s="112"/>
      <c r="C88" s="112"/>
      <c r="D88" s="1082" t="s">
        <v>3</v>
      </c>
      <c r="E88" s="1082"/>
      <c r="F88" s="1082"/>
      <c r="G88" s="1082"/>
    </row>
    <row r="89" spans="1:7" ht="57.75" thickBot="1">
      <c r="A89" s="113" t="s">
        <v>149</v>
      </c>
      <c r="B89" s="114" t="s">
        <v>300</v>
      </c>
      <c r="C89" s="115" t="s">
        <v>301</v>
      </c>
      <c r="D89" s="115" t="s">
        <v>467</v>
      </c>
      <c r="E89" s="116" t="s">
        <v>499</v>
      </c>
      <c r="F89" s="116" t="s">
        <v>500</v>
      </c>
      <c r="G89" s="117" t="s">
        <v>501</v>
      </c>
    </row>
    <row r="90" spans="1:7" ht="15.75" thickBot="1">
      <c r="A90" s="118">
        <v>1</v>
      </c>
      <c r="B90" s="284">
        <v>2</v>
      </c>
      <c r="C90" s="119">
        <v>3</v>
      </c>
      <c r="D90" s="119">
        <v>4</v>
      </c>
      <c r="E90" s="120">
        <v>5</v>
      </c>
      <c r="F90" s="120">
        <v>6</v>
      </c>
      <c r="G90" s="121">
        <v>7</v>
      </c>
    </row>
    <row r="91" spans="1:7" ht="15.75" thickBot="1">
      <c r="A91" s="285" t="s">
        <v>14</v>
      </c>
      <c r="B91" s="286" t="s">
        <v>44</v>
      </c>
      <c r="C91" s="237" t="s">
        <v>302</v>
      </c>
      <c r="D91" s="238"/>
      <c r="E91" s="239"/>
      <c r="F91" s="239"/>
      <c r="G91" s="287"/>
    </row>
    <row r="92" spans="1:7" ht="15">
      <c r="A92" s="288" t="s">
        <v>15</v>
      </c>
      <c r="B92" s="289"/>
      <c r="C92" s="290" t="s">
        <v>303</v>
      </c>
      <c r="D92" s="291">
        <v>158931</v>
      </c>
      <c r="E92" s="292">
        <v>147526</v>
      </c>
      <c r="F92" s="292">
        <v>192798</v>
      </c>
      <c r="G92" s="293">
        <v>175937</v>
      </c>
    </row>
    <row r="93" spans="1:7" ht="15">
      <c r="A93" s="288" t="s">
        <v>16</v>
      </c>
      <c r="B93" s="163"/>
      <c r="C93" s="164" t="s">
        <v>304</v>
      </c>
      <c r="D93" s="165">
        <v>38043</v>
      </c>
      <c r="E93" s="166">
        <v>38591</v>
      </c>
      <c r="F93" s="166">
        <v>36848</v>
      </c>
      <c r="G93" s="137">
        <v>36813</v>
      </c>
    </row>
    <row r="94" spans="1:7" ht="15">
      <c r="A94" s="288" t="s">
        <v>17</v>
      </c>
      <c r="B94" s="163"/>
      <c r="C94" s="164" t="s">
        <v>305</v>
      </c>
      <c r="D94" s="201">
        <v>196793</v>
      </c>
      <c r="E94" s="202">
        <v>183672</v>
      </c>
      <c r="F94" s="202">
        <v>157958</v>
      </c>
      <c r="G94" s="142">
        <v>148336</v>
      </c>
    </row>
    <row r="95" spans="1:7" ht="15">
      <c r="A95" s="288" t="s">
        <v>18</v>
      </c>
      <c r="B95" s="163"/>
      <c r="C95" s="164" t="s">
        <v>306</v>
      </c>
      <c r="D95" s="201"/>
      <c r="E95" s="202"/>
      <c r="F95" s="202"/>
      <c r="G95" s="142"/>
    </row>
    <row r="96" spans="1:7" ht="15">
      <c r="A96" s="288" t="s">
        <v>19</v>
      </c>
      <c r="B96" s="163"/>
      <c r="C96" s="164" t="s">
        <v>307</v>
      </c>
      <c r="D96" s="201">
        <v>249408</v>
      </c>
      <c r="E96" s="202">
        <v>255726</v>
      </c>
      <c r="F96" s="202">
        <v>327504</v>
      </c>
      <c r="G96" s="142">
        <v>327082</v>
      </c>
    </row>
    <row r="97" spans="1:7" ht="15">
      <c r="A97" s="288" t="s">
        <v>20</v>
      </c>
      <c r="B97" s="199"/>
      <c r="C97" s="294" t="s">
        <v>308</v>
      </c>
      <c r="D97" s="201">
        <v>10721</v>
      </c>
      <c r="E97" s="202">
        <v>9500</v>
      </c>
      <c r="F97" s="202">
        <v>9922</v>
      </c>
      <c r="G97" s="142">
        <v>9922</v>
      </c>
    </row>
    <row r="98" spans="1:7" ht="15">
      <c r="A98" s="288" t="s">
        <v>45</v>
      </c>
      <c r="B98" s="163"/>
      <c r="C98" s="164" t="s">
        <v>309</v>
      </c>
      <c r="D98" s="201"/>
      <c r="E98" s="202"/>
      <c r="F98" s="202"/>
      <c r="G98" s="142"/>
    </row>
    <row r="99" spans="1:7" ht="15">
      <c r="A99" s="288"/>
      <c r="B99" s="295"/>
      <c r="C99" s="189" t="s">
        <v>310</v>
      </c>
      <c r="D99" s="201"/>
      <c r="E99" s="202"/>
      <c r="F99" s="202"/>
      <c r="G99" s="142"/>
    </row>
    <row r="100" spans="1:7" ht="15">
      <c r="A100" s="288" t="s">
        <v>46</v>
      </c>
      <c r="B100" s="295"/>
      <c r="C100" s="189" t="s">
        <v>311</v>
      </c>
      <c r="D100" s="201">
        <v>82929</v>
      </c>
      <c r="E100" s="202">
        <v>80000</v>
      </c>
      <c r="F100" s="202">
        <v>70792</v>
      </c>
      <c r="G100" s="203">
        <v>70791</v>
      </c>
    </row>
    <row r="101" spans="1:7" ht="15.75" thickBot="1">
      <c r="A101" s="288" t="s">
        <v>22</v>
      </c>
      <c r="B101" s="167"/>
      <c r="C101" s="168" t="s">
        <v>434</v>
      </c>
      <c r="D101" s="216"/>
      <c r="E101" s="216"/>
      <c r="F101" s="216"/>
      <c r="G101" s="296"/>
    </row>
    <row r="102" spans="1:7" ht="15.75" thickBot="1">
      <c r="A102" s="288" t="s">
        <v>23</v>
      </c>
      <c r="B102" s="194"/>
      <c r="C102" s="195" t="s">
        <v>313</v>
      </c>
      <c r="D102" s="185">
        <f>SUM(D92:D101)</f>
        <v>736825</v>
      </c>
      <c r="E102" s="186">
        <f>SUM(E92:E101)</f>
        <v>715015</v>
      </c>
      <c r="F102" s="186">
        <f>SUM(F92:F101)</f>
        <v>795822</v>
      </c>
      <c r="G102" s="187">
        <f>SUM(G92:G101)</f>
        <v>768881</v>
      </c>
    </row>
    <row r="103" spans="1:7" ht="15.75" thickBot="1">
      <c r="A103" s="288" t="s">
        <v>24</v>
      </c>
      <c r="B103" s="220" t="s">
        <v>48</v>
      </c>
      <c r="C103" s="149" t="s">
        <v>314</v>
      </c>
      <c r="D103" s="221"/>
      <c r="E103" s="222"/>
      <c r="F103" s="222"/>
      <c r="G103" s="223"/>
    </row>
    <row r="104" spans="1:7" ht="15">
      <c r="A104" s="288" t="s">
        <v>25</v>
      </c>
      <c r="B104" s="158"/>
      <c r="C104" s="159" t="s">
        <v>315</v>
      </c>
      <c r="D104" s="160">
        <v>2092</v>
      </c>
      <c r="E104" s="161"/>
      <c r="F104" s="161">
        <v>189</v>
      </c>
      <c r="G104" s="197"/>
    </row>
    <row r="105" spans="1:7" ht="15">
      <c r="A105" s="288" t="s">
        <v>10</v>
      </c>
      <c r="B105" s="163"/>
      <c r="C105" s="164" t="s">
        <v>316</v>
      </c>
      <c r="D105" s="165">
        <v>355355</v>
      </c>
      <c r="E105" s="166">
        <v>1045524</v>
      </c>
      <c r="F105" s="166">
        <v>1035095</v>
      </c>
      <c r="G105" s="137">
        <v>990885</v>
      </c>
    </row>
    <row r="106" spans="1:7" ht="15">
      <c r="A106" s="288" t="s">
        <v>11</v>
      </c>
      <c r="B106" s="163"/>
      <c r="C106" s="164" t="s">
        <v>317</v>
      </c>
      <c r="D106" s="165">
        <v>33732</v>
      </c>
      <c r="E106" s="166"/>
      <c r="F106" s="166">
        <v>28886</v>
      </c>
      <c r="G106" s="137"/>
    </row>
    <row r="107" spans="1:7" ht="25.5">
      <c r="A107" s="288" t="s">
        <v>12</v>
      </c>
      <c r="B107" s="163"/>
      <c r="C107" s="164" t="s">
        <v>318</v>
      </c>
      <c r="D107" s="165">
        <v>1234</v>
      </c>
      <c r="E107" s="166"/>
      <c r="F107" s="166"/>
      <c r="G107" s="137"/>
    </row>
    <row r="108" spans="1:7" ht="15">
      <c r="A108" s="288"/>
      <c r="B108" s="163"/>
      <c r="C108" s="164" t="s">
        <v>319</v>
      </c>
      <c r="D108" s="165"/>
      <c r="E108" s="166"/>
      <c r="F108" s="166"/>
      <c r="G108" s="137"/>
    </row>
    <row r="109" spans="1:7" ht="15">
      <c r="A109" s="288" t="s">
        <v>27</v>
      </c>
      <c r="B109" s="297"/>
      <c r="C109" s="164" t="s">
        <v>320</v>
      </c>
      <c r="D109" s="165"/>
      <c r="E109" s="166"/>
      <c r="F109" s="166"/>
      <c r="G109" s="188"/>
    </row>
    <row r="110" spans="1:7" ht="26.25" thickBot="1">
      <c r="A110" s="288" t="s">
        <v>28</v>
      </c>
      <c r="B110" s="194"/>
      <c r="C110" s="298" t="s">
        <v>321</v>
      </c>
      <c r="D110" s="299"/>
      <c r="E110" s="300"/>
      <c r="F110" s="300"/>
      <c r="G110" s="301"/>
    </row>
    <row r="111" spans="1:7" ht="26.25" thickBot="1">
      <c r="A111" s="288" t="s">
        <v>29</v>
      </c>
      <c r="B111" s="172"/>
      <c r="C111" s="149" t="s">
        <v>322</v>
      </c>
      <c r="D111" s="174">
        <f>SUM(D104:D110)</f>
        <v>392413</v>
      </c>
      <c r="E111" s="231">
        <f>SUM(E104:E110)</f>
        <v>1045524</v>
      </c>
      <c r="F111" s="231">
        <f>SUM(F104:F110)</f>
        <v>1064170</v>
      </c>
      <c r="G111" s="152">
        <f>SUM(G104:G110)</f>
        <v>990885</v>
      </c>
    </row>
    <row r="112" spans="1:7" ht="15.75" thickBot="1">
      <c r="A112" s="288" t="s">
        <v>30</v>
      </c>
      <c r="B112" s="220" t="s">
        <v>49</v>
      </c>
      <c r="C112" s="149" t="s">
        <v>323</v>
      </c>
      <c r="D112" s="221"/>
      <c r="E112" s="222"/>
      <c r="F112" s="222"/>
      <c r="G112" s="223"/>
    </row>
    <row r="113" spans="1:7" ht="15">
      <c r="A113" s="288" t="s">
        <v>31</v>
      </c>
      <c r="B113" s="158"/>
      <c r="C113" s="159" t="s">
        <v>324</v>
      </c>
      <c r="D113" s="160"/>
      <c r="E113" s="161">
        <v>5723</v>
      </c>
      <c r="F113" s="161">
        <v>5723</v>
      </c>
      <c r="G113" s="197"/>
    </row>
    <row r="114" spans="1:7" ht="15">
      <c r="A114" s="288" t="s">
        <v>32</v>
      </c>
      <c r="B114" s="194"/>
      <c r="C114" s="164" t="s">
        <v>325</v>
      </c>
      <c r="D114" s="299"/>
      <c r="E114" s="300"/>
      <c r="F114" s="300"/>
      <c r="G114" s="301"/>
    </row>
    <row r="115" spans="1:7" ht="15.75" thickBot="1">
      <c r="A115" s="288" t="s">
        <v>33</v>
      </c>
      <c r="B115" s="167"/>
      <c r="C115" s="164" t="s">
        <v>326</v>
      </c>
      <c r="D115" s="216"/>
      <c r="E115" s="217"/>
      <c r="F115" s="217">
        <v>15124</v>
      </c>
      <c r="G115" s="147"/>
    </row>
    <row r="116" spans="1:7" ht="15.75" thickBot="1">
      <c r="A116" s="288" t="s">
        <v>34</v>
      </c>
      <c r="B116" s="302"/>
      <c r="C116" s="149" t="s">
        <v>327</v>
      </c>
      <c r="D116" s="174">
        <v>0</v>
      </c>
      <c r="E116" s="231">
        <f>SUM(E113:E115)</f>
        <v>5723</v>
      </c>
      <c r="F116" s="231">
        <f>SUM(F113:F115)</f>
        <v>20847</v>
      </c>
      <c r="G116" s="152">
        <f>SUM(G113:G115)</f>
        <v>0</v>
      </c>
    </row>
    <row r="117" spans="1:7" ht="15.75" thickBot="1">
      <c r="A117" s="288" t="s">
        <v>35</v>
      </c>
      <c r="B117" s="194"/>
      <c r="C117" s="260" t="s">
        <v>328</v>
      </c>
      <c r="D117" s="185">
        <f>SUM(D102+D111+D116)</f>
        <v>1129238</v>
      </c>
      <c r="E117" s="185">
        <f>SUM(E102+E111+E116)</f>
        <v>1766262</v>
      </c>
      <c r="F117" s="185">
        <f>SUM(F102+F111+F116)</f>
        <v>1880839</v>
      </c>
      <c r="G117" s="187">
        <f>SUM(G102+G111+G116)</f>
        <v>1759766</v>
      </c>
    </row>
    <row r="118" spans="1:7" ht="15.75" thickBot="1">
      <c r="A118" s="288" t="s">
        <v>36</v>
      </c>
      <c r="B118" s="220"/>
      <c r="C118" s="149" t="s">
        <v>329</v>
      </c>
      <c r="D118" s="150"/>
      <c r="E118" s="151"/>
      <c r="F118" s="151"/>
      <c r="G118" s="303"/>
    </row>
    <row r="119" spans="1:7" ht="15.75" thickBot="1">
      <c r="A119" s="288" t="s">
        <v>37</v>
      </c>
      <c r="B119" s="236" t="s">
        <v>50</v>
      </c>
      <c r="C119" s="237" t="s">
        <v>330</v>
      </c>
      <c r="D119" s="304"/>
      <c r="E119" s="305"/>
      <c r="F119" s="305"/>
      <c r="G119" s="306"/>
    </row>
    <row r="120" spans="1:7" ht="15">
      <c r="A120" s="288" t="s">
        <v>38</v>
      </c>
      <c r="B120" s="154"/>
      <c r="C120" s="307" t="s">
        <v>265</v>
      </c>
      <c r="D120" s="308"/>
      <c r="E120" s="309"/>
      <c r="F120" s="309"/>
      <c r="G120" s="310"/>
    </row>
    <row r="121" spans="1:7" ht="15.75" thickBot="1">
      <c r="A121" s="288" t="s">
        <v>39</v>
      </c>
      <c r="B121" s="184"/>
      <c r="C121" s="139" t="s">
        <v>267</v>
      </c>
      <c r="D121" s="311"/>
      <c r="E121" s="312"/>
      <c r="F121" s="312"/>
      <c r="G121" s="313"/>
    </row>
    <row r="122" spans="1:7" ht="15.75" thickBot="1">
      <c r="A122" s="288" t="s">
        <v>40</v>
      </c>
      <c r="B122" s="236"/>
      <c r="C122" s="237" t="s">
        <v>331</v>
      </c>
      <c r="D122" s="304"/>
      <c r="E122" s="305"/>
      <c r="F122" s="305"/>
      <c r="G122" s="314"/>
    </row>
    <row r="123" spans="1:7" ht="15.75" thickBot="1">
      <c r="A123" s="288" t="s">
        <v>41</v>
      </c>
      <c r="B123" s="236" t="s">
        <v>57</v>
      </c>
      <c r="C123" s="237" t="s">
        <v>332</v>
      </c>
      <c r="D123" s="304"/>
      <c r="E123" s="305"/>
      <c r="F123" s="305"/>
      <c r="G123" s="306"/>
    </row>
    <row r="124" spans="1:7" ht="15">
      <c r="A124" s="288" t="s">
        <v>42</v>
      </c>
      <c r="B124" s="154"/>
      <c r="C124" s="307" t="s">
        <v>265</v>
      </c>
      <c r="D124" s="308"/>
      <c r="E124" s="309"/>
      <c r="F124" s="309"/>
      <c r="G124" s="310"/>
    </row>
    <row r="125" spans="1:7" ht="15.75" thickBot="1">
      <c r="A125" s="288" t="s">
        <v>51</v>
      </c>
      <c r="B125" s="184"/>
      <c r="C125" s="139" t="s">
        <v>267</v>
      </c>
      <c r="D125" s="311"/>
      <c r="E125" s="312"/>
      <c r="F125" s="312"/>
      <c r="G125" s="313"/>
    </row>
    <row r="126" spans="1:7" ht="15.75" thickBot="1">
      <c r="A126" s="288" t="s">
        <v>52</v>
      </c>
      <c r="B126" s="236"/>
      <c r="C126" s="237" t="s">
        <v>333</v>
      </c>
      <c r="D126" s="304"/>
      <c r="E126" s="305"/>
      <c r="F126" s="305"/>
      <c r="G126" s="314"/>
    </row>
    <row r="127" spans="1:7" ht="15.75" thickBot="1">
      <c r="A127" s="288" t="s">
        <v>53</v>
      </c>
      <c r="B127" s="236" t="s">
        <v>240</v>
      </c>
      <c r="C127" s="237" t="s">
        <v>279</v>
      </c>
      <c r="D127" s="304"/>
      <c r="E127" s="305"/>
      <c r="F127" s="305"/>
      <c r="G127" s="306"/>
    </row>
    <row r="128" spans="1:7" ht="15">
      <c r="A128" s="288" t="s">
        <v>54</v>
      </c>
      <c r="B128" s="236"/>
      <c r="C128" s="315" t="s">
        <v>334</v>
      </c>
      <c r="D128" s="316"/>
      <c r="E128" s="317"/>
      <c r="F128" s="317"/>
      <c r="G128" s="318"/>
    </row>
    <row r="129" spans="1:7" ht="15">
      <c r="A129" s="288" t="s">
        <v>55</v>
      </c>
      <c r="B129" s="233"/>
      <c r="C129" s="134" t="s">
        <v>335</v>
      </c>
      <c r="D129" s="241"/>
      <c r="E129" s="242">
        <v>36000</v>
      </c>
      <c r="F129" s="242">
        <v>14032</v>
      </c>
      <c r="G129" s="243">
        <v>14032</v>
      </c>
    </row>
    <row r="130" spans="1:7" ht="15">
      <c r="A130" s="288" t="s">
        <v>56</v>
      </c>
      <c r="B130" s="233"/>
      <c r="C130" s="134" t="s">
        <v>336</v>
      </c>
      <c r="D130" s="241"/>
      <c r="E130" s="242"/>
      <c r="F130" s="242"/>
      <c r="G130" s="319"/>
    </row>
    <row r="131" spans="1:7" ht="15">
      <c r="A131" s="288" t="s">
        <v>244</v>
      </c>
      <c r="B131" s="163"/>
      <c r="C131" s="164" t="s">
        <v>337</v>
      </c>
      <c r="D131" s="165"/>
      <c r="E131" s="166"/>
      <c r="F131" s="166"/>
      <c r="G131" s="198"/>
    </row>
    <row r="132" spans="1:7" ht="15">
      <c r="A132" s="288" t="s">
        <v>246</v>
      </c>
      <c r="B132" s="194"/>
      <c r="C132" s="139" t="s">
        <v>338</v>
      </c>
      <c r="D132" s="299"/>
      <c r="E132" s="300"/>
      <c r="F132" s="300"/>
      <c r="G132" s="320"/>
    </row>
    <row r="133" spans="1:7" ht="15.75" thickBot="1">
      <c r="A133" s="288" t="s">
        <v>248</v>
      </c>
      <c r="B133" s="191"/>
      <c r="C133" s="235" t="s">
        <v>339</v>
      </c>
      <c r="D133" s="216"/>
      <c r="E133" s="217"/>
      <c r="F133" s="217"/>
      <c r="G133" s="218"/>
    </row>
    <row r="134" spans="1:7" ht="15.75" thickBot="1">
      <c r="A134" s="288" t="s">
        <v>251</v>
      </c>
      <c r="B134" s="302"/>
      <c r="C134" s="277" t="s">
        <v>340</v>
      </c>
      <c r="D134" s="174">
        <f>SUM(D128:D133)</f>
        <v>0</v>
      </c>
      <c r="E134" s="174">
        <f>SUM(E129:E133)</f>
        <v>36000</v>
      </c>
      <c r="F134" s="174">
        <f>SUM(F129:F133)</f>
        <v>14032</v>
      </c>
      <c r="G134" s="174">
        <f>SUM(G128:G133)</f>
        <v>14032</v>
      </c>
    </row>
    <row r="135" spans="1:7" ht="15">
      <c r="A135" s="801" t="s">
        <v>253</v>
      </c>
      <c r="B135" s="323" t="s">
        <v>249</v>
      </c>
      <c r="C135" s="324" t="s">
        <v>341</v>
      </c>
      <c r="D135" s="160"/>
      <c r="E135" s="160"/>
      <c r="F135" s="160"/>
      <c r="G135" s="160"/>
    </row>
    <row r="136" spans="1:7" ht="15">
      <c r="A136" s="801"/>
      <c r="B136" s="800"/>
      <c r="C136" s="195" t="s">
        <v>329</v>
      </c>
      <c r="D136" s="299"/>
      <c r="E136" s="299"/>
      <c r="F136" s="299"/>
      <c r="G136" s="299"/>
    </row>
    <row r="137" spans="1:7" ht="15.75" thickBot="1">
      <c r="A137" s="802" t="s">
        <v>255</v>
      </c>
      <c r="B137" s="191"/>
      <c r="C137" s="914" t="s">
        <v>435</v>
      </c>
      <c r="D137" s="216">
        <v>-390</v>
      </c>
      <c r="E137" s="216"/>
      <c r="F137" s="216"/>
      <c r="G137" s="216"/>
    </row>
    <row r="138" spans="1:7" ht="15.75" thickBot="1">
      <c r="A138" s="880" t="s">
        <v>257</v>
      </c>
      <c r="B138" s="327"/>
      <c r="C138" s="260" t="s">
        <v>342</v>
      </c>
      <c r="D138" s="196">
        <f>SUM(D117+D134+D137+D136)</f>
        <v>1128848</v>
      </c>
      <c r="E138" s="175">
        <f>E117+E134</f>
        <v>1802262</v>
      </c>
      <c r="F138" s="175">
        <f>F117+F134+F136</f>
        <v>1894871</v>
      </c>
      <c r="G138" s="176">
        <f>SUM(G117+G134+G136+G137)</f>
        <v>1773798</v>
      </c>
    </row>
  </sheetData>
  <sheetProtection/>
  <mergeCells count="8">
    <mergeCell ref="C1:G1"/>
    <mergeCell ref="C83:G83"/>
    <mergeCell ref="A85:G85"/>
    <mergeCell ref="D88:G88"/>
    <mergeCell ref="A2:G2"/>
    <mergeCell ref="A3:G3"/>
    <mergeCell ref="D6:G6"/>
    <mergeCell ref="A84:G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0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3.375" style="110" customWidth="1"/>
    <col min="2" max="2" width="4.25390625" style="110" customWidth="1"/>
    <col min="3" max="3" width="34.875" style="110" customWidth="1"/>
    <col min="4" max="4" width="8.75390625" style="110" customWidth="1"/>
    <col min="5" max="5" width="9.125" style="110" customWidth="1"/>
    <col min="6" max="6" width="8.875" style="110" customWidth="1"/>
    <col min="7" max="7" width="9.00390625" style="110" customWidth="1"/>
    <col min="8" max="8" width="8.375" style="110" customWidth="1"/>
    <col min="9" max="9" width="8.875" style="110" customWidth="1"/>
    <col min="10" max="10" width="6.875" style="110" hidden="1" customWidth="1"/>
    <col min="11" max="11" width="6.125" style="110" hidden="1" customWidth="1"/>
    <col min="12" max="12" width="9.625" style="110" customWidth="1"/>
    <col min="13" max="14" width="8.625" style="110" customWidth="1"/>
    <col min="15" max="15" width="9.00390625" style="110" customWidth="1"/>
    <col min="16" max="16384" width="9.125" style="110" customWidth="1"/>
  </cols>
  <sheetData>
    <row r="1" spans="1:15" ht="15">
      <c r="A1" s="109"/>
      <c r="B1" s="109"/>
      <c r="C1" s="109"/>
      <c r="D1" s="1083" t="s">
        <v>908</v>
      </c>
      <c r="E1" s="1084"/>
      <c r="F1" s="1084"/>
      <c r="G1" s="1084"/>
      <c r="H1" s="1085"/>
      <c r="I1" s="1085"/>
      <c r="J1" s="1085"/>
      <c r="K1" s="1085"/>
      <c r="L1" s="1085"/>
      <c r="M1" s="1085"/>
      <c r="N1" s="1085"/>
      <c r="O1" s="1086"/>
    </row>
    <row r="2" spans="1:14" ht="15">
      <c r="A2" s="1081" t="s">
        <v>199</v>
      </c>
      <c r="B2" s="1081"/>
      <c r="C2" s="1081"/>
      <c r="D2" s="1081"/>
      <c r="E2" s="1081"/>
      <c r="F2" s="1081"/>
      <c r="G2" s="795"/>
      <c r="H2" s="1085"/>
      <c r="I2" s="1085"/>
      <c r="J2" s="1085"/>
      <c r="K2" s="1085"/>
      <c r="L2" s="1085"/>
      <c r="M2" s="1085"/>
      <c r="N2" s="1085"/>
    </row>
    <row r="3" spans="1:7" ht="15">
      <c r="A3" s="1081" t="s">
        <v>498</v>
      </c>
      <c r="B3" s="1081"/>
      <c r="C3" s="1081"/>
      <c r="D3" s="1081"/>
      <c r="E3" s="1081"/>
      <c r="F3" s="1081"/>
      <c r="G3" s="795"/>
    </row>
    <row r="5" spans="1:7" ht="15.75">
      <c r="A5" s="111" t="s">
        <v>200</v>
      </c>
      <c r="B5" s="111"/>
      <c r="C5" s="111"/>
      <c r="D5" s="111"/>
      <c r="E5" s="111"/>
      <c r="F5" s="111"/>
      <c r="G5" s="111"/>
    </row>
    <row r="6" spans="1:7" ht="16.5" thickBot="1">
      <c r="A6" s="111"/>
      <c r="B6" s="111"/>
      <c r="C6" s="111"/>
      <c r="D6" s="1087" t="s">
        <v>3</v>
      </c>
      <c r="E6" s="1087"/>
      <c r="F6" s="1087"/>
      <c r="G6" s="796"/>
    </row>
    <row r="7" spans="1:15" ht="143.25" thickBot="1">
      <c r="A7" s="113" t="s">
        <v>201</v>
      </c>
      <c r="B7" s="804" t="s">
        <v>202</v>
      </c>
      <c r="C7" s="113" t="s">
        <v>203</v>
      </c>
      <c r="D7" s="115" t="s">
        <v>511</v>
      </c>
      <c r="E7" s="116" t="s">
        <v>503</v>
      </c>
      <c r="F7" s="116" t="s">
        <v>504</v>
      </c>
      <c r="G7" s="116" t="s">
        <v>512</v>
      </c>
      <c r="H7" s="805" t="s">
        <v>513</v>
      </c>
      <c r="I7" s="805" t="s">
        <v>514</v>
      </c>
      <c r="J7" s="805"/>
      <c r="K7" s="805"/>
      <c r="L7" s="805" t="s">
        <v>508</v>
      </c>
      <c r="M7" s="882" t="s">
        <v>515</v>
      </c>
      <c r="N7" s="882" t="s">
        <v>510</v>
      </c>
      <c r="O7" s="899" t="s">
        <v>501</v>
      </c>
    </row>
    <row r="8" spans="1:15" ht="15.75" thickBot="1">
      <c r="A8" s="118">
        <v>1</v>
      </c>
      <c r="B8" s="120">
        <v>2</v>
      </c>
      <c r="C8" s="118">
        <v>3</v>
      </c>
      <c r="D8" s="119">
        <v>4</v>
      </c>
      <c r="E8" s="120">
        <v>5</v>
      </c>
      <c r="F8" s="806">
        <v>6</v>
      </c>
      <c r="G8" s="806">
        <v>7</v>
      </c>
      <c r="H8" s="807">
        <v>8</v>
      </c>
      <c r="I8" s="807">
        <v>9</v>
      </c>
      <c r="J8" s="807"/>
      <c r="K8" s="807"/>
      <c r="L8" s="807">
        <v>12</v>
      </c>
      <c r="M8" s="883">
        <v>13</v>
      </c>
      <c r="N8" s="883">
        <v>14</v>
      </c>
      <c r="O8" s="900">
        <v>15</v>
      </c>
    </row>
    <row r="9" spans="1:15" ht="15">
      <c r="A9" s="122" t="s">
        <v>14</v>
      </c>
      <c r="B9" s="808" t="s">
        <v>44</v>
      </c>
      <c r="C9" s="809" t="s">
        <v>204</v>
      </c>
      <c r="D9" s="125"/>
      <c r="E9" s="126"/>
      <c r="F9" s="353"/>
      <c r="G9" s="353"/>
      <c r="H9" s="810"/>
      <c r="I9" s="810"/>
      <c r="J9" s="810"/>
      <c r="K9" s="810"/>
      <c r="L9" s="810"/>
      <c r="M9" s="884"/>
      <c r="N9" s="884"/>
      <c r="O9" s="901"/>
    </row>
    <row r="10" spans="1:15" ht="15">
      <c r="A10" s="128" t="s">
        <v>15</v>
      </c>
      <c r="B10" s="811"/>
      <c r="C10" s="812" t="s">
        <v>205</v>
      </c>
      <c r="D10" s="131"/>
      <c r="E10" s="132"/>
      <c r="F10" s="337"/>
      <c r="G10" s="337"/>
      <c r="H10" s="813"/>
      <c r="I10" s="813"/>
      <c r="J10" s="813"/>
      <c r="K10" s="813"/>
      <c r="L10" s="813"/>
      <c r="M10" s="885"/>
      <c r="N10" s="885"/>
      <c r="O10" s="902"/>
    </row>
    <row r="11" spans="1:15" ht="25.5">
      <c r="A11" s="128" t="s">
        <v>16</v>
      </c>
      <c r="B11" s="811"/>
      <c r="C11" s="814" t="s">
        <v>206</v>
      </c>
      <c r="D11" s="135"/>
      <c r="E11" s="136"/>
      <c r="F11" s="136"/>
      <c r="G11" s="136"/>
      <c r="H11" s="813"/>
      <c r="I11" s="813"/>
      <c r="J11" s="813"/>
      <c r="K11" s="813"/>
      <c r="L11" s="813"/>
      <c r="M11" s="885"/>
      <c r="N11" s="885">
        <f>D11+F11+H11+J11+L11</f>
        <v>0</v>
      </c>
      <c r="O11" s="903">
        <f>E11+G11+I11+K11+M11</f>
        <v>0</v>
      </c>
    </row>
    <row r="12" spans="1:15" ht="15">
      <c r="A12" s="128" t="s">
        <v>17</v>
      </c>
      <c r="B12" s="811"/>
      <c r="C12" s="814" t="s">
        <v>207</v>
      </c>
      <c r="D12" s="135">
        <v>30741</v>
      </c>
      <c r="E12" s="136">
        <v>30741</v>
      </c>
      <c r="F12" s="136">
        <v>1855</v>
      </c>
      <c r="G12" s="136">
        <v>1845</v>
      </c>
      <c r="H12" s="813">
        <v>4760</v>
      </c>
      <c r="I12" s="813">
        <v>4760</v>
      </c>
      <c r="J12" s="813"/>
      <c r="K12" s="813"/>
      <c r="L12" s="813">
        <v>205</v>
      </c>
      <c r="M12" s="885">
        <v>205</v>
      </c>
      <c r="N12" s="885">
        <f>D12+F12+H12+J12+L12</f>
        <v>37561</v>
      </c>
      <c r="O12" s="903">
        <f>E12+G12+I12+K12+M12</f>
        <v>37551</v>
      </c>
    </row>
    <row r="13" spans="1:15" ht="15">
      <c r="A13" s="128" t="s">
        <v>18</v>
      </c>
      <c r="B13" s="811"/>
      <c r="C13" s="814" t="s">
        <v>208</v>
      </c>
      <c r="D13" s="135"/>
      <c r="E13" s="136"/>
      <c r="F13" s="136"/>
      <c r="G13" s="136"/>
      <c r="H13" s="813"/>
      <c r="I13" s="813"/>
      <c r="J13" s="813"/>
      <c r="K13" s="813"/>
      <c r="L13" s="813"/>
      <c r="M13" s="885"/>
      <c r="N13" s="885">
        <f>D13+F13+H13+J13+L13</f>
        <v>0</v>
      </c>
      <c r="O13" s="903">
        <f aca="true" t="shared" si="0" ref="O13:O78">E13+G13+I13+K13+M13</f>
        <v>0</v>
      </c>
    </row>
    <row r="14" spans="1:15" ht="15">
      <c r="A14" s="128"/>
      <c r="B14" s="815"/>
      <c r="C14" s="134" t="s">
        <v>209</v>
      </c>
      <c r="D14" s="135"/>
      <c r="E14" s="135"/>
      <c r="F14" s="273"/>
      <c r="G14" s="273"/>
      <c r="H14" s="813"/>
      <c r="I14" s="813"/>
      <c r="J14" s="813"/>
      <c r="K14" s="813"/>
      <c r="L14" s="813"/>
      <c r="M14" s="885"/>
      <c r="N14" s="885">
        <f aca="true" t="shared" si="1" ref="N14:N46">D14+F14+H14+J14+L14</f>
        <v>0</v>
      </c>
      <c r="O14" s="903">
        <f t="shared" si="0"/>
        <v>0</v>
      </c>
    </row>
    <row r="15" spans="1:15" ht="26.25" thickBot="1">
      <c r="A15" s="128" t="s">
        <v>19</v>
      </c>
      <c r="B15" s="817"/>
      <c r="C15" s="816" t="s">
        <v>210</v>
      </c>
      <c r="D15" s="140"/>
      <c r="E15" s="141"/>
      <c r="F15" s="273"/>
      <c r="G15" s="273"/>
      <c r="H15" s="818"/>
      <c r="I15" s="818"/>
      <c r="J15" s="818"/>
      <c r="K15" s="818"/>
      <c r="L15" s="818"/>
      <c r="M15" s="886"/>
      <c r="N15" s="886">
        <f t="shared" si="1"/>
        <v>0</v>
      </c>
      <c r="O15" s="904">
        <f t="shared" si="0"/>
        <v>0</v>
      </c>
    </row>
    <row r="16" spans="1:15" ht="15.75" thickBot="1">
      <c r="A16" s="128" t="s">
        <v>20</v>
      </c>
      <c r="B16" s="819"/>
      <c r="C16" s="820" t="s">
        <v>211</v>
      </c>
      <c r="D16" s="150">
        <f>SUM(D11:D15)</f>
        <v>30741</v>
      </c>
      <c r="E16" s="150">
        <f>SUM(E11:E15)</f>
        <v>30741</v>
      </c>
      <c r="F16" s="231">
        <f>SUM(F11:F15)</f>
        <v>1855</v>
      </c>
      <c r="G16" s="231">
        <f>SUM(G11:G15)</f>
        <v>1845</v>
      </c>
      <c r="H16" s="231">
        <f>SUM(H10:H15)</f>
        <v>4760</v>
      </c>
      <c r="I16" s="231">
        <f>SUM(I10:I15)</f>
        <v>4760</v>
      </c>
      <c r="J16" s="231"/>
      <c r="K16" s="231"/>
      <c r="L16" s="231">
        <f>SUM(L11:L15)</f>
        <v>205</v>
      </c>
      <c r="M16" s="231">
        <f>SUM(M11:M15)</f>
        <v>205</v>
      </c>
      <c r="N16" s="898">
        <f t="shared" si="1"/>
        <v>37561</v>
      </c>
      <c r="O16" s="905">
        <f t="shared" si="0"/>
        <v>37551</v>
      </c>
    </row>
    <row r="17" spans="1:15" ht="25.5">
      <c r="A17" s="128" t="s">
        <v>45</v>
      </c>
      <c r="B17" s="821"/>
      <c r="C17" s="809" t="s">
        <v>212</v>
      </c>
      <c r="D17" s="125"/>
      <c r="E17" s="126"/>
      <c r="F17" s="353"/>
      <c r="G17" s="353"/>
      <c r="H17" s="822"/>
      <c r="I17" s="822"/>
      <c r="J17" s="822"/>
      <c r="K17" s="822"/>
      <c r="L17" s="822"/>
      <c r="M17" s="887"/>
      <c r="N17" s="887">
        <f t="shared" si="1"/>
        <v>0</v>
      </c>
      <c r="O17" s="906">
        <f t="shared" si="0"/>
        <v>0</v>
      </c>
    </row>
    <row r="18" spans="1:15" ht="15">
      <c r="A18" s="128" t="s">
        <v>46</v>
      </c>
      <c r="B18" s="210"/>
      <c r="C18" s="823" t="s">
        <v>213</v>
      </c>
      <c r="D18" s="160">
        <v>83190</v>
      </c>
      <c r="E18" s="161">
        <v>83190</v>
      </c>
      <c r="F18" s="161"/>
      <c r="G18" s="161"/>
      <c r="H18" s="813"/>
      <c r="I18" s="813"/>
      <c r="J18" s="813"/>
      <c r="K18" s="813"/>
      <c r="L18" s="813"/>
      <c r="M18" s="885"/>
      <c r="N18" s="885">
        <f t="shared" si="1"/>
        <v>83190</v>
      </c>
      <c r="O18" s="903">
        <f t="shared" si="0"/>
        <v>83190</v>
      </c>
    </row>
    <row r="19" spans="1:15" ht="15">
      <c r="A19" s="128" t="s">
        <v>22</v>
      </c>
      <c r="B19" s="824"/>
      <c r="C19" s="825" t="s">
        <v>214</v>
      </c>
      <c r="D19" s="165">
        <v>9682</v>
      </c>
      <c r="E19" s="166">
        <v>9682</v>
      </c>
      <c r="F19" s="136"/>
      <c r="G19" s="136"/>
      <c r="H19" s="813"/>
      <c r="I19" s="813"/>
      <c r="J19" s="813"/>
      <c r="K19" s="813"/>
      <c r="L19" s="813"/>
      <c r="M19" s="885"/>
      <c r="N19" s="885">
        <f t="shared" si="1"/>
        <v>9682</v>
      </c>
      <c r="O19" s="903">
        <f t="shared" si="0"/>
        <v>9682</v>
      </c>
    </row>
    <row r="20" spans="1:15" ht="26.25" thickBot="1">
      <c r="A20" s="128" t="s">
        <v>23</v>
      </c>
      <c r="B20" s="214"/>
      <c r="C20" s="826" t="s">
        <v>215</v>
      </c>
      <c r="D20" s="299">
        <v>3397</v>
      </c>
      <c r="E20" s="300">
        <v>3282</v>
      </c>
      <c r="F20" s="300"/>
      <c r="G20" s="300"/>
      <c r="H20" s="818"/>
      <c r="I20" s="818"/>
      <c r="J20" s="818"/>
      <c r="K20" s="818"/>
      <c r="L20" s="818"/>
      <c r="M20" s="886"/>
      <c r="N20" s="886">
        <f t="shared" si="1"/>
        <v>3397</v>
      </c>
      <c r="O20" s="904">
        <f t="shared" si="0"/>
        <v>3282</v>
      </c>
    </row>
    <row r="21" spans="1:15" ht="15.75" thickBot="1">
      <c r="A21" s="128"/>
      <c r="B21" s="879"/>
      <c r="C21" s="164" t="s">
        <v>471</v>
      </c>
      <c r="D21" s="165">
        <v>10863</v>
      </c>
      <c r="E21" s="166">
        <v>10863</v>
      </c>
      <c r="F21" s="166"/>
      <c r="G21" s="166"/>
      <c r="H21" s="813"/>
      <c r="I21" s="813"/>
      <c r="J21" s="813"/>
      <c r="K21" s="813"/>
      <c r="L21" s="813"/>
      <c r="M21" s="885"/>
      <c r="N21" s="813">
        <f t="shared" si="1"/>
        <v>10863</v>
      </c>
      <c r="O21" s="915">
        <f t="shared" si="0"/>
        <v>10863</v>
      </c>
    </row>
    <row r="22" spans="1:15" ht="26.25" thickBot="1">
      <c r="A22" s="128" t="s">
        <v>24</v>
      </c>
      <c r="B22" s="204"/>
      <c r="C22" s="966" t="s">
        <v>216</v>
      </c>
      <c r="D22" s="196">
        <f>SUM(D18:D21)</f>
        <v>107132</v>
      </c>
      <c r="E22" s="196">
        <f>SUM(E18:E21)</f>
        <v>107017</v>
      </c>
      <c r="F22" s="175">
        <f>SUM(F18:F20)</f>
        <v>0</v>
      </c>
      <c r="G22" s="175"/>
      <c r="H22" s="967"/>
      <c r="I22" s="967"/>
      <c r="J22" s="967"/>
      <c r="K22" s="967"/>
      <c r="L22" s="967"/>
      <c r="M22" s="968"/>
      <c r="N22" s="969">
        <f t="shared" si="1"/>
        <v>107132</v>
      </c>
      <c r="O22" s="970">
        <f t="shared" si="0"/>
        <v>107017</v>
      </c>
    </row>
    <row r="23" spans="1:15" ht="26.25" thickBot="1">
      <c r="A23" s="128" t="s">
        <v>25</v>
      </c>
      <c r="B23" s="204"/>
      <c r="C23" s="828" t="s">
        <v>217</v>
      </c>
      <c r="D23" s="363">
        <f aca="true" t="shared" si="2" ref="D23:M23">SUM(D16+D22)</f>
        <v>137873</v>
      </c>
      <c r="E23" s="363">
        <f t="shared" si="2"/>
        <v>137758</v>
      </c>
      <c r="F23" s="231">
        <f t="shared" si="2"/>
        <v>1855</v>
      </c>
      <c r="G23" s="231">
        <f t="shared" si="2"/>
        <v>1845</v>
      </c>
      <c r="H23" s="231">
        <f t="shared" si="2"/>
        <v>4760</v>
      </c>
      <c r="I23" s="231">
        <f t="shared" si="2"/>
        <v>4760</v>
      </c>
      <c r="J23" s="231"/>
      <c r="K23" s="231"/>
      <c r="L23" s="231">
        <f t="shared" si="2"/>
        <v>205</v>
      </c>
      <c r="M23" s="231">
        <f t="shared" si="2"/>
        <v>205</v>
      </c>
      <c r="N23" s="898">
        <f t="shared" si="1"/>
        <v>144693</v>
      </c>
      <c r="O23" s="905">
        <f t="shared" si="0"/>
        <v>144568</v>
      </c>
    </row>
    <row r="24" spans="1:15" ht="15">
      <c r="A24" s="128" t="s">
        <v>10</v>
      </c>
      <c r="B24" s="829" t="s">
        <v>48</v>
      </c>
      <c r="C24" s="809" t="s">
        <v>218</v>
      </c>
      <c r="D24" s="830"/>
      <c r="E24" s="831"/>
      <c r="F24" s="831"/>
      <c r="G24" s="831"/>
      <c r="H24" s="822"/>
      <c r="I24" s="822"/>
      <c r="J24" s="822"/>
      <c r="K24" s="822"/>
      <c r="L24" s="822"/>
      <c r="M24" s="887"/>
      <c r="N24" s="887">
        <f t="shared" si="1"/>
        <v>0</v>
      </c>
      <c r="O24" s="906">
        <f t="shared" si="0"/>
        <v>0</v>
      </c>
    </row>
    <row r="25" spans="1:15" ht="25.5">
      <c r="A25" s="128" t="s">
        <v>11</v>
      </c>
      <c r="B25" s="832"/>
      <c r="C25" s="812" t="s">
        <v>219</v>
      </c>
      <c r="D25" s="185"/>
      <c r="E25" s="186"/>
      <c r="F25" s="186"/>
      <c r="G25" s="186"/>
      <c r="H25" s="813"/>
      <c r="I25" s="813"/>
      <c r="J25" s="813"/>
      <c r="K25" s="813"/>
      <c r="L25" s="813"/>
      <c r="M25" s="885"/>
      <c r="N25" s="885">
        <f t="shared" si="1"/>
        <v>0</v>
      </c>
      <c r="O25" s="903">
        <f t="shared" si="0"/>
        <v>0</v>
      </c>
    </row>
    <row r="26" spans="1:15" ht="15">
      <c r="A26" s="128" t="s">
        <v>12</v>
      </c>
      <c r="B26" s="824"/>
      <c r="C26" s="823" t="s">
        <v>220</v>
      </c>
      <c r="D26" s="135">
        <v>402692</v>
      </c>
      <c r="E26" s="136">
        <v>402692</v>
      </c>
      <c r="F26" s="136"/>
      <c r="G26" s="136"/>
      <c r="H26" s="813"/>
      <c r="I26" s="813"/>
      <c r="J26" s="813"/>
      <c r="K26" s="813"/>
      <c r="L26" s="813"/>
      <c r="M26" s="885"/>
      <c r="N26" s="885">
        <f t="shared" si="1"/>
        <v>402692</v>
      </c>
      <c r="O26" s="903">
        <f t="shared" si="0"/>
        <v>402692</v>
      </c>
    </row>
    <row r="27" spans="1:15" ht="15">
      <c r="A27" s="128" t="s">
        <v>27</v>
      </c>
      <c r="B27" s="824"/>
      <c r="C27" s="825" t="s">
        <v>221</v>
      </c>
      <c r="D27" s="135"/>
      <c r="E27" s="136"/>
      <c r="F27" s="338"/>
      <c r="G27" s="338"/>
      <c r="H27" s="813"/>
      <c r="I27" s="813"/>
      <c r="J27" s="813"/>
      <c r="K27" s="813"/>
      <c r="L27" s="813"/>
      <c r="M27" s="885"/>
      <c r="N27" s="885">
        <f t="shared" si="1"/>
        <v>0</v>
      </c>
      <c r="O27" s="903">
        <f t="shared" si="0"/>
        <v>0</v>
      </c>
    </row>
    <row r="28" spans="1:15" ht="25.5">
      <c r="A28" s="128" t="s">
        <v>28</v>
      </c>
      <c r="B28" s="824"/>
      <c r="C28" s="825" t="s">
        <v>222</v>
      </c>
      <c r="D28" s="135">
        <v>49395</v>
      </c>
      <c r="E28" s="136">
        <v>49395</v>
      </c>
      <c r="F28" s="136"/>
      <c r="G28" s="136"/>
      <c r="H28" s="813"/>
      <c r="I28" s="813"/>
      <c r="J28" s="813"/>
      <c r="K28" s="813"/>
      <c r="L28" s="813"/>
      <c r="M28" s="885"/>
      <c r="N28" s="885">
        <f t="shared" si="1"/>
        <v>49395</v>
      </c>
      <c r="O28" s="903">
        <f t="shared" si="0"/>
        <v>49395</v>
      </c>
    </row>
    <row r="29" spans="1:15" ht="25.5">
      <c r="A29" s="128" t="s">
        <v>29</v>
      </c>
      <c r="B29" s="824"/>
      <c r="C29" s="826" t="s">
        <v>223</v>
      </c>
      <c r="D29" s="135">
        <v>9000</v>
      </c>
      <c r="E29" s="136">
        <v>9000</v>
      </c>
      <c r="F29" s="833"/>
      <c r="G29" s="833"/>
      <c r="H29" s="813"/>
      <c r="I29" s="813"/>
      <c r="J29" s="813"/>
      <c r="K29" s="813"/>
      <c r="L29" s="813"/>
      <c r="M29" s="885"/>
      <c r="N29" s="885">
        <f t="shared" si="1"/>
        <v>9000</v>
      </c>
      <c r="O29" s="903">
        <f t="shared" si="0"/>
        <v>9000</v>
      </c>
    </row>
    <row r="30" spans="1:15" ht="15">
      <c r="A30" s="128"/>
      <c r="B30" s="364"/>
      <c r="C30" s="826" t="s">
        <v>439</v>
      </c>
      <c r="D30" s="272"/>
      <c r="E30" s="273">
        <v>0</v>
      </c>
      <c r="F30" s="352"/>
      <c r="G30" s="352"/>
      <c r="H30" s="818"/>
      <c r="I30" s="818"/>
      <c r="J30" s="818"/>
      <c r="K30" s="818"/>
      <c r="L30" s="818"/>
      <c r="M30" s="886"/>
      <c r="N30" s="885">
        <f t="shared" si="1"/>
        <v>0</v>
      </c>
      <c r="O30" s="903">
        <f t="shared" si="0"/>
        <v>0</v>
      </c>
    </row>
    <row r="31" spans="1:15" ht="25.5">
      <c r="A31" s="128"/>
      <c r="B31" s="364"/>
      <c r="C31" s="893" t="s">
        <v>472</v>
      </c>
      <c r="D31" s="272"/>
      <c r="E31" s="273"/>
      <c r="F31" s="352"/>
      <c r="G31" s="352"/>
      <c r="H31" s="818"/>
      <c r="I31" s="818"/>
      <c r="J31" s="818"/>
      <c r="K31" s="818"/>
      <c r="L31" s="818"/>
      <c r="M31" s="886"/>
      <c r="N31" s="885">
        <f t="shared" si="1"/>
        <v>0</v>
      </c>
      <c r="O31" s="903">
        <f t="shared" si="0"/>
        <v>0</v>
      </c>
    </row>
    <row r="32" spans="1:15" ht="15.75" thickBot="1">
      <c r="A32" s="128" t="s">
        <v>30</v>
      </c>
      <c r="B32" s="834"/>
      <c r="C32" s="826" t="s">
        <v>440</v>
      </c>
      <c r="D32" s="272"/>
      <c r="E32" s="273"/>
      <c r="F32" s="352"/>
      <c r="G32" s="352"/>
      <c r="H32" s="818"/>
      <c r="I32" s="818"/>
      <c r="J32" s="818"/>
      <c r="K32" s="818"/>
      <c r="L32" s="818"/>
      <c r="M32" s="886"/>
      <c r="N32" s="886">
        <f t="shared" si="1"/>
        <v>0</v>
      </c>
      <c r="O32" s="904">
        <f t="shared" si="0"/>
        <v>0</v>
      </c>
    </row>
    <row r="33" spans="1:15" ht="26.25" thickBot="1">
      <c r="A33" s="128" t="s">
        <v>31</v>
      </c>
      <c r="B33" s="199"/>
      <c r="C33" s="828" t="s">
        <v>225</v>
      </c>
      <c r="D33" s="174">
        <f aca="true" t="shared" si="3" ref="D33:L33">SUM(D26:D32)</f>
        <v>461087</v>
      </c>
      <c r="E33" s="174">
        <f t="shared" si="3"/>
        <v>461087</v>
      </c>
      <c r="F33" s="231">
        <f t="shared" si="3"/>
        <v>0</v>
      </c>
      <c r="G33" s="231"/>
      <c r="H33" s="231">
        <f t="shared" si="3"/>
        <v>0</v>
      </c>
      <c r="I33" s="231"/>
      <c r="J33" s="231"/>
      <c r="K33" s="231"/>
      <c r="L33" s="231">
        <f t="shared" si="3"/>
        <v>0</v>
      </c>
      <c r="M33" s="231"/>
      <c r="N33" s="898">
        <f t="shared" si="1"/>
        <v>461087</v>
      </c>
      <c r="O33" s="905">
        <f t="shared" si="0"/>
        <v>461087</v>
      </c>
    </row>
    <row r="34" spans="1:15" ht="15">
      <c r="A34" s="128" t="s">
        <v>32</v>
      </c>
      <c r="B34" s="821" t="s">
        <v>49</v>
      </c>
      <c r="C34" s="809" t="s">
        <v>226</v>
      </c>
      <c r="D34" s="125"/>
      <c r="E34" s="126"/>
      <c r="F34" s="353"/>
      <c r="G34" s="353"/>
      <c r="H34" s="822"/>
      <c r="I34" s="822"/>
      <c r="J34" s="822"/>
      <c r="K34" s="822"/>
      <c r="L34" s="822"/>
      <c r="M34" s="887"/>
      <c r="N34" s="887">
        <f t="shared" si="1"/>
        <v>0</v>
      </c>
      <c r="O34" s="906">
        <f t="shared" si="0"/>
        <v>0</v>
      </c>
    </row>
    <row r="35" spans="1:15" ht="25.5">
      <c r="A35" s="128" t="s">
        <v>33</v>
      </c>
      <c r="B35" s="210"/>
      <c r="C35" s="823" t="s">
        <v>227</v>
      </c>
      <c r="D35" s="160">
        <v>11413</v>
      </c>
      <c r="E35" s="161">
        <v>11413</v>
      </c>
      <c r="F35" s="339"/>
      <c r="G35" s="339"/>
      <c r="H35" s="813"/>
      <c r="I35" s="813"/>
      <c r="J35" s="813"/>
      <c r="K35" s="813"/>
      <c r="L35" s="813"/>
      <c r="M35" s="885"/>
      <c r="N35" s="885">
        <f t="shared" si="1"/>
        <v>11413</v>
      </c>
      <c r="O35" s="903">
        <f t="shared" si="0"/>
        <v>11413</v>
      </c>
    </row>
    <row r="36" spans="1:15" ht="25.5">
      <c r="A36" s="128" t="s">
        <v>34</v>
      </c>
      <c r="B36" s="824"/>
      <c r="C36" s="825" t="s">
        <v>228</v>
      </c>
      <c r="D36" s="165"/>
      <c r="E36" s="166">
        <v>150</v>
      </c>
      <c r="F36" s="166"/>
      <c r="G36" s="166"/>
      <c r="H36" s="813"/>
      <c r="I36" s="813"/>
      <c r="J36" s="813"/>
      <c r="K36" s="813"/>
      <c r="L36" s="813"/>
      <c r="M36" s="885"/>
      <c r="N36" s="885">
        <f t="shared" si="1"/>
        <v>0</v>
      </c>
      <c r="O36" s="903">
        <f t="shared" si="0"/>
        <v>150</v>
      </c>
    </row>
    <row r="37" spans="1:15" ht="15.75" thickBot="1">
      <c r="A37" s="128" t="s">
        <v>35</v>
      </c>
      <c r="B37" s="199"/>
      <c r="C37" s="835" t="s">
        <v>229</v>
      </c>
      <c r="D37" s="201"/>
      <c r="E37" s="202"/>
      <c r="F37" s="202"/>
      <c r="G37" s="202"/>
      <c r="H37" s="818"/>
      <c r="I37" s="818"/>
      <c r="J37" s="818"/>
      <c r="K37" s="818"/>
      <c r="L37" s="818"/>
      <c r="M37" s="886"/>
      <c r="N37" s="886">
        <f t="shared" si="1"/>
        <v>0</v>
      </c>
      <c r="O37" s="904">
        <f t="shared" si="0"/>
        <v>0</v>
      </c>
    </row>
    <row r="38" spans="1:15" ht="15.75" thickBot="1">
      <c r="A38" s="128" t="s">
        <v>36</v>
      </c>
      <c r="B38" s="204"/>
      <c r="C38" s="836" t="s">
        <v>230</v>
      </c>
      <c r="D38" s="206">
        <f aca="true" t="shared" si="4" ref="D38:L38">SUM(D35:D37)</f>
        <v>11413</v>
      </c>
      <c r="E38" s="206">
        <f t="shared" si="4"/>
        <v>11563</v>
      </c>
      <c r="F38" s="206">
        <f t="shared" si="4"/>
        <v>0</v>
      </c>
      <c r="G38" s="206">
        <f t="shared" si="4"/>
        <v>0</v>
      </c>
      <c r="H38" s="231">
        <f t="shared" si="4"/>
        <v>0</v>
      </c>
      <c r="I38" s="231"/>
      <c r="J38" s="231"/>
      <c r="K38" s="231"/>
      <c r="L38" s="231">
        <f t="shared" si="4"/>
        <v>0</v>
      </c>
      <c r="M38" s="231">
        <f>SUM(M35:M37)</f>
        <v>0</v>
      </c>
      <c r="N38" s="898">
        <f t="shared" si="1"/>
        <v>11413</v>
      </c>
      <c r="O38" s="905">
        <f t="shared" si="0"/>
        <v>11563</v>
      </c>
    </row>
    <row r="39" spans="1:15" ht="15">
      <c r="A39" s="128" t="s">
        <v>37</v>
      </c>
      <c r="B39" s="208" t="s">
        <v>50</v>
      </c>
      <c r="C39" s="837" t="s">
        <v>231</v>
      </c>
      <c r="D39" s="160"/>
      <c r="E39" s="161"/>
      <c r="F39" s="161"/>
      <c r="G39" s="161"/>
      <c r="H39" s="822"/>
      <c r="I39" s="822"/>
      <c r="J39" s="822"/>
      <c r="K39" s="822"/>
      <c r="L39" s="822"/>
      <c r="M39" s="887"/>
      <c r="N39" s="887">
        <f t="shared" si="1"/>
        <v>0</v>
      </c>
      <c r="O39" s="906">
        <f t="shared" si="0"/>
        <v>0</v>
      </c>
    </row>
    <row r="40" spans="1:15" ht="15">
      <c r="A40" s="128" t="s">
        <v>38</v>
      </c>
      <c r="B40" s="210"/>
      <c r="C40" s="837" t="s">
        <v>232</v>
      </c>
      <c r="D40" s="160">
        <v>106762</v>
      </c>
      <c r="E40" s="161">
        <v>104918</v>
      </c>
      <c r="F40" s="161">
        <v>1189</v>
      </c>
      <c r="G40" s="161">
        <v>1199</v>
      </c>
      <c r="H40" s="813">
        <v>636</v>
      </c>
      <c r="I40" s="813">
        <v>636</v>
      </c>
      <c r="J40" s="813"/>
      <c r="K40" s="813"/>
      <c r="L40" s="813"/>
      <c r="M40" s="885"/>
      <c r="N40" s="885">
        <f t="shared" si="1"/>
        <v>108587</v>
      </c>
      <c r="O40" s="903">
        <f t="shared" si="0"/>
        <v>106753</v>
      </c>
    </row>
    <row r="41" spans="1:15" ht="15">
      <c r="A41" s="128" t="s">
        <v>39</v>
      </c>
      <c r="B41" s="210"/>
      <c r="C41" s="837" t="s">
        <v>233</v>
      </c>
      <c r="D41" s="211"/>
      <c r="E41" s="212"/>
      <c r="F41" s="212"/>
      <c r="G41" s="212"/>
      <c r="H41" s="813"/>
      <c r="I41" s="813"/>
      <c r="J41" s="813"/>
      <c r="K41" s="813"/>
      <c r="L41" s="813"/>
      <c r="M41" s="885"/>
      <c r="N41" s="885">
        <f t="shared" si="1"/>
        <v>0</v>
      </c>
      <c r="O41" s="903">
        <f t="shared" si="0"/>
        <v>0</v>
      </c>
    </row>
    <row r="42" spans="1:15" ht="15.75" thickBot="1">
      <c r="A42" s="128" t="s">
        <v>40</v>
      </c>
      <c r="B42" s="214"/>
      <c r="C42" s="838" t="s">
        <v>234</v>
      </c>
      <c r="D42" s="201">
        <v>1020786</v>
      </c>
      <c r="E42" s="202">
        <v>1018686</v>
      </c>
      <c r="F42" s="202"/>
      <c r="G42" s="202"/>
      <c r="H42" s="818"/>
      <c r="I42" s="818"/>
      <c r="J42" s="818"/>
      <c r="K42" s="818"/>
      <c r="L42" s="818"/>
      <c r="M42" s="886"/>
      <c r="N42" s="886">
        <f t="shared" si="1"/>
        <v>1020786</v>
      </c>
      <c r="O42" s="904">
        <f t="shared" si="0"/>
        <v>1018686</v>
      </c>
    </row>
    <row r="43" spans="1:15" ht="15.75" thickBot="1">
      <c r="A43" s="128" t="s">
        <v>41</v>
      </c>
      <c r="B43" s="199"/>
      <c r="C43" s="839" t="s">
        <v>235</v>
      </c>
      <c r="D43" s="174">
        <f>SUM(D40+D42)</f>
        <v>1127548</v>
      </c>
      <c r="E43" s="174">
        <f>SUM(E40+E42)</f>
        <v>1123604</v>
      </c>
      <c r="F43" s="174">
        <f>SUM(F40+F42)</f>
        <v>1189</v>
      </c>
      <c r="G43" s="174">
        <f>SUM(G40+G42)</f>
        <v>1199</v>
      </c>
      <c r="H43" s="231">
        <f>SUM(H40:H42)</f>
        <v>636</v>
      </c>
      <c r="I43" s="231">
        <f>SUM(I40:I42)</f>
        <v>636</v>
      </c>
      <c r="J43" s="231"/>
      <c r="K43" s="231"/>
      <c r="L43" s="231"/>
      <c r="M43" s="231">
        <f>SUM(M40:M42)</f>
        <v>0</v>
      </c>
      <c r="N43" s="898">
        <f t="shared" si="1"/>
        <v>1129373</v>
      </c>
      <c r="O43" s="905">
        <f t="shared" si="0"/>
        <v>1125439</v>
      </c>
    </row>
    <row r="44" spans="1:15" ht="15.75" thickBot="1">
      <c r="A44" s="128" t="s">
        <v>42</v>
      </c>
      <c r="B44" s="840" t="s">
        <v>57</v>
      </c>
      <c r="C44" s="820" t="s">
        <v>236</v>
      </c>
      <c r="D44" s="221"/>
      <c r="E44" s="222"/>
      <c r="F44" s="340"/>
      <c r="G44" s="340"/>
      <c r="H44" s="827"/>
      <c r="I44" s="827"/>
      <c r="J44" s="827"/>
      <c r="K44" s="827"/>
      <c r="L44" s="827"/>
      <c r="M44" s="888"/>
      <c r="N44" s="897">
        <f t="shared" si="1"/>
        <v>0</v>
      </c>
      <c r="O44" s="906">
        <f t="shared" si="0"/>
        <v>0</v>
      </c>
    </row>
    <row r="45" spans="1:15" ht="25.5">
      <c r="A45" s="128" t="s">
        <v>51</v>
      </c>
      <c r="B45" s="841"/>
      <c r="C45" s="842" t="s">
        <v>237</v>
      </c>
      <c r="D45" s="160"/>
      <c r="E45" s="161"/>
      <c r="F45" s="341"/>
      <c r="G45" s="341"/>
      <c r="H45" s="822"/>
      <c r="I45" s="822"/>
      <c r="J45" s="822"/>
      <c r="K45" s="822"/>
      <c r="L45" s="822"/>
      <c r="M45" s="887"/>
      <c r="N45" s="887">
        <f t="shared" si="1"/>
        <v>0</v>
      </c>
      <c r="O45" s="903">
        <f t="shared" si="0"/>
        <v>0</v>
      </c>
    </row>
    <row r="46" spans="1:15" ht="26.25" thickBot="1">
      <c r="A46" s="128" t="s">
        <v>52</v>
      </c>
      <c r="B46" s="843"/>
      <c r="C46" s="844" t="s">
        <v>238</v>
      </c>
      <c r="D46" s="201">
        <v>3479</v>
      </c>
      <c r="E46" s="202">
        <v>3329</v>
      </c>
      <c r="F46" s="273"/>
      <c r="G46" s="273"/>
      <c r="H46" s="818"/>
      <c r="I46" s="818"/>
      <c r="J46" s="818"/>
      <c r="K46" s="818"/>
      <c r="L46" s="818"/>
      <c r="M46" s="886"/>
      <c r="N46" s="885">
        <f t="shared" si="1"/>
        <v>3479</v>
      </c>
      <c r="O46" s="904">
        <f t="shared" si="0"/>
        <v>3329</v>
      </c>
    </row>
    <row r="47" spans="1:15" ht="26.25" thickBot="1">
      <c r="A47" s="128" t="s">
        <v>53</v>
      </c>
      <c r="B47" s="845"/>
      <c r="C47" s="846" t="s">
        <v>239</v>
      </c>
      <c r="D47" s="174">
        <f>SUM(D45:D46)</f>
        <v>3479</v>
      </c>
      <c r="E47" s="174">
        <f>SUM(E45:E46)</f>
        <v>3329</v>
      </c>
      <c r="F47" s="231">
        <f>SUM(F46)</f>
        <v>0</v>
      </c>
      <c r="G47" s="231"/>
      <c r="H47" s="231">
        <f>SUM(F46)</f>
        <v>0</v>
      </c>
      <c r="I47" s="231"/>
      <c r="J47" s="231"/>
      <c r="K47" s="231"/>
      <c r="L47" s="231">
        <f>SUM(J46)</f>
        <v>0</v>
      </c>
      <c r="M47" s="231"/>
      <c r="N47" s="231">
        <f>SUM(N46)</f>
        <v>3479</v>
      </c>
      <c r="O47" s="905">
        <f t="shared" si="0"/>
        <v>3329</v>
      </c>
    </row>
    <row r="48" spans="1:15" ht="15">
      <c r="A48" s="128" t="s">
        <v>54</v>
      </c>
      <c r="B48" s="832" t="s">
        <v>240</v>
      </c>
      <c r="C48" s="847" t="s">
        <v>241</v>
      </c>
      <c r="D48" s="185"/>
      <c r="E48" s="186"/>
      <c r="F48" s="186"/>
      <c r="G48" s="186"/>
      <c r="H48" s="822"/>
      <c r="I48" s="822"/>
      <c r="J48" s="822"/>
      <c r="K48" s="822"/>
      <c r="L48" s="822"/>
      <c r="M48" s="887"/>
      <c r="N48" s="887"/>
      <c r="O48" s="906">
        <f t="shared" si="0"/>
        <v>0</v>
      </c>
    </row>
    <row r="49" spans="1:16" ht="15">
      <c r="A49" s="128" t="s">
        <v>55</v>
      </c>
      <c r="B49" s="848"/>
      <c r="C49" s="814" t="s">
        <v>242</v>
      </c>
      <c r="D49" s="135"/>
      <c r="E49" s="136"/>
      <c r="F49" s="136"/>
      <c r="G49" s="136"/>
      <c r="H49" s="813"/>
      <c r="I49" s="813"/>
      <c r="J49" s="813"/>
      <c r="K49" s="813"/>
      <c r="L49" s="813"/>
      <c r="M49" s="885"/>
      <c r="N49" s="885"/>
      <c r="O49" s="903"/>
      <c r="P49" s="972"/>
    </row>
    <row r="50" spans="1:15" ht="15.75" thickBot="1">
      <c r="A50" s="128" t="s">
        <v>56</v>
      </c>
      <c r="B50" s="849"/>
      <c r="C50" s="850" t="s">
        <v>243</v>
      </c>
      <c r="D50" s="272"/>
      <c r="E50" s="273"/>
      <c r="F50" s="273">
        <f>SUM(D50)</f>
        <v>0</v>
      </c>
      <c r="G50" s="273"/>
      <c r="H50" s="818"/>
      <c r="I50" s="818"/>
      <c r="J50" s="818"/>
      <c r="K50" s="818"/>
      <c r="L50" s="818"/>
      <c r="M50" s="886"/>
      <c r="N50" s="886"/>
      <c r="O50" s="903">
        <f t="shared" si="0"/>
        <v>0</v>
      </c>
    </row>
    <row r="51" spans="1:16" ht="26.25" thickBot="1">
      <c r="A51" s="128" t="s">
        <v>244</v>
      </c>
      <c r="B51" s="832"/>
      <c r="C51" s="846" t="s">
        <v>245</v>
      </c>
      <c r="D51" s="174">
        <f>SUM(D49:D50)</f>
        <v>0</v>
      </c>
      <c r="E51" s="231">
        <f>SUM(E49:E50)</f>
        <v>0</v>
      </c>
      <c r="F51" s="231"/>
      <c r="G51" s="231"/>
      <c r="H51" s="827"/>
      <c r="I51" s="827"/>
      <c r="J51" s="827"/>
      <c r="K51" s="827"/>
      <c r="L51" s="827"/>
      <c r="M51" s="888"/>
      <c r="N51" s="973"/>
      <c r="O51" s="974"/>
      <c r="P51" s="972"/>
    </row>
    <row r="52" spans="1:15" ht="15.75" thickBot="1">
      <c r="A52" s="128"/>
      <c r="B52" s="832"/>
      <c r="C52" s="846" t="s">
        <v>469</v>
      </c>
      <c r="D52" s="174">
        <v>6364</v>
      </c>
      <c r="E52" s="231">
        <v>6364</v>
      </c>
      <c r="F52" s="231"/>
      <c r="G52" s="231"/>
      <c r="H52" s="888"/>
      <c r="I52" s="888"/>
      <c r="J52" s="888"/>
      <c r="K52" s="888"/>
      <c r="L52" s="888"/>
      <c r="M52" s="888"/>
      <c r="N52" s="813">
        <v>6364</v>
      </c>
      <c r="O52" s="975">
        <f>E52</f>
        <v>6364</v>
      </c>
    </row>
    <row r="53" spans="1:15" ht="15.75" thickBot="1">
      <c r="A53" s="128" t="s">
        <v>246</v>
      </c>
      <c r="B53" s="840"/>
      <c r="C53" s="846" t="s">
        <v>247</v>
      </c>
      <c r="D53" s="221">
        <f>SUM(D23+D33+D38+D43+D47+D51+D52)</f>
        <v>1747764</v>
      </c>
      <c r="E53" s="221">
        <f>SUM(E23+E33+E38+E43+E47+E51+E52)</f>
        <v>1743705</v>
      </c>
      <c r="F53" s="231">
        <f>SUM(F23+F33+F38+F43+H47+F51)</f>
        <v>3044</v>
      </c>
      <c r="G53" s="231">
        <f>SUM(G23+G33+G38+G43+I47+G51)</f>
        <v>3044</v>
      </c>
      <c r="H53" s="231">
        <f>SUM(H23+H33+H38+H43+J47+H51)</f>
        <v>5396</v>
      </c>
      <c r="I53" s="231">
        <f>SUM(I23+I33+I38+I43+K47+I51)</f>
        <v>5396</v>
      </c>
      <c r="J53" s="231"/>
      <c r="K53" s="231"/>
      <c r="L53" s="231">
        <f>L23</f>
        <v>205</v>
      </c>
      <c r="M53" s="231">
        <f>M23+M43+M38</f>
        <v>205</v>
      </c>
      <c r="N53" s="175">
        <f>SUM(N23+N33+N38+N43+N47+N51)</f>
        <v>1750045</v>
      </c>
      <c r="O53" s="970">
        <f t="shared" si="0"/>
        <v>1752350</v>
      </c>
    </row>
    <row r="54" spans="1:15" ht="38.25">
      <c r="A54" s="128" t="s">
        <v>248</v>
      </c>
      <c r="B54" s="851" t="s">
        <v>249</v>
      </c>
      <c r="C54" s="852" t="s">
        <v>250</v>
      </c>
      <c r="D54" s="254"/>
      <c r="E54" s="255"/>
      <c r="F54" s="255"/>
      <c r="G54" s="255"/>
      <c r="H54" s="822"/>
      <c r="I54" s="822"/>
      <c r="J54" s="822"/>
      <c r="K54" s="822"/>
      <c r="L54" s="822"/>
      <c r="M54" s="887"/>
      <c r="N54" s="887"/>
      <c r="O54" s="906">
        <f t="shared" si="0"/>
        <v>0</v>
      </c>
    </row>
    <row r="55" spans="1:15" ht="15">
      <c r="A55" s="128" t="s">
        <v>251</v>
      </c>
      <c r="B55" s="848"/>
      <c r="C55" s="814" t="s">
        <v>252</v>
      </c>
      <c r="D55" s="241"/>
      <c r="E55" s="242"/>
      <c r="F55" s="242"/>
      <c r="G55" s="242"/>
      <c r="H55" s="813"/>
      <c r="I55" s="813"/>
      <c r="J55" s="813"/>
      <c r="K55" s="813"/>
      <c r="L55" s="813"/>
      <c r="M55" s="885"/>
      <c r="N55" s="885"/>
      <c r="O55" s="903">
        <f t="shared" si="0"/>
        <v>0</v>
      </c>
    </row>
    <row r="56" spans="1:15" ht="15">
      <c r="A56" s="128" t="s">
        <v>253</v>
      </c>
      <c r="B56" s="848"/>
      <c r="C56" s="814" t="s">
        <v>254</v>
      </c>
      <c r="D56" s="244"/>
      <c r="E56" s="242">
        <v>14250</v>
      </c>
      <c r="F56" s="346">
        <v>2668</v>
      </c>
      <c r="G56" s="342">
        <v>2668</v>
      </c>
      <c r="H56" s="813">
        <v>3557</v>
      </c>
      <c r="I56" s="813">
        <v>3557</v>
      </c>
      <c r="J56" s="813"/>
      <c r="K56" s="813"/>
      <c r="L56" s="813">
        <v>325</v>
      </c>
      <c r="M56" s="885">
        <v>325</v>
      </c>
      <c r="N56" s="885">
        <f>D56+F56+H56+L56</f>
        <v>6550</v>
      </c>
      <c r="O56" s="903">
        <v>14250</v>
      </c>
    </row>
    <row r="57" spans="1:15" ht="15.75" thickBot="1">
      <c r="A57" s="128" t="s">
        <v>255</v>
      </c>
      <c r="B57" s="853"/>
      <c r="C57" s="850" t="s">
        <v>256</v>
      </c>
      <c r="D57" s="375">
        <v>109944</v>
      </c>
      <c r="E57" s="376">
        <v>109944</v>
      </c>
      <c r="F57" s="376"/>
      <c r="G57" s="376"/>
      <c r="H57" s="818"/>
      <c r="I57" s="818"/>
      <c r="J57" s="818"/>
      <c r="K57" s="818"/>
      <c r="L57" s="818"/>
      <c r="M57" s="886"/>
      <c r="N57" s="886">
        <f>SUM(D57:L57)</f>
        <v>219888</v>
      </c>
      <c r="O57" s="904">
        <f t="shared" si="0"/>
        <v>109944</v>
      </c>
    </row>
    <row r="58" spans="1:15" ht="26.25" thickBot="1">
      <c r="A58" s="128" t="s">
        <v>257</v>
      </c>
      <c r="B58" s="840"/>
      <c r="C58" s="820" t="s">
        <v>258</v>
      </c>
      <c r="D58" s="221">
        <f>D57</f>
        <v>109944</v>
      </c>
      <c r="E58" s="221">
        <f>SUM(E56:E57)</f>
        <v>124194</v>
      </c>
      <c r="F58" s="221">
        <v>2668</v>
      </c>
      <c r="G58" s="221">
        <v>2668</v>
      </c>
      <c r="H58" s="221">
        <v>3557</v>
      </c>
      <c r="I58" s="221">
        <v>3557</v>
      </c>
      <c r="J58" s="221">
        <f>J57</f>
        <v>0</v>
      </c>
      <c r="K58" s="221">
        <f>K57</f>
        <v>0</v>
      </c>
      <c r="L58" s="221">
        <v>325</v>
      </c>
      <c r="M58" s="221">
        <v>325</v>
      </c>
      <c r="N58" s="222">
        <f>SUM(N55:N57)</f>
        <v>226438</v>
      </c>
      <c r="O58" s="222">
        <f>SUM(O55:O57)</f>
        <v>124194</v>
      </c>
    </row>
    <row r="59" spans="1:15" ht="25.5">
      <c r="A59" s="128" t="s">
        <v>259</v>
      </c>
      <c r="B59" s="832"/>
      <c r="C59" s="852" t="s">
        <v>260</v>
      </c>
      <c r="D59" s="254"/>
      <c r="E59" s="255"/>
      <c r="F59" s="255"/>
      <c r="G59" s="255"/>
      <c r="H59" s="822"/>
      <c r="I59" s="822"/>
      <c r="J59" s="822"/>
      <c r="K59" s="822"/>
      <c r="L59" s="822"/>
      <c r="M59" s="887"/>
      <c r="N59" s="887"/>
      <c r="O59" s="906">
        <f t="shared" si="0"/>
        <v>0</v>
      </c>
    </row>
    <row r="60" spans="1:15" ht="25.5">
      <c r="A60" s="128" t="s">
        <v>261</v>
      </c>
      <c r="B60" s="848" t="s">
        <v>262</v>
      </c>
      <c r="C60" s="812" t="s">
        <v>263</v>
      </c>
      <c r="D60" s="244"/>
      <c r="E60" s="245"/>
      <c r="F60" s="245"/>
      <c r="G60" s="245"/>
      <c r="H60" s="813"/>
      <c r="I60" s="813"/>
      <c r="J60" s="813"/>
      <c r="K60" s="813"/>
      <c r="L60" s="813"/>
      <c r="M60" s="885"/>
      <c r="N60" s="885"/>
      <c r="O60" s="903">
        <f t="shared" si="0"/>
        <v>0</v>
      </c>
    </row>
    <row r="61" spans="1:15" ht="15">
      <c r="A61" s="128" t="s">
        <v>264</v>
      </c>
      <c r="B61" s="848"/>
      <c r="C61" s="814" t="s">
        <v>265</v>
      </c>
      <c r="D61" s="244"/>
      <c r="E61" s="245"/>
      <c r="F61" s="342"/>
      <c r="G61" s="342"/>
      <c r="H61" s="813"/>
      <c r="I61" s="813"/>
      <c r="J61" s="813"/>
      <c r="K61" s="813"/>
      <c r="L61" s="813"/>
      <c r="M61" s="885"/>
      <c r="N61" s="885"/>
      <c r="O61" s="903">
        <f t="shared" si="0"/>
        <v>0</v>
      </c>
    </row>
    <row r="62" spans="1:15" ht="15.75" thickBot="1">
      <c r="A62" s="128" t="s">
        <v>266</v>
      </c>
      <c r="B62" s="853"/>
      <c r="C62" s="850" t="s">
        <v>267</v>
      </c>
      <c r="D62" s="377"/>
      <c r="E62" s="881"/>
      <c r="F62" s="378"/>
      <c r="G62" s="378"/>
      <c r="H62" s="818"/>
      <c r="I62" s="818"/>
      <c r="J62" s="818"/>
      <c r="K62" s="818"/>
      <c r="L62" s="818"/>
      <c r="M62" s="886"/>
      <c r="N62" s="886"/>
      <c r="O62" s="904">
        <f t="shared" si="0"/>
        <v>0</v>
      </c>
    </row>
    <row r="63" spans="1:15" ht="26.25" thickBot="1">
      <c r="A63" s="128" t="s">
        <v>268</v>
      </c>
      <c r="B63" s="854"/>
      <c r="C63" s="820" t="s">
        <v>269</v>
      </c>
      <c r="D63" s="221"/>
      <c r="E63" s="222"/>
      <c r="F63" s="379"/>
      <c r="G63" s="379"/>
      <c r="H63" s="827"/>
      <c r="I63" s="827"/>
      <c r="J63" s="827"/>
      <c r="K63" s="827"/>
      <c r="L63" s="827"/>
      <c r="M63" s="888"/>
      <c r="N63" s="888"/>
      <c r="O63" s="907">
        <f t="shared" si="0"/>
        <v>0</v>
      </c>
    </row>
    <row r="64" spans="1:15" ht="15">
      <c r="A64" s="128" t="s">
        <v>270</v>
      </c>
      <c r="B64" s="832" t="s">
        <v>271</v>
      </c>
      <c r="C64" s="852" t="s">
        <v>272</v>
      </c>
      <c r="D64" s="254"/>
      <c r="E64" s="255"/>
      <c r="F64" s="255"/>
      <c r="G64" s="255"/>
      <c r="H64" s="822"/>
      <c r="I64" s="822"/>
      <c r="J64" s="822"/>
      <c r="K64" s="822"/>
      <c r="L64" s="822"/>
      <c r="M64" s="887"/>
      <c r="N64" s="887"/>
      <c r="O64" s="906">
        <f t="shared" si="0"/>
        <v>0</v>
      </c>
    </row>
    <row r="65" spans="1:15" ht="15">
      <c r="A65" s="128" t="s">
        <v>273</v>
      </c>
      <c r="B65" s="848"/>
      <c r="C65" s="814" t="s">
        <v>265</v>
      </c>
      <c r="D65" s="244"/>
      <c r="E65" s="245"/>
      <c r="F65" s="342"/>
      <c r="G65" s="342"/>
      <c r="H65" s="813"/>
      <c r="I65" s="813"/>
      <c r="J65" s="813"/>
      <c r="K65" s="813"/>
      <c r="L65" s="813"/>
      <c r="M65" s="885"/>
      <c r="N65" s="885"/>
      <c r="O65" s="903">
        <f t="shared" si="0"/>
        <v>0</v>
      </c>
    </row>
    <row r="66" spans="1:15" ht="15.75" thickBot="1">
      <c r="A66" s="128" t="s">
        <v>274</v>
      </c>
      <c r="B66" s="854"/>
      <c r="C66" s="816" t="s">
        <v>267</v>
      </c>
      <c r="D66" s="254"/>
      <c r="E66" s="255"/>
      <c r="F66" s="343"/>
      <c r="G66" s="343"/>
      <c r="H66" s="818"/>
      <c r="I66" s="818"/>
      <c r="J66" s="818"/>
      <c r="K66" s="818"/>
      <c r="L66" s="818"/>
      <c r="M66" s="886"/>
      <c r="N66" s="886"/>
      <c r="O66" s="904">
        <f t="shared" si="0"/>
        <v>0</v>
      </c>
    </row>
    <row r="67" spans="1:15" ht="26.25" thickBot="1">
      <c r="A67" s="128" t="s">
        <v>275</v>
      </c>
      <c r="B67" s="854"/>
      <c r="C67" s="820" t="s">
        <v>276</v>
      </c>
      <c r="D67" s="221"/>
      <c r="E67" s="222"/>
      <c r="F67" s="379"/>
      <c r="G67" s="379"/>
      <c r="H67" s="827"/>
      <c r="I67" s="827"/>
      <c r="J67" s="827"/>
      <c r="K67" s="827"/>
      <c r="L67" s="827"/>
      <c r="M67" s="888"/>
      <c r="N67" s="888"/>
      <c r="O67" s="907">
        <f t="shared" si="0"/>
        <v>0</v>
      </c>
    </row>
    <row r="68" spans="1:15" ht="15.75" thickBot="1">
      <c r="A68" s="128" t="s">
        <v>277</v>
      </c>
      <c r="B68" s="832" t="s">
        <v>278</v>
      </c>
      <c r="C68" s="846" t="s">
        <v>279</v>
      </c>
      <c r="D68" s="221"/>
      <c r="E68" s="222"/>
      <c r="F68" s="222"/>
      <c r="G68" s="222"/>
      <c r="H68" s="827"/>
      <c r="I68" s="827"/>
      <c r="J68" s="827"/>
      <c r="K68" s="827"/>
      <c r="L68" s="827"/>
      <c r="M68" s="888"/>
      <c r="N68" s="888"/>
      <c r="O68" s="907">
        <f t="shared" si="0"/>
        <v>0</v>
      </c>
    </row>
    <row r="69" spans="1:15" ht="15">
      <c r="A69" s="128" t="s">
        <v>280</v>
      </c>
      <c r="B69" s="829"/>
      <c r="C69" s="809" t="s">
        <v>281</v>
      </c>
      <c r="D69" s="381"/>
      <c r="E69" s="382"/>
      <c r="F69" s="382"/>
      <c r="G69" s="382"/>
      <c r="H69" s="822"/>
      <c r="I69" s="822"/>
      <c r="J69" s="822"/>
      <c r="K69" s="822"/>
      <c r="L69" s="822"/>
      <c r="M69" s="887"/>
      <c r="N69" s="887"/>
      <c r="O69" s="906">
        <f t="shared" si="0"/>
        <v>0</v>
      </c>
    </row>
    <row r="70" spans="1:15" ht="15">
      <c r="A70" s="128" t="s">
        <v>282</v>
      </c>
      <c r="B70" s="855"/>
      <c r="C70" s="814" t="s">
        <v>283</v>
      </c>
      <c r="D70" s="241">
        <v>21968</v>
      </c>
      <c r="E70" s="242"/>
      <c r="F70" s="242"/>
      <c r="G70" s="242"/>
      <c r="H70" s="813"/>
      <c r="I70" s="813"/>
      <c r="J70" s="813"/>
      <c r="K70" s="813"/>
      <c r="L70" s="813"/>
      <c r="M70" s="885"/>
      <c r="N70" s="885">
        <f>SUM(D70)</f>
        <v>21968</v>
      </c>
      <c r="O70" s="903">
        <f t="shared" si="0"/>
        <v>0</v>
      </c>
    </row>
    <row r="71" spans="1:15" ht="15">
      <c r="A71" s="128" t="s">
        <v>284</v>
      </c>
      <c r="B71" s="832"/>
      <c r="C71" s="816" t="s">
        <v>285</v>
      </c>
      <c r="D71" s="268"/>
      <c r="E71" s="269"/>
      <c r="F71" s="343"/>
      <c r="G71" s="343"/>
      <c r="H71" s="813"/>
      <c r="I71" s="813"/>
      <c r="J71" s="813"/>
      <c r="K71" s="813"/>
      <c r="L71" s="813"/>
      <c r="M71" s="885"/>
      <c r="N71" s="885"/>
      <c r="O71" s="903">
        <f t="shared" si="0"/>
        <v>0</v>
      </c>
    </row>
    <row r="72" spans="1:15" ht="15">
      <c r="A72" s="128" t="s">
        <v>286</v>
      </c>
      <c r="B72" s="856"/>
      <c r="C72" s="826" t="s">
        <v>287</v>
      </c>
      <c r="D72" s="272"/>
      <c r="E72" s="273"/>
      <c r="F72" s="202"/>
      <c r="G72" s="202"/>
      <c r="H72" s="813"/>
      <c r="I72" s="813"/>
      <c r="J72" s="813"/>
      <c r="K72" s="813"/>
      <c r="L72" s="813"/>
      <c r="M72" s="885"/>
      <c r="N72" s="885"/>
      <c r="O72" s="903">
        <f t="shared" si="0"/>
        <v>0</v>
      </c>
    </row>
    <row r="73" spans="1:15" ht="15">
      <c r="A73" s="128" t="s">
        <v>288</v>
      </c>
      <c r="B73" s="857"/>
      <c r="C73" s="814" t="s">
        <v>289</v>
      </c>
      <c r="D73" s="135"/>
      <c r="E73" s="136"/>
      <c r="F73" s="166"/>
      <c r="G73" s="166"/>
      <c r="H73" s="813"/>
      <c r="I73" s="813"/>
      <c r="J73" s="813"/>
      <c r="K73" s="813"/>
      <c r="L73" s="813"/>
      <c r="M73" s="885"/>
      <c r="N73" s="885">
        <f>D73</f>
        <v>0</v>
      </c>
      <c r="O73" s="903">
        <f t="shared" si="0"/>
        <v>0</v>
      </c>
    </row>
    <row r="74" spans="1:15" ht="15.75" thickBot="1">
      <c r="A74" s="128" t="s">
        <v>290</v>
      </c>
      <c r="B74" s="858"/>
      <c r="C74" s="816" t="s">
        <v>291</v>
      </c>
      <c r="D74" s="140"/>
      <c r="E74" s="141"/>
      <c r="F74" s="859"/>
      <c r="G74" s="859"/>
      <c r="H74" s="818"/>
      <c r="I74" s="818"/>
      <c r="J74" s="818"/>
      <c r="K74" s="818"/>
      <c r="L74" s="818"/>
      <c r="M74" s="886"/>
      <c r="N74" s="886"/>
      <c r="O74" s="904">
        <f t="shared" si="0"/>
        <v>0</v>
      </c>
    </row>
    <row r="75" spans="1:15" ht="15.75" thickBot="1">
      <c r="A75" s="128" t="s">
        <v>292</v>
      </c>
      <c r="B75" s="845"/>
      <c r="C75" s="828" t="s">
        <v>293</v>
      </c>
      <c r="D75" s="174">
        <f aca="true" t="shared" si="5" ref="D75:N75">SUM(D70:D74)</f>
        <v>21968</v>
      </c>
      <c r="E75" s="231">
        <f>SUM(E70:E74)</f>
        <v>0</v>
      </c>
      <c r="F75" s="231">
        <f t="shared" si="5"/>
        <v>0</v>
      </c>
      <c r="G75" s="231"/>
      <c r="H75" s="231">
        <f t="shared" si="5"/>
        <v>0</v>
      </c>
      <c r="I75" s="231"/>
      <c r="J75" s="231"/>
      <c r="K75" s="231"/>
      <c r="L75" s="231">
        <f t="shared" si="5"/>
        <v>0</v>
      </c>
      <c r="M75" s="231"/>
      <c r="N75" s="231">
        <f t="shared" si="5"/>
        <v>21968</v>
      </c>
      <c r="O75" s="908">
        <f t="shared" si="0"/>
        <v>0</v>
      </c>
    </row>
    <row r="76" spans="1:15" ht="15">
      <c r="A76" s="128"/>
      <c r="B76" s="860"/>
      <c r="C76" s="324" t="s">
        <v>432</v>
      </c>
      <c r="D76" s="830"/>
      <c r="E76" s="830"/>
      <c r="F76" s="830"/>
      <c r="G76" s="830"/>
      <c r="H76" s="830"/>
      <c r="I76" s="830"/>
      <c r="J76" s="830"/>
      <c r="K76" s="830"/>
      <c r="L76" s="830"/>
      <c r="M76" s="830"/>
      <c r="N76" s="830"/>
      <c r="O76" s="906">
        <f t="shared" si="0"/>
        <v>0</v>
      </c>
    </row>
    <row r="77" spans="1:15" ht="15">
      <c r="A77" s="128"/>
      <c r="B77" s="860"/>
      <c r="C77" s="895" t="s">
        <v>433</v>
      </c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785"/>
      <c r="O77" s="903">
        <f t="shared" si="0"/>
        <v>0</v>
      </c>
    </row>
    <row r="78" spans="1:15" ht="15.75" thickBot="1">
      <c r="A78" s="128" t="s">
        <v>294</v>
      </c>
      <c r="B78" s="860"/>
      <c r="C78" s="852" t="s">
        <v>429</v>
      </c>
      <c r="D78" s="185">
        <v>-181683</v>
      </c>
      <c r="E78" s="186">
        <v>-181683</v>
      </c>
      <c r="F78" s="186">
        <v>165359</v>
      </c>
      <c r="G78" s="186">
        <v>165359</v>
      </c>
      <c r="H78" s="861">
        <v>7821</v>
      </c>
      <c r="I78" s="861">
        <v>7821</v>
      </c>
      <c r="J78" s="861"/>
      <c r="K78" s="861"/>
      <c r="L78" s="861">
        <v>8503</v>
      </c>
      <c r="M78" s="889">
        <v>8503</v>
      </c>
      <c r="N78" s="889">
        <f>SUM(D78+F78+H78+L78)</f>
        <v>0</v>
      </c>
      <c r="O78" s="903">
        <f t="shared" si="0"/>
        <v>0</v>
      </c>
    </row>
    <row r="79" spans="1:15" ht="15.75" thickBot="1">
      <c r="A79" s="397" t="s">
        <v>296</v>
      </c>
      <c r="B79" s="862"/>
      <c r="C79" s="846" t="s">
        <v>297</v>
      </c>
      <c r="D79" s="221">
        <f aca="true" t="shared" si="6" ref="D79:N79">SUM(D53+D58+D75+D78)</f>
        <v>1697993</v>
      </c>
      <c r="E79" s="221">
        <f>SUM(E53+E58+E75+E76+E77+E78)</f>
        <v>1686216</v>
      </c>
      <c r="F79" s="340">
        <f t="shared" si="6"/>
        <v>171071</v>
      </c>
      <c r="G79" s="340">
        <f>SUM(G53+G58+G75+G78+G77)</f>
        <v>171071</v>
      </c>
      <c r="H79" s="340">
        <f t="shared" si="6"/>
        <v>16774</v>
      </c>
      <c r="I79" s="340">
        <f t="shared" si="6"/>
        <v>16774</v>
      </c>
      <c r="J79" s="340"/>
      <c r="K79" s="340"/>
      <c r="L79" s="340">
        <f t="shared" si="6"/>
        <v>9033</v>
      </c>
      <c r="M79" s="340">
        <f t="shared" si="6"/>
        <v>9033</v>
      </c>
      <c r="N79" s="340">
        <f t="shared" si="6"/>
        <v>1998451</v>
      </c>
      <c r="O79" s="340">
        <f>SUM(O53+O58+O75+O77)</f>
        <v>1876544</v>
      </c>
    </row>
    <row r="80" spans="1:7" ht="15.75">
      <c r="A80" s="280"/>
      <c r="B80" s="280"/>
      <c r="C80" s="281"/>
      <c r="D80" s="282"/>
      <c r="E80" s="282"/>
      <c r="F80" s="282"/>
      <c r="G80" s="282"/>
    </row>
    <row r="81" spans="1:7" ht="15.75">
      <c r="A81" s="280"/>
      <c r="B81" s="280"/>
      <c r="C81" s="281"/>
      <c r="D81" s="282"/>
      <c r="E81" s="282"/>
      <c r="F81" s="282"/>
      <c r="G81" s="282"/>
    </row>
    <row r="82" spans="1:7" ht="15.75">
      <c r="A82" s="280"/>
      <c r="B82" s="280"/>
      <c r="C82" s="281"/>
      <c r="D82" s="282"/>
      <c r="E82" s="282"/>
      <c r="F82" s="282"/>
      <c r="G82" s="282"/>
    </row>
    <row r="83" spans="1:7" ht="15">
      <c r="A83" s="109"/>
      <c r="B83" s="109"/>
      <c r="C83" s="109"/>
      <c r="D83" s="1084"/>
      <c r="E83" s="1084"/>
      <c r="F83" s="1084"/>
      <c r="G83" s="797"/>
    </row>
    <row r="84" spans="1:7" ht="15">
      <c r="A84" s="1081" t="s">
        <v>298</v>
      </c>
      <c r="B84" s="1081"/>
      <c r="C84" s="1081"/>
      <c r="D84" s="1081"/>
      <c r="E84" s="1081"/>
      <c r="F84" s="1081"/>
      <c r="G84" s="795"/>
    </row>
    <row r="85" spans="1:7" ht="15">
      <c r="A85" s="1081" t="s">
        <v>498</v>
      </c>
      <c r="B85" s="1081"/>
      <c r="C85" s="1081"/>
      <c r="D85" s="1081"/>
      <c r="E85" s="1081"/>
      <c r="F85" s="1081"/>
      <c r="G85" s="795"/>
    </row>
    <row r="86" spans="1:7" ht="15.75">
      <c r="A86" s="283"/>
      <c r="B86" s="283"/>
      <c r="C86" s="283"/>
      <c r="D86" s="283"/>
      <c r="E86" s="283"/>
      <c r="F86" s="283"/>
      <c r="G86" s="283"/>
    </row>
    <row r="87" spans="1:7" ht="15.75">
      <c r="A87" s="111" t="s">
        <v>299</v>
      </c>
      <c r="B87" s="111"/>
      <c r="C87" s="111"/>
      <c r="D87" s="111"/>
      <c r="E87" s="111"/>
      <c r="F87" s="111"/>
      <c r="G87" s="111"/>
    </row>
    <row r="88" spans="1:7" ht="16.5" thickBot="1">
      <c r="A88" s="111"/>
      <c r="B88" s="111"/>
      <c r="C88" s="111"/>
      <c r="D88" s="1087" t="s">
        <v>3</v>
      </c>
      <c r="E88" s="1087"/>
      <c r="F88" s="1087"/>
      <c r="G88" s="796"/>
    </row>
    <row r="89" spans="1:15" ht="143.25" thickBot="1">
      <c r="A89" s="863" t="s">
        <v>149</v>
      </c>
      <c r="B89" s="863" t="s">
        <v>300</v>
      </c>
      <c r="C89" s="113" t="s">
        <v>301</v>
      </c>
      <c r="D89" s="115" t="s">
        <v>502</v>
      </c>
      <c r="E89" s="116" t="s">
        <v>503</v>
      </c>
      <c r="F89" s="116" t="s">
        <v>504</v>
      </c>
      <c r="G89" s="116" t="s">
        <v>505</v>
      </c>
      <c r="H89" s="805" t="s">
        <v>506</v>
      </c>
      <c r="I89" s="805" t="s">
        <v>507</v>
      </c>
      <c r="J89" s="805"/>
      <c r="K89" s="805"/>
      <c r="L89" s="805" t="s">
        <v>508</v>
      </c>
      <c r="M89" s="882" t="s">
        <v>509</v>
      </c>
      <c r="N89" s="882" t="s">
        <v>510</v>
      </c>
      <c r="O89" s="912" t="s">
        <v>501</v>
      </c>
    </row>
    <row r="90" spans="1:15" ht="15.75" thickBot="1">
      <c r="A90" s="118">
        <v>1</v>
      </c>
      <c r="B90" s="864">
        <v>2</v>
      </c>
      <c r="C90" s="118">
        <v>3</v>
      </c>
      <c r="D90" s="119">
        <v>4</v>
      </c>
      <c r="E90" s="120">
        <v>5</v>
      </c>
      <c r="F90" s="120">
        <v>6</v>
      </c>
      <c r="G90" s="120">
        <v>7</v>
      </c>
      <c r="H90" s="807">
        <v>8</v>
      </c>
      <c r="I90" s="807">
        <v>9</v>
      </c>
      <c r="J90" s="807"/>
      <c r="K90" s="807"/>
      <c r="L90" s="807">
        <v>12</v>
      </c>
      <c r="M90" s="883">
        <v>13</v>
      </c>
      <c r="N90" s="883">
        <v>14</v>
      </c>
      <c r="O90" s="900">
        <v>15</v>
      </c>
    </row>
    <row r="91" spans="1:15" ht="15.75" thickBot="1">
      <c r="A91" s="285" t="s">
        <v>14</v>
      </c>
      <c r="B91" s="865" t="s">
        <v>44</v>
      </c>
      <c r="C91" s="820" t="s">
        <v>302</v>
      </c>
      <c r="D91" s="221"/>
      <c r="E91" s="222"/>
      <c r="F91" s="340"/>
      <c r="G91" s="340"/>
      <c r="H91" s="866"/>
      <c r="I91" s="866"/>
      <c r="J91" s="866"/>
      <c r="K91" s="866"/>
      <c r="L91" s="866"/>
      <c r="M91" s="890"/>
      <c r="N91" s="890"/>
      <c r="O91" s="909"/>
    </row>
    <row r="92" spans="1:15" ht="15">
      <c r="A92" s="288" t="s">
        <v>15</v>
      </c>
      <c r="B92" s="867"/>
      <c r="C92" s="823" t="s">
        <v>303</v>
      </c>
      <c r="D92" s="160">
        <v>110303</v>
      </c>
      <c r="E92" s="161">
        <v>93442</v>
      </c>
      <c r="F92" s="339">
        <v>70974</v>
      </c>
      <c r="G92" s="339">
        <v>70974</v>
      </c>
      <c r="H92" s="822">
        <v>6548</v>
      </c>
      <c r="I92" s="822">
        <v>6548</v>
      </c>
      <c r="J92" s="822"/>
      <c r="K92" s="822"/>
      <c r="L92" s="822">
        <v>4973</v>
      </c>
      <c r="M92" s="887">
        <v>4973</v>
      </c>
      <c r="N92" s="887">
        <f aca="true" t="shared" si="7" ref="N92:N100">D92+F92+H92+J92+L92</f>
        <v>192798</v>
      </c>
      <c r="O92" s="906">
        <f aca="true" t="shared" si="8" ref="O92:O100">E92+G92+I92+K92+M92</f>
        <v>175937</v>
      </c>
    </row>
    <row r="93" spans="1:15" ht="15">
      <c r="A93" s="288" t="s">
        <v>16</v>
      </c>
      <c r="B93" s="824"/>
      <c r="C93" s="825" t="s">
        <v>304</v>
      </c>
      <c r="D93" s="165">
        <v>15953</v>
      </c>
      <c r="E93" s="166">
        <v>15918</v>
      </c>
      <c r="F93" s="136">
        <v>18102</v>
      </c>
      <c r="G93" s="136">
        <v>18102</v>
      </c>
      <c r="H93" s="813">
        <v>1442</v>
      </c>
      <c r="I93" s="813">
        <v>1442</v>
      </c>
      <c r="J93" s="813"/>
      <c r="K93" s="813"/>
      <c r="L93" s="813">
        <v>1351</v>
      </c>
      <c r="M93" s="885">
        <v>1351</v>
      </c>
      <c r="N93" s="887">
        <f t="shared" si="7"/>
        <v>36848</v>
      </c>
      <c r="O93" s="906">
        <f t="shared" si="8"/>
        <v>36813</v>
      </c>
    </row>
    <row r="94" spans="1:15" ht="15">
      <c r="A94" s="288" t="s">
        <v>17</v>
      </c>
      <c r="B94" s="824"/>
      <c r="C94" s="825" t="s">
        <v>305</v>
      </c>
      <c r="D94" s="201">
        <v>127638</v>
      </c>
      <c r="E94" s="202">
        <v>128640</v>
      </c>
      <c r="F94" s="273">
        <v>19025</v>
      </c>
      <c r="G94" s="273">
        <v>13308</v>
      </c>
      <c r="H94" s="813">
        <v>8784</v>
      </c>
      <c r="I94" s="813">
        <v>4079</v>
      </c>
      <c r="J94" s="813"/>
      <c r="K94" s="813"/>
      <c r="L94" s="813">
        <v>2511</v>
      </c>
      <c r="M94" s="885">
        <v>2309</v>
      </c>
      <c r="N94" s="887">
        <f t="shared" si="7"/>
        <v>157958</v>
      </c>
      <c r="O94" s="906">
        <f t="shared" si="8"/>
        <v>148336</v>
      </c>
    </row>
    <row r="95" spans="1:15" ht="15">
      <c r="A95" s="288" t="s">
        <v>18</v>
      </c>
      <c r="B95" s="824"/>
      <c r="C95" s="825" t="s">
        <v>306</v>
      </c>
      <c r="D95" s="201"/>
      <c r="E95" s="202"/>
      <c r="F95" s="273"/>
      <c r="G95" s="273"/>
      <c r="H95" s="813"/>
      <c r="I95" s="813"/>
      <c r="J95" s="813"/>
      <c r="K95" s="813"/>
      <c r="L95" s="813"/>
      <c r="M95" s="885"/>
      <c r="N95" s="887">
        <f t="shared" si="7"/>
        <v>0</v>
      </c>
      <c r="O95" s="906">
        <f t="shared" si="8"/>
        <v>0</v>
      </c>
    </row>
    <row r="96" spans="1:15" ht="15">
      <c r="A96" s="288" t="s">
        <v>19</v>
      </c>
      <c r="B96" s="824"/>
      <c r="C96" s="825" t="s">
        <v>307</v>
      </c>
      <c r="D96" s="201">
        <v>327504</v>
      </c>
      <c r="E96" s="202">
        <v>327082</v>
      </c>
      <c r="F96" s="273"/>
      <c r="G96" s="273"/>
      <c r="H96" s="813"/>
      <c r="I96" s="813"/>
      <c r="J96" s="813"/>
      <c r="K96" s="813"/>
      <c r="L96" s="813"/>
      <c r="M96" s="885"/>
      <c r="N96" s="887">
        <f t="shared" si="7"/>
        <v>327504</v>
      </c>
      <c r="O96" s="906">
        <f t="shared" si="8"/>
        <v>327082</v>
      </c>
    </row>
    <row r="97" spans="1:15" ht="15">
      <c r="A97" s="288" t="s">
        <v>20</v>
      </c>
      <c r="B97" s="199"/>
      <c r="C97" s="868" t="s">
        <v>308</v>
      </c>
      <c r="D97" s="201">
        <v>9500</v>
      </c>
      <c r="E97" s="202">
        <v>9922</v>
      </c>
      <c r="F97" s="273">
        <v>422</v>
      </c>
      <c r="G97" s="273"/>
      <c r="H97" s="813"/>
      <c r="I97" s="813"/>
      <c r="J97" s="813"/>
      <c r="K97" s="813"/>
      <c r="L97" s="813"/>
      <c r="M97" s="885"/>
      <c r="N97" s="887">
        <f t="shared" si="7"/>
        <v>9922</v>
      </c>
      <c r="O97" s="906">
        <f t="shared" si="8"/>
        <v>9922</v>
      </c>
    </row>
    <row r="98" spans="1:15" ht="25.5">
      <c r="A98" s="288" t="s">
        <v>45</v>
      </c>
      <c r="B98" s="824"/>
      <c r="C98" s="825" t="s">
        <v>309</v>
      </c>
      <c r="D98" s="201"/>
      <c r="E98" s="202"/>
      <c r="F98" s="273"/>
      <c r="G98" s="273"/>
      <c r="H98" s="813"/>
      <c r="I98" s="813"/>
      <c r="J98" s="813"/>
      <c r="K98" s="813"/>
      <c r="L98" s="813"/>
      <c r="M98" s="885"/>
      <c r="N98" s="887">
        <f t="shared" si="7"/>
        <v>0</v>
      </c>
      <c r="O98" s="906">
        <f t="shared" si="8"/>
        <v>0</v>
      </c>
    </row>
    <row r="99" spans="1:15" ht="15">
      <c r="A99" s="288"/>
      <c r="B99" s="364"/>
      <c r="C99" s="826" t="s">
        <v>310</v>
      </c>
      <c r="D99" s="201"/>
      <c r="E99" s="202"/>
      <c r="F99" s="273"/>
      <c r="G99" s="273"/>
      <c r="H99" s="813"/>
      <c r="I99" s="813"/>
      <c r="J99" s="813"/>
      <c r="K99" s="813"/>
      <c r="L99" s="813"/>
      <c r="M99" s="885"/>
      <c r="N99" s="887">
        <f t="shared" si="7"/>
        <v>0</v>
      </c>
      <c r="O99" s="906">
        <f t="shared" si="8"/>
        <v>0</v>
      </c>
    </row>
    <row r="100" spans="1:15" ht="15">
      <c r="A100" s="288" t="s">
        <v>46</v>
      </c>
      <c r="B100" s="364"/>
      <c r="C100" s="826" t="s">
        <v>311</v>
      </c>
      <c r="D100" s="201">
        <v>8650</v>
      </c>
      <c r="E100" s="202">
        <v>8650</v>
      </c>
      <c r="F100" s="202">
        <v>62142</v>
      </c>
      <c r="G100" s="202">
        <v>62141</v>
      </c>
      <c r="H100" s="813"/>
      <c r="I100" s="813"/>
      <c r="J100" s="813"/>
      <c r="K100" s="813"/>
      <c r="L100" s="813"/>
      <c r="M100" s="885"/>
      <c r="N100" s="887">
        <f t="shared" si="7"/>
        <v>70792</v>
      </c>
      <c r="O100" s="906">
        <f t="shared" si="8"/>
        <v>70791</v>
      </c>
    </row>
    <row r="101" spans="1:15" ht="15">
      <c r="A101" s="288"/>
      <c r="B101" s="364"/>
      <c r="C101" s="826" t="s">
        <v>441</v>
      </c>
      <c r="D101" s="201"/>
      <c r="E101" s="202"/>
      <c r="F101" s="202"/>
      <c r="G101" s="202"/>
      <c r="H101" s="818"/>
      <c r="I101" s="818"/>
      <c r="J101" s="818"/>
      <c r="K101" s="818"/>
      <c r="L101" s="818"/>
      <c r="M101" s="886"/>
      <c r="N101" s="887">
        <f aca="true" t="shared" si="9" ref="N101:N108">D101+F101+H101+J101+L101</f>
        <v>0</v>
      </c>
      <c r="O101" s="906">
        <f>E101+G101+I101+K101+M101</f>
        <v>0</v>
      </c>
    </row>
    <row r="102" spans="1:15" ht="26.25" thickBot="1">
      <c r="A102" s="288" t="s">
        <v>22</v>
      </c>
      <c r="B102" s="364"/>
      <c r="C102" s="826" t="s">
        <v>442</v>
      </c>
      <c r="D102" s="201"/>
      <c r="E102" s="202"/>
      <c r="F102" s="402"/>
      <c r="G102" s="402"/>
      <c r="H102" s="818"/>
      <c r="I102" s="818"/>
      <c r="J102" s="818"/>
      <c r="K102" s="818"/>
      <c r="L102" s="818"/>
      <c r="M102" s="886"/>
      <c r="N102" s="892">
        <f t="shared" si="9"/>
        <v>0</v>
      </c>
      <c r="O102" s="910">
        <f aca="true" t="shared" si="10" ref="O102:O114">E102+G102+I102+K102+M102</f>
        <v>0</v>
      </c>
    </row>
    <row r="103" spans="1:15" ht="15.75" thickBot="1">
      <c r="A103" s="401" t="s">
        <v>23</v>
      </c>
      <c r="B103" s="366"/>
      <c r="C103" s="828" t="s">
        <v>313</v>
      </c>
      <c r="D103" s="174">
        <f aca="true" t="shared" si="11" ref="D103:M103">SUM(D92:D102)</f>
        <v>599548</v>
      </c>
      <c r="E103" s="174">
        <f t="shared" si="11"/>
        <v>583654</v>
      </c>
      <c r="F103" s="231">
        <f t="shared" si="11"/>
        <v>170665</v>
      </c>
      <c r="G103" s="231">
        <f t="shared" si="11"/>
        <v>164525</v>
      </c>
      <c r="H103" s="869">
        <f t="shared" si="11"/>
        <v>16774</v>
      </c>
      <c r="I103" s="869">
        <f t="shared" si="11"/>
        <v>12069</v>
      </c>
      <c r="J103" s="869"/>
      <c r="K103" s="869"/>
      <c r="L103" s="869">
        <f t="shared" si="11"/>
        <v>8835</v>
      </c>
      <c r="M103" s="891">
        <f t="shared" si="11"/>
        <v>8633</v>
      </c>
      <c r="N103" s="898">
        <f t="shared" si="9"/>
        <v>795822</v>
      </c>
      <c r="O103" s="905">
        <f t="shared" si="10"/>
        <v>768881</v>
      </c>
    </row>
    <row r="104" spans="1:15" ht="15.75" thickBot="1">
      <c r="A104" s="288" t="s">
        <v>24</v>
      </c>
      <c r="B104" s="854" t="s">
        <v>48</v>
      </c>
      <c r="C104" s="820" t="s">
        <v>314</v>
      </c>
      <c r="D104" s="221"/>
      <c r="E104" s="222"/>
      <c r="F104" s="340"/>
      <c r="G104" s="340"/>
      <c r="H104" s="827"/>
      <c r="I104" s="827"/>
      <c r="J104" s="827"/>
      <c r="K104" s="827"/>
      <c r="L104" s="827"/>
      <c r="M104" s="888"/>
      <c r="N104" s="887">
        <f t="shared" si="9"/>
        <v>0</v>
      </c>
      <c r="O104" s="906">
        <f t="shared" si="10"/>
        <v>0</v>
      </c>
    </row>
    <row r="105" spans="1:15" ht="15">
      <c r="A105" s="288" t="s">
        <v>25</v>
      </c>
      <c r="B105" s="210"/>
      <c r="C105" s="823" t="s">
        <v>315</v>
      </c>
      <c r="D105" s="160"/>
      <c r="E105" s="161"/>
      <c r="F105" s="339"/>
      <c r="G105" s="339"/>
      <c r="H105" s="822"/>
      <c r="I105" s="822"/>
      <c r="J105" s="822"/>
      <c r="K105" s="822"/>
      <c r="L105" s="822"/>
      <c r="M105" s="887"/>
      <c r="N105" s="887">
        <f t="shared" si="9"/>
        <v>0</v>
      </c>
      <c r="O105" s="906">
        <f t="shared" si="10"/>
        <v>0</v>
      </c>
    </row>
    <row r="106" spans="1:15" ht="15">
      <c r="A106" s="288" t="s">
        <v>10</v>
      </c>
      <c r="B106" s="824"/>
      <c r="C106" s="825" t="s">
        <v>316</v>
      </c>
      <c r="D106" s="165">
        <v>1034680</v>
      </c>
      <c r="E106" s="166">
        <v>990224</v>
      </c>
      <c r="F106" s="136">
        <v>406</v>
      </c>
      <c r="G106" s="136">
        <v>406</v>
      </c>
      <c r="H106" s="813"/>
      <c r="I106" s="813"/>
      <c r="J106" s="813"/>
      <c r="K106" s="813"/>
      <c r="L106" s="813">
        <v>198</v>
      </c>
      <c r="M106" s="885">
        <v>255</v>
      </c>
      <c r="N106" s="887">
        <f t="shared" si="9"/>
        <v>1035284</v>
      </c>
      <c r="O106" s="906">
        <f t="shared" si="10"/>
        <v>990885</v>
      </c>
    </row>
    <row r="107" spans="1:15" ht="15">
      <c r="A107" s="288" t="s">
        <v>11</v>
      </c>
      <c r="B107" s="824"/>
      <c r="C107" s="825" t="s">
        <v>317</v>
      </c>
      <c r="D107" s="165">
        <v>28886</v>
      </c>
      <c r="E107" s="166"/>
      <c r="F107" s="136"/>
      <c r="G107" s="136"/>
      <c r="H107" s="813"/>
      <c r="I107" s="813"/>
      <c r="J107" s="813"/>
      <c r="K107" s="813"/>
      <c r="L107" s="813"/>
      <c r="M107" s="885"/>
      <c r="N107" s="887">
        <f t="shared" si="9"/>
        <v>28886</v>
      </c>
      <c r="O107" s="906">
        <f t="shared" si="10"/>
        <v>0</v>
      </c>
    </row>
    <row r="108" spans="1:15" ht="25.5">
      <c r="A108" s="288" t="s">
        <v>12</v>
      </c>
      <c r="B108" s="824"/>
      <c r="C108" s="825" t="s">
        <v>318</v>
      </c>
      <c r="D108" s="165"/>
      <c r="E108" s="166"/>
      <c r="F108" s="136"/>
      <c r="G108" s="136"/>
      <c r="H108" s="813"/>
      <c r="I108" s="813"/>
      <c r="J108" s="813"/>
      <c r="K108" s="813"/>
      <c r="L108" s="813"/>
      <c r="M108" s="885"/>
      <c r="N108" s="887">
        <f t="shared" si="9"/>
        <v>0</v>
      </c>
      <c r="O108" s="906">
        <f t="shared" si="10"/>
        <v>0</v>
      </c>
    </row>
    <row r="109" spans="1:15" ht="15">
      <c r="A109" s="288"/>
      <c r="B109" s="824"/>
      <c r="C109" s="825" t="s">
        <v>319</v>
      </c>
      <c r="D109" s="165"/>
      <c r="E109" s="166"/>
      <c r="F109" s="136"/>
      <c r="G109" s="136"/>
      <c r="H109" s="813"/>
      <c r="I109" s="813"/>
      <c r="J109" s="813"/>
      <c r="K109" s="813"/>
      <c r="L109" s="813"/>
      <c r="M109" s="885"/>
      <c r="N109" s="887">
        <f aca="true" t="shared" si="12" ref="N109:N116">D109+F109+H109+J109+L109</f>
        <v>0</v>
      </c>
      <c r="O109" s="906">
        <f t="shared" si="10"/>
        <v>0</v>
      </c>
    </row>
    <row r="110" spans="1:15" ht="15">
      <c r="A110" s="288" t="s">
        <v>27</v>
      </c>
      <c r="B110" s="870"/>
      <c r="C110" s="825" t="s">
        <v>320</v>
      </c>
      <c r="D110" s="165"/>
      <c r="E110" s="166"/>
      <c r="F110" s="338"/>
      <c r="G110" s="338"/>
      <c r="H110" s="813"/>
      <c r="I110" s="813"/>
      <c r="J110" s="813"/>
      <c r="K110" s="813"/>
      <c r="L110" s="813"/>
      <c r="M110" s="885"/>
      <c r="N110" s="887">
        <f t="shared" si="12"/>
        <v>0</v>
      </c>
      <c r="O110" s="906">
        <f t="shared" si="10"/>
        <v>0</v>
      </c>
    </row>
    <row r="111" spans="1:15" ht="26.25" thickBot="1">
      <c r="A111" s="288" t="s">
        <v>28</v>
      </c>
      <c r="B111" s="199"/>
      <c r="C111" s="835" t="s">
        <v>321</v>
      </c>
      <c r="D111" s="299"/>
      <c r="E111" s="300"/>
      <c r="F111" s="141"/>
      <c r="G111" s="141"/>
      <c r="H111" s="818"/>
      <c r="I111" s="818"/>
      <c r="J111" s="818"/>
      <c r="K111" s="818"/>
      <c r="L111" s="818"/>
      <c r="M111" s="886"/>
      <c r="N111" s="892">
        <f t="shared" si="12"/>
        <v>0</v>
      </c>
      <c r="O111" s="910">
        <f t="shared" si="10"/>
        <v>0</v>
      </c>
    </row>
    <row r="112" spans="1:15" ht="26.25" thickBot="1">
      <c r="A112" s="288" t="s">
        <v>29</v>
      </c>
      <c r="B112" s="204"/>
      <c r="C112" s="820" t="s">
        <v>322</v>
      </c>
      <c r="D112" s="174">
        <f aca="true" t="shared" si="13" ref="D112:M112">SUM(D105:D111)</f>
        <v>1063566</v>
      </c>
      <c r="E112" s="174">
        <f t="shared" si="13"/>
        <v>990224</v>
      </c>
      <c r="F112" s="174">
        <f t="shared" si="13"/>
        <v>406</v>
      </c>
      <c r="G112" s="174">
        <f t="shared" si="13"/>
        <v>406</v>
      </c>
      <c r="H112" s="869">
        <f t="shared" si="13"/>
        <v>0</v>
      </c>
      <c r="I112" s="869">
        <f t="shared" si="13"/>
        <v>0</v>
      </c>
      <c r="J112" s="869"/>
      <c r="K112" s="869"/>
      <c r="L112" s="869">
        <f t="shared" si="13"/>
        <v>198</v>
      </c>
      <c r="M112" s="891">
        <f t="shared" si="13"/>
        <v>255</v>
      </c>
      <c r="N112" s="898">
        <f t="shared" si="12"/>
        <v>1064170</v>
      </c>
      <c r="O112" s="905">
        <f t="shared" si="10"/>
        <v>990885</v>
      </c>
    </row>
    <row r="113" spans="1:15" ht="15.75" thickBot="1">
      <c r="A113" s="288" t="s">
        <v>30</v>
      </c>
      <c r="B113" s="840" t="s">
        <v>49</v>
      </c>
      <c r="C113" s="820" t="s">
        <v>323</v>
      </c>
      <c r="D113" s="221"/>
      <c r="E113" s="222"/>
      <c r="F113" s="340"/>
      <c r="G113" s="340"/>
      <c r="H113" s="827"/>
      <c r="I113" s="827"/>
      <c r="J113" s="827"/>
      <c r="K113" s="827"/>
      <c r="L113" s="827"/>
      <c r="M113" s="888"/>
      <c r="N113" s="887">
        <f t="shared" si="12"/>
        <v>0</v>
      </c>
      <c r="O113" s="906">
        <f t="shared" si="10"/>
        <v>0</v>
      </c>
    </row>
    <row r="114" spans="1:15" ht="15">
      <c r="A114" s="288" t="s">
        <v>31</v>
      </c>
      <c r="B114" s="210"/>
      <c r="C114" s="823" t="s">
        <v>324</v>
      </c>
      <c r="D114" s="160">
        <v>5723</v>
      </c>
      <c r="E114" s="161"/>
      <c r="F114" s="339"/>
      <c r="G114" s="339"/>
      <c r="H114" s="822"/>
      <c r="I114" s="822"/>
      <c r="J114" s="822"/>
      <c r="K114" s="822"/>
      <c r="L114" s="822"/>
      <c r="M114" s="887"/>
      <c r="N114" s="887">
        <f t="shared" si="12"/>
        <v>5723</v>
      </c>
      <c r="O114" s="906">
        <f t="shared" si="10"/>
        <v>0</v>
      </c>
    </row>
    <row r="115" spans="1:15" ht="15">
      <c r="A115" s="288" t="s">
        <v>32</v>
      </c>
      <c r="B115" s="199"/>
      <c r="C115" s="825" t="s">
        <v>325</v>
      </c>
      <c r="D115" s="299"/>
      <c r="E115" s="300"/>
      <c r="F115" s="141"/>
      <c r="G115" s="141"/>
      <c r="H115" s="813"/>
      <c r="I115" s="813"/>
      <c r="J115" s="813"/>
      <c r="K115" s="813"/>
      <c r="L115" s="813"/>
      <c r="M115" s="885"/>
      <c r="N115" s="887">
        <f t="shared" si="12"/>
        <v>0</v>
      </c>
      <c r="O115" s="902"/>
    </row>
    <row r="116" spans="1:15" ht="15.75" thickBot="1">
      <c r="A116" s="288" t="s">
        <v>33</v>
      </c>
      <c r="B116" s="214"/>
      <c r="C116" s="826" t="s">
        <v>326</v>
      </c>
      <c r="D116" s="201">
        <v>15124</v>
      </c>
      <c r="E116" s="202"/>
      <c r="F116" s="273"/>
      <c r="G116" s="273"/>
      <c r="H116" s="818"/>
      <c r="I116" s="818"/>
      <c r="J116" s="818"/>
      <c r="K116" s="818"/>
      <c r="L116" s="818"/>
      <c r="M116" s="886"/>
      <c r="N116" s="887">
        <f t="shared" si="12"/>
        <v>15124</v>
      </c>
      <c r="O116" s="911"/>
    </row>
    <row r="117" spans="1:15" ht="15.75" thickBot="1">
      <c r="A117" s="288" t="s">
        <v>34</v>
      </c>
      <c r="B117" s="871"/>
      <c r="C117" s="820" t="s">
        <v>327</v>
      </c>
      <c r="D117" s="231">
        <f>SUM(D114:D116)</f>
        <v>20847</v>
      </c>
      <c r="E117" s="231"/>
      <c r="F117" s="231">
        <f>SUM(F114:F116)</f>
        <v>0</v>
      </c>
      <c r="G117" s="231"/>
      <c r="H117" s="827">
        <f>SUM(H114:H116)</f>
        <v>0</v>
      </c>
      <c r="I117" s="827"/>
      <c r="J117" s="827"/>
      <c r="K117" s="827"/>
      <c r="L117" s="827"/>
      <c r="M117" s="888"/>
      <c r="N117" s="898">
        <f>SUM(N114:N116)</f>
        <v>20847</v>
      </c>
      <c r="O117" s="909"/>
    </row>
    <row r="118" spans="1:15" ht="26.25" thickBot="1">
      <c r="A118" s="288" t="s">
        <v>35</v>
      </c>
      <c r="B118" s="199"/>
      <c r="C118" s="820" t="s">
        <v>328</v>
      </c>
      <c r="D118" s="231">
        <f aca="true" t="shared" si="14" ref="D118:M118">SUM(D103+D112+D117)</f>
        <v>1683961</v>
      </c>
      <c r="E118" s="231">
        <f t="shared" si="14"/>
        <v>1573878</v>
      </c>
      <c r="F118" s="231">
        <f t="shared" si="14"/>
        <v>171071</v>
      </c>
      <c r="G118" s="231">
        <f t="shared" si="14"/>
        <v>164931</v>
      </c>
      <c r="H118" s="231">
        <f t="shared" si="14"/>
        <v>16774</v>
      </c>
      <c r="I118" s="231">
        <f t="shared" si="14"/>
        <v>12069</v>
      </c>
      <c r="J118" s="231"/>
      <c r="K118" s="231"/>
      <c r="L118" s="231">
        <f t="shared" si="14"/>
        <v>9033</v>
      </c>
      <c r="M118" s="231">
        <f t="shared" si="14"/>
        <v>8888</v>
      </c>
      <c r="N118" s="891">
        <f>N103+N112+N117</f>
        <v>1880839</v>
      </c>
      <c r="O118" s="869">
        <f>O103+O112+O117</f>
        <v>1759766</v>
      </c>
    </row>
    <row r="119" spans="1:15" ht="15.75" thickBot="1">
      <c r="A119" s="288" t="s">
        <v>36</v>
      </c>
      <c r="B119" s="840"/>
      <c r="C119" s="820" t="s">
        <v>329</v>
      </c>
      <c r="D119" s="150"/>
      <c r="E119" s="151"/>
      <c r="F119" s="151"/>
      <c r="G119" s="151"/>
      <c r="H119" s="827"/>
      <c r="I119" s="827"/>
      <c r="J119" s="827"/>
      <c r="K119" s="827"/>
      <c r="L119" s="827"/>
      <c r="M119" s="888"/>
      <c r="N119" s="888"/>
      <c r="O119" s="901"/>
    </row>
    <row r="120" spans="1:15" ht="15">
      <c r="A120" s="288" t="s">
        <v>37</v>
      </c>
      <c r="B120" s="821" t="s">
        <v>50</v>
      </c>
      <c r="C120" s="809" t="s">
        <v>436</v>
      </c>
      <c r="D120" s="339"/>
      <c r="E120" s="339"/>
      <c r="F120" s="872"/>
      <c r="G120" s="872"/>
      <c r="H120" s="822"/>
      <c r="I120" s="822"/>
      <c r="J120" s="822"/>
      <c r="K120" s="822"/>
      <c r="L120" s="822"/>
      <c r="M120" s="887"/>
      <c r="N120" s="887">
        <f>SUM(D120:L120)</f>
        <v>0</v>
      </c>
      <c r="O120" s="902"/>
    </row>
    <row r="121" spans="1:15" ht="15">
      <c r="A121" s="288" t="s">
        <v>38</v>
      </c>
      <c r="B121" s="873"/>
      <c r="C121" s="874" t="s">
        <v>265</v>
      </c>
      <c r="D121" s="404"/>
      <c r="E121" s="872"/>
      <c r="F121" s="350"/>
      <c r="G121" s="350"/>
      <c r="H121" s="813"/>
      <c r="I121" s="813"/>
      <c r="J121" s="813"/>
      <c r="K121" s="813"/>
      <c r="L121" s="813"/>
      <c r="M121" s="885"/>
      <c r="N121" s="885"/>
      <c r="O121" s="902"/>
    </row>
    <row r="122" spans="1:15" ht="15.75" thickBot="1">
      <c r="A122" s="288" t="s">
        <v>39</v>
      </c>
      <c r="B122" s="832"/>
      <c r="C122" s="816" t="s">
        <v>267</v>
      </c>
      <c r="D122" s="311"/>
      <c r="E122" s="312"/>
      <c r="F122" s="345"/>
      <c r="G122" s="345"/>
      <c r="H122" s="818"/>
      <c r="I122" s="818"/>
      <c r="J122" s="818"/>
      <c r="K122" s="818"/>
      <c r="L122" s="818"/>
      <c r="M122" s="886"/>
      <c r="N122" s="886"/>
      <c r="O122" s="911"/>
    </row>
    <row r="123" spans="1:15" ht="26.25" thickBot="1">
      <c r="A123" s="288" t="s">
        <v>40</v>
      </c>
      <c r="B123" s="851"/>
      <c r="C123" s="820" t="s">
        <v>437</v>
      </c>
      <c r="D123" s="150">
        <f aca="true" t="shared" si="15" ref="D123:N123">SUM(D120:D122)</f>
        <v>0</v>
      </c>
      <c r="E123" s="151"/>
      <c r="F123" s="405">
        <f t="shared" si="15"/>
        <v>0</v>
      </c>
      <c r="G123" s="405"/>
      <c r="H123" s="405">
        <f t="shared" si="15"/>
        <v>0</v>
      </c>
      <c r="I123" s="405"/>
      <c r="J123" s="405"/>
      <c r="K123" s="405"/>
      <c r="L123" s="405">
        <f t="shared" si="15"/>
        <v>0</v>
      </c>
      <c r="M123" s="405"/>
      <c r="N123" s="891">
        <f t="shared" si="15"/>
        <v>0</v>
      </c>
      <c r="O123" s="909"/>
    </row>
    <row r="124" spans="1:15" ht="15.75" thickBot="1">
      <c r="A124" s="288" t="s">
        <v>41</v>
      </c>
      <c r="B124" s="851" t="s">
        <v>57</v>
      </c>
      <c r="C124" s="820" t="s">
        <v>332</v>
      </c>
      <c r="D124" s="150"/>
      <c r="E124" s="151"/>
      <c r="F124" s="151"/>
      <c r="G124" s="151"/>
      <c r="H124" s="827"/>
      <c r="I124" s="827"/>
      <c r="J124" s="827"/>
      <c r="K124" s="827"/>
      <c r="L124" s="827"/>
      <c r="M124" s="888"/>
      <c r="N124" s="888"/>
      <c r="O124" s="909"/>
    </row>
    <row r="125" spans="1:15" ht="15">
      <c r="A125" s="288" t="s">
        <v>42</v>
      </c>
      <c r="B125" s="821"/>
      <c r="C125" s="874" t="s">
        <v>265</v>
      </c>
      <c r="D125" s="404"/>
      <c r="E125" s="872"/>
      <c r="F125" s="350"/>
      <c r="G125" s="350"/>
      <c r="H125" s="822"/>
      <c r="I125" s="822"/>
      <c r="J125" s="822"/>
      <c r="K125" s="822"/>
      <c r="L125" s="822"/>
      <c r="M125" s="887"/>
      <c r="N125" s="887"/>
      <c r="O125" s="901"/>
    </row>
    <row r="126" spans="1:15" ht="15.75" thickBot="1">
      <c r="A126" s="288" t="s">
        <v>51</v>
      </c>
      <c r="B126" s="832"/>
      <c r="C126" s="816" t="s">
        <v>267</v>
      </c>
      <c r="D126" s="311"/>
      <c r="E126" s="312"/>
      <c r="F126" s="345"/>
      <c r="G126" s="345"/>
      <c r="H126" s="818"/>
      <c r="I126" s="818"/>
      <c r="J126" s="818"/>
      <c r="K126" s="818"/>
      <c r="L126" s="818"/>
      <c r="M126" s="886"/>
      <c r="N126" s="886"/>
      <c r="O126" s="911"/>
    </row>
    <row r="127" spans="1:15" ht="15.75" thickBot="1">
      <c r="A127" s="288" t="s">
        <v>52</v>
      </c>
      <c r="B127" s="851"/>
      <c r="C127" s="820" t="s">
        <v>333</v>
      </c>
      <c r="D127" s="150"/>
      <c r="E127" s="151"/>
      <c r="F127" s="405"/>
      <c r="G127" s="405"/>
      <c r="H127" s="827"/>
      <c r="I127" s="827"/>
      <c r="J127" s="827"/>
      <c r="K127" s="827"/>
      <c r="L127" s="827"/>
      <c r="M127" s="888"/>
      <c r="N127" s="888"/>
      <c r="O127" s="909"/>
    </row>
    <row r="128" spans="1:15" ht="15.75" thickBot="1">
      <c r="A128" s="288" t="s">
        <v>53</v>
      </c>
      <c r="B128" s="851" t="s">
        <v>240</v>
      </c>
      <c r="C128" s="820" t="s">
        <v>279</v>
      </c>
      <c r="D128" s="150"/>
      <c r="E128" s="151"/>
      <c r="F128" s="151"/>
      <c r="G128" s="151"/>
      <c r="H128" s="827"/>
      <c r="I128" s="827"/>
      <c r="J128" s="827"/>
      <c r="K128" s="827"/>
      <c r="L128" s="827"/>
      <c r="M128" s="888"/>
      <c r="N128" s="888"/>
      <c r="O128" s="909"/>
    </row>
    <row r="129" spans="1:15" ht="15">
      <c r="A129" s="288" t="s">
        <v>54</v>
      </c>
      <c r="B129" s="851"/>
      <c r="C129" s="816" t="s">
        <v>334</v>
      </c>
      <c r="D129" s="268"/>
      <c r="E129" s="269"/>
      <c r="F129" s="269"/>
      <c r="G129" s="269"/>
      <c r="H129" s="822"/>
      <c r="I129" s="822"/>
      <c r="J129" s="822"/>
      <c r="K129" s="822"/>
      <c r="L129" s="822"/>
      <c r="M129" s="887"/>
      <c r="N129" s="887"/>
      <c r="O129" s="901"/>
    </row>
    <row r="130" spans="1:15" ht="15">
      <c r="A130" s="288" t="s">
        <v>55</v>
      </c>
      <c r="B130" s="848"/>
      <c r="C130" s="814" t="s">
        <v>335</v>
      </c>
      <c r="D130" s="241">
        <v>14032</v>
      </c>
      <c r="E130" s="242">
        <v>14032</v>
      </c>
      <c r="F130" s="242"/>
      <c r="G130" s="242"/>
      <c r="H130" s="813"/>
      <c r="I130" s="813"/>
      <c r="J130" s="813"/>
      <c r="K130" s="813"/>
      <c r="L130" s="813"/>
      <c r="M130" s="885"/>
      <c r="N130" s="885">
        <v>14032</v>
      </c>
      <c r="O130" s="391">
        <v>14032</v>
      </c>
    </row>
    <row r="131" spans="1:15" ht="15">
      <c r="A131" s="288" t="s">
        <v>56</v>
      </c>
      <c r="B131" s="848"/>
      <c r="C131" s="814" t="s">
        <v>336</v>
      </c>
      <c r="D131" s="241"/>
      <c r="E131" s="242"/>
      <c r="F131" s="346"/>
      <c r="G131" s="346"/>
      <c r="H131" s="813"/>
      <c r="I131" s="813"/>
      <c r="J131" s="813"/>
      <c r="K131" s="813"/>
      <c r="L131" s="813"/>
      <c r="M131" s="885"/>
      <c r="N131" s="885">
        <f>SUM(D131:L131)</f>
        <v>0</v>
      </c>
      <c r="O131" s="391"/>
    </row>
    <row r="132" spans="1:15" ht="15">
      <c r="A132" s="288" t="s">
        <v>244</v>
      </c>
      <c r="B132" s="824"/>
      <c r="C132" s="825" t="s">
        <v>337</v>
      </c>
      <c r="D132" s="165"/>
      <c r="E132" s="166"/>
      <c r="F132" s="166"/>
      <c r="G132" s="166"/>
      <c r="H132" s="813"/>
      <c r="I132" s="813"/>
      <c r="J132" s="813"/>
      <c r="K132" s="813"/>
      <c r="L132" s="813"/>
      <c r="M132" s="885"/>
      <c r="N132" s="885"/>
      <c r="O132" s="391"/>
    </row>
    <row r="133" spans="1:15" ht="15">
      <c r="A133" s="288" t="s">
        <v>246</v>
      </c>
      <c r="B133" s="199"/>
      <c r="C133" s="816" t="s">
        <v>338</v>
      </c>
      <c r="D133" s="299"/>
      <c r="E133" s="300"/>
      <c r="F133" s="347"/>
      <c r="G133" s="347"/>
      <c r="H133" s="813"/>
      <c r="I133" s="813"/>
      <c r="J133" s="813"/>
      <c r="K133" s="813"/>
      <c r="L133" s="813"/>
      <c r="M133" s="885"/>
      <c r="N133" s="885"/>
      <c r="O133" s="391"/>
    </row>
    <row r="134" spans="1:15" ht="15.75" thickBot="1">
      <c r="A134" s="288" t="s">
        <v>248</v>
      </c>
      <c r="B134" s="834"/>
      <c r="C134" s="850" t="s">
        <v>339</v>
      </c>
      <c r="D134" s="201"/>
      <c r="E134" s="202"/>
      <c r="F134" s="202"/>
      <c r="G134" s="202"/>
      <c r="H134" s="818"/>
      <c r="I134" s="818"/>
      <c r="J134" s="818"/>
      <c r="K134" s="818"/>
      <c r="L134" s="818"/>
      <c r="M134" s="886"/>
      <c r="N134" s="886"/>
      <c r="O134" s="393"/>
    </row>
    <row r="135" spans="1:15" ht="15.75" thickBot="1">
      <c r="A135" s="288" t="s">
        <v>251</v>
      </c>
      <c r="B135" s="871"/>
      <c r="C135" s="828" t="s">
        <v>340</v>
      </c>
      <c r="D135" s="174">
        <f>SUM(D130:D134)</f>
        <v>14032</v>
      </c>
      <c r="E135" s="174">
        <f>SUM(E130:E134)</f>
        <v>14032</v>
      </c>
      <c r="F135" s="231">
        <v>0</v>
      </c>
      <c r="G135" s="231"/>
      <c r="H135" s="231">
        <f>SUM(H129:H134)</f>
        <v>0</v>
      </c>
      <c r="I135" s="231"/>
      <c r="J135" s="231"/>
      <c r="K135" s="231"/>
      <c r="L135" s="231">
        <f>SUM(L129:L134)</f>
        <v>0</v>
      </c>
      <c r="M135" s="231"/>
      <c r="N135" s="891">
        <f>SUM(N130:N134)</f>
        <v>14032</v>
      </c>
      <c r="O135" s="897">
        <f>SUM(O130:O134)</f>
        <v>14032</v>
      </c>
    </row>
    <row r="136" spans="1:15" ht="15">
      <c r="A136" s="322"/>
      <c r="B136" s="873" t="s">
        <v>249</v>
      </c>
      <c r="C136" s="875" t="s">
        <v>341</v>
      </c>
      <c r="D136" s="160"/>
      <c r="E136" s="161"/>
      <c r="F136" s="161"/>
      <c r="G136" s="161"/>
      <c r="H136" s="822"/>
      <c r="I136" s="822"/>
      <c r="J136" s="822"/>
      <c r="K136" s="822"/>
      <c r="L136" s="822"/>
      <c r="M136" s="887"/>
      <c r="N136" s="887"/>
      <c r="O136" s="901"/>
    </row>
    <row r="137" spans="1:15" ht="15">
      <c r="A137" s="322"/>
      <c r="B137" s="876"/>
      <c r="C137" s="877" t="s">
        <v>438</v>
      </c>
      <c r="D137" s="299"/>
      <c r="E137" s="300"/>
      <c r="F137" s="300"/>
      <c r="G137" s="300"/>
      <c r="H137" s="878"/>
      <c r="I137" s="878"/>
      <c r="J137" s="878"/>
      <c r="K137" s="878"/>
      <c r="L137" s="878"/>
      <c r="M137" s="892"/>
      <c r="N137" s="892">
        <f>SUM(D137:L137)</f>
        <v>0</v>
      </c>
      <c r="O137" s="911"/>
    </row>
    <row r="138" spans="1:15" ht="15">
      <c r="A138" s="322"/>
      <c r="B138" s="267"/>
      <c r="C138" s="895" t="s">
        <v>329</v>
      </c>
      <c r="D138" s="165"/>
      <c r="E138" s="165"/>
      <c r="F138" s="165"/>
      <c r="G138" s="165"/>
      <c r="H138" s="813"/>
      <c r="I138" s="813"/>
      <c r="J138" s="813"/>
      <c r="K138" s="813"/>
      <c r="L138" s="813"/>
      <c r="M138" s="813"/>
      <c r="N138" s="813"/>
      <c r="O138" s="915">
        <f>E138</f>
        <v>0</v>
      </c>
    </row>
    <row r="139" spans="1:15" ht="15.75" thickBot="1">
      <c r="A139" s="325"/>
      <c r="B139" s="834"/>
      <c r="C139" s="894" t="s">
        <v>435</v>
      </c>
      <c r="D139" s="201"/>
      <c r="E139" s="202"/>
      <c r="F139" s="202"/>
      <c r="G139" s="202"/>
      <c r="H139" s="818"/>
      <c r="I139" s="818"/>
      <c r="J139" s="818"/>
      <c r="K139" s="818"/>
      <c r="L139" s="818"/>
      <c r="M139" s="886"/>
      <c r="N139" s="886"/>
      <c r="O139" s="904">
        <f>E139+G139+I139+K139+M139</f>
        <v>0</v>
      </c>
    </row>
    <row r="140" spans="1:15" ht="15.75" thickBot="1">
      <c r="A140" s="326" t="s">
        <v>253</v>
      </c>
      <c r="B140" s="879"/>
      <c r="C140" s="820" t="s">
        <v>342</v>
      </c>
      <c r="D140" s="174">
        <f>SUM(D118+D123+D135+D137+D138)</f>
        <v>1697993</v>
      </c>
      <c r="E140" s="174">
        <f>SUM(E118+E123+E135+E137+E138+E139)</f>
        <v>1587910</v>
      </c>
      <c r="F140" s="231">
        <f>SUM(F118+F123+F135)</f>
        <v>171071</v>
      </c>
      <c r="G140" s="231">
        <f>SUM(G118+G123+G135)</f>
        <v>164931</v>
      </c>
      <c r="H140" s="231">
        <f>SUM(H118+H123+H135)</f>
        <v>16774</v>
      </c>
      <c r="I140" s="231">
        <f>SUM(I118+I123+I135)</f>
        <v>12069</v>
      </c>
      <c r="J140" s="231"/>
      <c r="K140" s="231"/>
      <c r="L140" s="231">
        <f>SUM(L118+L123+L135)</f>
        <v>9033</v>
      </c>
      <c r="M140" s="231">
        <f>SUM(M118+M123+M135)</f>
        <v>8888</v>
      </c>
      <c r="N140" s="231">
        <f>SUM(N118+N123+N135+N137)</f>
        <v>1894871</v>
      </c>
      <c r="O140" s="1075">
        <f>SUM(O118+O123+O135+O137+O138+O139)</f>
        <v>1773798</v>
      </c>
    </row>
  </sheetData>
  <sheetProtection/>
  <mergeCells count="9">
    <mergeCell ref="D1:O1"/>
    <mergeCell ref="A84:F84"/>
    <mergeCell ref="A85:F85"/>
    <mergeCell ref="D88:F88"/>
    <mergeCell ref="A2:F2"/>
    <mergeCell ref="H2:N2"/>
    <mergeCell ref="A3:F3"/>
    <mergeCell ref="D6:F6"/>
    <mergeCell ref="D83:F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23.125" style="65" customWidth="1"/>
    <col min="2" max="2" width="13.125" style="65" customWidth="1"/>
    <col min="3" max="3" width="15.125" style="65" customWidth="1"/>
    <col min="4" max="4" width="20.625" style="65" customWidth="1"/>
    <col min="5" max="5" width="12.125" style="65" customWidth="1"/>
    <col min="6" max="6" width="12.25390625" style="65" customWidth="1"/>
    <col min="7" max="16384" width="9.125" style="65" customWidth="1"/>
  </cols>
  <sheetData>
    <row r="1" spans="1:6" ht="12.75">
      <c r="A1" s="66"/>
      <c r="B1" s="66"/>
      <c r="C1" s="1088" t="s">
        <v>909</v>
      </c>
      <c r="D1" s="1080"/>
      <c r="E1" s="1080"/>
      <c r="F1" s="1080"/>
    </row>
    <row r="2" spans="1:6" ht="25.5">
      <c r="A2" s="67" t="s">
        <v>173</v>
      </c>
      <c r="B2" s="68"/>
      <c r="C2" s="68"/>
      <c r="D2" s="68"/>
      <c r="E2" s="68"/>
      <c r="F2" s="68"/>
    </row>
    <row r="3" spans="1:6" ht="13.5" thickBot="1">
      <c r="A3" s="69"/>
      <c r="B3" s="70"/>
      <c r="C3" s="70"/>
      <c r="D3" s="70"/>
      <c r="E3" s="70"/>
      <c r="F3" s="71" t="s">
        <v>3</v>
      </c>
    </row>
    <row r="4" spans="1:6" ht="13.5" thickBot="1">
      <c r="A4" s="72" t="s">
        <v>118</v>
      </c>
      <c r="B4" s="73"/>
      <c r="C4" s="73"/>
      <c r="D4" s="72" t="s">
        <v>119</v>
      </c>
      <c r="E4" s="73"/>
      <c r="F4" s="74"/>
    </row>
    <row r="5" spans="1:6" ht="26.25" thickBot="1">
      <c r="A5" s="75" t="s">
        <v>1</v>
      </c>
      <c r="B5" s="76" t="s">
        <v>516</v>
      </c>
      <c r="C5" s="76" t="s">
        <v>517</v>
      </c>
      <c r="D5" s="75" t="s">
        <v>1</v>
      </c>
      <c r="E5" s="76" t="s">
        <v>518</v>
      </c>
      <c r="F5" s="77" t="s">
        <v>517</v>
      </c>
    </row>
    <row r="6" spans="1:6" ht="25.5">
      <c r="A6" s="78" t="s">
        <v>26</v>
      </c>
      <c r="B6" s="79">
        <v>25771</v>
      </c>
      <c r="C6" s="80">
        <v>37551</v>
      </c>
      <c r="D6" s="81" t="s">
        <v>4</v>
      </c>
      <c r="E6" s="79">
        <v>147526</v>
      </c>
      <c r="F6" s="82">
        <v>175937</v>
      </c>
    </row>
    <row r="7" spans="1:6" ht="25.5">
      <c r="A7" s="83" t="s">
        <v>116</v>
      </c>
      <c r="B7" s="84">
        <v>90500</v>
      </c>
      <c r="C7" s="85">
        <v>107017</v>
      </c>
      <c r="D7" s="86" t="s">
        <v>21</v>
      </c>
      <c r="E7" s="84">
        <v>38591</v>
      </c>
      <c r="F7" s="87">
        <v>36813</v>
      </c>
    </row>
    <row r="8" spans="1:6" ht="78.75" customHeight="1">
      <c r="A8" s="83" t="s">
        <v>174</v>
      </c>
      <c r="B8" s="84">
        <v>455190</v>
      </c>
      <c r="C8" s="88">
        <v>461087</v>
      </c>
      <c r="D8" s="86" t="s">
        <v>175</v>
      </c>
      <c r="E8" s="84">
        <v>183672</v>
      </c>
      <c r="F8" s="87">
        <v>148336</v>
      </c>
    </row>
    <row r="9" spans="1:6" ht="25.5">
      <c r="A9" s="83" t="s">
        <v>160</v>
      </c>
      <c r="B9" s="84">
        <v>87501</v>
      </c>
      <c r="C9" s="88">
        <v>106753</v>
      </c>
      <c r="D9" s="86" t="s">
        <v>163</v>
      </c>
      <c r="E9" s="84"/>
      <c r="F9" s="87"/>
    </row>
    <row r="10" spans="1:6" ht="38.25">
      <c r="A10" s="83" t="s">
        <v>176</v>
      </c>
      <c r="B10" s="84">
        <v>0</v>
      </c>
      <c r="C10" s="88"/>
      <c r="D10" s="89" t="s">
        <v>177</v>
      </c>
      <c r="E10" s="84">
        <v>255723</v>
      </c>
      <c r="F10" s="90">
        <v>327082</v>
      </c>
    </row>
    <row r="11" spans="1:6" ht="38.25">
      <c r="A11" s="83" t="s">
        <v>178</v>
      </c>
      <c r="B11" s="84"/>
      <c r="C11" s="85"/>
      <c r="D11" s="86" t="s">
        <v>164</v>
      </c>
      <c r="E11" s="84">
        <v>9500</v>
      </c>
      <c r="F11" s="90">
        <v>9922</v>
      </c>
    </row>
    <row r="12" spans="1:6" ht="25.5">
      <c r="A12" s="91" t="s">
        <v>179</v>
      </c>
      <c r="B12" s="84"/>
      <c r="C12" s="85"/>
      <c r="D12" s="86" t="s">
        <v>170</v>
      </c>
      <c r="E12" s="84"/>
      <c r="F12" s="87"/>
    </row>
    <row r="13" spans="1:6" ht="25.5">
      <c r="A13" s="91" t="s">
        <v>172</v>
      </c>
      <c r="B13" s="84"/>
      <c r="C13" s="88"/>
      <c r="D13" s="86" t="s">
        <v>171</v>
      </c>
      <c r="E13" s="84">
        <v>80000</v>
      </c>
      <c r="F13" s="87">
        <v>70791</v>
      </c>
    </row>
    <row r="14" spans="1:6" ht="25.5">
      <c r="A14" s="91" t="s">
        <v>180</v>
      </c>
      <c r="B14" s="84"/>
      <c r="C14" s="88"/>
      <c r="D14" s="86" t="s">
        <v>181</v>
      </c>
      <c r="E14" s="84"/>
      <c r="F14" s="90"/>
    </row>
    <row r="15" spans="1:6" ht="12.75">
      <c r="A15" s="91" t="s">
        <v>182</v>
      </c>
      <c r="B15" s="84">
        <v>6500</v>
      </c>
      <c r="C15" s="85">
        <v>6364</v>
      </c>
      <c r="D15" s="86" t="s">
        <v>446</v>
      </c>
      <c r="E15" s="84"/>
      <c r="F15" s="90"/>
    </row>
    <row r="16" spans="1:6" ht="12.75">
      <c r="A16" s="91" t="s">
        <v>432</v>
      </c>
      <c r="B16" s="84"/>
      <c r="C16" s="85"/>
      <c r="D16" s="91" t="s">
        <v>183</v>
      </c>
      <c r="E16" s="84">
        <v>5723</v>
      </c>
      <c r="F16" s="87"/>
    </row>
    <row r="17" spans="1:6" ht="12.75">
      <c r="A17" s="91" t="s">
        <v>433</v>
      </c>
      <c r="B17" s="84"/>
      <c r="C17" s="85"/>
      <c r="D17" s="91" t="s">
        <v>444</v>
      </c>
      <c r="E17" s="84"/>
      <c r="F17" s="90"/>
    </row>
    <row r="18" spans="1:6" ht="13.5" thickBot="1">
      <c r="A18" s="92"/>
      <c r="B18" s="93"/>
      <c r="C18" s="94"/>
      <c r="D18" s="92" t="s">
        <v>445</v>
      </c>
      <c r="E18" s="93"/>
      <c r="F18" s="95"/>
    </row>
    <row r="19" spans="1:6" ht="14.25" thickBot="1">
      <c r="A19" s="96" t="s">
        <v>185</v>
      </c>
      <c r="B19" s="97">
        <f>SUM(B6:B17)</f>
        <v>665462</v>
      </c>
      <c r="C19" s="98">
        <f>SUM(C6:C17)</f>
        <v>718772</v>
      </c>
      <c r="D19" s="96" t="s">
        <v>185</v>
      </c>
      <c r="E19" s="97">
        <f>SUM(E6:E18)</f>
        <v>720735</v>
      </c>
      <c r="F19" s="99">
        <f>SUM(F6:F18)</f>
        <v>768881</v>
      </c>
    </row>
    <row r="20" spans="1:6" ht="13.5" thickBot="1">
      <c r="A20" s="100" t="s">
        <v>186</v>
      </c>
      <c r="B20" s="101">
        <f>SUM(E19-B19)</f>
        <v>55273</v>
      </c>
      <c r="C20" s="102">
        <f>SUM(F19-C19)</f>
        <v>50109</v>
      </c>
      <c r="D20" s="100" t="s">
        <v>187</v>
      </c>
      <c r="E20" s="101"/>
      <c r="F20" s="103"/>
    </row>
    <row r="21" spans="1:6" ht="12.75">
      <c r="A21" s="66"/>
      <c r="B21" s="66"/>
      <c r="C21" s="66"/>
      <c r="D21" s="66"/>
      <c r="E21" s="66"/>
      <c r="F21" s="66"/>
    </row>
    <row r="22" spans="1:6" ht="12.75">
      <c r="A22" s="66"/>
      <c r="B22" s="66"/>
      <c r="C22" s="66"/>
      <c r="D22" s="66"/>
      <c r="E22" s="1088"/>
      <c r="F22" s="1088"/>
    </row>
    <row r="23" spans="1:6" ht="25.5">
      <c r="A23" s="67" t="s">
        <v>188</v>
      </c>
      <c r="B23" s="68"/>
      <c r="C23" s="68"/>
      <c r="D23" s="68"/>
      <c r="E23" s="68"/>
      <c r="F23" s="68"/>
    </row>
    <row r="24" spans="1:6" ht="13.5" thickBot="1">
      <c r="A24" s="69"/>
      <c r="B24" s="70"/>
      <c r="C24" s="70"/>
      <c r="D24" s="70"/>
      <c r="E24" s="70"/>
      <c r="F24" s="71" t="s">
        <v>3</v>
      </c>
    </row>
    <row r="25" spans="1:6" ht="13.5" thickBot="1">
      <c r="A25" s="72" t="s">
        <v>118</v>
      </c>
      <c r="B25" s="73"/>
      <c r="C25" s="73"/>
      <c r="D25" s="72" t="s">
        <v>119</v>
      </c>
      <c r="E25" s="73"/>
      <c r="F25" s="74"/>
    </row>
    <row r="26" spans="1:6" ht="26.25" thickBot="1">
      <c r="A26" s="75" t="s">
        <v>1</v>
      </c>
      <c r="B26" s="76" t="s">
        <v>519</v>
      </c>
      <c r="C26" s="76" t="s">
        <v>517</v>
      </c>
      <c r="D26" s="75" t="s">
        <v>1</v>
      </c>
      <c r="E26" s="76" t="s">
        <v>519</v>
      </c>
      <c r="F26" s="77" t="s">
        <v>517</v>
      </c>
    </row>
    <row r="27" spans="1:6" ht="38.25">
      <c r="A27" s="104" t="s">
        <v>65</v>
      </c>
      <c r="B27" s="79">
        <v>6000</v>
      </c>
      <c r="C27" s="105">
        <v>11563</v>
      </c>
      <c r="D27" s="78" t="s">
        <v>5</v>
      </c>
      <c r="E27" s="79"/>
      <c r="F27" s="82"/>
    </row>
    <row r="28" spans="1:6" ht="38.25">
      <c r="A28" s="83" t="s">
        <v>169</v>
      </c>
      <c r="B28" s="84"/>
      <c r="C28" s="84"/>
      <c r="D28" s="83" t="s">
        <v>189</v>
      </c>
      <c r="E28" s="84">
        <v>1045524</v>
      </c>
      <c r="F28" s="87">
        <v>990885</v>
      </c>
    </row>
    <row r="29" spans="1:6" ht="38.25">
      <c r="A29" s="83" t="s">
        <v>190</v>
      </c>
      <c r="B29" s="84"/>
      <c r="C29" s="106"/>
      <c r="D29" s="83" t="s">
        <v>167</v>
      </c>
      <c r="E29" s="84"/>
      <c r="F29" s="90"/>
    </row>
    <row r="30" spans="1:6" ht="38.25">
      <c r="A30" s="83" t="s">
        <v>162</v>
      </c>
      <c r="B30" s="84">
        <v>1017832</v>
      </c>
      <c r="C30" s="106">
        <v>1018686</v>
      </c>
      <c r="D30" s="83" t="s">
        <v>161</v>
      </c>
      <c r="E30" s="84"/>
      <c r="F30" s="87"/>
    </row>
    <row r="31" spans="1:6" ht="38.25">
      <c r="A31" s="83" t="s">
        <v>165</v>
      </c>
      <c r="B31" s="84">
        <v>3000</v>
      </c>
      <c r="C31" s="106">
        <v>3329</v>
      </c>
      <c r="D31" s="83" t="s">
        <v>191</v>
      </c>
      <c r="E31" s="84"/>
      <c r="F31" s="90"/>
    </row>
    <row r="32" spans="1:6" ht="38.25">
      <c r="A32" s="83" t="s">
        <v>192</v>
      </c>
      <c r="B32" s="84"/>
      <c r="C32" s="84"/>
      <c r="D32" s="83" t="s">
        <v>193</v>
      </c>
      <c r="E32" s="84"/>
      <c r="F32" s="90"/>
    </row>
    <row r="33" spans="1:6" ht="25.5">
      <c r="A33" s="83" t="s">
        <v>194</v>
      </c>
      <c r="B33" s="84"/>
      <c r="C33" s="84"/>
      <c r="D33" s="83" t="s">
        <v>195</v>
      </c>
      <c r="E33" s="84"/>
      <c r="F33" s="87"/>
    </row>
    <row r="34" spans="1:6" ht="25.5">
      <c r="A34" s="83" t="s">
        <v>166</v>
      </c>
      <c r="B34" s="84"/>
      <c r="C34" s="84"/>
      <c r="D34" s="83" t="s">
        <v>196</v>
      </c>
      <c r="E34" s="84"/>
      <c r="F34" s="90">
        <v>14032</v>
      </c>
    </row>
    <row r="35" spans="1:6" ht="25.5">
      <c r="A35" s="83" t="s">
        <v>197</v>
      </c>
      <c r="B35" s="84">
        <v>21968</v>
      </c>
      <c r="C35" s="84"/>
      <c r="D35" s="91" t="s">
        <v>198</v>
      </c>
      <c r="E35" s="84"/>
      <c r="F35" s="90"/>
    </row>
    <row r="36" spans="1:6" ht="13.5" thickBot="1">
      <c r="A36" s="83" t="s">
        <v>172</v>
      </c>
      <c r="B36" s="84">
        <v>88000</v>
      </c>
      <c r="C36" s="106">
        <v>124194</v>
      </c>
      <c r="D36" s="91" t="s">
        <v>117</v>
      </c>
      <c r="E36" s="84"/>
      <c r="F36" s="90"/>
    </row>
    <row r="37" spans="1:6" ht="14.25" thickBot="1">
      <c r="A37" s="96" t="s">
        <v>185</v>
      </c>
      <c r="B37" s="97">
        <f>SUM(B27:B36)</f>
        <v>1136800</v>
      </c>
      <c r="C37" s="107">
        <f>SUM(C27:C36)</f>
        <v>1157772</v>
      </c>
      <c r="D37" s="96" t="s">
        <v>185</v>
      </c>
      <c r="E37" s="97">
        <f>SUM(E27:E36)</f>
        <v>1045524</v>
      </c>
      <c r="F37" s="99">
        <f>SUM(F27:F36)</f>
        <v>1004917</v>
      </c>
    </row>
    <row r="38" spans="1:6" ht="13.5" thickBot="1">
      <c r="A38" s="100" t="s">
        <v>186</v>
      </c>
      <c r="B38" s="101"/>
      <c r="C38" s="101"/>
      <c r="D38" s="100" t="s">
        <v>187</v>
      </c>
      <c r="E38" s="101">
        <f>SUM(B37-E37)</f>
        <v>91276</v>
      </c>
      <c r="F38" s="108">
        <f>SUM(C37-F37)</f>
        <v>152855</v>
      </c>
    </row>
  </sheetData>
  <sheetProtection/>
  <mergeCells count="2">
    <mergeCell ref="E22:F22"/>
    <mergeCell ref="C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6.375" style="110" customWidth="1"/>
    <col min="2" max="2" width="8.00390625" style="110" customWidth="1"/>
    <col min="3" max="3" width="39.25390625" style="110" customWidth="1"/>
    <col min="4" max="4" width="12.75390625" style="110" customWidth="1"/>
    <col min="5" max="5" width="15.125" style="110" customWidth="1"/>
    <col min="6" max="6" width="12.125" style="110" customWidth="1"/>
    <col min="7" max="16384" width="9.125" style="110" customWidth="1"/>
  </cols>
  <sheetData>
    <row r="1" spans="1:6" ht="15">
      <c r="A1" s="109"/>
      <c r="B1" s="109"/>
      <c r="C1" s="1079" t="s">
        <v>910</v>
      </c>
      <c r="D1" s="1080"/>
      <c r="E1" s="1080"/>
      <c r="F1" s="1080"/>
    </row>
    <row r="2" spans="1:5" ht="15">
      <c r="A2" s="1081" t="s">
        <v>199</v>
      </c>
      <c r="B2" s="1081"/>
      <c r="C2" s="1081"/>
      <c r="D2" s="1081"/>
      <c r="E2" s="1081"/>
    </row>
    <row r="3" spans="1:5" ht="15">
      <c r="A3" s="1081" t="s">
        <v>498</v>
      </c>
      <c r="B3" s="1081"/>
      <c r="C3" s="1081"/>
      <c r="D3" s="1081"/>
      <c r="E3" s="1081"/>
    </row>
    <row r="5" spans="1:5" ht="15.75">
      <c r="A5" s="111" t="s">
        <v>200</v>
      </c>
      <c r="B5" s="111"/>
      <c r="C5" s="111"/>
      <c r="D5" s="111"/>
      <c r="E5" s="111"/>
    </row>
    <row r="6" spans="1:5" ht="16.5" thickBot="1">
      <c r="A6" s="111"/>
      <c r="B6" s="111"/>
      <c r="C6" s="111"/>
      <c r="D6" s="1087" t="s">
        <v>3</v>
      </c>
      <c r="E6" s="1087"/>
    </row>
    <row r="7" spans="1:6" ht="72" thickBot="1">
      <c r="A7" s="383" t="s">
        <v>201</v>
      </c>
      <c r="B7" s="384" t="s">
        <v>202</v>
      </c>
      <c r="C7" s="385" t="s">
        <v>203</v>
      </c>
      <c r="D7" s="385" t="s">
        <v>449</v>
      </c>
      <c r="E7" s="386" t="s">
        <v>520</v>
      </c>
      <c r="F7" s="388" t="s">
        <v>501</v>
      </c>
    </row>
    <row r="8" spans="1:6" ht="15.75" thickBot="1">
      <c r="A8" s="118">
        <v>1</v>
      </c>
      <c r="B8" s="119">
        <v>2</v>
      </c>
      <c r="C8" s="119">
        <v>3</v>
      </c>
      <c r="D8" s="119">
        <v>4</v>
      </c>
      <c r="E8" s="120">
        <v>5</v>
      </c>
      <c r="F8" s="387">
        <v>6</v>
      </c>
    </row>
    <row r="9" spans="1:6" ht="15">
      <c r="A9" s="357" t="s">
        <v>14</v>
      </c>
      <c r="B9" s="123" t="s">
        <v>44</v>
      </c>
      <c r="C9" s="124" t="s">
        <v>204</v>
      </c>
      <c r="D9" s="125"/>
      <c r="E9" s="353"/>
      <c r="F9" s="389"/>
    </row>
    <row r="10" spans="1:6" ht="15">
      <c r="A10" s="128" t="s">
        <v>15</v>
      </c>
      <c r="B10" s="129"/>
      <c r="C10" s="130" t="s">
        <v>205</v>
      </c>
      <c r="D10" s="131"/>
      <c r="E10" s="337"/>
      <c r="F10" s="390"/>
    </row>
    <row r="11" spans="1:6" ht="15">
      <c r="A11" s="128" t="s">
        <v>16</v>
      </c>
      <c r="B11" s="129"/>
      <c r="C11" s="134" t="s">
        <v>206</v>
      </c>
      <c r="D11" s="135"/>
      <c r="E11" s="136"/>
      <c r="F11" s="391"/>
    </row>
    <row r="12" spans="1:6" ht="15">
      <c r="A12" s="128" t="s">
        <v>17</v>
      </c>
      <c r="B12" s="129"/>
      <c r="C12" s="134" t="s">
        <v>207</v>
      </c>
      <c r="D12" s="135">
        <v>20571</v>
      </c>
      <c r="E12" s="136">
        <v>30741</v>
      </c>
      <c r="F12" s="391">
        <v>30741</v>
      </c>
    </row>
    <row r="13" spans="1:6" ht="15">
      <c r="A13" s="128" t="s">
        <v>18</v>
      </c>
      <c r="B13" s="129"/>
      <c r="C13" s="134" t="s">
        <v>208</v>
      </c>
      <c r="D13" s="135"/>
      <c r="E13" s="136"/>
      <c r="F13" s="391"/>
    </row>
    <row r="14" spans="1:6" ht="15">
      <c r="A14" s="128"/>
      <c r="B14" s="138"/>
      <c r="C14" s="139" t="s">
        <v>209</v>
      </c>
      <c r="D14" s="140"/>
      <c r="E14" s="273"/>
      <c r="F14" s="391"/>
    </row>
    <row r="15" spans="1:6" ht="26.25" thickBot="1">
      <c r="A15" s="128" t="s">
        <v>19</v>
      </c>
      <c r="B15" s="143"/>
      <c r="C15" s="144" t="s">
        <v>210</v>
      </c>
      <c r="D15" s="145"/>
      <c r="E15" s="193"/>
      <c r="F15" s="391"/>
    </row>
    <row r="16" spans="1:7" ht="15.75" thickBot="1">
      <c r="A16" s="128" t="s">
        <v>20</v>
      </c>
      <c r="B16" s="148"/>
      <c r="C16" s="149" t="s">
        <v>211</v>
      </c>
      <c r="D16" s="150">
        <f>SUM(D11:D15)</f>
        <v>20571</v>
      </c>
      <c r="E16" s="231">
        <f>SUM(E11:E15)</f>
        <v>30741</v>
      </c>
      <c r="F16" s="152">
        <f>SUM(F11:F15)</f>
        <v>30741</v>
      </c>
      <c r="G16" s="153"/>
    </row>
    <row r="17" spans="1:6" ht="15">
      <c r="A17" s="128" t="s">
        <v>45</v>
      </c>
      <c r="B17" s="154"/>
      <c r="C17" s="155" t="s">
        <v>212</v>
      </c>
      <c r="D17" s="156"/>
      <c r="E17" s="336"/>
      <c r="F17" s="391"/>
    </row>
    <row r="18" spans="1:6" ht="15">
      <c r="A18" s="128" t="s">
        <v>46</v>
      </c>
      <c r="B18" s="158"/>
      <c r="C18" s="159" t="s">
        <v>213</v>
      </c>
      <c r="D18" s="160">
        <v>80000</v>
      </c>
      <c r="E18" s="161">
        <v>83190</v>
      </c>
      <c r="F18" s="391">
        <v>83190</v>
      </c>
    </row>
    <row r="19" spans="1:6" ht="15">
      <c r="A19" s="128" t="s">
        <v>22</v>
      </c>
      <c r="B19" s="163"/>
      <c r="C19" s="164" t="s">
        <v>214</v>
      </c>
      <c r="D19" s="165">
        <v>8500</v>
      </c>
      <c r="E19" s="136">
        <v>9682</v>
      </c>
      <c r="F19" s="391">
        <v>9682</v>
      </c>
    </row>
    <row r="20" spans="1:6" ht="26.25" thickBot="1">
      <c r="A20" s="128" t="s">
        <v>23</v>
      </c>
      <c r="B20" s="167"/>
      <c r="C20" s="189" t="s">
        <v>215</v>
      </c>
      <c r="D20" s="299">
        <v>2000</v>
      </c>
      <c r="E20" s="300">
        <v>3397</v>
      </c>
      <c r="F20" s="392">
        <v>3282</v>
      </c>
    </row>
    <row r="21" spans="1:6" ht="15.75" thickBot="1">
      <c r="A21" s="128"/>
      <c r="B21" s="879"/>
      <c r="C21" s="964" t="s">
        <v>471</v>
      </c>
      <c r="D21" s="299"/>
      <c r="E21" s="300">
        <v>10863</v>
      </c>
      <c r="F21" s="965">
        <v>10863</v>
      </c>
    </row>
    <row r="22" spans="1:6" ht="26.25" thickBot="1">
      <c r="A22" s="128" t="s">
        <v>24</v>
      </c>
      <c r="B22" s="204"/>
      <c r="C22" s="360" t="s">
        <v>216</v>
      </c>
      <c r="D22" s="174">
        <f>SUM(D18:D20)</f>
        <v>90500</v>
      </c>
      <c r="E22" s="231">
        <f>SUM(E18:E21)</f>
        <v>107132</v>
      </c>
      <c r="F22" s="152">
        <f>SUM(F18:F21)</f>
        <v>107017</v>
      </c>
    </row>
    <row r="23" spans="1:6" ht="15.75" thickBot="1">
      <c r="A23" s="361" t="s">
        <v>25</v>
      </c>
      <c r="B23" s="362"/>
      <c r="C23" s="277" t="s">
        <v>217</v>
      </c>
      <c r="D23" s="363">
        <f>SUM(D16+D22)</f>
        <v>111071</v>
      </c>
      <c r="E23" s="231">
        <f>SUM(E16+E22)</f>
        <v>137873</v>
      </c>
      <c r="F23" s="152">
        <f>SUM(F16+F22)</f>
        <v>137758</v>
      </c>
    </row>
    <row r="24" spans="1:6" ht="15">
      <c r="A24" s="128" t="s">
        <v>10</v>
      </c>
      <c r="B24" s="180" t="s">
        <v>48</v>
      </c>
      <c r="C24" s="155" t="s">
        <v>218</v>
      </c>
      <c r="D24" s="181"/>
      <c r="E24" s="182"/>
      <c r="F24" s="391"/>
    </row>
    <row r="25" spans="1:6" ht="15">
      <c r="A25" s="128" t="s">
        <v>11</v>
      </c>
      <c r="B25" s="184"/>
      <c r="C25" s="130" t="s">
        <v>219</v>
      </c>
      <c r="D25" s="185"/>
      <c r="E25" s="186"/>
      <c r="F25" s="391"/>
    </row>
    <row r="26" spans="1:6" ht="15">
      <c r="A26" s="128" t="s">
        <v>12</v>
      </c>
      <c r="B26" s="163"/>
      <c r="C26" s="159" t="s">
        <v>220</v>
      </c>
      <c r="D26" s="135">
        <v>397190</v>
      </c>
      <c r="E26" s="136">
        <v>402692</v>
      </c>
      <c r="F26" s="391">
        <v>402692</v>
      </c>
    </row>
    <row r="27" spans="1:6" ht="15">
      <c r="A27" s="128" t="s">
        <v>27</v>
      </c>
      <c r="B27" s="163"/>
      <c r="C27" s="164" t="s">
        <v>221</v>
      </c>
      <c r="D27" s="135"/>
      <c r="E27" s="338"/>
      <c r="F27" s="391"/>
    </row>
    <row r="28" spans="1:6" ht="15">
      <c r="A28" s="128" t="s">
        <v>28</v>
      </c>
      <c r="B28" s="163"/>
      <c r="C28" s="164" t="s">
        <v>222</v>
      </c>
      <c r="D28" s="135">
        <v>58000</v>
      </c>
      <c r="E28" s="136">
        <v>49395</v>
      </c>
      <c r="F28" s="391">
        <v>49395</v>
      </c>
    </row>
    <row r="29" spans="1:6" ht="25.5">
      <c r="A29" s="128" t="s">
        <v>29</v>
      </c>
      <c r="B29" s="163"/>
      <c r="C29" s="189" t="s">
        <v>223</v>
      </c>
      <c r="D29" s="135"/>
      <c r="E29" s="338">
        <v>9000</v>
      </c>
      <c r="F29" s="391">
        <v>9000</v>
      </c>
    </row>
    <row r="30" spans="1:6" ht="15">
      <c r="A30" s="128" t="s">
        <v>30</v>
      </c>
      <c r="B30" s="351"/>
      <c r="C30" s="189" t="s">
        <v>224</v>
      </c>
      <c r="D30" s="272"/>
      <c r="E30" s="798"/>
      <c r="F30" s="393"/>
    </row>
    <row r="31" spans="1:6" ht="15">
      <c r="A31" s="354"/>
      <c r="B31" s="351"/>
      <c r="C31" s="189" t="s">
        <v>344</v>
      </c>
      <c r="D31" s="272"/>
      <c r="E31" s="355"/>
      <c r="F31" s="393"/>
    </row>
    <row r="32" spans="1:6" ht="15.75" thickBot="1">
      <c r="A32" s="357"/>
      <c r="B32" s="358"/>
      <c r="C32" s="200" t="s">
        <v>470</v>
      </c>
      <c r="D32" s="140"/>
      <c r="E32" s="359"/>
      <c r="F32" s="394"/>
    </row>
    <row r="33" spans="1:6" ht="26.25" thickBot="1">
      <c r="A33" s="356" t="s">
        <v>31</v>
      </c>
      <c r="B33" s="302"/>
      <c r="C33" s="277" t="s">
        <v>225</v>
      </c>
      <c r="D33" s="174">
        <f>SUM(D26:D30)</f>
        <v>455190</v>
      </c>
      <c r="E33" s="174">
        <f>SUM(E26:E32)</f>
        <v>461087</v>
      </c>
      <c r="F33" s="152">
        <f>SUM(F26:F32)</f>
        <v>461087</v>
      </c>
    </row>
    <row r="34" spans="1:6" ht="15">
      <c r="A34" s="349" t="s">
        <v>32</v>
      </c>
      <c r="B34" s="323" t="s">
        <v>49</v>
      </c>
      <c r="C34" s="124" t="s">
        <v>226</v>
      </c>
      <c r="D34" s="125"/>
      <c r="E34" s="353"/>
      <c r="F34" s="395"/>
    </row>
    <row r="35" spans="1:6" ht="25.5">
      <c r="A35" s="128" t="s">
        <v>33</v>
      </c>
      <c r="B35" s="158"/>
      <c r="C35" s="159" t="s">
        <v>227</v>
      </c>
      <c r="D35" s="160">
        <v>6000</v>
      </c>
      <c r="E35" s="339">
        <v>11413</v>
      </c>
      <c r="F35" s="396">
        <v>11413</v>
      </c>
    </row>
    <row r="36" spans="1:6" ht="25.5">
      <c r="A36" s="128" t="s">
        <v>34</v>
      </c>
      <c r="B36" s="163"/>
      <c r="C36" s="164" t="s">
        <v>228</v>
      </c>
      <c r="D36" s="165"/>
      <c r="E36" s="166"/>
      <c r="F36" s="391">
        <v>150</v>
      </c>
    </row>
    <row r="37" spans="1:6" ht="15.75" thickBot="1">
      <c r="A37" s="128" t="s">
        <v>35</v>
      </c>
      <c r="B37" s="199"/>
      <c r="C37" s="200" t="s">
        <v>229</v>
      </c>
      <c r="D37" s="201"/>
      <c r="E37" s="202"/>
      <c r="F37" s="391"/>
    </row>
    <row r="38" spans="1:6" ht="15.75" thickBot="1">
      <c r="A38" s="128" t="s">
        <v>36</v>
      </c>
      <c r="B38" s="204"/>
      <c r="C38" s="205" t="s">
        <v>230</v>
      </c>
      <c r="D38" s="206">
        <f>SUM(D35:D37)</f>
        <v>6000</v>
      </c>
      <c r="E38" s="231">
        <f>SUM(E35:E37)</f>
        <v>11413</v>
      </c>
      <c r="F38" s="152">
        <f>SUM(F35:F37)</f>
        <v>11563</v>
      </c>
    </row>
    <row r="39" spans="1:6" ht="15">
      <c r="A39" s="128" t="s">
        <v>37</v>
      </c>
      <c r="B39" s="208" t="s">
        <v>50</v>
      </c>
      <c r="C39" s="209" t="s">
        <v>231</v>
      </c>
      <c r="D39" s="160"/>
      <c r="E39" s="161"/>
      <c r="F39" s="391"/>
    </row>
    <row r="40" spans="1:6" ht="15">
      <c r="A40" s="128" t="s">
        <v>38</v>
      </c>
      <c r="B40" s="210"/>
      <c r="C40" s="209" t="s">
        <v>232</v>
      </c>
      <c r="D40" s="160">
        <v>84501</v>
      </c>
      <c r="E40" s="161">
        <v>106762</v>
      </c>
      <c r="F40" s="391">
        <v>104918</v>
      </c>
    </row>
    <row r="41" spans="1:6" ht="15">
      <c r="A41" s="128" t="s">
        <v>39</v>
      </c>
      <c r="B41" s="210"/>
      <c r="C41" s="209" t="s">
        <v>233</v>
      </c>
      <c r="D41" s="211">
        <v>13632</v>
      </c>
      <c r="E41" s="212">
        <v>13632</v>
      </c>
      <c r="F41" s="391"/>
    </row>
    <row r="42" spans="1:6" ht="15.75" thickBot="1">
      <c r="A42" s="128" t="s">
        <v>40</v>
      </c>
      <c r="B42" s="364"/>
      <c r="C42" s="365" t="s">
        <v>234</v>
      </c>
      <c r="D42" s="201">
        <v>1017832</v>
      </c>
      <c r="E42" s="202">
        <v>1020786</v>
      </c>
      <c r="F42" s="393">
        <v>1018686</v>
      </c>
    </row>
    <row r="43" spans="1:6" ht="15.75" thickBot="1">
      <c r="A43" s="361" t="s">
        <v>41</v>
      </c>
      <c r="B43" s="366"/>
      <c r="C43" s="367" t="s">
        <v>235</v>
      </c>
      <c r="D43" s="174">
        <f>SUM(D40+D42)</f>
        <v>1102333</v>
      </c>
      <c r="E43" s="231">
        <f>SUM(E40+E42)</f>
        <v>1127548</v>
      </c>
      <c r="F43" s="152">
        <f>SUM(F40+F42)</f>
        <v>1123604</v>
      </c>
    </row>
    <row r="44" spans="1:6" ht="15.75" thickBot="1">
      <c r="A44" s="361" t="s">
        <v>42</v>
      </c>
      <c r="B44" s="368" t="s">
        <v>57</v>
      </c>
      <c r="C44" s="149" t="s">
        <v>236</v>
      </c>
      <c r="D44" s="221"/>
      <c r="E44" s="340"/>
      <c r="F44" s="369"/>
    </row>
    <row r="45" spans="1:6" ht="25.5">
      <c r="A45" s="128" t="s">
        <v>51</v>
      </c>
      <c r="B45" s="224"/>
      <c r="C45" s="225" t="s">
        <v>237</v>
      </c>
      <c r="D45" s="160"/>
      <c r="E45" s="341"/>
      <c r="F45" s="395"/>
    </row>
    <row r="46" spans="1:6" ht="26.25" thickBot="1">
      <c r="A46" s="128" t="s">
        <v>52</v>
      </c>
      <c r="B46" s="271"/>
      <c r="C46" s="370" t="s">
        <v>238</v>
      </c>
      <c r="D46" s="201">
        <v>3000</v>
      </c>
      <c r="E46" s="273">
        <v>3479</v>
      </c>
      <c r="F46" s="392">
        <v>3329</v>
      </c>
    </row>
    <row r="47" spans="1:6" ht="15.75" thickBot="1">
      <c r="A47" s="361" t="s">
        <v>53</v>
      </c>
      <c r="B47" s="371"/>
      <c r="C47" s="230" t="s">
        <v>239</v>
      </c>
      <c r="D47" s="174">
        <f>SUM(D45:D46)</f>
        <v>3000</v>
      </c>
      <c r="E47" s="231">
        <f>SUM(E46)</f>
        <v>3479</v>
      </c>
      <c r="F47" s="152">
        <f>SUM(F45:F46)</f>
        <v>3329</v>
      </c>
    </row>
    <row r="48" spans="1:6" ht="15">
      <c r="A48" s="128" t="s">
        <v>54</v>
      </c>
      <c r="B48" s="184" t="s">
        <v>240</v>
      </c>
      <c r="C48" s="232" t="s">
        <v>241</v>
      </c>
      <c r="D48" s="185"/>
      <c r="E48" s="186"/>
      <c r="F48" s="395"/>
    </row>
    <row r="49" spans="1:6" ht="15">
      <c r="A49" s="128" t="s">
        <v>55</v>
      </c>
      <c r="B49" s="233"/>
      <c r="C49" s="134" t="s">
        <v>242</v>
      </c>
      <c r="D49" s="135"/>
      <c r="E49" s="136"/>
      <c r="F49" s="391"/>
    </row>
    <row r="50" spans="1:6" ht="15.75" thickBot="1">
      <c r="A50" s="128" t="s">
        <v>56</v>
      </c>
      <c r="B50" s="372"/>
      <c r="C50" s="373" t="s">
        <v>243</v>
      </c>
      <c r="D50" s="272"/>
      <c r="E50" s="273">
        <f>SUM(D50)</f>
        <v>0</v>
      </c>
      <c r="F50" s="393"/>
    </row>
    <row r="51" spans="1:6" ht="15.75" thickBot="1">
      <c r="A51" s="361" t="s">
        <v>244</v>
      </c>
      <c r="B51" s="368"/>
      <c r="C51" s="230" t="s">
        <v>245</v>
      </c>
      <c r="D51" s="174">
        <f>SUM(D49:D50)</f>
        <v>0</v>
      </c>
      <c r="E51" s="231">
        <f>SUM(E49:E50)</f>
        <v>0</v>
      </c>
      <c r="F51" s="369">
        <f>SUM(F49:F50)</f>
        <v>0</v>
      </c>
    </row>
    <row r="52" spans="1:6" ht="15.75" thickBot="1">
      <c r="A52" s="361"/>
      <c r="B52" s="368"/>
      <c r="C52" s="230" t="s">
        <v>469</v>
      </c>
      <c r="D52" s="174">
        <v>6500</v>
      </c>
      <c r="E52" s="231">
        <v>6364</v>
      </c>
      <c r="F52" s="407">
        <v>6364</v>
      </c>
    </row>
    <row r="53" spans="1:6" ht="15.75" thickBot="1">
      <c r="A53" s="361" t="s">
        <v>246</v>
      </c>
      <c r="B53" s="368"/>
      <c r="C53" s="230" t="s">
        <v>247</v>
      </c>
      <c r="D53" s="221">
        <f>SUM(D23+D33+D38+D43+D47+D51+D52)</f>
        <v>1684094</v>
      </c>
      <c r="E53" s="231">
        <f>SUM(E23+E33+E38+E43+E47+E51+E52)</f>
        <v>1747764</v>
      </c>
      <c r="F53" s="231">
        <f>SUM(F23+F33+F38+F43+F47+F51+F52)</f>
        <v>1743705</v>
      </c>
    </row>
    <row r="54" spans="1:6" ht="25.5">
      <c r="A54" s="128" t="s">
        <v>248</v>
      </c>
      <c r="B54" s="184" t="s">
        <v>249</v>
      </c>
      <c r="C54" s="262" t="s">
        <v>250</v>
      </c>
      <c r="D54" s="254"/>
      <c r="E54" s="255"/>
      <c r="F54" s="395"/>
    </row>
    <row r="55" spans="1:6" ht="15">
      <c r="A55" s="128" t="s">
        <v>251</v>
      </c>
      <c r="B55" s="233"/>
      <c r="C55" s="134" t="s">
        <v>252</v>
      </c>
      <c r="D55" s="241"/>
      <c r="E55" s="242"/>
      <c r="F55" s="391"/>
    </row>
    <row r="56" spans="1:6" ht="15">
      <c r="A56" s="128" t="s">
        <v>253</v>
      </c>
      <c r="B56" s="233"/>
      <c r="C56" s="134" t="s">
        <v>254</v>
      </c>
      <c r="D56" s="241"/>
      <c r="E56" s="342"/>
      <c r="F56" s="391">
        <v>14250</v>
      </c>
    </row>
    <row r="57" spans="1:6" ht="15.75" thickBot="1">
      <c r="A57" s="128" t="s">
        <v>255</v>
      </c>
      <c r="B57" s="374"/>
      <c r="C57" s="373" t="s">
        <v>256</v>
      </c>
      <c r="D57" s="375">
        <v>88000</v>
      </c>
      <c r="E57" s="376">
        <v>109944</v>
      </c>
      <c r="F57" s="393">
        <v>109944</v>
      </c>
    </row>
    <row r="58" spans="1:6" ht="15.75" thickBot="1">
      <c r="A58" s="361" t="s">
        <v>257</v>
      </c>
      <c r="B58" s="368"/>
      <c r="C58" s="149" t="s">
        <v>258</v>
      </c>
      <c r="D58" s="221">
        <f>SUM(D56:D57)</f>
        <v>88000</v>
      </c>
      <c r="E58" s="222">
        <f>SUM(E55:E57)</f>
        <v>109944</v>
      </c>
      <c r="F58" s="253">
        <f>SUM(F55:F57)</f>
        <v>124194</v>
      </c>
    </row>
    <row r="59" spans="1:6" ht="25.5">
      <c r="A59" s="128" t="s">
        <v>259</v>
      </c>
      <c r="B59" s="184"/>
      <c r="C59" s="262" t="s">
        <v>260</v>
      </c>
      <c r="D59" s="254"/>
      <c r="E59" s="255"/>
      <c r="F59" s="395"/>
    </row>
    <row r="60" spans="1:6" ht="15">
      <c r="A60" s="128" t="s">
        <v>261</v>
      </c>
      <c r="B60" s="233" t="s">
        <v>262</v>
      </c>
      <c r="C60" s="130" t="s">
        <v>263</v>
      </c>
      <c r="D60" s="244"/>
      <c r="E60" s="245"/>
      <c r="F60" s="391"/>
    </row>
    <row r="61" spans="1:6" ht="15">
      <c r="A61" s="128" t="s">
        <v>264</v>
      </c>
      <c r="B61" s="233"/>
      <c r="C61" s="134" t="s">
        <v>265</v>
      </c>
      <c r="D61" s="244"/>
      <c r="E61" s="342"/>
      <c r="F61" s="391"/>
    </row>
    <row r="62" spans="1:6" ht="15.75" thickBot="1">
      <c r="A62" s="128" t="s">
        <v>266</v>
      </c>
      <c r="B62" s="374"/>
      <c r="C62" s="373" t="s">
        <v>267</v>
      </c>
      <c r="D62" s="377"/>
      <c r="E62" s="378"/>
      <c r="F62" s="393"/>
    </row>
    <row r="63" spans="1:6" ht="26.25" thickBot="1">
      <c r="A63" s="361" t="s">
        <v>268</v>
      </c>
      <c r="B63" s="368"/>
      <c r="C63" s="149" t="s">
        <v>269</v>
      </c>
      <c r="D63" s="221"/>
      <c r="E63" s="379"/>
      <c r="F63" s="369"/>
    </row>
    <row r="64" spans="1:6" ht="15">
      <c r="A64" s="128" t="s">
        <v>270</v>
      </c>
      <c r="B64" s="184" t="s">
        <v>271</v>
      </c>
      <c r="C64" s="262" t="s">
        <v>272</v>
      </c>
      <c r="D64" s="254"/>
      <c r="E64" s="255"/>
      <c r="F64" s="395"/>
    </row>
    <row r="65" spans="1:6" ht="15">
      <c r="A65" s="128" t="s">
        <v>273</v>
      </c>
      <c r="B65" s="233"/>
      <c r="C65" s="134" t="s">
        <v>265</v>
      </c>
      <c r="D65" s="244"/>
      <c r="E65" s="342"/>
      <c r="F65" s="391"/>
    </row>
    <row r="66" spans="1:6" ht="15.75" thickBot="1">
      <c r="A66" s="128" t="s">
        <v>274</v>
      </c>
      <c r="B66" s="184"/>
      <c r="C66" s="139" t="s">
        <v>267</v>
      </c>
      <c r="D66" s="254"/>
      <c r="E66" s="343"/>
      <c r="F66" s="393"/>
    </row>
    <row r="67" spans="1:6" ht="15.75" thickBot="1">
      <c r="A67" s="361" t="s">
        <v>275</v>
      </c>
      <c r="B67" s="368"/>
      <c r="C67" s="149" t="s">
        <v>276</v>
      </c>
      <c r="D67" s="221"/>
      <c r="E67" s="379"/>
      <c r="F67" s="369"/>
    </row>
    <row r="68" spans="1:6" ht="15.75" thickBot="1">
      <c r="A68" s="361" t="s">
        <v>277</v>
      </c>
      <c r="B68" s="368" t="s">
        <v>278</v>
      </c>
      <c r="C68" s="230" t="s">
        <v>279</v>
      </c>
      <c r="D68" s="221"/>
      <c r="E68" s="222"/>
      <c r="F68" s="369"/>
    </row>
    <row r="69" spans="1:6" ht="15">
      <c r="A69" s="128" t="s">
        <v>280</v>
      </c>
      <c r="B69" s="380"/>
      <c r="C69" s="124" t="s">
        <v>281</v>
      </c>
      <c r="D69" s="381"/>
      <c r="E69" s="382"/>
      <c r="F69" s="395"/>
    </row>
    <row r="70" spans="1:6" ht="15">
      <c r="A70" s="128" t="s">
        <v>282</v>
      </c>
      <c r="B70" s="267"/>
      <c r="C70" s="134" t="s">
        <v>283</v>
      </c>
      <c r="D70" s="241">
        <v>21968</v>
      </c>
      <c r="E70" s="242">
        <v>21968</v>
      </c>
      <c r="F70" s="391"/>
    </row>
    <row r="71" spans="1:6" ht="15">
      <c r="A71" s="128" t="s">
        <v>284</v>
      </c>
      <c r="B71" s="184"/>
      <c r="C71" s="139" t="s">
        <v>285</v>
      </c>
      <c r="D71" s="268"/>
      <c r="E71" s="343"/>
      <c r="F71" s="391"/>
    </row>
    <row r="72" spans="1:6" ht="15">
      <c r="A72" s="128" t="s">
        <v>286</v>
      </c>
      <c r="B72" s="271"/>
      <c r="C72" s="189" t="s">
        <v>287</v>
      </c>
      <c r="D72" s="272"/>
      <c r="E72" s="202"/>
      <c r="F72" s="391"/>
    </row>
    <row r="73" spans="1:6" ht="15">
      <c r="A73" s="128" t="s">
        <v>288</v>
      </c>
      <c r="B73" s="274"/>
      <c r="C73" s="134" t="s">
        <v>289</v>
      </c>
      <c r="D73" s="135"/>
      <c r="E73" s="166"/>
      <c r="F73" s="391"/>
    </row>
    <row r="74" spans="1:6" ht="15.75" thickBot="1">
      <c r="A74" s="128" t="s">
        <v>290</v>
      </c>
      <c r="B74" s="275"/>
      <c r="C74" s="139" t="s">
        <v>291</v>
      </c>
      <c r="D74" s="145"/>
      <c r="E74" s="344"/>
      <c r="F74" s="391"/>
    </row>
    <row r="75" spans="1:6" ht="15.75" thickBot="1">
      <c r="A75" s="128" t="s">
        <v>292</v>
      </c>
      <c r="B75" s="229"/>
      <c r="C75" s="277" t="s">
        <v>293</v>
      </c>
      <c r="D75" s="787">
        <f>SUM(D70:D74)</f>
        <v>21968</v>
      </c>
      <c r="E75" s="788">
        <f>SUM(E70:E74)</f>
        <v>21968</v>
      </c>
      <c r="F75" s="789">
        <f>SUM(F70:F74)</f>
        <v>0</v>
      </c>
    </row>
    <row r="76" spans="1:6" ht="15.75" thickBot="1">
      <c r="A76" s="128" t="s">
        <v>294</v>
      </c>
      <c r="B76" s="278"/>
      <c r="C76" s="779" t="s">
        <v>432</v>
      </c>
      <c r="D76" s="785"/>
      <c r="E76" s="785"/>
      <c r="F76" s="785"/>
    </row>
    <row r="77" spans="1:6" ht="15.75" thickBot="1">
      <c r="A77" s="128" t="s">
        <v>296</v>
      </c>
      <c r="B77" s="278"/>
      <c r="C77" s="779" t="s">
        <v>433</v>
      </c>
      <c r="D77" s="785"/>
      <c r="E77" s="785"/>
      <c r="F77" s="785"/>
    </row>
    <row r="78" spans="1:6" ht="15.75" thickBot="1">
      <c r="A78" s="128" t="s">
        <v>428</v>
      </c>
      <c r="B78" s="278"/>
      <c r="C78" s="237" t="s">
        <v>429</v>
      </c>
      <c r="D78" s="185">
        <v>-188960</v>
      </c>
      <c r="E78" s="186">
        <v>-181683</v>
      </c>
      <c r="F78" s="799">
        <v>-181683</v>
      </c>
    </row>
    <row r="79" spans="1:6" ht="15.75" thickBot="1">
      <c r="A79" s="397" t="s">
        <v>431</v>
      </c>
      <c r="B79" s="279"/>
      <c r="C79" s="230" t="s">
        <v>297</v>
      </c>
      <c r="D79" s="221">
        <f>SUM(D53+D75+D58+D78)</f>
        <v>1605102</v>
      </c>
      <c r="E79" s="340">
        <f>SUM(E53+E58+E75+E78)</f>
        <v>1697993</v>
      </c>
      <c r="F79" s="223">
        <f>SUM(F53+F58+F75+F76+F77+F78)</f>
        <v>1686216</v>
      </c>
    </row>
    <row r="80" spans="1:5" ht="15.75">
      <c r="A80" s="280"/>
      <c r="B80" s="280"/>
      <c r="C80" s="281"/>
      <c r="D80" s="282"/>
      <c r="E80" s="282"/>
    </row>
    <row r="81" spans="1:5" ht="15.75">
      <c r="A81" s="280"/>
      <c r="B81" s="280"/>
      <c r="C81" s="281"/>
      <c r="D81" s="282"/>
      <c r="E81" s="282"/>
    </row>
    <row r="82" spans="1:5" ht="15.75">
      <c r="A82" s="280"/>
      <c r="B82" s="280"/>
      <c r="C82" s="281"/>
      <c r="D82" s="282"/>
      <c r="E82" s="282"/>
    </row>
    <row r="83" spans="1:6" ht="15">
      <c r="A83" s="109"/>
      <c r="B83" s="109"/>
      <c r="C83" s="1079"/>
      <c r="D83" s="1080"/>
      <c r="E83" s="1080"/>
      <c r="F83" s="1080"/>
    </row>
    <row r="84" spans="1:5" ht="15">
      <c r="A84" s="1081" t="s">
        <v>298</v>
      </c>
      <c r="B84" s="1081"/>
      <c r="C84" s="1081"/>
      <c r="D84" s="1081"/>
      <c r="E84" s="1081"/>
    </row>
    <row r="85" spans="1:5" ht="15">
      <c r="A85" s="1081" t="s">
        <v>498</v>
      </c>
      <c r="B85" s="1081"/>
      <c r="C85" s="1081"/>
      <c r="D85" s="1081"/>
      <c r="E85" s="1081"/>
    </row>
    <row r="86" spans="1:5" ht="15.75">
      <c r="A86" s="283"/>
      <c r="B86" s="283"/>
      <c r="C86" s="283"/>
      <c r="D86" s="283"/>
      <c r="E86" s="283"/>
    </row>
    <row r="87" spans="1:5" ht="15.75">
      <c r="A87" s="111" t="s">
        <v>299</v>
      </c>
      <c r="B87" s="111"/>
      <c r="C87" s="111"/>
      <c r="D87" s="111"/>
      <c r="E87" s="111"/>
    </row>
    <row r="88" spans="1:5" ht="16.5" thickBot="1">
      <c r="A88" s="111"/>
      <c r="B88" s="111"/>
      <c r="C88" s="111"/>
      <c r="D88" s="1087" t="s">
        <v>3</v>
      </c>
      <c r="E88" s="1087"/>
    </row>
    <row r="89" spans="1:6" ht="57.75" thickBot="1">
      <c r="A89" s="383" t="s">
        <v>149</v>
      </c>
      <c r="B89" s="384" t="s">
        <v>300</v>
      </c>
      <c r="C89" s="385" t="s">
        <v>301</v>
      </c>
      <c r="D89" s="385" t="s">
        <v>449</v>
      </c>
      <c r="E89" s="386" t="s">
        <v>520</v>
      </c>
      <c r="F89" s="388" t="s">
        <v>501</v>
      </c>
    </row>
    <row r="90" spans="1:6" ht="15.75" thickBot="1">
      <c r="A90" s="118">
        <v>1</v>
      </c>
      <c r="B90" s="284">
        <v>2</v>
      </c>
      <c r="C90" s="119">
        <v>3</v>
      </c>
      <c r="D90" s="119">
        <v>4</v>
      </c>
      <c r="E90" s="120">
        <v>5</v>
      </c>
      <c r="F90" s="387">
        <v>6</v>
      </c>
    </row>
    <row r="91" spans="1:6" ht="15.75" thickBot="1">
      <c r="A91" s="398" t="s">
        <v>14</v>
      </c>
      <c r="B91" s="399" t="s">
        <v>44</v>
      </c>
      <c r="C91" s="149" t="s">
        <v>302</v>
      </c>
      <c r="D91" s="221"/>
      <c r="E91" s="340"/>
      <c r="F91" s="400"/>
    </row>
    <row r="92" spans="1:6" ht="15">
      <c r="A92" s="288" t="s">
        <v>15</v>
      </c>
      <c r="B92" s="158"/>
      <c r="C92" s="159" t="s">
        <v>303</v>
      </c>
      <c r="D92" s="160">
        <v>61733</v>
      </c>
      <c r="E92" s="339">
        <v>110303</v>
      </c>
      <c r="F92" s="395">
        <v>93442</v>
      </c>
    </row>
    <row r="93" spans="1:6" ht="15">
      <c r="A93" s="288" t="s">
        <v>16</v>
      </c>
      <c r="B93" s="163"/>
      <c r="C93" s="164" t="s">
        <v>304</v>
      </c>
      <c r="D93" s="165">
        <v>16489</v>
      </c>
      <c r="E93" s="136">
        <v>15953</v>
      </c>
      <c r="F93" s="391">
        <v>15918</v>
      </c>
    </row>
    <row r="94" spans="1:6" ht="15">
      <c r="A94" s="288" t="s">
        <v>17</v>
      </c>
      <c r="B94" s="163"/>
      <c r="C94" s="164" t="s">
        <v>305</v>
      </c>
      <c r="D94" s="201">
        <v>165572</v>
      </c>
      <c r="E94" s="273">
        <v>127638</v>
      </c>
      <c r="F94" s="391">
        <v>128640</v>
      </c>
    </row>
    <row r="95" spans="1:6" ht="15">
      <c r="A95" s="288" t="s">
        <v>18</v>
      </c>
      <c r="B95" s="163"/>
      <c r="C95" s="164" t="s">
        <v>306</v>
      </c>
      <c r="D95" s="201"/>
      <c r="E95" s="273"/>
      <c r="F95" s="391"/>
    </row>
    <row r="96" spans="1:6" ht="15">
      <c r="A96" s="288" t="s">
        <v>19</v>
      </c>
      <c r="B96" s="163"/>
      <c r="C96" s="164" t="s">
        <v>307</v>
      </c>
      <c r="D96" s="201">
        <v>255726</v>
      </c>
      <c r="E96" s="273">
        <v>327504</v>
      </c>
      <c r="F96" s="391">
        <v>327082</v>
      </c>
    </row>
    <row r="97" spans="1:6" ht="15">
      <c r="A97" s="288" t="s">
        <v>20</v>
      </c>
      <c r="B97" s="199"/>
      <c r="C97" s="294" t="s">
        <v>308</v>
      </c>
      <c r="D97" s="201">
        <v>9500</v>
      </c>
      <c r="E97" s="273">
        <v>9500</v>
      </c>
      <c r="F97" s="391">
        <v>9922</v>
      </c>
    </row>
    <row r="98" spans="1:6" ht="15">
      <c r="A98" s="288" t="s">
        <v>45</v>
      </c>
      <c r="B98" s="163"/>
      <c r="C98" s="164" t="s">
        <v>309</v>
      </c>
      <c r="D98" s="201"/>
      <c r="E98" s="273"/>
      <c r="F98" s="391"/>
    </row>
    <row r="99" spans="1:6" ht="15">
      <c r="A99" s="288"/>
      <c r="B99" s="295"/>
      <c r="C99" s="189" t="s">
        <v>310</v>
      </c>
      <c r="D99" s="201"/>
      <c r="E99" s="273"/>
      <c r="F99" s="391"/>
    </row>
    <row r="100" spans="1:6" ht="15">
      <c r="A100" s="288" t="s">
        <v>46</v>
      </c>
      <c r="B100" s="295"/>
      <c r="C100" s="189" t="s">
        <v>311</v>
      </c>
      <c r="D100" s="201">
        <v>9000</v>
      </c>
      <c r="E100" s="202">
        <v>8650</v>
      </c>
      <c r="F100" s="391">
        <v>8650</v>
      </c>
    </row>
    <row r="101" spans="1:6" ht="15.75" thickBot="1">
      <c r="A101" s="288" t="s">
        <v>22</v>
      </c>
      <c r="B101" s="295"/>
      <c r="C101" s="189" t="s">
        <v>434</v>
      </c>
      <c r="D101" s="201"/>
      <c r="E101" s="402"/>
      <c r="F101" s="393"/>
    </row>
    <row r="102" spans="1:6" ht="15.75" thickBot="1">
      <c r="A102" s="401" t="s">
        <v>23</v>
      </c>
      <c r="B102" s="362"/>
      <c r="C102" s="277" t="s">
        <v>313</v>
      </c>
      <c r="D102" s="174">
        <f>SUM(D92:D101)</f>
        <v>518020</v>
      </c>
      <c r="E102" s="231">
        <f>SUM(E92:E101)</f>
        <v>599548</v>
      </c>
      <c r="F102" s="793">
        <f>SUM(F92:F101)</f>
        <v>583654</v>
      </c>
    </row>
    <row r="103" spans="1:6" ht="15.75" thickBot="1">
      <c r="A103" s="401" t="s">
        <v>24</v>
      </c>
      <c r="B103" s="368" t="s">
        <v>48</v>
      </c>
      <c r="C103" s="149" t="s">
        <v>314</v>
      </c>
      <c r="D103" s="221"/>
      <c r="E103" s="340"/>
      <c r="F103" s="896"/>
    </row>
    <row r="104" spans="1:6" ht="15">
      <c r="A104" s="288" t="s">
        <v>25</v>
      </c>
      <c r="B104" s="158"/>
      <c r="C104" s="159" t="s">
        <v>315</v>
      </c>
      <c r="D104" s="160"/>
      <c r="E104" s="339"/>
      <c r="F104" s="395"/>
    </row>
    <row r="105" spans="1:6" ht="15">
      <c r="A105" s="288" t="s">
        <v>10</v>
      </c>
      <c r="B105" s="163"/>
      <c r="C105" s="164" t="s">
        <v>316</v>
      </c>
      <c r="D105" s="165">
        <v>1045359</v>
      </c>
      <c r="E105" s="136">
        <v>1034680</v>
      </c>
      <c r="F105" s="391">
        <v>990224</v>
      </c>
    </row>
    <row r="106" spans="1:6" ht="15">
      <c r="A106" s="288" t="s">
        <v>11</v>
      </c>
      <c r="B106" s="163"/>
      <c r="C106" s="164" t="s">
        <v>317</v>
      </c>
      <c r="D106" s="165"/>
      <c r="E106" s="136">
        <v>28886</v>
      </c>
      <c r="F106" s="391"/>
    </row>
    <row r="107" spans="1:6" ht="25.5">
      <c r="A107" s="288" t="s">
        <v>12</v>
      </c>
      <c r="B107" s="163"/>
      <c r="C107" s="164" t="s">
        <v>318</v>
      </c>
      <c r="D107" s="165"/>
      <c r="E107" s="136"/>
      <c r="F107" s="391"/>
    </row>
    <row r="108" spans="1:6" ht="15">
      <c r="A108" s="288"/>
      <c r="B108" s="163"/>
      <c r="C108" s="164" t="s">
        <v>319</v>
      </c>
      <c r="D108" s="165"/>
      <c r="E108" s="136"/>
      <c r="F108" s="391"/>
    </row>
    <row r="109" spans="1:6" ht="15">
      <c r="A109" s="288" t="s">
        <v>27</v>
      </c>
      <c r="B109" s="297"/>
      <c r="C109" s="164" t="s">
        <v>320</v>
      </c>
      <c r="D109" s="165"/>
      <c r="E109" s="338"/>
      <c r="F109" s="391"/>
    </row>
    <row r="110" spans="1:6" ht="26.25" thickBot="1">
      <c r="A110" s="288" t="s">
        <v>28</v>
      </c>
      <c r="B110" s="194"/>
      <c r="C110" s="200" t="s">
        <v>321</v>
      </c>
      <c r="D110" s="299"/>
      <c r="E110" s="141"/>
      <c r="F110" s="393"/>
    </row>
    <row r="111" spans="1:6" ht="26.25" thickBot="1">
      <c r="A111" s="401" t="s">
        <v>29</v>
      </c>
      <c r="B111" s="362"/>
      <c r="C111" s="149" t="s">
        <v>322</v>
      </c>
      <c r="D111" s="174">
        <f>SUM(D104:D110)</f>
        <v>1045359</v>
      </c>
      <c r="E111" s="231">
        <f>SUM(E104:E110)</f>
        <v>1063566</v>
      </c>
      <c r="F111" s="793">
        <f>SUM(F104:F110)</f>
        <v>990224</v>
      </c>
    </row>
    <row r="112" spans="1:6" ht="15.75" thickBot="1">
      <c r="A112" s="401" t="s">
        <v>30</v>
      </c>
      <c r="B112" s="368" t="s">
        <v>49</v>
      </c>
      <c r="C112" s="149" t="s">
        <v>323</v>
      </c>
      <c r="D112" s="221"/>
      <c r="E112" s="340"/>
      <c r="F112" s="896"/>
    </row>
    <row r="113" spans="1:6" ht="15">
      <c r="A113" s="288" t="s">
        <v>31</v>
      </c>
      <c r="B113" s="158"/>
      <c r="C113" s="159" t="s">
        <v>324</v>
      </c>
      <c r="D113" s="160">
        <v>5723</v>
      </c>
      <c r="E113" s="339">
        <v>5723</v>
      </c>
      <c r="F113" s="395"/>
    </row>
    <row r="114" spans="1:6" ht="15">
      <c r="A114" s="288" t="s">
        <v>32</v>
      </c>
      <c r="B114" s="194"/>
      <c r="C114" s="164" t="s">
        <v>325</v>
      </c>
      <c r="D114" s="299"/>
      <c r="E114" s="141"/>
      <c r="F114" s="391"/>
    </row>
    <row r="115" spans="1:6" ht="15.75" thickBot="1">
      <c r="A115" s="288" t="s">
        <v>33</v>
      </c>
      <c r="B115" s="295"/>
      <c r="C115" s="189" t="s">
        <v>326</v>
      </c>
      <c r="D115" s="201"/>
      <c r="E115" s="273">
        <v>15124</v>
      </c>
      <c r="F115" s="393"/>
    </row>
    <row r="116" spans="1:6" ht="15.75" thickBot="1">
      <c r="A116" s="401" t="s">
        <v>34</v>
      </c>
      <c r="B116" s="362"/>
      <c r="C116" s="149" t="s">
        <v>327</v>
      </c>
      <c r="D116" s="174">
        <f>SUM(D113:D115)</f>
        <v>5723</v>
      </c>
      <c r="E116" s="231">
        <f>SUM(E113:E115)</f>
        <v>20847</v>
      </c>
      <c r="F116" s="971"/>
    </row>
    <row r="117" spans="1:6" ht="15.75" thickBot="1">
      <c r="A117" s="401" t="s">
        <v>35</v>
      </c>
      <c r="B117" s="362"/>
      <c r="C117" s="149" t="s">
        <v>328</v>
      </c>
      <c r="D117" s="174">
        <f>D102+D111+D116</f>
        <v>1569102</v>
      </c>
      <c r="E117" s="231">
        <f>SUM(E102+E111+E116)</f>
        <v>1683961</v>
      </c>
      <c r="F117" s="793">
        <f>SUM(F102+F111+F116)</f>
        <v>1573878</v>
      </c>
    </row>
    <row r="118" spans="1:6" ht="15.75" thickBot="1">
      <c r="A118" s="401" t="s">
        <v>36</v>
      </c>
      <c r="B118" s="368"/>
      <c r="C118" s="149" t="s">
        <v>329</v>
      </c>
      <c r="D118" s="150"/>
      <c r="E118" s="151"/>
      <c r="F118" s="896"/>
    </row>
    <row r="119" spans="1:6" ht="15.75" thickBot="1">
      <c r="A119" s="401" t="s">
        <v>37</v>
      </c>
      <c r="B119" s="368" t="s">
        <v>50</v>
      </c>
      <c r="C119" s="149" t="s">
        <v>330</v>
      </c>
      <c r="D119" s="150"/>
      <c r="E119" s="151"/>
      <c r="F119" s="369"/>
    </row>
    <row r="120" spans="1:6" ht="15">
      <c r="A120" s="288" t="s">
        <v>38</v>
      </c>
      <c r="B120" s="323"/>
      <c r="C120" s="403" t="s">
        <v>265</v>
      </c>
      <c r="D120" s="404"/>
      <c r="E120" s="350"/>
      <c r="F120" s="395"/>
    </row>
    <row r="121" spans="1:6" ht="15.75" thickBot="1">
      <c r="A121" s="288" t="s">
        <v>39</v>
      </c>
      <c r="B121" s="184"/>
      <c r="C121" s="139" t="s">
        <v>267</v>
      </c>
      <c r="D121" s="311"/>
      <c r="E121" s="345"/>
      <c r="F121" s="393"/>
    </row>
    <row r="122" spans="1:6" ht="15.75" thickBot="1">
      <c r="A122" s="401" t="s">
        <v>40</v>
      </c>
      <c r="B122" s="368"/>
      <c r="C122" s="149" t="s">
        <v>331</v>
      </c>
      <c r="D122" s="150"/>
      <c r="E122" s="405"/>
      <c r="F122" s="369"/>
    </row>
    <row r="123" spans="1:6" ht="15.75" thickBot="1">
      <c r="A123" s="401" t="s">
        <v>41</v>
      </c>
      <c r="B123" s="368" t="s">
        <v>57</v>
      </c>
      <c r="C123" s="149" t="s">
        <v>332</v>
      </c>
      <c r="D123" s="150"/>
      <c r="E123" s="151"/>
      <c r="F123" s="369"/>
    </row>
    <row r="124" spans="1:6" ht="15">
      <c r="A124" s="288" t="s">
        <v>42</v>
      </c>
      <c r="B124" s="323"/>
      <c r="C124" s="403" t="s">
        <v>265</v>
      </c>
      <c r="D124" s="404"/>
      <c r="E124" s="350"/>
      <c r="F124" s="395"/>
    </row>
    <row r="125" spans="1:6" ht="15.75" thickBot="1">
      <c r="A125" s="288" t="s">
        <v>51</v>
      </c>
      <c r="B125" s="184"/>
      <c r="C125" s="139" t="s">
        <v>267</v>
      </c>
      <c r="D125" s="311"/>
      <c r="E125" s="345"/>
      <c r="F125" s="393"/>
    </row>
    <row r="126" spans="1:6" ht="15.75" thickBot="1">
      <c r="A126" s="401" t="s">
        <v>52</v>
      </c>
      <c r="B126" s="368"/>
      <c r="C126" s="149" t="s">
        <v>333</v>
      </c>
      <c r="D126" s="150"/>
      <c r="E126" s="405"/>
      <c r="F126" s="369"/>
    </row>
    <row r="127" spans="1:6" ht="15.75" thickBot="1">
      <c r="A127" s="401" t="s">
        <v>53</v>
      </c>
      <c r="B127" s="368" t="s">
        <v>240</v>
      </c>
      <c r="C127" s="149" t="s">
        <v>279</v>
      </c>
      <c r="D127" s="150"/>
      <c r="E127" s="151"/>
      <c r="F127" s="369"/>
    </row>
    <row r="128" spans="1:6" ht="15">
      <c r="A128" s="288" t="s">
        <v>54</v>
      </c>
      <c r="B128" s="184"/>
      <c r="C128" s="139" t="s">
        <v>334</v>
      </c>
      <c r="D128" s="268"/>
      <c r="E128" s="269"/>
      <c r="F128" s="395"/>
    </row>
    <row r="129" spans="1:6" ht="15">
      <c r="A129" s="288" t="s">
        <v>55</v>
      </c>
      <c r="B129" s="233"/>
      <c r="C129" s="134" t="s">
        <v>335</v>
      </c>
      <c r="D129" s="241">
        <v>36000</v>
      </c>
      <c r="E129" s="242">
        <v>14032</v>
      </c>
      <c r="F129" s="391">
        <v>14032</v>
      </c>
    </row>
    <row r="130" spans="1:6" ht="15">
      <c r="A130" s="288" t="s">
        <v>56</v>
      </c>
      <c r="B130" s="233"/>
      <c r="C130" s="134" t="s">
        <v>336</v>
      </c>
      <c r="D130" s="241"/>
      <c r="E130" s="346"/>
      <c r="F130" s="391"/>
    </row>
    <row r="131" spans="1:6" ht="15">
      <c r="A131" s="288" t="s">
        <v>244</v>
      </c>
      <c r="B131" s="163"/>
      <c r="C131" s="164" t="s">
        <v>337</v>
      </c>
      <c r="D131" s="165"/>
      <c r="E131" s="166"/>
      <c r="F131" s="391"/>
    </row>
    <row r="132" spans="1:6" ht="15">
      <c r="A132" s="288" t="s">
        <v>246</v>
      </c>
      <c r="B132" s="194"/>
      <c r="C132" s="139" t="s">
        <v>338</v>
      </c>
      <c r="D132" s="299"/>
      <c r="E132" s="347"/>
      <c r="F132" s="391"/>
    </row>
    <row r="133" spans="1:6" ht="15.75" thickBot="1">
      <c r="A133" s="288" t="s">
        <v>248</v>
      </c>
      <c r="B133" s="351"/>
      <c r="C133" s="373" t="s">
        <v>339</v>
      </c>
      <c r="D133" s="201"/>
      <c r="E133" s="202"/>
      <c r="F133" s="393"/>
    </row>
    <row r="134" spans="1:6" ht="15.75" thickBot="1">
      <c r="A134" s="401" t="s">
        <v>251</v>
      </c>
      <c r="B134" s="362"/>
      <c r="C134" s="277" t="s">
        <v>340</v>
      </c>
      <c r="D134" s="321">
        <f>SUM(D129:D133)</f>
        <v>36000</v>
      </c>
      <c r="E134" s="348">
        <f>SUM(E128:E133)</f>
        <v>14032</v>
      </c>
      <c r="F134" s="407">
        <f>SUM(F128:F133)</f>
        <v>14032</v>
      </c>
    </row>
    <row r="135" spans="1:6" ht="15">
      <c r="A135" s="801" t="s">
        <v>253</v>
      </c>
      <c r="B135" s="323" t="s">
        <v>249</v>
      </c>
      <c r="C135" s="324" t="s">
        <v>341</v>
      </c>
      <c r="D135" s="160"/>
      <c r="E135" s="161"/>
      <c r="F135" s="395"/>
    </row>
    <row r="136" spans="1:6" ht="15">
      <c r="A136" s="801" t="s">
        <v>255</v>
      </c>
      <c r="B136" s="800"/>
      <c r="C136" s="195" t="s">
        <v>435</v>
      </c>
      <c r="D136" s="299"/>
      <c r="E136" s="300"/>
      <c r="F136" s="394"/>
    </row>
    <row r="137" spans="1:6" ht="15.75" thickBot="1">
      <c r="A137" s="802" t="s">
        <v>257</v>
      </c>
      <c r="B137" s="351"/>
      <c r="C137" s="189" t="s">
        <v>329</v>
      </c>
      <c r="D137" s="201"/>
      <c r="E137" s="202"/>
      <c r="F137" s="393"/>
    </row>
    <row r="138" spans="1:6" ht="15.75" thickBot="1">
      <c r="A138" s="406">
        <v>46</v>
      </c>
      <c r="B138" s="362"/>
      <c r="C138" s="149" t="s">
        <v>342</v>
      </c>
      <c r="D138" s="174">
        <f>SUM(D117+D134)</f>
        <v>1605102</v>
      </c>
      <c r="E138" s="231">
        <f>SUM(E117+E134+E137)</f>
        <v>1697993</v>
      </c>
      <c r="F138" s="793">
        <f>SUM(F117+F134+F136+F137)</f>
        <v>1587910</v>
      </c>
    </row>
  </sheetData>
  <sheetProtection/>
  <mergeCells count="8">
    <mergeCell ref="C1:F1"/>
    <mergeCell ref="C83:F83"/>
    <mergeCell ref="A85:E85"/>
    <mergeCell ref="D88:E88"/>
    <mergeCell ref="A2:E2"/>
    <mergeCell ref="A3:E3"/>
    <mergeCell ref="D6:E6"/>
    <mergeCell ref="A84:E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osztály</dc:creator>
  <cp:keywords/>
  <dc:description/>
  <cp:lastModifiedBy>user</cp:lastModifiedBy>
  <cp:lastPrinted>2015-04-16T08:09:14Z</cp:lastPrinted>
  <dcterms:created xsi:type="dcterms:W3CDTF">2004-02-02T10:25:39Z</dcterms:created>
  <dcterms:modified xsi:type="dcterms:W3CDTF">2015-04-29T05:52:45Z</dcterms:modified>
  <cp:category/>
  <cp:version/>
  <cp:contentType/>
  <cp:contentStatus/>
</cp:coreProperties>
</file>