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1" activeTab="14"/>
  </bookViews>
  <sheets>
    <sheet name="ÖSSZEFÜGGÉSEK" sheetId="1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9.1. sz. mell" sheetId="13" r:id="rId13"/>
    <sheet name="9.1.1. sz. mell " sheetId="14" r:id="rId14"/>
    <sheet name="9.1.2. sz. mell " sheetId="15" r:id="rId15"/>
    <sheet name="9.2. sz. mell" sheetId="16" r:id="rId16"/>
    <sheet name="9.2.1. sz. mell" sheetId="17" r:id="rId17"/>
    <sheet name="9.3. sz. mell" sheetId="18" r:id="rId18"/>
    <sheet name="9.3.1. sz. mell" sheetId="19" r:id="rId19"/>
    <sheet name="9.3.2. sz. mell" sheetId="20" r:id="rId20"/>
    <sheet name="Munka1" sheetId="21" r:id="rId21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'9.2. sz. mell'!$1:$6</definedName>
    <definedName name="_xlnm.Print_Titles" localSheetId="16">'9.2.1. sz. mell'!$1:$6</definedName>
    <definedName name="_xlnm.Print_Titles" localSheetId="17">'9.3. sz. mell'!$1:$6</definedName>
    <definedName name="_xlnm.Print_Titles" localSheetId="18">'9.3.1. sz. mell'!$1:$6</definedName>
    <definedName name="_xlnm.Print_Titles" localSheetId="19">'9.3.2. sz. mell'!$1:$6</definedName>
    <definedName name="_xlnm.Print_Area" localSheetId="1">'1.1.sz.mell.'!$A$1:$D$146</definedName>
    <definedName name="_xlnm.Print_Area" localSheetId="3">'1.3.sz.mell.'!$A$1:$D$148</definedName>
  </definedNames>
  <calcPr fullCalcOnLoad="1"/>
</workbook>
</file>

<file path=xl/sharedStrings.xml><?xml version="1.0" encoding="utf-8"?>
<sst xmlns="http://schemas.openxmlformats.org/spreadsheetml/2006/main" count="2536" uniqueCount="470">
  <si>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</si>
  <si>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</si>
  <si>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</si>
  <si>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</si>
  <si>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</si>
  <si>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</si>
  <si>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</si>
  <si>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</si>
  <si>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</si>
  <si>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</si>
  <si>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</si>
  <si>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</si>
  <si>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</si>
  <si>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</si>
  <si>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</si>
  <si>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</si>
  <si>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</si>
  <si>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</si>
  <si>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</si>
  <si>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</si>
  <si>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</si>
  <si>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</si>
  <si>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</si>
  <si>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</si>
  <si>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</si>
  <si>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</si>
  <si>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</si>
  <si>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</si>
  <si>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</si>
  <si>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</si>
  <si>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</si>
  <si>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</si>
  <si>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</si>
  <si>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</si>
  <si>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</si>
  <si>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</si>
  <si>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</si>
  <si>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</si>
  <si>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</si>
  <si>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</si>
  <si>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</si>
  <si>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</si>
  <si>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</si>
  <si>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</si>
  <si>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</si>
  <si>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</si>
  <si>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</si>
  <si>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</si>
  <si>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</si>
  <si>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</si>
  <si>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</si>
  <si>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</si>
  <si>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</si>
  <si>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</si>
  <si>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</si>
  <si>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</si>
  <si>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</si>
  <si>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</si>
  <si>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</si>
  <si>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</si>
  <si>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</si>
  <si>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</si>
  <si>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</si>
  <si>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</si>
  <si>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</si>
  <si>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</si>
  <si>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</si>
  <si>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</si>
  <si>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</si>
  <si>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</si>
  <si>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</si>
  <si>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</si>
  <si>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</si>
  <si>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</si>
  <si>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</si>
  <si>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</si>
  <si>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</si>
  <si>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</si>
  <si>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</si>
  <si>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</si>
  <si>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</si>
  <si>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</si>
  <si>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</si>
  <si>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</si>
  <si>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</si>
  <si>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</si>
  <si>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</si>
  <si>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</si>
  <si>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</si>
  <si>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</si>
  <si>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</si>
  <si>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</si>
  <si>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</si>
  <si>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</si>
  <si>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</si>
  <si>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</si>
  <si>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</si>
  <si>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</si>
  <si>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</si>
  <si>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</si>
  <si>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</si>
  <si>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</si>
  <si>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</si>
  <si>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</si>
  <si>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</si>
  <si>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</si>
  <si>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</si>
  <si>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</si>
  <si>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</si>
  <si>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</si>
  <si>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</si>
  <si>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</si>
  <si>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</si>
  <si>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</si>
  <si>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</si>
  <si>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</si>
  <si>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</si>
  <si>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</si>
  <si>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</si>
  <si>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</si>
  <si>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</si>
  <si>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</si>
  <si>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</si>
  <si>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</si>
  <si>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</si>
  <si>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</si>
  <si>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</si>
  <si>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</si>
  <si>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</si>
  <si>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</si>
  <si>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</si>
  <si>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</si>
  <si>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</si>
  <si>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</si>
  <si>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</si>
  <si>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</si>
  <si>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</si>
  <si>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</si>
  <si>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</si>
  <si>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</si>
  <si>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</si>
  <si>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</si>
  <si>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</si>
  <si>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</si>
  <si>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</si>
  <si>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</si>
  <si>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</si>
  <si>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</si>
  <si>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</si>
  <si>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</si>
  <si>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</si>
  <si>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</si>
  <si>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</si>
  <si>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</si>
  <si>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</si>
  <si>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</si>
  <si>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</si>
  <si>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</si>
  <si>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</si>
  <si>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</si>
  <si>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</si>
  <si>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</si>
  <si>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</si>
  <si>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</si>
  <si>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</si>
  <si>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</si>
  <si>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</si>
  <si>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</si>
  <si>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</si>
  <si>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</si>
  <si>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</si>
  <si>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</si>
  <si>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</si>
  <si>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</si>
  <si>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</si>
  <si>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</si>
  <si>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</si>
  <si>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</si>
  <si>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</si>
  <si>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</si>
  <si>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</si>
  <si>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</si>
  <si>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</si>
  <si>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</si>
  <si>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</si>
  <si>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</si>
  <si>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</si>
  <si>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</si>
  <si>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</si>
  <si>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</si>
  <si>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</si>
  <si>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</si>
  <si>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</si>
  <si>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</si>
  <si>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</si>
  <si>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</si>
  <si>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</si>
  <si>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</si>
  <si>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</si>
  <si>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</si>
  <si>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</si>
  <si>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</si>
  <si>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</si>
  <si>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</si>
  <si>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</si>
  <si>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</si>
  <si>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</si>
  <si>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</si>
  <si>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</si>
  <si>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</si>
  <si>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</si>
  <si>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</si>
  <si>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</si>
  <si>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</si>
  <si>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</si>
  <si>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</si>
  <si>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</si>
  <si>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</si>
  <si>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</si>
  <si>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</si>
  <si>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</si>
  <si>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</si>
  <si>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</si>
  <si>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</si>
  <si>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</si>
  <si>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</si>
  <si>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</si>
  <si>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</si>
  <si>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</si>
  <si>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</si>
  <si>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</si>
  <si>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</si>
  <si>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</si>
  <si>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10.1.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</si>
  <si>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</si>
  <si>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</si>
  <si>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</si>
  <si>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</si>
  <si>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</si>
  <si>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</si>
  <si>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</si>
  <si>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</si>
  <si>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</si>
  <si>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</si>
  <si>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</si>
  <si>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</si>
  <si>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</si>
  <si>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</si>
  <si>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</si>
  <si>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</si>
  <si>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</si>
  <si>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</si>
  <si>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</si>
  <si>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</si>
  <si>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</si>
  <si>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</si>
  <si>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</si>
  <si>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</si>
  <si>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</si>
  <si>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</si>
  <si>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</si>
  <si>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</si>
  <si>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</si>
  <si>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</si>
  <si>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</si>
  <si>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</si>
  <si>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</si>
  <si>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</si>
  <si>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</si>
  <si>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</si>
  <si>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</si>
  <si>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</si>
  <si>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</si>
  <si>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</si>
  <si>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</si>
  <si>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</si>
  <si>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</si>
  <si>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</si>
  <si>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</si>
  <si>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</si>
  <si>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</si>
  <si>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</si>
  <si>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</si>
  <si>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</si>
  <si>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</si>
  <si>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</si>
  <si>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</si>
  <si>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</si>
  <si>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</si>
  <si>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</si>
  <si>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</si>
  <si>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</si>
  <si>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</si>
  <si>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</si>
  <si>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</si>
  <si>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</si>
  <si>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</si>
  <si>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</si>
  <si>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</si>
  <si>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</si>
  <si>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</si>
  <si>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</si>
  <si>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</si>
  <si>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</si>
  <si>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</si>
  <si>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</si>
  <si>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</si>
  <si>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</si>
  <si>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</si>
  <si>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</si>
  <si>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</si>
  <si>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</si>
  <si>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</si>
  <si>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</si>
  <si>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</si>
  <si>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</si>
  <si>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</si>
  <si>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</si>
  <si>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</si>
  <si>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</si>
  <si>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</si>
  <si>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</si>
  <si>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</si>
  <si>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</si>
  <si>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</si>
  <si>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</si>
  <si>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</si>
  <si>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</si>
  <si>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</si>
  <si>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</si>
  <si>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</si>
  <si>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</si>
  <si>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</si>
  <si>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</si>
  <si>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</si>
  <si>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</si>
  <si>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</si>
  <si>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</si>
  <si>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</si>
  <si>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</si>
  <si>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</si>
  <si>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</si>
  <si>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</si>
  <si>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</si>
  <si>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</si>
  <si>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</si>
  <si>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</si>
  <si>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</si>
  <si>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</si>
  <si>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</si>
  <si>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</si>
  <si>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</si>
  <si>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</si>
  <si>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</si>
  <si>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</si>
  <si>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</si>
  <si>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</si>
  <si>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</si>
  <si>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</si>
  <si>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</si>
  <si>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</si>
  <si>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</si>
  <si>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</si>
  <si>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</si>
  <si>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</si>
  <si>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</si>
  <si>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</si>
  <si>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</si>
  <si>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</si>
  <si>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</si>
  <si>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</si>
  <si>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</si>
  <si>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</si>
  <si>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</si>
  <si>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</si>
  <si>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</si>
  <si>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</si>
  <si>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</si>
  <si>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</si>
  <si>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</si>
  <si>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</si>
  <si>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</si>
  <si>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</si>
  <si>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</si>
  <si>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</si>
  <si>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</si>
  <si>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</si>
  <si>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</si>
  <si>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</si>
  <si>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</si>
  <si>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</si>
  <si>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</si>
  <si>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</si>
  <si>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</si>
  <si>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</si>
  <si>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</si>
  <si>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</si>
  <si>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</si>
  <si>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</si>
  <si>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</si>
  <si>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</si>
  <si>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</si>
  <si>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</si>
  <si>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</si>
  <si>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</si>
  <si>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</si>
  <si>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</si>
  <si>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</si>
  <si>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</si>
  <si>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</si>
  <si>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</si>
  <si>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</si>
  <si>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</si>
  <si>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</si>
  <si>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</si>
  <si>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</si>
  <si>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</si>
  <si>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</si>
  <si>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</si>
  <si>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</si>
  <si>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</si>
  <si>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</si>
  <si>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</si>
  <si>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</si>
  <si>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</si>
  <si>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</si>
  <si>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</si>
  <si>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</si>
  <si>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</si>
  <si>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</si>
  <si>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</si>
  <si>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</si>
  <si>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</si>
  <si>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</si>
  <si>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</si>
  <si>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</si>
  <si>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</si>
  <si>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</si>
  <si>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</si>
  <si>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</si>
  <si>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</si>
  <si>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</si>
  <si>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>2018. évi előirányzat BEVÉTELEK</t>
  </si>
  <si>
    <t xml:space="preserve">   3.5.-ből EU-s támogatás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</si>
  <si>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</si>
  <si>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</si>
  <si>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</si>
  <si>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</si>
  <si>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</si>
  <si>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</si>
  <si>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Magánszemélyek kommunális adója</t>
  </si>
  <si>
    <t>Murakeresztúri Közös Önkormányzati Hivatal</t>
  </si>
  <si>
    <t>Murakeresztúri Óvoda</t>
  </si>
  <si>
    <t>Államháztártáson belüli megelőlegezések visszafizetése</t>
  </si>
  <si>
    <t>Murakeresztúr Község  Önkormányzat adósságot keletkeztető ügyletekből és kezességvállalásokból fennálló kötelezettségei</t>
  </si>
  <si>
    <t>Murakeresztúr Község  Önkormányzat saját bevételeinek részletezése az adósságot keletkeztető ügyletből származó tárgyévi fizetési kötelezettség megállapításához</t>
  </si>
  <si>
    <t>Kis értékű tárgyi eszköz beszerzés Óvoda</t>
  </si>
  <si>
    <t>Kis értékű tárgyi eszköz beszerzés Önkormányzat</t>
  </si>
  <si>
    <t>2018</t>
  </si>
  <si>
    <t>Hivatal épület abalkcsere</t>
  </si>
  <si>
    <t>2018-2019</t>
  </si>
  <si>
    <t>Hivatal épület felújítás (tető felújítás, szigetelés, színezés)</t>
  </si>
  <si>
    <t>2018. évi eredeti előirányzat</t>
  </si>
  <si>
    <t>2018. évi módosított előirányzat</t>
  </si>
  <si>
    <t>2018. eredeti előirányzat</t>
  </si>
  <si>
    <t>F</t>
  </si>
  <si>
    <t>2018.évi eredeti előirányzat</t>
  </si>
  <si>
    <t>2018. módisított előirányzat</t>
  </si>
  <si>
    <t>2018. módosított előirányzat     2018.04.27.</t>
  </si>
  <si>
    <t xml:space="preserve">D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</si>
</sst>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_-* #,##0.0\ _F_t_-;\-* #,##0.0\ _F_t_-;_-* &quot;-&quot;??\ _F_t_-;_-@_-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4" xfId="0" applyFont="1" applyFill="1" applyBorder="1" applyAlignment="1" applyProtection="1">
      <alignment horizontal="right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5" xfId="40" applyNumberFormat="1" applyFont="1" applyFill="1" applyBorder="1" applyAlignment="1" applyProtection="1">
      <alignment/>
      <protection locked="0"/>
    </xf>
    <xf numFmtId="166" fontId="16" fillId="0" borderId="29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3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2" xfId="58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49" fontId="7" fillId="0" borderId="54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4" xfId="0" applyNumberFormat="1" applyFont="1" applyBorder="1" applyAlignment="1" applyProtection="1">
      <alignment horizontal="right" vertical="center" wrapText="1" indent="1"/>
      <protection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8" applyFont="1" applyFill="1" applyBorder="1" applyAlignment="1" applyProtection="1">
      <alignment horizontal="center" vertical="center"/>
      <protection/>
    </xf>
    <xf numFmtId="0" fontId="14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6" fontId="28" fillId="0" borderId="12" xfId="40" applyNumberFormat="1" applyFont="1" applyFill="1" applyBorder="1" applyAlignment="1" applyProtection="1">
      <alignment/>
      <protection locked="0"/>
    </xf>
    <xf numFmtId="166" fontId="28" fillId="0" borderId="31" xfId="40" applyNumberFormat="1" applyFont="1" applyFill="1" applyBorder="1" applyAlignment="1">
      <alignment/>
    </xf>
    <xf numFmtId="166" fontId="28" fillId="0" borderId="11" xfId="40" applyNumberFormat="1" applyFont="1" applyFill="1" applyBorder="1" applyAlignment="1" applyProtection="1">
      <alignment/>
      <protection locked="0"/>
    </xf>
    <xf numFmtId="166" fontId="28" fillId="0" borderId="29" xfId="40" applyNumberFormat="1" applyFont="1" applyFill="1" applyBorder="1" applyAlignment="1">
      <alignment/>
    </xf>
    <xf numFmtId="166" fontId="28" fillId="0" borderId="15" xfId="40" applyNumberFormat="1" applyFont="1" applyFill="1" applyBorder="1" applyAlignment="1" applyProtection="1">
      <alignment/>
      <protection locked="0"/>
    </xf>
    <xf numFmtId="166" fontId="29" fillId="0" borderId="23" xfId="58" applyNumberFormat="1" applyFont="1" applyFill="1" applyBorder="1">
      <alignment/>
      <protection/>
    </xf>
    <xf numFmtId="166" fontId="29" fillId="0" borderId="26" xfId="58" applyNumberFormat="1" applyFont="1" applyFill="1" applyBorder="1">
      <alignment/>
      <protection/>
    </xf>
    <xf numFmtId="0" fontId="30" fillId="0" borderId="0" xfId="0" applyFont="1" applyAlignment="1" applyProtection="1">
      <alignment horizontal="right" vertical="top"/>
      <protection locked="0"/>
    </xf>
    <xf numFmtId="49" fontId="16" fillId="0" borderId="19" xfId="58" applyNumberFormat="1" applyFont="1" applyFill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4" fontId="16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/>
      <protection locked="0"/>
    </xf>
    <xf numFmtId="17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58" applyNumberFormat="1" applyFont="1" applyFill="1" applyBorder="1" applyAlignment="1" applyProtection="1">
      <alignment horizontal="left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14" fillId="0" borderId="63" xfId="0" applyFont="1" applyFill="1" applyBorder="1" applyAlignment="1" applyProtection="1">
      <alignment horizontal="center" vertical="center" wrapText="1"/>
      <protection/>
    </xf>
    <xf numFmtId="0" fontId="14" fillId="0" borderId="63" xfId="58" applyFont="1" applyFill="1" applyBorder="1" applyAlignment="1" applyProtection="1">
      <alignment horizontal="left" vertical="center" wrapText="1" indent="1"/>
      <protection/>
    </xf>
    <xf numFmtId="0" fontId="20" fillId="0" borderId="64" xfId="0" applyFont="1" applyBorder="1" applyAlignment="1" applyProtection="1">
      <alignment horizontal="left" wrapText="1" indent="1"/>
      <protection/>
    </xf>
    <xf numFmtId="0" fontId="20" fillId="0" borderId="47" xfId="0" applyFont="1" applyBorder="1" applyAlignment="1" applyProtection="1">
      <alignment horizontal="left" wrapText="1" indent="1"/>
      <protection/>
    </xf>
    <xf numFmtId="0" fontId="21" fillId="0" borderId="63" xfId="0" applyFont="1" applyBorder="1" applyAlignment="1" applyProtection="1">
      <alignment horizontal="left" vertical="center" wrapText="1" indent="1"/>
      <protection/>
    </xf>
    <xf numFmtId="0" fontId="20" fillId="0" borderId="65" xfId="0" applyFont="1" applyBorder="1" applyAlignment="1" applyProtection="1">
      <alignment horizontal="left" wrapText="1" indent="1"/>
      <protection/>
    </xf>
    <xf numFmtId="0" fontId="20" fillId="0" borderId="65" xfId="0" applyFont="1" applyBorder="1" applyAlignment="1" applyProtection="1">
      <alignment horizontal="left" vertical="center" wrapText="1" indent="1"/>
      <protection/>
    </xf>
    <xf numFmtId="0" fontId="14" fillId="0" borderId="62" xfId="58" applyFont="1" applyFill="1" applyBorder="1" applyAlignment="1" applyProtection="1">
      <alignment vertical="center" wrapText="1"/>
      <protection/>
    </xf>
    <xf numFmtId="0" fontId="16" fillId="0" borderId="61" xfId="58" applyFont="1" applyFill="1" applyBorder="1" applyAlignment="1" applyProtection="1">
      <alignment horizontal="left" vertical="center" wrapText="1" indent="1"/>
      <protection/>
    </xf>
    <xf numFmtId="0" fontId="16" fillId="0" borderId="47" xfId="58" applyFont="1" applyFill="1" applyBorder="1" applyAlignment="1" applyProtection="1">
      <alignment horizontal="left" vertical="center" wrapText="1" indent="1"/>
      <protection/>
    </xf>
    <xf numFmtId="0" fontId="16" fillId="0" borderId="65" xfId="58" applyFont="1" applyFill="1" applyBorder="1" applyAlignment="1" applyProtection="1">
      <alignment horizontal="left" vertical="center" wrapText="1" indent="1"/>
      <protection/>
    </xf>
    <xf numFmtId="0" fontId="16" fillId="0" borderId="39" xfId="58" applyFont="1" applyFill="1" applyBorder="1" applyAlignment="1" applyProtection="1">
      <alignment horizontal="left" vertical="center" wrapText="1" indent="1"/>
      <protection/>
    </xf>
    <xf numFmtId="0" fontId="16" fillId="0" borderId="65" xfId="58" applyFont="1" applyFill="1" applyBorder="1" applyAlignment="1" applyProtection="1">
      <alignment horizontal="left" indent="6"/>
      <protection/>
    </xf>
    <xf numFmtId="0" fontId="16" fillId="0" borderId="65" xfId="58" applyFont="1" applyFill="1" applyBorder="1" applyAlignment="1" applyProtection="1">
      <alignment horizontal="left" vertical="center" wrapText="1" indent="6"/>
      <protection/>
    </xf>
    <xf numFmtId="0" fontId="16" fillId="0" borderId="47" xfId="58" applyFont="1" applyFill="1" applyBorder="1" applyAlignment="1" applyProtection="1">
      <alignment horizontal="left" vertical="center" wrapText="1" indent="6"/>
      <protection/>
    </xf>
    <xf numFmtId="0" fontId="16" fillId="0" borderId="66" xfId="58" applyFont="1" applyFill="1" applyBorder="1" applyAlignment="1" applyProtection="1">
      <alignment horizontal="left" vertical="center" wrapText="1" indent="1"/>
      <protection/>
    </xf>
    <xf numFmtId="0" fontId="16" fillId="0" borderId="67" xfId="58" applyFont="1" applyFill="1" applyBorder="1" applyAlignment="1" applyProtection="1">
      <alignment horizontal="left" vertical="center" wrapText="1" indent="6"/>
      <protection/>
    </xf>
    <xf numFmtId="0" fontId="14" fillId="0" borderId="63" xfId="58" applyFont="1" applyFill="1" applyBorder="1" applyAlignment="1" applyProtection="1">
      <alignment vertical="center" wrapText="1"/>
      <protection/>
    </xf>
    <xf numFmtId="0" fontId="16" fillId="0" borderId="64" xfId="58" applyFont="1" applyFill="1" applyBorder="1" applyAlignment="1" applyProtection="1">
      <alignment horizontal="left" vertical="center" wrapText="1" indent="1"/>
      <protection/>
    </xf>
    <xf numFmtId="0" fontId="16" fillId="0" borderId="56" xfId="58" applyFont="1" applyFill="1" applyBorder="1" applyAlignment="1" applyProtection="1">
      <alignment horizontal="left" vertical="center" wrapText="1" indent="1"/>
      <protection/>
    </xf>
    <xf numFmtId="0" fontId="20" fillId="0" borderId="39" xfId="0" applyFont="1" applyBorder="1" applyAlignment="1" applyProtection="1">
      <alignment horizontal="left" vertical="center" wrapText="1" indent="1"/>
      <protection/>
    </xf>
    <xf numFmtId="0" fontId="20" fillId="0" borderId="66" xfId="0" applyFont="1" applyBorder="1" applyAlignment="1" applyProtection="1">
      <alignment horizontal="left" vertical="center" wrapText="1" indent="1"/>
      <protection/>
    </xf>
    <xf numFmtId="0" fontId="16" fillId="0" borderId="68" xfId="58" applyFont="1" applyFill="1" applyBorder="1" applyAlignment="1" applyProtection="1">
      <alignment horizontal="left" vertical="center" wrapText="1" indent="6"/>
      <protection/>
    </xf>
    <xf numFmtId="0" fontId="16" fillId="0" borderId="66" xfId="58" applyFont="1" applyFill="1" applyBorder="1" applyAlignment="1" applyProtection="1">
      <alignment horizontal="left" vertical="center" wrapText="1" indent="6"/>
      <protection/>
    </xf>
    <xf numFmtId="0" fontId="16" fillId="0" borderId="39" xfId="58" applyFont="1" applyFill="1" applyBorder="1" applyAlignment="1" applyProtection="1">
      <alignment horizontal="left" vertical="center" wrapText="1" indent="6"/>
      <protection/>
    </xf>
    <xf numFmtId="0" fontId="14" fillId="0" borderId="63" xfId="58" applyFont="1" applyFill="1" applyBorder="1" applyAlignment="1" applyProtection="1">
      <alignment horizontal="left" vertical="center" wrapText="1" indent="1"/>
      <protection/>
    </xf>
    <xf numFmtId="0" fontId="19" fillId="0" borderId="69" xfId="0" applyFont="1" applyBorder="1" applyAlignment="1" applyProtection="1">
      <alignment horizontal="left" vertical="center" wrapText="1" inden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3" xfId="0" applyNumberFormat="1" applyFont="1" applyBorder="1" applyAlignment="1" applyProtection="1">
      <alignment horizontal="right" vertical="center" wrapText="1" indent="1"/>
      <protection/>
    </xf>
    <xf numFmtId="164" fontId="19" fillId="0" borderId="63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63" xfId="0" applyFont="1" applyFill="1" applyBorder="1" applyAlignment="1" applyProtection="1">
      <alignment horizontal="left" vertical="center" wrapText="1" indent="1"/>
      <protection/>
    </xf>
    <xf numFmtId="0" fontId="14" fillId="0" borderId="57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2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Fill="1" applyBorder="1" applyAlignment="1" applyProtection="1">
      <alignment horizontal="right" vertical="center" wrapText="1" inden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1" xfId="0" applyFill="1" applyBorder="1" applyAlignment="1" applyProtection="1">
      <alignment horizontal="right" vertical="center" wrapText="1" indent="1"/>
      <protection/>
    </xf>
    <xf numFmtId="17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/>
    </xf>
    <xf numFmtId="173" fontId="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6" xfId="0" applyFill="1" applyBorder="1" applyAlignment="1" applyProtection="1">
      <alignment horizontal="right" vertical="center" wrapText="1" indent="1"/>
      <protection/>
    </xf>
    <xf numFmtId="166" fontId="16" fillId="0" borderId="11" xfId="40" applyNumberFormat="1" applyFont="1" applyFill="1" applyBorder="1" applyAlignment="1" applyProtection="1">
      <alignment horizontal="left" vertical="center" wrapText="1" indent="1"/>
      <protection/>
    </xf>
    <xf numFmtId="166" fontId="16" fillId="0" borderId="47" xfId="40" applyNumberFormat="1" applyFont="1" applyFill="1" applyBorder="1" applyAlignment="1" applyProtection="1">
      <alignment horizontal="left" vertical="center" wrapText="1" indent="6"/>
      <protection/>
    </xf>
    <xf numFmtId="166" fontId="14" fillId="0" borderId="63" xfId="58" applyNumberFormat="1" applyFont="1" applyFill="1" applyBorder="1" applyAlignment="1" applyProtection="1">
      <alignment horizontal="left" vertical="center" wrapText="1" indent="1"/>
      <protection/>
    </xf>
    <xf numFmtId="166" fontId="19" fillId="0" borderId="28" xfId="0" applyNumberFormat="1" applyFont="1" applyBorder="1" applyAlignment="1" applyProtection="1">
      <alignment horizontal="left" vertical="center" wrapText="1" indent="1"/>
      <protection/>
    </xf>
    <xf numFmtId="0" fontId="14" fillId="0" borderId="36" xfId="0" applyFont="1" applyFill="1" applyBorder="1" applyAlignment="1" applyProtection="1">
      <alignment vertical="center"/>
      <protection/>
    </xf>
    <xf numFmtId="0" fontId="16" fillId="0" borderId="47" xfId="58" applyFont="1" applyFill="1" applyBorder="1" applyAlignment="1" applyProtection="1">
      <alignment horizontal="left" indent="6"/>
      <protection/>
    </xf>
    <xf numFmtId="0" fontId="20" fillId="0" borderId="47" xfId="0" applyFont="1" applyBorder="1" applyAlignment="1" applyProtection="1">
      <alignment horizontal="left" vertical="center" wrapText="1" indent="1"/>
      <protection/>
    </xf>
    <xf numFmtId="0" fontId="16" fillId="0" borderId="64" xfId="58" applyFont="1" applyFill="1" applyBorder="1" applyAlignment="1" applyProtection="1">
      <alignment horizontal="left" vertical="center" wrapText="1" indent="6"/>
      <protection/>
    </xf>
    <xf numFmtId="0" fontId="7" fillId="0" borderId="63" xfId="58" applyFont="1" applyFill="1" applyBorder="1" applyAlignment="1" applyProtection="1">
      <alignment horizontal="center" vertical="center" wrapText="1"/>
      <protection/>
    </xf>
    <xf numFmtId="0" fontId="14" fillId="0" borderId="62" xfId="58" applyFont="1" applyFill="1" applyBorder="1" applyAlignment="1" applyProtection="1">
      <alignment horizontal="center" vertical="center" wrapText="1"/>
      <protection/>
    </xf>
    <xf numFmtId="0" fontId="20" fillId="0" borderId="67" xfId="0" applyFont="1" applyBorder="1" applyAlignment="1" applyProtection="1">
      <alignment horizontal="left" vertical="center" wrapText="1" indent="1"/>
      <protection/>
    </xf>
    <xf numFmtId="0" fontId="14" fillId="0" borderId="63" xfId="58" applyFont="1" applyFill="1" applyBorder="1" applyAlignment="1" applyProtection="1">
      <alignment horizontal="center" vertical="center" wrapText="1"/>
      <protection/>
    </xf>
    <xf numFmtId="164" fontId="16" fillId="0" borderId="40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63" xfId="0" applyNumberFormat="1" applyFont="1" applyBorder="1" applyAlignment="1" applyProtection="1">
      <alignment wrapText="1"/>
      <protection/>
    </xf>
    <xf numFmtId="164" fontId="21" fillId="0" borderId="69" xfId="0" applyNumberFormat="1" applyFont="1" applyBorder="1" applyAlignment="1" applyProtection="1">
      <alignment wrapText="1"/>
      <protection/>
    </xf>
    <xf numFmtId="164" fontId="7" fillId="0" borderId="4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164" fontId="14" fillId="0" borderId="43" xfId="0" applyNumberFormat="1" applyFont="1" applyFill="1" applyBorder="1" applyAlignment="1" applyProtection="1">
      <alignment horizontal="center" vertical="center" wrapText="1"/>
      <protection/>
    </xf>
    <xf numFmtId="164" fontId="70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4" fillId="0" borderId="42" xfId="0" applyNumberFormat="1" applyFont="1" applyFill="1" applyBorder="1" applyAlignment="1" applyProtection="1">
      <alignment horizontal="center" vertical="center" wrapText="1"/>
      <protection/>
    </xf>
    <xf numFmtId="164" fontId="16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164" fontId="15" fillId="0" borderId="3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77" xfId="0" applyNumberFormat="1" applyFont="1" applyFill="1" applyBorder="1" applyAlignment="1" applyProtection="1">
      <alignment horizontal="center" vertical="center" wrapText="1"/>
      <protection/>
    </xf>
    <xf numFmtId="164" fontId="70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77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86</v>
      </c>
    </row>
    <row r="4" spans="1:2" ht="12.75">
      <c r="A4" s="76"/>
      <c r="B4" s="76"/>
    </row>
    <row r="5" spans="1:2" s="88" customFormat="1" ht="15.75">
      <c r="A5" s="59" t="s">
        <v>442</v>
      </c>
      <c r="B5" s="87"/>
    </row>
    <row r="6" spans="1:2" ht="12.75">
      <c r="A6" s="76"/>
      <c r="B6" s="76"/>
    </row>
    <row r="7" spans="1:2" ht="12.75">
      <c r="A7" s="76" t="s">
        <v>419</v>
      </c>
      <c r="B7" s="76" t="s">
        <v>379</v>
      </c>
    </row>
    <row r="8" spans="1:2" ht="12.75">
      <c r="A8" s="76" t="s">
        <v>420</v>
      </c>
      <c r="B8" s="76" t="s">
        <v>380</v>
      </c>
    </row>
    <row r="9" spans="1:2" ht="12.75">
      <c r="A9" s="76" t="s">
        <v>421</v>
      </c>
      <c r="B9" s="76" t="s">
        <v>381</v>
      </c>
    </row>
    <row r="10" spans="1:2" ht="12.75">
      <c r="A10" s="76"/>
      <c r="B10" s="76"/>
    </row>
    <row r="11" spans="1:2" ht="12.75">
      <c r="A11" s="76"/>
      <c r="B11" s="76"/>
    </row>
    <row r="12" spans="1:2" s="88" customFormat="1" ht="15.75">
      <c r="A12" s="59" t="str">
        <f>+CONCATENATE(LEFT(A5,4),". évi előirányzat KIADÁSOK")</f>
        <v>2018. évi előirányzat KIADÁSOK</v>
      </c>
      <c r="B12" s="87"/>
    </row>
    <row r="13" spans="1:2" ht="12.75">
      <c r="A13" s="76"/>
      <c r="B13" s="76"/>
    </row>
    <row r="14" spans="1:2" ht="12.75">
      <c r="A14" s="76" t="s">
        <v>422</v>
      </c>
      <c r="B14" s="76" t="s">
        <v>382</v>
      </c>
    </row>
    <row r="15" spans="1:2" ht="12.75">
      <c r="A15" s="76" t="s">
        <v>423</v>
      </c>
      <c r="B15" s="76" t="s">
        <v>383</v>
      </c>
    </row>
    <row r="16" spans="1:2" ht="12.75">
      <c r="A16" s="76" t="s">
        <v>424</v>
      </c>
      <c r="B16" s="76" t="s">
        <v>384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8" sqref="C8"/>
    </sheetView>
  </sheetViews>
  <sheetFormatPr defaultColWidth="9.00390625" defaultRowHeight="12.75"/>
  <cols>
    <col min="1" max="1" width="5.625" style="89" customWidth="1"/>
    <col min="2" max="2" width="66.875" style="89" customWidth="1"/>
    <col min="3" max="3" width="27.00390625" style="89" customWidth="1"/>
    <col min="4" max="16384" width="9.375" style="89" customWidth="1"/>
  </cols>
  <sheetData>
    <row r="1" spans="1:3" ht="33" customHeight="1">
      <c r="A1" s="512" t="str">
        <f>+CONCATENATE("Murakeresztúr Község  Önkormányzat ",CONCATENATE(LEFT(ÖSSZEFÜGGÉSEK!A5,4),". évi adósságot keletkeztető fejlesztési céljai"))</f>
        <v>Murakeresztúr Község  Önkormányzat 2018. évi adósságot keletkeztető fejlesztési céljai</v>
      </c>
      <c r="B1" s="512"/>
      <c r="C1" s="512"/>
    </row>
    <row r="2" spans="1:4" ht="15.75" customHeight="1" thickBot="1">
      <c r="A2" s="90"/>
      <c r="B2" s="90"/>
      <c r="C2" s="99" t="str">
        <f>'4.sz.mell.'!C2</f>
        <v>Forintban!</v>
      </c>
      <c r="D2" s="96"/>
    </row>
    <row r="3" spans="1:3" ht="26.25" customHeight="1" thickBot="1">
      <c r="A3" s="103" t="s">
        <v>6</v>
      </c>
      <c r="B3" s="104" t="s">
        <v>126</v>
      </c>
      <c r="C3" s="105" t="s">
        <v>132</v>
      </c>
    </row>
    <row r="4" spans="1:3" ht="15.75" thickBot="1">
      <c r="A4" s="106"/>
      <c r="B4" s="341" t="s">
        <v>385</v>
      </c>
      <c r="C4" s="342" t="s">
        <v>386</v>
      </c>
    </row>
    <row r="5" spans="1:3" ht="15">
      <c r="A5" s="107" t="s">
        <v>8</v>
      </c>
      <c r="B5" s="114"/>
      <c r="C5" s="111"/>
    </row>
    <row r="6" spans="1:3" ht="15">
      <c r="A6" s="108" t="s">
        <v>9</v>
      </c>
      <c r="B6" s="115"/>
      <c r="C6" s="112"/>
    </row>
    <row r="7" spans="1:3" ht="15.75" thickBot="1">
      <c r="A7" s="109" t="s">
        <v>10</v>
      </c>
      <c r="B7" s="116"/>
      <c r="C7" s="113"/>
    </row>
    <row r="8" spans="1:3" s="313" customFormat="1" ht="17.25" customHeight="1" thickBot="1">
      <c r="A8" s="314" t="s">
        <v>11</v>
      </c>
      <c r="B8" s="75" t="s">
        <v>127</v>
      </c>
      <c r="C8" s="110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4/2018. (IV.27.)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F7" sqref="F7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9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524" t="s">
        <v>0</v>
      </c>
      <c r="B1" s="524"/>
      <c r="C1" s="524"/>
      <c r="D1" s="524"/>
      <c r="E1" s="524"/>
      <c r="F1" s="524"/>
    </row>
    <row r="2" spans="1:6" ht="22.5" customHeight="1" thickBot="1">
      <c r="A2" s="117"/>
      <c r="B2" s="39"/>
      <c r="C2" s="39"/>
      <c r="D2" s="39"/>
      <c r="E2" s="39"/>
      <c r="F2" s="35" t="str">
        <f>'5.sz.mell.'!C2</f>
        <v>Forintban!</v>
      </c>
    </row>
    <row r="3" spans="1:6" s="33" customFormat="1" ht="44.25" customHeight="1" thickBot="1">
      <c r="A3" s="118" t="s">
        <v>49</v>
      </c>
      <c r="B3" s="119" t="s">
        <v>50</v>
      </c>
      <c r="C3" s="119" t="s">
        <v>51</v>
      </c>
      <c r="D3" s="119" t="str">
        <f>+CONCATENATE("Felhasználás   ",LEFT(ÖSSZEFÜGGÉSEK!A5,4)-1,". XII. 31-ig")</f>
        <v>Felhasználás   2017. XII. 31-ig</v>
      </c>
      <c r="E3" s="119" t="str">
        <f>+'1.1.sz.mell.'!D3</f>
        <v>2018. módosított előirányzat     2018.04.27.</v>
      </c>
      <c r="F3" s="36" t="str">
        <f>+CONCATENATE(LEFT(ÖSSZEFÜGGÉSEK!A5,4),". utáni szükséglet")</f>
        <v>2018. utáni szükséglet</v>
      </c>
    </row>
    <row r="4" spans="1:6" s="39" customFormat="1" ht="12" customHeight="1" thickBot="1">
      <c r="A4" s="37" t="s">
        <v>385</v>
      </c>
      <c r="B4" s="38" t="s">
        <v>386</v>
      </c>
      <c r="C4" s="38" t="s">
        <v>387</v>
      </c>
      <c r="D4" s="38" t="s">
        <v>389</v>
      </c>
      <c r="E4" s="38" t="s">
        <v>388</v>
      </c>
      <c r="F4" s="344" t="s">
        <v>437</v>
      </c>
    </row>
    <row r="5" spans="1:6" ht="15.75" customHeight="1">
      <c r="A5" s="315" t="s">
        <v>457</v>
      </c>
      <c r="B5" s="23">
        <v>300000</v>
      </c>
      <c r="C5" s="317" t="s">
        <v>458</v>
      </c>
      <c r="D5" s="23"/>
      <c r="E5" s="23">
        <v>300000</v>
      </c>
      <c r="F5" s="40">
        <f aca="true" t="shared" si="0" ref="F5:F22">B5-D5-E5</f>
        <v>0</v>
      </c>
    </row>
    <row r="6" spans="1:6" ht="15.75" customHeight="1">
      <c r="A6" s="315" t="s">
        <v>456</v>
      </c>
      <c r="B6" s="23">
        <v>200000</v>
      </c>
      <c r="C6" s="317" t="s">
        <v>458</v>
      </c>
      <c r="D6" s="23"/>
      <c r="E6" s="23">
        <v>200000</v>
      </c>
      <c r="F6" s="40">
        <f t="shared" si="0"/>
        <v>0</v>
      </c>
    </row>
    <row r="7" spans="1:6" ht="15.75" customHeight="1">
      <c r="A7" s="315"/>
      <c r="B7" s="23"/>
      <c r="C7" s="317"/>
      <c r="D7" s="23"/>
      <c r="E7" s="23"/>
      <c r="F7" s="40">
        <f t="shared" si="0"/>
        <v>0</v>
      </c>
    </row>
    <row r="8" spans="1:6" ht="15.75" customHeight="1">
      <c r="A8" s="316"/>
      <c r="B8" s="23"/>
      <c r="C8" s="317"/>
      <c r="D8" s="23"/>
      <c r="E8" s="23"/>
      <c r="F8" s="40">
        <f t="shared" si="0"/>
        <v>0</v>
      </c>
    </row>
    <row r="9" spans="1:6" ht="15.75" customHeight="1">
      <c r="A9" s="315"/>
      <c r="B9" s="23"/>
      <c r="C9" s="317"/>
      <c r="D9" s="23"/>
      <c r="E9" s="23"/>
      <c r="F9" s="40">
        <f t="shared" si="0"/>
        <v>0</v>
      </c>
    </row>
    <row r="10" spans="1:6" ht="15.75" customHeight="1">
      <c r="A10" s="316"/>
      <c r="B10" s="23"/>
      <c r="C10" s="317"/>
      <c r="D10" s="23"/>
      <c r="E10" s="23"/>
      <c r="F10" s="40">
        <f t="shared" si="0"/>
        <v>0</v>
      </c>
    </row>
    <row r="11" spans="1:6" ht="15.75" customHeight="1">
      <c r="A11" s="315"/>
      <c r="B11" s="23"/>
      <c r="C11" s="317"/>
      <c r="D11" s="23"/>
      <c r="E11" s="23"/>
      <c r="F11" s="40">
        <f t="shared" si="0"/>
        <v>0</v>
      </c>
    </row>
    <row r="12" spans="1:6" ht="15.75" customHeight="1">
      <c r="A12" s="315"/>
      <c r="B12" s="23"/>
      <c r="C12" s="317"/>
      <c r="D12" s="23"/>
      <c r="E12" s="23"/>
      <c r="F12" s="40">
        <f t="shared" si="0"/>
        <v>0</v>
      </c>
    </row>
    <row r="13" spans="1:6" ht="15.75" customHeight="1">
      <c r="A13" s="315"/>
      <c r="B13" s="23"/>
      <c r="C13" s="317"/>
      <c r="D13" s="23"/>
      <c r="E13" s="23"/>
      <c r="F13" s="40">
        <f t="shared" si="0"/>
        <v>0</v>
      </c>
    </row>
    <row r="14" spans="1:6" ht="15.75" customHeight="1">
      <c r="A14" s="315"/>
      <c r="B14" s="23"/>
      <c r="C14" s="317"/>
      <c r="D14" s="23"/>
      <c r="E14" s="23"/>
      <c r="F14" s="40">
        <f t="shared" si="0"/>
        <v>0</v>
      </c>
    </row>
    <row r="15" spans="1:6" ht="15.75" customHeight="1">
      <c r="A15" s="315"/>
      <c r="B15" s="23"/>
      <c r="C15" s="317"/>
      <c r="D15" s="23"/>
      <c r="E15" s="23"/>
      <c r="F15" s="40">
        <f t="shared" si="0"/>
        <v>0</v>
      </c>
    </row>
    <row r="16" spans="1:6" ht="15.75" customHeight="1">
      <c r="A16" s="315"/>
      <c r="B16" s="23"/>
      <c r="C16" s="317"/>
      <c r="D16" s="23"/>
      <c r="E16" s="23"/>
      <c r="F16" s="40">
        <f t="shared" si="0"/>
        <v>0</v>
      </c>
    </row>
    <row r="17" spans="1:6" ht="15.75" customHeight="1">
      <c r="A17" s="315"/>
      <c r="B17" s="23"/>
      <c r="C17" s="317"/>
      <c r="D17" s="23"/>
      <c r="E17" s="23"/>
      <c r="F17" s="40">
        <f t="shared" si="0"/>
        <v>0</v>
      </c>
    </row>
    <row r="18" spans="1:6" ht="15.75" customHeight="1">
      <c r="A18" s="315"/>
      <c r="B18" s="23"/>
      <c r="C18" s="317"/>
      <c r="D18" s="23"/>
      <c r="E18" s="23"/>
      <c r="F18" s="40">
        <f t="shared" si="0"/>
        <v>0</v>
      </c>
    </row>
    <row r="19" spans="1:6" ht="15.75" customHeight="1">
      <c r="A19" s="315"/>
      <c r="B19" s="23"/>
      <c r="C19" s="317"/>
      <c r="D19" s="23"/>
      <c r="E19" s="23"/>
      <c r="F19" s="40">
        <f t="shared" si="0"/>
        <v>0</v>
      </c>
    </row>
    <row r="20" spans="1:6" ht="15.75" customHeight="1">
      <c r="A20" s="315"/>
      <c r="B20" s="23"/>
      <c r="C20" s="317"/>
      <c r="D20" s="23"/>
      <c r="E20" s="23"/>
      <c r="F20" s="40">
        <f t="shared" si="0"/>
        <v>0</v>
      </c>
    </row>
    <row r="21" spans="1:6" ht="15.75" customHeight="1">
      <c r="A21" s="315"/>
      <c r="B21" s="23"/>
      <c r="C21" s="317"/>
      <c r="D21" s="23"/>
      <c r="E21" s="23"/>
      <c r="F21" s="40">
        <f t="shared" si="0"/>
        <v>0</v>
      </c>
    </row>
    <row r="22" spans="1:6" ht="15.75" customHeight="1" thickBot="1">
      <c r="A22" s="41"/>
      <c r="B22" s="24"/>
      <c r="C22" s="318"/>
      <c r="D22" s="24"/>
      <c r="E22" s="24"/>
      <c r="F22" s="42">
        <f t="shared" si="0"/>
        <v>0</v>
      </c>
    </row>
    <row r="23" spans="1:6" s="45" customFormat="1" ht="18" customHeight="1" thickBot="1">
      <c r="A23" s="120" t="s">
        <v>48</v>
      </c>
      <c r="B23" s="43">
        <f>SUM(B5:B22)</f>
        <v>500000</v>
      </c>
      <c r="C23" s="65"/>
      <c r="D23" s="43">
        <f>SUM(D5:D22)</f>
        <v>0</v>
      </c>
      <c r="E23" s="43">
        <f>SUM(E5:E22)</f>
        <v>500000</v>
      </c>
      <c r="F23" s="44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4/2018. (IV.27.)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524" t="s">
        <v>1</v>
      </c>
      <c r="B1" s="524"/>
      <c r="C1" s="524"/>
      <c r="D1" s="524"/>
      <c r="E1" s="524"/>
      <c r="F1" s="524"/>
    </row>
    <row r="2" spans="1:6" ht="23.25" customHeight="1" thickBot="1">
      <c r="A2" s="117"/>
      <c r="B2" s="39"/>
      <c r="C2" s="39"/>
      <c r="D2" s="39"/>
      <c r="E2" s="39"/>
      <c r="F2" s="35" t="str">
        <f>'6.sz.mell.'!F2</f>
        <v>Forintban!</v>
      </c>
    </row>
    <row r="3" spans="1:6" s="33" customFormat="1" ht="48.75" customHeight="1" thickBot="1">
      <c r="A3" s="118" t="s">
        <v>52</v>
      </c>
      <c r="B3" s="119" t="s">
        <v>50</v>
      </c>
      <c r="C3" s="119" t="s">
        <v>51</v>
      </c>
      <c r="D3" s="119" t="str">
        <f>+'6.sz.mell.'!D3</f>
        <v>Felhasználás   2017. XII. 31-ig</v>
      </c>
      <c r="E3" s="119" t="str">
        <f>+'6.sz.mell.'!E3</f>
        <v>2018. módosított előirányzat     2018.04.27.</v>
      </c>
      <c r="F3" s="343" t="str">
        <f>+CONCATENATE(LEFT(ÖSSZEFÜGGÉSEK!A5,4),". utáni szükséglet ",CHAR(10),"")</f>
        <v>2018. utáni szükséglet 
</v>
      </c>
    </row>
    <row r="4" spans="1:6" s="39" customFormat="1" ht="15" customHeight="1" thickBot="1">
      <c r="A4" s="37" t="s">
        <v>385</v>
      </c>
      <c r="B4" s="38" t="s">
        <v>386</v>
      </c>
      <c r="C4" s="38" t="s">
        <v>387</v>
      </c>
      <c r="D4" s="38" t="s">
        <v>389</v>
      </c>
      <c r="E4" s="38" t="s">
        <v>388</v>
      </c>
      <c r="F4" s="345" t="s">
        <v>437</v>
      </c>
    </row>
    <row r="5" spans="1:6" ht="15.75" customHeight="1">
      <c r="A5" s="46" t="s">
        <v>459</v>
      </c>
      <c r="B5" s="47">
        <v>3615230</v>
      </c>
      <c r="C5" s="319" t="s">
        <v>458</v>
      </c>
      <c r="D5" s="47"/>
      <c r="E5" s="47">
        <v>3615230</v>
      </c>
      <c r="F5" s="48">
        <f aca="true" t="shared" si="0" ref="F5:F23">B5-D5-E5</f>
        <v>0</v>
      </c>
    </row>
    <row r="6" spans="1:6" ht="15.75" customHeight="1">
      <c r="A6" s="46" t="s">
        <v>461</v>
      </c>
      <c r="B6" s="47">
        <v>30629978</v>
      </c>
      <c r="C6" s="319" t="s">
        <v>460</v>
      </c>
      <c r="D6" s="47"/>
      <c r="E6" s="47">
        <v>30629978</v>
      </c>
      <c r="F6" s="48">
        <f t="shared" si="0"/>
        <v>0</v>
      </c>
    </row>
    <row r="7" spans="1:6" ht="15.75" customHeight="1">
      <c r="A7" s="46"/>
      <c r="B7" s="47"/>
      <c r="C7" s="319"/>
      <c r="D7" s="47"/>
      <c r="E7" s="47"/>
      <c r="F7" s="48">
        <f t="shared" si="0"/>
        <v>0</v>
      </c>
    </row>
    <row r="8" spans="1:6" ht="15.75" customHeight="1">
      <c r="A8" s="46"/>
      <c r="B8" s="47"/>
      <c r="C8" s="319"/>
      <c r="D8" s="47"/>
      <c r="E8" s="47"/>
      <c r="F8" s="48">
        <f t="shared" si="0"/>
        <v>0</v>
      </c>
    </row>
    <row r="9" spans="1:6" ht="15.75" customHeight="1">
      <c r="A9" s="46"/>
      <c r="B9" s="47"/>
      <c r="C9" s="319"/>
      <c r="D9" s="47"/>
      <c r="E9" s="47"/>
      <c r="F9" s="48">
        <f t="shared" si="0"/>
        <v>0</v>
      </c>
    </row>
    <row r="10" spans="1:6" ht="15.75" customHeight="1">
      <c r="A10" s="46"/>
      <c r="B10" s="47"/>
      <c r="C10" s="319"/>
      <c r="D10" s="47"/>
      <c r="E10" s="47"/>
      <c r="F10" s="48">
        <f t="shared" si="0"/>
        <v>0</v>
      </c>
    </row>
    <row r="11" spans="1:6" ht="15.75" customHeight="1">
      <c r="A11" s="46"/>
      <c r="B11" s="47"/>
      <c r="C11" s="319"/>
      <c r="D11" s="47"/>
      <c r="E11" s="47"/>
      <c r="F11" s="48">
        <f t="shared" si="0"/>
        <v>0</v>
      </c>
    </row>
    <row r="12" spans="1:6" ht="15.75" customHeight="1">
      <c r="A12" s="46"/>
      <c r="B12" s="47"/>
      <c r="C12" s="319"/>
      <c r="D12" s="47"/>
      <c r="E12" s="47"/>
      <c r="F12" s="48">
        <f t="shared" si="0"/>
        <v>0</v>
      </c>
    </row>
    <row r="13" spans="1:6" ht="15.75" customHeight="1">
      <c r="A13" s="46"/>
      <c r="B13" s="47"/>
      <c r="C13" s="319"/>
      <c r="D13" s="47"/>
      <c r="E13" s="47"/>
      <c r="F13" s="48">
        <f t="shared" si="0"/>
        <v>0</v>
      </c>
    </row>
    <row r="14" spans="1:6" ht="15.75" customHeight="1">
      <c r="A14" s="46"/>
      <c r="B14" s="47"/>
      <c r="C14" s="319"/>
      <c r="D14" s="47"/>
      <c r="E14" s="47"/>
      <c r="F14" s="48">
        <f t="shared" si="0"/>
        <v>0</v>
      </c>
    </row>
    <row r="15" spans="1:6" ht="15.75" customHeight="1">
      <c r="A15" s="46"/>
      <c r="B15" s="47"/>
      <c r="C15" s="319"/>
      <c r="D15" s="47"/>
      <c r="E15" s="47"/>
      <c r="F15" s="48">
        <f t="shared" si="0"/>
        <v>0</v>
      </c>
    </row>
    <row r="16" spans="1:6" ht="15.75" customHeight="1">
      <c r="A16" s="46"/>
      <c r="B16" s="47"/>
      <c r="C16" s="319"/>
      <c r="D16" s="47"/>
      <c r="E16" s="47"/>
      <c r="F16" s="48">
        <f t="shared" si="0"/>
        <v>0</v>
      </c>
    </row>
    <row r="17" spans="1:6" ht="15.75" customHeight="1">
      <c r="A17" s="46"/>
      <c r="B17" s="47"/>
      <c r="C17" s="319"/>
      <c r="D17" s="47"/>
      <c r="E17" s="47"/>
      <c r="F17" s="48">
        <f t="shared" si="0"/>
        <v>0</v>
      </c>
    </row>
    <row r="18" spans="1:6" ht="15.75" customHeight="1">
      <c r="A18" s="46"/>
      <c r="B18" s="47"/>
      <c r="C18" s="319"/>
      <c r="D18" s="47"/>
      <c r="E18" s="47"/>
      <c r="F18" s="48">
        <f t="shared" si="0"/>
        <v>0</v>
      </c>
    </row>
    <row r="19" spans="1:6" ht="15.75" customHeight="1">
      <c r="A19" s="46"/>
      <c r="B19" s="47"/>
      <c r="C19" s="319"/>
      <c r="D19" s="47"/>
      <c r="E19" s="47"/>
      <c r="F19" s="48">
        <f t="shared" si="0"/>
        <v>0</v>
      </c>
    </row>
    <row r="20" spans="1:6" ht="15.75" customHeight="1">
      <c r="A20" s="46"/>
      <c r="B20" s="47"/>
      <c r="C20" s="319"/>
      <c r="D20" s="47"/>
      <c r="E20" s="47"/>
      <c r="F20" s="48">
        <f t="shared" si="0"/>
        <v>0</v>
      </c>
    </row>
    <row r="21" spans="1:6" ht="15.75" customHeight="1">
      <c r="A21" s="46"/>
      <c r="B21" s="47"/>
      <c r="C21" s="319"/>
      <c r="D21" s="47"/>
      <c r="E21" s="47"/>
      <c r="F21" s="48">
        <f t="shared" si="0"/>
        <v>0</v>
      </c>
    </row>
    <row r="22" spans="1:6" ht="15.75" customHeight="1">
      <c r="A22" s="46"/>
      <c r="B22" s="47"/>
      <c r="C22" s="319"/>
      <c r="D22" s="47"/>
      <c r="E22" s="47"/>
      <c r="F22" s="48">
        <f t="shared" si="0"/>
        <v>0</v>
      </c>
    </row>
    <row r="23" spans="1:6" ht="15.75" customHeight="1" thickBot="1">
      <c r="A23" s="49"/>
      <c r="B23" s="50"/>
      <c r="C23" s="320"/>
      <c r="D23" s="50"/>
      <c r="E23" s="50"/>
      <c r="F23" s="51">
        <f t="shared" si="0"/>
        <v>0</v>
      </c>
    </row>
    <row r="24" spans="1:6" s="45" customFormat="1" ht="18" customHeight="1" thickBot="1">
      <c r="A24" s="120" t="s">
        <v>48</v>
      </c>
      <c r="B24" s="121">
        <f>SUM(B5:B23)</f>
        <v>34245208</v>
      </c>
      <c r="C24" s="66"/>
      <c r="D24" s="121">
        <f>SUM(D5:D23)</f>
        <v>0</v>
      </c>
      <c r="E24" s="121">
        <f>SUM(E5:E23)</f>
        <v>34245208</v>
      </c>
      <c r="F24" s="52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4/2018. (IV.27.)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"/>
  <sheetViews>
    <sheetView zoomScale="130" zoomScaleNormal="130" zoomScaleSheetLayoutView="85" workbookViewId="0" topLeftCell="A1">
      <selection activeCell="D2" sqref="D2"/>
    </sheetView>
  </sheetViews>
  <sheetFormatPr defaultColWidth="9.00390625" defaultRowHeight="12.75"/>
  <cols>
    <col min="1" max="1" width="13.625" style="244" customWidth="1"/>
    <col min="2" max="2" width="67.375" style="245" customWidth="1"/>
    <col min="3" max="3" width="20.625" style="245" customWidth="1"/>
    <col min="4" max="4" width="20.875" style="246" customWidth="1"/>
    <col min="5" max="16384" width="9.375" style="2" customWidth="1"/>
  </cols>
  <sheetData>
    <row r="1" spans="1:4" s="1" customFormat="1" ht="16.5" customHeight="1" thickBot="1">
      <c r="A1" s="126"/>
      <c r="B1" s="128"/>
      <c r="C1" s="128"/>
      <c r="D1" s="353" t="str">
        <f>+CONCATENATE("8.1. melléklet a 4/",LEFT(ÖSSZEFÜGGÉSEK!A5,4),". (IV.27.) önkormányzati rendelethez")</f>
        <v>8.1. melléklet a 4/2018. (IV.27.) önkormányzati rendelethez</v>
      </c>
    </row>
    <row r="2" spans="1:4" s="60" customFormat="1" ht="21" customHeight="1">
      <c r="A2" s="259" t="s">
        <v>46</v>
      </c>
      <c r="B2" s="222" t="s">
        <v>133</v>
      </c>
      <c r="C2" s="363"/>
      <c r="D2" s="224" t="s">
        <v>40</v>
      </c>
    </row>
    <row r="3" spans="1:4" s="60" customFormat="1" ht="16.5" thickBot="1">
      <c r="A3" s="129" t="s">
        <v>128</v>
      </c>
      <c r="B3" s="223" t="s">
        <v>293</v>
      </c>
      <c r="C3" s="364"/>
      <c r="D3" s="329" t="s">
        <v>40</v>
      </c>
    </row>
    <row r="4" spans="1:4" s="61" customFormat="1" ht="15.75" customHeight="1" thickBot="1">
      <c r="A4" s="130"/>
      <c r="B4" s="130"/>
      <c r="C4" s="130"/>
      <c r="D4" s="131" t="str">
        <f>'7.sz.mell.'!F2</f>
        <v>Forintban!</v>
      </c>
    </row>
    <row r="5" spans="1:4" ht="24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53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53" customFormat="1" ht="14.25" customHeight="1" thickBot="1">
      <c r="A7" s="134"/>
      <c r="B7" s="135" t="s">
        <v>41</v>
      </c>
      <c r="C7" s="135"/>
      <c r="D7" s="225"/>
    </row>
    <row r="8" spans="1:4" s="53" customFormat="1" ht="12" customHeight="1" thickBot="1">
      <c r="A8" s="27" t="s">
        <v>8</v>
      </c>
      <c r="B8" s="19" t="s">
        <v>160</v>
      </c>
      <c r="C8" s="394">
        <f>+C9+C10+C11+C12+C13+C14</f>
        <v>136887891</v>
      </c>
      <c r="D8" s="164">
        <f>+D9+D10+D11+D12+D13+D14</f>
        <v>140128272</v>
      </c>
    </row>
    <row r="9" spans="1:4" s="62" customFormat="1" ht="12" customHeight="1">
      <c r="A9" s="284" t="s">
        <v>65</v>
      </c>
      <c r="B9" s="269" t="s">
        <v>161</v>
      </c>
      <c r="C9" s="395">
        <v>64326456</v>
      </c>
      <c r="D9" s="167">
        <v>64326456</v>
      </c>
    </row>
    <row r="10" spans="1:4" s="63" customFormat="1" ht="12" customHeight="1">
      <c r="A10" s="285" t="s">
        <v>66</v>
      </c>
      <c r="B10" s="270" t="s">
        <v>162</v>
      </c>
      <c r="C10" s="396">
        <v>28849517</v>
      </c>
      <c r="D10" s="166">
        <v>28849517</v>
      </c>
    </row>
    <row r="11" spans="1:4" s="63" customFormat="1" ht="12" customHeight="1">
      <c r="A11" s="285" t="s">
        <v>67</v>
      </c>
      <c r="B11" s="270" t="s">
        <v>425</v>
      </c>
      <c r="C11" s="396">
        <v>41651288</v>
      </c>
      <c r="D11" s="166">
        <v>42961622</v>
      </c>
    </row>
    <row r="12" spans="1:4" s="63" customFormat="1" ht="12" customHeight="1">
      <c r="A12" s="285" t="s">
        <v>68</v>
      </c>
      <c r="B12" s="270" t="s">
        <v>163</v>
      </c>
      <c r="C12" s="396">
        <v>2060630</v>
      </c>
      <c r="D12" s="166">
        <v>2697577</v>
      </c>
    </row>
    <row r="13" spans="1:4" s="63" customFormat="1" ht="12" customHeight="1">
      <c r="A13" s="285" t="s">
        <v>85</v>
      </c>
      <c r="B13" s="270" t="s">
        <v>394</v>
      </c>
      <c r="C13" s="396"/>
      <c r="D13" s="166">
        <v>1293100</v>
      </c>
    </row>
    <row r="14" spans="1:4" s="62" customFormat="1" ht="12" customHeight="1" thickBot="1">
      <c r="A14" s="286" t="s">
        <v>69</v>
      </c>
      <c r="B14" s="355" t="s">
        <v>447</v>
      </c>
      <c r="C14" s="396"/>
      <c r="D14" s="166"/>
    </row>
    <row r="15" spans="1:4" s="62" customFormat="1" ht="12" customHeight="1" thickBot="1">
      <c r="A15" s="27" t="s">
        <v>9</v>
      </c>
      <c r="B15" s="159" t="s">
        <v>164</v>
      </c>
      <c r="C15" s="394">
        <f>+C16+C17+C18+C19+C20</f>
        <v>21261130</v>
      </c>
      <c r="D15" s="164">
        <f>+D16+D17+D18+D19+D20</f>
        <v>22981930</v>
      </c>
    </row>
    <row r="16" spans="1:4" s="62" customFormat="1" ht="12" customHeight="1">
      <c r="A16" s="284" t="s">
        <v>71</v>
      </c>
      <c r="B16" s="269" t="s">
        <v>165</v>
      </c>
      <c r="C16" s="395"/>
      <c r="D16" s="167"/>
    </row>
    <row r="17" spans="1:4" s="62" customFormat="1" ht="12" customHeight="1">
      <c r="A17" s="285" t="s">
        <v>72</v>
      </c>
      <c r="B17" s="270" t="s">
        <v>166</v>
      </c>
      <c r="C17" s="396"/>
      <c r="D17" s="166"/>
    </row>
    <row r="18" spans="1:4" s="62" customFormat="1" ht="12" customHeight="1">
      <c r="A18" s="285" t="s">
        <v>73</v>
      </c>
      <c r="B18" s="270" t="s">
        <v>315</v>
      </c>
      <c r="C18" s="396"/>
      <c r="D18" s="166"/>
    </row>
    <row r="19" spans="1:4" s="62" customFormat="1" ht="12" customHeight="1">
      <c r="A19" s="285" t="s">
        <v>74</v>
      </c>
      <c r="B19" s="270" t="s">
        <v>316</v>
      </c>
      <c r="C19" s="396"/>
      <c r="D19" s="166"/>
    </row>
    <row r="20" spans="1:4" s="62" customFormat="1" ht="12" customHeight="1">
      <c r="A20" s="285" t="s">
        <v>75</v>
      </c>
      <c r="B20" s="270" t="s">
        <v>167</v>
      </c>
      <c r="C20" s="396">
        <v>21261130</v>
      </c>
      <c r="D20" s="166">
        <v>22981930</v>
      </c>
    </row>
    <row r="21" spans="1:4" s="63" customFormat="1" ht="12" customHeight="1" thickBot="1">
      <c r="A21" s="286" t="s">
        <v>81</v>
      </c>
      <c r="B21" s="355" t="s">
        <v>448</v>
      </c>
      <c r="C21" s="397"/>
      <c r="D21" s="168"/>
    </row>
    <row r="22" spans="1:4" s="63" customFormat="1" ht="12" customHeight="1" thickBot="1">
      <c r="A22" s="27" t="s">
        <v>10</v>
      </c>
      <c r="B22" s="19" t="s">
        <v>169</v>
      </c>
      <c r="C22" s="394">
        <f>+C23+C24+C25+C26+C27</f>
        <v>29882704</v>
      </c>
      <c r="D22" s="164">
        <f>+D23+D24+D25+D26+D27</f>
        <v>29882704</v>
      </c>
    </row>
    <row r="23" spans="1:4" s="63" customFormat="1" ht="12" customHeight="1">
      <c r="A23" s="284" t="s">
        <v>54</v>
      </c>
      <c r="B23" s="269" t="s">
        <v>170</v>
      </c>
      <c r="C23" s="395">
        <v>29882704</v>
      </c>
      <c r="D23" s="167">
        <v>29882704</v>
      </c>
    </row>
    <row r="24" spans="1:4" s="62" customFormat="1" ht="12" customHeight="1">
      <c r="A24" s="285" t="s">
        <v>55</v>
      </c>
      <c r="B24" s="270" t="s">
        <v>171</v>
      </c>
      <c r="C24" s="396"/>
      <c r="D24" s="166"/>
    </row>
    <row r="25" spans="1:4" s="63" customFormat="1" ht="12" customHeight="1">
      <c r="A25" s="285" t="s">
        <v>56</v>
      </c>
      <c r="B25" s="270" t="s">
        <v>317</v>
      </c>
      <c r="C25" s="396"/>
      <c r="D25" s="166"/>
    </row>
    <row r="26" spans="1:4" s="63" customFormat="1" ht="12" customHeight="1">
      <c r="A26" s="285" t="s">
        <v>57</v>
      </c>
      <c r="B26" s="270" t="s">
        <v>318</v>
      </c>
      <c r="C26" s="396"/>
      <c r="D26" s="166"/>
    </row>
    <row r="27" spans="1:4" s="63" customFormat="1" ht="12" customHeight="1">
      <c r="A27" s="285" t="s">
        <v>97</v>
      </c>
      <c r="B27" s="270" t="s">
        <v>172</v>
      </c>
      <c r="C27" s="396"/>
      <c r="D27" s="166"/>
    </row>
    <row r="28" spans="1:4" s="63" customFormat="1" ht="12" customHeight="1" thickBot="1">
      <c r="A28" s="286" t="s">
        <v>98</v>
      </c>
      <c r="B28" s="355" t="s">
        <v>443</v>
      </c>
      <c r="C28" s="398"/>
      <c r="D28" s="356"/>
    </row>
    <row r="29" spans="1:4" s="63" customFormat="1" ht="12" customHeight="1" thickBot="1">
      <c r="A29" s="27" t="s">
        <v>99</v>
      </c>
      <c r="B29" s="19" t="s">
        <v>435</v>
      </c>
      <c r="C29" s="399">
        <f>+C30+C34+C35+C36</f>
        <v>32970000</v>
      </c>
      <c r="D29" s="170">
        <f>+D30+D34+D35+D36</f>
        <v>32970000</v>
      </c>
    </row>
    <row r="30" spans="1:4" s="63" customFormat="1" ht="12" customHeight="1">
      <c r="A30" s="284" t="s">
        <v>175</v>
      </c>
      <c r="B30" s="269" t="s">
        <v>430</v>
      </c>
      <c r="C30" s="400">
        <f>+C31+C32+C33</f>
        <v>28500000</v>
      </c>
      <c r="D30" s="264">
        <f>+D31+D32+D33</f>
        <v>28500000</v>
      </c>
    </row>
    <row r="31" spans="1:4" s="63" customFormat="1" ht="12" customHeight="1">
      <c r="A31" s="285" t="s">
        <v>176</v>
      </c>
      <c r="B31" s="270" t="s">
        <v>450</v>
      </c>
      <c r="C31" s="396">
        <v>8500000</v>
      </c>
      <c r="D31" s="166">
        <v>8500000</v>
      </c>
    </row>
    <row r="32" spans="1:4" s="63" customFormat="1" ht="12" customHeight="1">
      <c r="A32" s="285" t="s">
        <v>177</v>
      </c>
      <c r="B32" s="270" t="s">
        <v>432</v>
      </c>
      <c r="C32" s="396">
        <v>20000000</v>
      </c>
      <c r="D32" s="166">
        <v>20000000</v>
      </c>
    </row>
    <row r="33" spans="1:4" s="63" customFormat="1" ht="12" customHeight="1">
      <c r="A33" s="285" t="s">
        <v>178</v>
      </c>
      <c r="B33" s="270" t="s">
        <v>433</v>
      </c>
      <c r="C33" s="396"/>
      <c r="D33" s="166"/>
    </row>
    <row r="34" spans="1:4" s="63" customFormat="1" ht="12" customHeight="1">
      <c r="A34" s="285" t="s">
        <v>427</v>
      </c>
      <c r="B34" s="270" t="s">
        <v>179</v>
      </c>
      <c r="C34" s="396">
        <v>3900000</v>
      </c>
      <c r="D34" s="166">
        <v>3900000</v>
      </c>
    </row>
    <row r="35" spans="1:4" s="63" customFormat="1" ht="12" customHeight="1">
      <c r="A35" s="285" t="s">
        <v>428</v>
      </c>
      <c r="B35" s="270" t="s">
        <v>180</v>
      </c>
      <c r="C35" s="396"/>
      <c r="D35" s="166"/>
    </row>
    <row r="36" spans="1:4" s="63" customFormat="1" ht="12" customHeight="1" thickBot="1">
      <c r="A36" s="286" t="s">
        <v>429</v>
      </c>
      <c r="B36" s="340" t="s">
        <v>181</v>
      </c>
      <c r="C36" s="397">
        <v>570000</v>
      </c>
      <c r="D36" s="168">
        <v>570000</v>
      </c>
    </row>
    <row r="37" spans="1:4" s="63" customFormat="1" ht="12" customHeight="1" thickBot="1">
      <c r="A37" s="27" t="s">
        <v>12</v>
      </c>
      <c r="B37" s="19" t="s">
        <v>326</v>
      </c>
      <c r="C37" s="394">
        <f>SUM(C38:C48)</f>
        <v>15760500</v>
      </c>
      <c r="D37" s="164">
        <f>SUM(D38:D48)</f>
        <v>15760500</v>
      </c>
    </row>
    <row r="38" spans="1:4" s="63" customFormat="1" ht="12" customHeight="1">
      <c r="A38" s="284" t="s">
        <v>58</v>
      </c>
      <c r="B38" s="269" t="s">
        <v>184</v>
      </c>
      <c r="C38" s="395"/>
      <c r="D38" s="167"/>
    </row>
    <row r="39" spans="1:4" s="63" customFormat="1" ht="12" customHeight="1">
      <c r="A39" s="285" t="s">
        <v>59</v>
      </c>
      <c r="B39" s="270" t="s">
        <v>185</v>
      </c>
      <c r="C39" s="396">
        <v>2437600</v>
      </c>
      <c r="D39" s="166">
        <v>2437600</v>
      </c>
    </row>
    <row r="40" spans="1:4" s="63" customFormat="1" ht="12" customHeight="1">
      <c r="A40" s="285" t="s">
        <v>60</v>
      </c>
      <c r="B40" s="270" t="s">
        <v>186</v>
      </c>
      <c r="C40" s="396">
        <v>235000</v>
      </c>
      <c r="D40" s="166">
        <v>235000</v>
      </c>
    </row>
    <row r="41" spans="1:4" s="63" customFormat="1" ht="12" customHeight="1">
      <c r="A41" s="285" t="s">
        <v>101</v>
      </c>
      <c r="B41" s="270" t="s">
        <v>187</v>
      </c>
      <c r="C41" s="396">
        <v>2651709</v>
      </c>
      <c r="D41" s="166">
        <v>2651709</v>
      </c>
    </row>
    <row r="42" spans="1:4" s="63" customFormat="1" ht="12" customHeight="1">
      <c r="A42" s="285" t="s">
        <v>102</v>
      </c>
      <c r="B42" s="270" t="s">
        <v>188</v>
      </c>
      <c r="C42" s="396">
        <v>7595260</v>
      </c>
      <c r="D42" s="166">
        <v>7595260</v>
      </c>
    </row>
    <row r="43" spans="1:4" s="63" customFormat="1" ht="12" customHeight="1">
      <c r="A43" s="285" t="s">
        <v>103</v>
      </c>
      <c r="B43" s="270" t="s">
        <v>189</v>
      </c>
      <c r="C43" s="396">
        <v>2840931</v>
      </c>
      <c r="D43" s="166">
        <v>2840931</v>
      </c>
    </row>
    <row r="44" spans="1:4" s="63" customFormat="1" ht="12" customHeight="1">
      <c r="A44" s="285" t="s">
        <v>104</v>
      </c>
      <c r="B44" s="270" t="s">
        <v>190</v>
      </c>
      <c r="C44" s="396"/>
      <c r="D44" s="166"/>
    </row>
    <row r="45" spans="1:4" s="63" customFormat="1" ht="12" customHeight="1">
      <c r="A45" s="285" t="s">
        <v>105</v>
      </c>
      <c r="B45" s="270" t="s">
        <v>434</v>
      </c>
      <c r="C45" s="396"/>
      <c r="D45" s="166"/>
    </row>
    <row r="46" spans="1:4" s="63" customFormat="1" ht="12" customHeight="1">
      <c r="A46" s="285" t="s">
        <v>182</v>
      </c>
      <c r="B46" s="270" t="s">
        <v>192</v>
      </c>
      <c r="C46" s="401"/>
      <c r="D46" s="169"/>
    </row>
    <row r="47" spans="1:4" s="63" customFormat="1" ht="12" customHeight="1">
      <c r="A47" s="286" t="s">
        <v>183</v>
      </c>
      <c r="B47" s="271" t="s">
        <v>328</v>
      </c>
      <c r="C47" s="402"/>
      <c r="D47" s="257"/>
    </row>
    <row r="48" spans="1:4" s="63" customFormat="1" ht="12" customHeight="1" thickBot="1">
      <c r="A48" s="286" t="s">
        <v>327</v>
      </c>
      <c r="B48" s="355" t="s">
        <v>449</v>
      </c>
      <c r="C48" s="403"/>
      <c r="D48" s="360"/>
    </row>
    <row r="49" spans="1:4" s="63" customFormat="1" ht="12" customHeight="1" thickBot="1">
      <c r="A49" s="27" t="s">
        <v>13</v>
      </c>
      <c r="B49" s="19" t="s">
        <v>194</v>
      </c>
      <c r="C49" s="394">
        <f>SUM(C50:C54)</f>
        <v>0</v>
      </c>
      <c r="D49" s="164">
        <f>SUM(D50:D54)</f>
        <v>0</v>
      </c>
    </row>
    <row r="50" spans="1:4" s="63" customFormat="1" ht="12" customHeight="1">
      <c r="A50" s="284" t="s">
        <v>61</v>
      </c>
      <c r="B50" s="269" t="s">
        <v>198</v>
      </c>
      <c r="C50" s="404"/>
      <c r="D50" s="305"/>
    </row>
    <row r="51" spans="1:4" s="63" customFormat="1" ht="12" customHeight="1">
      <c r="A51" s="285" t="s">
        <v>62</v>
      </c>
      <c r="B51" s="270" t="s">
        <v>199</v>
      </c>
      <c r="C51" s="401"/>
      <c r="D51" s="169"/>
    </row>
    <row r="52" spans="1:4" s="63" customFormat="1" ht="12" customHeight="1">
      <c r="A52" s="285" t="s">
        <v>195</v>
      </c>
      <c r="B52" s="270" t="s">
        <v>200</v>
      </c>
      <c r="C52" s="401"/>
      <c r="D52" s="169"/>
    </row>
    <row r="53" spans="1:4" s="63" customFormat="1" ht="12" customHeight="1">
      <c r="A53" s="285" t="s">
        <v>196</v>
      </c>
      <c r="B53" s="270" t="s">
        <v>201</v>
      </c>
      <c r="C53" s="401"/>
      <c r="D53" s="169"/>
    </row>
    <row r="54" spans="1:4" s="63" customFormat="1" ht="12" customHeight="1" thickBot="1">
      <c r="A54" s="286" t="s">
        <v>197</v>
      </c>
      <c r="B54" s="271" t="s">
        <v>202</v>
      </c>
      <c r="C54" s="402"/>
      <c r="D54" s="257"/>
    </row>
    <row r="55" spans="1:4" s="63" customFormat="1" ht="12" customHeight="1" thickBot="1">
      <c r="A55" s="27" t="s">
        <v>106</v>
      </c>
      <c r="B55" s="19" t="s">
        <v>203</v>
      </c>
      <c r="C55" s="394">
        <f>SUM(C56:C58)</f>
        <v>1435000</v>
      </c>
      <c r="D55" s="164">
        <f>SUM(D56:D58)</f>
        <v>1435000</v>
      </c>
    </row>
    <row r="56" spans="1:4" s="63" customFormat="1" ht="12" customHeight="1">
      <c r="A56" s="284" t="s">
        <v>63</v>
      </c>
      <c r="B56" s="269" t="s">
        <v>204</v>
      </c>
      <c r="C56" s="395"/>
      <c r="D56" s="167"/>
    </row>
    <row r="57" spans="1:4" s="63" customFormat="1" ht="12" customHeight="1">
      <c r="A57" s="285" t="s">
        <v>64</v>
      </c>
      <c r="B57" s="270" t="s">
        <v>319</v>
      </c>
      <c r="C57" s="396"/>
      <c r="D57" s="166"/>
    </row>
    <row r="58" spans="1:4" s="63" customFormat="1" ht="12" customHeight="1">
      <c r="A58" s="285" t="s">
        <v>207</v>
      </c>
      <c r="B58" s="270" t="s">
        <v>205</v>
      </c>
      <c r="C58" s="396">
        <v>1435000</v>
      </c>
      <c r="D58" s="166">
        <v>1435000</v>
      </c>
    </row>
    <row r="59" spans="1:4" s="63" customFormat="1" ht="12" customHeight="1" thickBot="1">
      <c r="A59" s="286" t="s">
        <v>208</v>
      </c>
      <c r="B59" s="271" t="s">
        <v>206</v>
      </c>
      <c r="C59" s="397"/>
      <c r="D59" s="168"/>
    </row>
    <row r="60" spans="1:4" s="63" customFormat="1" ht="12" customHeight="1" thickBot="1">
      <c r="A60" s="27" t="s">
        <v>15</v>
      </c>
      <c r="B60" s="159" t="s">
        <v>209</v>
      </c>
      <c r="C60" s="394">
        <f>SUM(C61:C63)</f>
        <v>200000</v>
      </c>
      <c r="D60" s="164">
        <f>SUM(D61:D63)</f>
        <v>200000</v>
      </c>
    </row>
    <row r="61" spans="1:4" s="63" customFormat="1" ht="12" customHeight="1">
      <c r="A61" s="284" t="s">
        <v>107</v>
      </c>
      <c r="B61" s="269" t="s">
        <v>211</v>
      </c>
      <c r="C61" s="401"/>
      <c r="D61" s="169"/>
    </row>
    <row r="62" spans="1:4" s="63" customFormat="1" ht="12" customHeight="1">
      <c r="A62" s="285" t="s">
        <v>108</v>
      </c>
      <c r="B62" s="270" t="s">
        <v>320</v>
      </c>
      <c r="C62" s="401">
        <v>200000</v>
      </c>
      <c r="D62" s="169">
        <v>200000</v>
      </c>
    </row>
    <row r="63" spans="1:4" s="63" customFormat="1" ht="12" customHeight="1">
      <c r="A63" s="285" t="s">
        <v>138</v>
      </c>
      <c r="B63" s="270" t="s">
        <v>212</v>
      </c>
      <c r="C63" s="401"/>
      <c r="D63" s="169"/>
    </row>
    <row r="64" spans="1:4" s="63" customFormat="1" ht="12" customHeight="1" thickBot="1">
      <c r="A64" s="286" t="s">
        <v>210</v>
      </c>
      <c r="B64" s="271" t="s">
        <v>213</v>
      </c>
      <c r="C64" s="401"/>
      <c r="D64" s="169"/>
    </row>
    <row r="65" spans="1:4" s="63" customFormat="1" ht="12" customHeight="1" thickBot="1">
      <c r="A65" s="27" t="s">
        <v>16</v>
      </c>
      <c r="B65" s="19" t="s">
        <v>214</v>
      </c>
      <c r="C65" s="399">
        <f>+C8+C15+C22+C29+C37+C49+C55+C60</f>
        <v>238397225</v>
      </c>
      <c r="D65" s="170">
        <f>+D8+D15+D22+D29+D37+D49+D55+D60</f>
        <v>243358406</v>
      </c>
    </row>
    <row r="66" spans="1:4" s="63" customFormat="1" ht="12" customHeight="1" thickBot="1">
      <c r="A66" s="287" t="s">
        <v>289</v>
      </c>
      <c r="B66" s="159" t="s">
        <v>216</v>
      </c>
      <c r="C66" s="394"/>
      <c r="D66" s="164"/>
    </row>
    <row r="67" spans="1:4" s="63" customFormat="1" ht="9.75" customHeight="1" thickBot="1">
      <c r="A67" s="287" t="s">
        <v>219</v>
      </c>
      <c r="B67" s="159" t="s">
        <v>220</v>
      </c>
      <c r="C67" s="394"/>
      <c r="D67" s="164"/>
    </row>
    <row r="68" spans="1:4" s="63" customFormat="1" ht="12" customHeight="1" thickBot="1">
      <c r="A68" s="287" t="s">
        <v>221</v>
      </c>
      <c r="B68" s="159" t="s">
        <v>222</v>
      </c>
      <c r="C68" s="394">
        <f>SUM(C69:C70)</f>
        <v>14198174</v>
      </c>
      <c r="D68" s="164">
        <f>SUM(D69:D70)</f>
        <v>14198174</v>
      </c>
    </row>
    <row r="69" spans="1:4" s="63" customFormat="1" ht="12" customHeight="1">
      <c r="A69" s="284" t="s">
        <v>234</v>
      </c>
      <c r="B69" s="269" t="s">
        <v>223</v>
      </c>
      <c r="C69" s="401">
        <v>14198174</v>
      </c>
      <c r="D69" s="169">
        <v>14198174</v>
      </c>
    </row>
    <row r="70" spans="1:4" s="63" customFormat="1" ht="12" customHeight="1" thickBot="1">
      <c r="A70" s="286" t="s">
        <v>235</v>
      </c>
      <c r="B70" s="271" t="s">
        <v>224</v>
      </c>
      <c r="C70" s="401"/>
      <c r="D70" s="169"/>
    </row>
    <row r="71" spans="1:4" s="62" customFormat="1" ht="12" customHeight="1" thickBot="1">
      <c r="A71" s="287" t="s">
        <v>225</v>
      </c>
      <c r="B71" s="159" t="s">
        <v>226</v>
      </c>
      <c r="C71" s="394"/>
      <c r="D71" s="164"/>
    </row>
    <row r="72" spans="1:4" s="63" customFormat="1" ht="10.5" customHeight="1" thickBot="1">
      <c r="A72" s="287" t="s">
        <v>229</v>
      </c>
      <c r="B72" s="159" t="s">
        <v>239</v>
      </c>
      <c r="C72" s="394"/>
      <c r="D72" s="164"/>
    </row>
    <row r="73" spans="1:4" s="62" customFormat="1" ht="9" customHeight="1" thickBot="1">
      <c r="A73" s="287" t="s">
        <v>230</v>
      </c>
      <c r="B73" s="159" t="s">
        <v>367</v>
      </c>
      <c r="C73" s="405"/>
      <c r="D73" s="306"/>
    </row>
    <row r="74" spans="1:4" s="62" customFormat="1" ht="12" customHeight="1" thickBot="1">
      <c r="A74" s="287" t="s">
        <v>395</v>
      </c>
      <c r="B74" s="159" t="s">
        <v>231</v>
      </c>
      <c r="C74" s="405"/>
      <c r="D74" s="306"/>
    </row>
    <row r="75" spans="1:4" s="62" customFormat="1" ht="12" customHeight="1" thickBot="1">
      <c r="A75" s="287" t="s">
        <v>396</v>
      </c>
      <c r="B75" s="272" t="s">
        <v>370</v>
      </c>
      <c r="C75" s="399">
        <f>+C66+C67+C68+C71+C72+C74+C73</f>
        <v>14198174</v>
      </c>
      <c r="D75" s="170">
        <f>+D66+D67+D68+D71+D72+D74+D73</f>
        <v>14198174</v>
      </c>
    </row>
    <row r="76" spans="1:4" s="62" customFormat="1" ht="12" customHeight="1" thickBot="1">
      <c r="A76" s="288" t="s">
        <v>397</v>
      </c>
      <c r="B76" s="273" t="s">
        <v>398</v>
      </c>
      <c r="C76" s="399">
        <f>+C65+C75</f>
        <v>252595399</v>
      </c>
      <c r="D76" s="170">
        <f>+D65+D75</f>
        <v>257556580</v>
      </c>
    </row>
    <row r="77" spans="1:4" s="63" customFormat="1" ht="15" customHeight="1" thickBot="1">
      <c r="A77" s="140"/>
      <c r="B77" s="141"/>
      <c r="C77" s="141"/>
      <c r="D77" s="230"/>
    </row>
    <row r="78" spans="1:4" s="53" customFormat="1" ht="16.5" customHeight="1" thickBot="1">
      <c r="A78" s="144"/>
      <c r="B78" s="145" t="s">
        <v>42</v>
      </c>
      <c r="C78" s="145"/>
      <c r="D78" s="232"/>
    </row>
    <row r="79" spans="1:4" s="64" customFormat="1" ht="12" customHeight="1" thickBot="1">
      <c r="A79" s="261" t="s">
        <v>8</v>
      </c>
      <c r="B79" s="26" t="s">
        <v>402</v>
      </c>
      <c r="C79" s="406">
        <f>+C80+C81+C82+C83+C84+C97</f>
        <v>120936938</v>
      </c>
      <c r="D79" s="163">
        <f>+D80+D81+D82+D83+D84+D97</f>
        <v>125580119</v>
      </c>
    </row>
    <row r="80" spans="1:4" ht="12" customHeight="1">
      <c r="A80" s="289" t="s">
        <v>65</v>
      </c>
      <c r="B80" s="8" t="s">
        <v>38</v>
      </c>
      <c r="C80" s="407">
        <v>48115516</v>
      </c>
      <c r="D80" s="165">
        <v>48115516</v>
      </c>
    </row>
    <row r="81" spans="1:4" ht="12" customHeight="1">
      <c r="A81" s="285" t="s">
        <v>66</v>
      </c>
      <c r="B81" s="6" t="s">
        <v>109</v>
      </c>
      <c r="C81" s="396">
        <v>8524482</v>
      </c>
      <c r="D81" s="166">
        <v>8524482</v>
      </c>
    </row>
    <row r="82" spans="1:4" ht="12" customHeight="1">
      <c r="A82" s="285" t="s">
        <v>67</v>
      </c>
      <c r="B82" s="6" t="s">
        <v>84</v>
      </c>
      <c r="C82" s="397">
        <v>42132350</v>
      </c>
      <c r="D82" s="168">
        <v>42133150</v>
      </c>
    </row>
    <row r="83" spans="1:4" ht="12" customHeight="1">
      <c r="A83" s="285" t="s">
        <v>68</v>
      </c>
      <c r="B83" s="9" t="s">
        <v>110</v>
      </c>
      <c r="C83" s="397">
        <v>3027000</v>
      </c>
      <c r="D83" s="168">
        <v>3027000</v>
      </c>
    </row>
    <row r="84" spans="1:4" ht="12" customHeight="1">
      <c r="A84" s="285" t="s">
        <v>76</v>
      </c>
      <c r="B84" s="17" t="s">
        <v>111</v>
      </c>
      <c r="C84" s="397">
        <f>C91+C96</f>
        <v>11045096</v>
      </c>
      <c r="D84" s="168">
        <f>D91+D96+D87</f>
        <v>11854026</v>
      </c>
    </row>
    <row r="85" spans="1:4" ht="12" customHeight="1">
      <c r="A85" s="285" t="s">
        <v>69</v>
      </c>
      <c r="B85" s="6" t="s">
        <v>399</v>
      </c>
      <c r="C85" s="397"/>
      <c r="D85" s="168"/>
    </row>
    <row r="86" spans="1:4" ht="12" customHeight="1">
      <c r="A86" s="285" t="s">
        <v>70</v>
      </c>
      <c r="B86" s="83" t="s">
        <v>333</v>
      </c>
      <c r="C86" s="397"/>
      <c r="D86" s="168"/>
    </row>
    <row r="87" spans="1:4" ht="12" customHeight="1">
      <c r="A87" s="285" t="s">
        <v>77</v>
      </c>
      <c r="B87" s="83" t="s">
        <v>332</v>
      </c>
      <c r="C87" s="397"/>
      <c r="D87" s="168">
        <v>808930</v>
      </c>
    </row>
    <row r="88" spans="1:4" ht="12" customHeight="1">
      <c r="A88" s="285" t="s">
        <v>78</v>
      </c>
      <c r="B88" s="83" t="s">
        <v>245</v>
      </c>
      <c r="C88" s="397"/>
      <c r="D88" s="168"/>
    </row>
    <row r="89" spans="1:4" ht="12" customHeight="1">
      <c r="A89" s="285" t="s">
        <v>79</v>
      </c>
      <c r="B89" s="84" t="s">
        <v>246</v>
      </c>
      <c r="C89" s="397"/>
      <c r="D89" s="168"/>
    </row>
    <row r="90" spans="1:4" ht="12" customHeight="1">
      <c r="A90" s="285" t="s">
        <v>80</v>
      </c>
      <c r="B90" s="84" t="s">
        <v>247</v>
      </c>
      <c r="C90" s="397"/>
      <c r="D90" s="168"/>
    </row>
    <row r="91" spans="1:4" ht="12" customHeight="1">
      <c r="A91" s="285" t="s">
        <v>82</v>
      </c>
      <c r="B91" s="83" t="s">
        <v>248</v>
      </c>
      <c r="C91" s="397">
        <v>3213896</v>
      </c>
      <c r="D91" s="168">
        <v>3213896</v>
      </c>
    </row>
    <row r="92" spans="1:4" ht="12" customHeight="1">
      <c r="A92" s="285" t="s">
        <v>112</v>
      </c>
      <c r="B92" s="83" t="s">
        <v>249</v>
      </c>
      <c r="C92" s="397"/>
      <c r="D92" s="168"/>
    </row>
    <row r="93" spans="1:4" ht="12" customHeight="1">
      <c r="A93" s="285" t="s">
        <v>243</v>
      </c>
      <c r="B93" s="84" t="s">
        <v>250</v>
      </c>
      <c r="C93" s="397"/>
      <c r="D93" s="168"/>
    </row>
    <row r="94" spans="1:4" ht="12" customHeight="1">
      <c r="A94" s="290" t="s">
        <v>244</v>
      </c>
      <c r="B94" s="85" t="s">
        <v>251</v>
      </c>
      <c r="C94" s="397"/>
      <c r="D94" s="168"/>
    </row>
    <row r="95" spans="1:4" ht="12" customHeight="1">
      <c r="A95" s="285" t="s">
        <v>330</v>
      </c>
      <c r="B95" s="85" t="s">
        <v>252</v>
      </c>
      <c r="C95" s="397"/>
      <c r="D95" s="168"/>
    </row>
    <row r="96" spans="1:4" ht="12" customHeight="1">
      <c r="A96" s="285" t="s">
        <v>331</v>
      </c>
      <c r="B96" s="84" t="s">
        <v>253</v>
      </c>
      <c r="C96" s="396">
        <v>7831200</v>
      </c>
      <c r="D96" s="166">
        <v>7831200</v>
      </c>
    </row>
    <row r="97" spans="1:4" ht="12" customHeight="1">
      <c r="A97" s="285" t="s">
        <v>335</v>
      </c>
      <c r="B97" s="9" t="s">
        <v>39</v>
      </c>
      <c r="C97" s="396">
        <f>C98+C99</f>
        <v>8092494</v>
      </c>
      <c r="D97" s="166">
        <f>D98+D99</f>
        <v>11925945</v>
      </c>
    </row>
    <row r="98" spans="1:4" ht="12" customHeight="1">
      <c r="A98" s="286" t="s">
        <v>336</v>
      </c>
      <c r="B98" s="6" t="s">
        <v>400</v>
      </c>
      <c r="C98" s="397">
        <v>4255627</v>
      </c>
      <c r="D98" s="168">
        <v>8089078</v>
      </c>
    </row>
    <row r="99" spans="1:4" ht="12" customHeight="1" thickBot="1">
      <c r="A99" s="291" t="s">
        <v>337</v>
      </c>
      <c r="B99" s="86" t="s">
        <v>401</v>
      </c>
      <c r="C99" s="408">
        <v>3836867</v>
      </c>
      <c r="D99" s="172">
        <v>3836867</v>
      </c>
    </row>
    <row r="100" spans="1:4" ht="12" customHeight="1" thickBot="1">
      <c r="A100" s="27" t="s">
        <v>9</v>
      </c>
      <c r="B100" s="25" t="s">
        <v>254</v>
      </c>
      <c r="C100" s="394">
        <f>+C101+C103+C105</f>
        <v>34950808</v>
      </c>
      <c r="D100" s="164">
        <f>+D101+D103+D105</f>
        <v>34951008</v>
      </c>
    </row>
    <row r="101" spans="1:4" ht="12" customHeight="1">
      <c r="A101" s="284" t="s">
        <v>71</v>
      </c>
      <c r="B101" s="6" t="s">
        <v>137</v>
      </c>
      <c r="C101" s="395">
        <v>300000</v>
      </c>
      <c r="D101" s="167">
        <v>300000</v>
      </c>
    </row>
    <row r="102" spans="1:4" ht="12" customHeight="1">
      <c r="A102" s="284" t="s">
        <v>72</v>
      </c>
      <c r="B102" s="10" t="s">
        <v>258</v>
      </c>
      <c r="C102" s="395"/>
      <c r="D102" s="167"/>
    </row>
    <row r="103" spans="1:4" ht="12" customHeight="1">
      <c r="A103" s="284" t="s">
        <v>73</v>
      </c>
      <c r="B103" s="10" t="s">
        <v>113</v>
      </c>
      <c r="C103" s="396">
        <v>34245208</v>
      </c>
      <c r="D103" s="166">
        <v>34245208</v>
      </c>
    </row>
    <row r="104" spans="1:4" ht="12" customHeight="1">
      <c r="A104" s="284" t="s">
        <v>74</v>
      </c>
      <c r="B104" s="10" t="s">
        <v>259</v>
      </c>
      <c r="C104" s="409"/>
      <c r="D104" s="166"/>
    </row>
    <row r="105" spans="1:4" ht="12" customHeight="1">
      <c r="A105" s="284" t="s">
        <v>75</v>
      </c>
      <c r="B105" s="161" t="s">
        <v>139</v>
      </c>
      <c r="C105" s="409">
        <f>C108+C109</f>
        <v>405600</v>
      </c>
      <c r="D105" s="166">
        <f>D108+D109</f>
        <v>405800</v>
      </c>
    </row>
    <row r="106" spans="1:4" ht="12" customHeight="1">
      <c r="A106" s="284" t="s">
        <v>81</v>
      </c>
      <c r="B106" s="160" t="s">
        <v>321</v>
      </c>
      <c r="C106" s="409"/>
      <c r="D106" s="166"/>
    </row>
    <row r="107" spans="1:4" ht="12" customHeight="1">
      <c r="A107" s="284" t="s">
        <v>83</v>
      </c>
      <c r="B107" s="265" t="s">
        <v>264</v>
      </c>
      <c r="C107" s="409"/>
      <c r="D107" s="166"/>
    </row>
    <row r="108" spans="1:4" ht="12" customHeight="1">
      <c r="A108" s="284" t="s">
        <v>114</v>
      </c>
      <c r="B108" s="84" t="s">
        <v>247</v>
      </c>
      <c r="C108" s="409">
        <v>355600</v>
      </c>
      <c r="D108" s="166">
        <v>355800</v>
      </c>
    </row>
    <row r="109" spans="1:4" ht="12" customHeight="1">
      <c r="A109" s="284" t="s">
        <v>115</v>
      </c>
      <c r="B109" s="84" t="s">
        <v>263</v>
      </c>
      <c r="C109" s="409">
        <v>50000</v>
      </c>
      <c r="D109" s="166">
        <v>50000</v>
      </c>
    </row>
    <row r="110" spans="1:4" ht="12" customHeight="1">
      <c r="A110" s="284" t="s">
        <v>116</v>
      </c>
      <c r="B110" s="84" t="s">
        <v>262</v>
      </c>
      <c r="C110" s="409"/>
      <c r="D110" s="166"/>
    </row>
    <row r="111" spans="1:4" ht="12" customHeight="1">
      <c r="A111" s="284" t="s">
        <v>255</v>
      </c>
      <c r="B111" s="84" t="s">
        <v>250</v>
      </c>
      <c r="C111" s="409"/>
      <c r="D111" s="166"/>
    </row>
    <row r="112" spans="1:4" ht="12" customHeight="1">
      <c r="A112" s="284" t="s">
        <v>256</v>
      </c>
      <c r="B112" s="84" t="s">
        <v>261</v>
      </c>
      <c r="C112" s="409"/>
      <c r="D112" s="166"/>
    </row>
    <row r="113" spans="1:4" ht="12" customHeight="1" thickBot="1">
      <c r="A113" s="290" t="s">
        <v>257</v>
      </c>
      <c r="B113" s="84" t="s">
        <v>260</v>
      </c>
      <c r="C113" s="410"/>
      <c r="D113" s="168"/>
    </row>
    <row r="114" spans="1:4" ht="12" customHeight="1" thickBot="1">
      <c r="A114" s="27" t="s">
        <v>10</v>
      </c>
      <c r="B114" s="69" t="s">
        <v>340</v>
      </c>
      <c r="C114" s="394">
        <f>+C79+C100</f>
        <v>155887746</v>
      </c>
      <c r="D114" s="164">
        <f>+D79+D100</f>
        <v>160531127</v>
      </c>
    </row>
    <row r="115" spans="1:4" ht="12" customHeight="1" thickBot="1">
      <c r="A115" s="27" t="s">
        <v>11</v>
      </c>
      <c r="B115" s="69" t="s">
        <v>341</v>
      </c>
      <c r="C115" s="394">
        <f>+C116+C117+C118</f>
        <v>0</v>
      </c>
      <c r="D115" s="164">
        <f>+D116+D117+D118</f>
        <v>0</v>
      </c>
    </row>
    <row r="116" spans="1:4" s="64" customFormat="1" ht="12" customHeight="1">
      <c r="A116" s="284" t="s">
        <v>175</v>
      </c>
      <c r="B116" s="7" t="s">
        <v>405</v>
      </c>
      <c r="C116" s="409"/>
      <c r="D116" s="166"/>
    </row>
    <row r="117" spans="1:4" ht="12" customHeight="1">
      <c r="A117" s="284" t="s">
        <v>176</v>
      </c>
      <c r="B117" s="7" t="s">
        <v>349</v>
      </c>
      <c r="C117" s="409"/>
      <c r="D117" s="166"/>
    </row>
    <row r="118" spans="1:4" ht="12" customHeight="1" thickBot="1">
      <c r="A118" s="290" t="s">
        <v>177</v>
      </c>
      <c r="B118" s="5" t="s">
        <v>404</v>
      </c>
      <c r="C118" s="409"/>
      <c r="D118" s="166"/>
    </row>
    <row r="119" spans="1:4" ht="12" customHeight="1" thickBot="1">
      <c r="A119" s="27" t="s">
        <v>12</v>
      </c>
      <c r="B119" s="69" t="s">
        <v>342</v>
      </c>
      <c r="C119" s="394">
        <f>+C120+C121+C122+C123+C124+C125</f>
        <v>0</v>
      </c>
      <c r="D119" s="164">
        <f>+D120+D121+D122+D123+D124+D125</f>
        <v>0</v>
      </c>
    </row>
    <row r="120" spans="1:4" ht="12" customHeight="1">
      <c r="A120" s="284" t="s">
        <v>58</v>
      </c>
      <c r="B120" s="7" t="s">
        <v>351</v>
      </c>
      <c r="C120" s="409"/>
      <c r="D120" s="166"/>
    </row>
    <row r="121" spans="1:4" ht="12" customHeight="1">
      <c r="A121" s="284" t="s">
        <v>59</v>
      </c>
      <c r="B121" s="7" t="s">
        <v>343</v>
      </c>
      <c r="C121" s="409"/>
      <c r="D121" s="166"/>
    </row>
    <row r="122" spans="1:4" ht="12" customHeight="1">
      <c r="A122" s="284" t="s">
        <v>60</v>
      </c>
      <c r="B122" s="7" t="s">
        <v>344</v>
      </c>
      <c r="C122" s="409"/>
      <c r="D122" s="166"/>
    </row>
    <row r="123" spans="1:4" ht="12" customHeight="1">
      <c r="A123" s="284" t="s">
        <v>101</v>
      </c>
      <c r="B123" s="7" t="s">
        <v>403</v>
      </c>
      <c r="C123" s="409"/>
      <c r="D123" s="166"/>
    </row>
    <row r="124" spans="1:4" ht="12" customHeight="1">
      <c r="A124" s="284" t="s">
        <v>102</v>
      </c>
      <c r="B124" s="7" t="s">
        <v>346</v>
      </c>
      <c r="C124" s="409"/>
      <c r="D124" s="166"/>
    </row>
    <row r="125" spans="1:4" s="64" customFormat="1" ht="12" customHeight="1" thickBot="1">
      <c r="A125" s="290" t="s">
        <v>103</v>
      </c>
      <c r="B125" s="5" t="s">
        <v>347</v>
      </c>
      <c r="C125" s="409"/>
      <c r="D125" s="166"/>
    </row>
    <row r="126" spans="1:12" ht="12" customHeight="1" thickBot="1">
      <c r="A126" s="27" t="s">
        <v>13</v>
      </c>
      <c r="B126" s="69" t="s">
        <v>418</v>
      </c>
      <c r="C126" s="399">
        <f>+C127+C128+C130+C131+C129</f>
        <v>96707653</v>
      </c>
      <c r="D126" s="170">
        <f>+D127+D128+D130+D131+D129</f>
        <v>97025453</v>
      </c>
      <c r="L126" s="151"/>
    </row>
    <row r="127" spans="1:4" ht="12.75">
      <c r="A127" s="284" t="s">
        <v>61</v>
      </c>
      <c r="B127" s="7" t="s">
        <v>265</v>
      </c>
      <c r="C127" s="409"/>
      <c r="D127" s="166"/>
    </row>
    <row r="128" spans="1:4" ht="12" customHeight="1">
      <c r="A128" s="284" t="s">
        <v>62</v>
      </c>
      <c r="B128" s="7" t="s">
        <v>266</v>
      </c>
      <c r="C128" s="409">
        <v>5097559</v>
      </c>
      <c r="D128" s="166">
        <v>5097559</v>
      </c>
    </row>
    <row r="129" spans="1:4" ht="12" customHeight="1">
      <c r="A129" s="284" t="s">
        <v>195</v>
      </c>
      <c r="B129" s="7" t="s">
        <v>417</v>
      </c>
      <c r="C129" s="409">
        <v>91610094</v>
      </c>
      <c r="D129" s="166">
        <v>91927894</v>
      </c>
    </row>
    <row r="130" spans="1:4" s="64" customFormat="1" ht="12" customHeight="1">
      <c r="A130" s="284" t="s">
        <v>196</v>
      </c>
      <c r="B130" s="7" t="s">
        <v>356</v>
      </c>
      <c r="C130" s="409"/>
      <c r="D130" s="166"/>
    </row>
    <row r="131" spans="1:4" s="64" customFormat="1" ht="12" customHeight="1" thickBot="1">
      <c r="A131" s="290" t="s">
        <v>197</v>
      </c>
      <c r="B131" s="5" t="s">
        <v>285</v>
      </c>
      <c r="C131" s="409"/>
      <c r="D131" s="166"/>
    </row>
    <row r="132" spans="1:4" s="64" customFormat="1" ht="12" customHeight="1" thickBot="1">
      <c r="A132" s="27" t="s">
        <v>14</v>
      </c>
      <c r="B132" s="69" t="s">
        <v>357</v>
      </c>
      <c r="C132" s="411">
        <f>+C133+C134+C135+C136+C137</f>
        <v>0</v>
      </c>
      <c r="D132" s="173">
        <f>+D133+D134+D135+D136+D137</f>
        <v>0</v>
      </c>
    </row>
    <row r="133" spans="1:4" s="64" customFormat="1" ht="12" customHeight="1">
      <c r="A133" s="284" t="s">
        <v>63</v>
      </c>
      <c r="B133" s="7" t="s">
        <v>352</v>
      </c>
      <c r="C133" s="409"/>
      <c r="D133" s="166"/>
    </row>
    <row r="134" spans="1:4" s="64" customFormat="1" ht="12" customHeight="1">
      <c r="A134" s="284" t="s">
        <v>64</v>
      </c>
      <c r="B134" s="7" t="s">
        <v>359</v>
      </c>
      <c r="C134" s="409"/>
      <c r="D134" s="166"/>
    </row>
    <row r="135" spans="1:4" s="64" customFormat="1" ht="12" customHeight="1">
      <c r="A135" s="284" t="s">
        <v>207</v>
      </c>
      <c r="B135" s="7" t="s">
        <v>354</v>
      </c>
      <c r="C135" s="409"/>
      <c r="D135" s="166"/>
    </row>
    <row r="136" spans="1:4" s="64" customFormat="1" ht="12" customHeight="1">
      <c r="A136" s="284" t="s">
        <v>208</v>
      </c>
      <c r="B136" s="7" t="s">
        <v>406</v>
      </c>
      <c r="C136" s="409"/>
      <c r="D136" s="166"/>
    </row>
    <row r="137" spans="1:4" ht="12.75" customHeight="1" thickBot="1">
      <c r="A137" s="290" t="s">
        <v>358</v>
      </c>
      <c r="B137" s="5" t="s">
        <v>361</v>
      </c>
      <c r="C137" s="410"/>
      <c r="D137" s="168"/>
    </row>
    <row r="138" spans="1:4" ht="12.75" customHeight="1" thickBot="1">
      <c r="A138" s="330" t="s">
        <v>15</v>
      </c>
      <c r="B138" s="69" t="s">
        <v>362</v>
      </c>
      <c r="C138" s="411"/>
      <c r="D138" s="173"/>
    </row>
    <row r="139" spans="1:4" ht="12.75" customHeight="1" thickBot="1">
      <c r="A139" s="330" t="s">
        <v>16</v>
      </c>
      <c r="B139" s="69" t="s">
        <v>363</v>
      </c>
      <c r="C139" s="411"/>
      <c r="D139" s="173"/>
    </row>
    <row r="140" spans="1:4" ht="12" customHeight="1" thickBot="1">
      <c r="A140" s="27" t="s">
        <v>17</v>
      </c>
      <c r="B140" s="69" t="s">
        <v>365</v>
      </c>
      <c r="C140" s="412">
        <f>+C115+C119+C126+C132+C138+C139</f>
        <v>96707653</v>
      </c>
      <c r="D140" s="275">
        <f>+D115+D119+D126+D132+D138+D139</f>
        <v>97025453</v>
      </c>
    </row>
    <row r="141" spans="1:4" ht="15" customHeight="1" thickBot="1">
      <c r="A141" s="292" t="s">
        <v>18</v>
      </c>
      <c r="B141" s="238" t="s">
        <v>364</v>
      </c>
      <c r="C141" s="412">
        <f>+C114+C140</f>
        <v>252595399</v>
      </c>
      <c r="D141" s="275">
        <f>+D114+D140</f>
        <v>257556580</v>
      </c>
    </row>
    <row r="142" spans="1:4" ht="15" customHeight="1" thickBot="1">
      <c r="A142" s="149" t="s">
        <v>407</v>
      </c>
      <c r="B142" s="150"/>
      <c r="C142" s="393">
        <v>12</v>
      </c>
      <c r="D142" s="67">
        <v>12</v>
      </c>
    </row>
    <row r="143" spans="1:4" ht="14.25" customHeight="1" thickBot="1">
      <c r="A143" s="149" t="s">
        <v>131</v>
      </c>
      <c r="B143" s="150"/>
      <c r="C143" s="393">
        <v>15</v>
      </c>
      <c r="D143" s="6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"/>
  <sheetViews>
    <sheetView zoomScale="130" zoomScaleNormal="130" zoomScaleSheetLayoutView="85" workbookViewId="0" topLeftCell="A1">
      <selection activeCell="D2" sqref="D2"/>
    </sheetView>
  </sheetViews>
  <sheetFormatPr defaultColWidth="9.00390625" defaultRowHeight="12.75"/>
  <cols>
    <col min="1" max="1" width="10.50390625" style="244" customWidth="1"/>
    <col min="2" max="2" width="72.00390625" style="245" customWidth="1"/>
    <col min="3" max="3" width="20.375" style="245" customWidth="1"/>
    <col min="4" max="4" width="21.125" style="246" customWidth="1"/>
    <col min="5" max="16384" width="9.375" style="2" customWidth="1"/>
  </cols>
  <sheetData>
    <row r="1" spans="1:4" s="1" customFormat="1" ht="16.5" customHeight="1" thickBot="1">
      <c r="A1" s="126"/>
      <c r="B1" s="128"/>
      <c r="C1" s="128"/>
      <c r="D1" s="353" t="str">
        <f>+CONCATENATE("8.1.1. melléklet a 4/",LEFT(ÖSSZEFÜGGÉSEK!A5,4),". (IV.27.) önkormányzati rendelethez")</f>
        <v>8.1.1. melléklet a 4/2018. (IV.27.) önkormányzati rendelethez</v>
      </c>
    </row>
    <row r="2" spans="1:4" s="60" customFormat="1" ht="21" customHeight="1">
      <c r="A2" s="259" t="s">
        <v>46</v>
      </c>
      <c r="B2" s="222" t="s">
        <v>133</v>
      </c>
      <c r="C2" s="363"/>
      <c r="D2" s="224" t="s">
        <v>40</v>
      </c>
    </row>
    <row r="3" spans="1:4" s="60" customFormat="1" ht="16.5" thickBot="1">
      <c r="A3" s="456" t="s">
        <v>128</v>
      </c>
      <c r="B3" s="223" t="s">
        <v>322</v>
      </c>
      <c r="C3" s="364"/>
      <c r="D3" s="329" t="s">
        <v>44</v>
      </c>
    </row>
    <row r="4" spans="1:4" s="61" customFormat="1" ht="15.75" customHeight="1" thickBot="1">
      <c r="A4" s="130"/>
      <c r="B4" s="130"/>
      <c r="C4" s="130"/>
      <c r="D4" s="131" t="str">
        <f>'9.1. sz. mell'!D4</f>
        <v>Forintban!</v>
      </c>
    </row>
    <row r="5" spans="1:4" ht="24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53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53" customFormat="1" ht="15.75" customHeight="1" thickBot="1">
      <c r="A7" s="134"/>
      <c r="B7" s="135" t="s">
        <v>41</v>
      </c>
      <c r="C7" s="135"/>
      <c r="D7" s="225"/>
    </row>
    <row r="8" spans="1:4" s="53" customFormat="1" ht="12" customHeight="1" thickBot="1">
      <c r="A8" s="27" t="s">
        <v>8</v>
      </c>
      <c r="B8" s="19" t="s">
        <v>160</v>
      </c>
      <c r="C8" s="251">
        <f>+C9+C10+C11+C12+C13+C14</f>
        <v>136887891</v>
      </c>
      <c r="D8" s="152">
        <f>+D9+D10+D11+D12+D13+D14</f>
        <v>140128272</v>
      </c>
    </row>
    <row r="9" spans="1:4" s="62" customFormat="1" ht="12" customHeight="1">
      <c r="A9" s="284" t="s">
        <v>65</v>
      </c>
      <c r="B9" s="269" t="s">
        <v>161</v>
      </c>
      <c r="C9" s="253">
        <v>64326456</v>
      </c>
      <c r="D9" s="154">
        <v>64326456</v>
      </c>
    </row>
    <row r="10" spans="1:4" s="63" customFormat="1" ht="12" customHeight="1">
      <c r="A10" s="285" t="s">
        <v>66</v>
      </c>
      <c r="B10" s="270" t="s">
        <v>162</v>
      </c>
      <c r="C10" s="252">
        <v>28849517</v>
      </c>
      <c r="D10" s="153">
        <v>28849517</v>
      </c>
    </row>
    <row r="11" spans="1:4" s="63" customFormat="1" ht="12" customHeight="1">
      <c r="A11" s="285" t="s">
        <v>67</v>
      </c>
      <c r="B11" s="270" t="s">
        <v>425</v>
      </c>
      <c r="C11" s="252">
        <v>41651288</v>
      </c>
      <c r="D11" s="153">
        <v>42961622</v>
      </c>
    </row>
    <row r="12" spans="1:4" s="63" customFormat="1" ht="12" customHeight="1">
      <c r="A12" s="285" t="s">
        <v>68</v>
      </c>
      <c r="B12" s="270" t="s">
        <v>163</v>
      </c>
      <c r="C12" s="252">
        <v>2060630</v>
      </c>
      <c r="D12" s="153">
        <v>2697577</v>
      </c>
    </row>
    <row r="13" spans="1:4" s="63" customFormat="1" ht="12" customHeight="1">
      <c r="A13" s="285" t="s">
        <v>85</v>
      </c>
      <c r="B13" s="270" t="s">
        <v>394</v>
      </c>
      <c r="C13" s="252"/>
      <c r="D13" s="153">
        <v>1293100</v>
      </c>
    </row>
    <row r="14" spans="1:4" s="62" customFormat="1" ht="12" customHeight="1" thickBot="1">
      <c r="A14" s="286" t="s">
        <v>69</v>
      </c>
      <c r="B14" s="271" t="s">
        <v>325</v>
      </c>
      <c r="C14" s="252"/>
      <c r="D14" s="153"/>
    </row>
    <row r="15" spans="1:4" s="62" customFormat="1" ht="12" customHeight="1" thickBot="1">
      <c r="A15" s="27" t="s">
        <v>9</v>
      </c>
      <c r="B15" s="159" t="s">
        <v>164</v>
      </c>
      <c r="C15" s="251">
        <f>+C16+C17+C18+C19+C20</f>
        <v>21261130</v>
      </c>
      <c r="D15" s="152">
        <f>+D16+D17+D18+D19+D20</f>
        <v>22981930</v>
      </c>
    </row>
    <row r="16" spans="1:4" s="62" customFormat="1" ht="12" customHeight="1">
      <c r="A16" s="284" t="s">
        <v>71</v>
      </c>
      <c r="B16" s="269" t="s">
        <v>165</v>
      </c>
      <c r="C16" s="253"/>
      <c r="D16" s="154"/>
    </row>
    <row r="17" spans="1:4" s="62" customFormat="1" ht="12" customHeight="1">
      <c r="A17" s="285" t="s">
        <v>72</v>
      </c>
      <c r="B17" s="270" t="s">
        <v>166</v>
      </c>
      <c r="C17" s="252"/>
      <c r="D17" s="153"/>
    </row>
    <row r="18" spans="1:4" s="62" customFormat="1" ht="12" customHeight="1">
      <c r="A18" s="285" t="s">
        <v>73</v>
      </c>
      <c r="B18" s="270" t="s">
        <v>315</v>
      </c>
      <c r="C18" s="252"/>
      <c r="D18" s="153"/>
    </row>
    <row r="19" spans="1:4" s="62" customFormat="1" ht="12" customHeight="1">
      <c r="A19" s="285" t="s">
        <v>74</v>
      </c>
      <c r="B19" s="270" t="s">
        <v>316</v>
      </c>
      <c r="C19" s="252"/>
      <c r="D19" s="153"/>
    </row>
    <row r="20" spans="1:4" s="62" customFormat="1" ht="12" customHeight="1">
      <c r="A20" s="285" t="s">
        <v>75</v>
      </c>
      <c r="B20" s="270" t="s">
        <v>167</v>
      </c>
      <c r="C20" s="252">
        <v>21261130</v>
      </c>
      <c r="D20" s="153">
        <v>22981930</v>
      </c>
    </row>
    <row r="21" spans="1:4" s="63" customFormat="1" ht="12" customHeight="1" thickBot="1">
      <c r="A21" s="286" t="s">
        <v>81</v>
      </c>
      <c r="B21" s="271" t="s">
        <v>168</v>
      </c>
      <c r="C21" s="254"/>
      <c r="D21" s="155"/>
    </row>
    <row r="22" spans="1:4" s="63" customFormat="1" ht="12" customHeight="1" thickBot="1">
      <c r="A22" s="27" t="s">
        <v>10</v>
      </c>
      <c r="B22" s="19" t="s">
        <v>169</v>
      </c>
      <c r="C22" s="251">
        <f>+C23+C24+C25+C26+C27</f>
        <v>29882704</v>
      </c>
      <c r="D22" s="152">
        <f>+D23+D24+D25+D26+D27</f>
        <v>29882704</v>
      </c>
    </row>
    <row r="23" spans="1:4" s="63" customFormat="1" ht="12" customHeight="1">
      <c r="A23" s="284" t="s">
        <v>54</v>
      </c>
      <c r="B23" s="269" t="s">
        <v>170</v>
      </c>
      <c r="C23" s="253">
        <v>29882704</v>
      </c>
      <c r="D23" s="154">
        <v>29882704</v>
      </c>
    </row>
    <row r="24" spans="1:4" s="62" customFormat="1" ht="12" customHeight="1">
      <c r="A24" s="285" t="s">
        <v>55</v>
      </c>
      <c r="B24" s="270" t="s">
        <v>171</v>
      </c>
      <c r="C24" s="252"/>
      <c r="D24" s="153"/>
    </row>
    <row r="25" spans="1:4" s="63" customFormat="1" ht="12" customHeight="1">
      <c r="A25" s="285" t="s">
        <v>56</v>
      </c>
      <c r="B25" s="270" t="s">
        <v>317</v>
      </c>
      <c r="C25" s="252"/>
      <c r="D25" s="153"/>
    </row>
    <row r="26" spans="1:4" s="63" customFormat="1" ht="12" customHeight="1">
      <c r="A26" s="285" t="s">
        <v>57</v>
      </c>
      <c r="B26" s="270" t="s">
        <v>318</v>
      </c>
      <c r="C26" s="252"/>
      <c r="D26" s="153"/>
    </row>
    <row r="27" spans="1:4" s="63" customFormat="1" ht="12" customHeight="1">
      <c r="A27" s="285" t="s">
        <v>97</v>
      </c>
      <c r="B27" s="270" t="s">
        <v>172</v>
      </c>
      <c r="C27" s="252"/>
      <c r="D27" s="153"/>
    </row>
    <row r="28" spans="1:4" s="63" customFormat="1" ht="12" customHeight="1" thickBot="1">
      <c r="A28" s="286" t="s">
        <v>98</v>
      </c>
      <c r="B28" s="271" t="s">
        <v>173</v>
      </c>
      <c r="C28" s="254"/>
      <c r="D28" s="155"/>
    </row>
    <row r="29" spans="1:4" s="63" customFormat="1" ht="12" customHeight="1" thickBot="1">
      <c r="A29" s="27" t="s">
        <v>99</v>
      </c>
      <c r="B29" s="19" t="s">
        <v>435</v>
      </c>
      <c r="C29" s="258">
        <f>SUM(C30:C36)</f>
        <v>30570000</v>
      </c>
      <c r="D29" s="293">
        <f>SUM(D30:D36)</f>
        <v>30570000</v>
      </c>
    </row>
    <row r="30" spans="1:4" s="63" customFormat="1" ht="12" customHeight="1">
      <c r="A30" s="284" t="s">
        <v>175</v>
      </c>
      <c r="B30" s="269" t="s">
        <v>430</v>
      </c>
      <c r="C30" s="253"/>
      <c r="D30" s="154"/>
    </row>
    <row r="31" spans="1:4" s="63" customFormat="1" ht="12" customHeight="1">
      <c r="A31" s="285" t="s">
        <v>176</v>
      </c>
      <c r="B31" s="270" t="s">
        <v>450</v>
      </c>
      <c r="C31" s="252">
        <v>8500000</v>
      </c>
      <c r="D31" s="153">
        <v>8500000</v>
      </c>
    </row>
    <row r="32" spans="1:4" s="63" customFormat="1" ht="12" customHeight="1">
      <c r="A32" s="285" t="s">
        <v>177</v>
      </c>
      <c r="B32" s="270" t="s">
        <v>432</v>
      </c>
      <c r="C32" s="252">
        <v>17600000</v>
      </c>
      <c r="D32" s="153">
        <v>17600000</v>
      </c>
    </row>
    <row r="33" spans="1:4" s="63" customFormat="1" ht="12" customHeight="1">
      <c r="A33" s="285" t="s">
        <v>178</v>
      </c>
      <c r="B33" s="270" t="s">
        <v>433</v>
      </c>
      <c r="C33" s="252"/>
      <c r="D33" s="153"/>
    </row>
    <row r="34" spans="1:4" s="63" customFormat="1" ht="12" customHeight="1">
      <c r="A34" s="285" t="s">
        <v>427</v>
      </c>
      <c r="B34" s="270" t="s">
        <v>179</v>
      </c>
      <c r="C34" s="252">
        <v>3900000</v>
      </c>
      <c r="D34" s="153">
        <v>3900000</v>
      </c>
    </row>
    <row r="35" spans="1:4" s="63" customFormat="1" ht="12" customHeight="1">
      <c r="A35" s="285" t="s">
        <v>428</v>
      </c>
      <c r="B35" s="270" t="s">
        <v>180</v>
      </c>
      <c r="C35" s="252"/>
      <c r="D35" s="153"/>
    </row>
    <row r="36" spans="1:4" s="63" customFormat="1" ht="12" customHeight="1" thickBot="1">
      <c r="A36" s="286" t="s">
        <v>429</v>
      </c>
      <c r="B36" s="340" t="s">
        <v>181</v>
      </c>
      <c r="C36" s="254">
        <v>570000</v>
      </c>
      <c r="D36" s="155">
        <v>570000</v>
      </c>
    </row>
    <row r="37" spans="1:4" s="63" customFormat="1" ht="12" customHeight="1" thickBot="1">
      <c r="A37" s="27" t="s">
        <v>12</v>
      </c>
      <c r="B37" s="19" t="s">
        <v>326</v>
      </c>
      <c r="C37" s="251">
        <f>SUM(C38:C48)</f>
        <v>15760500</v>
      </c>
      <c r="D37" s="152">
        <f>SUM(D38:D48)</f>
        <v>15760500</v>
      </c>
    </row>
    <row r="38" spans="1:4" s="63" customFormat="1" ht="12" customHeight="1">
      <c r="A38" s="284" t="s">
        <v>58</v>
      </c>
      <c r="B38" s="269" t="s">
        <v>184</v>
      </c>
      <c r="C38" s="253"/>
      <c r="D38" s="154"/>
    </row>
    <row r="39" spans="1:4" s="63" customFormat="1" ht="12" customHeight="1">
      <c r="A39" s="285" t="s">
        <v>59</v>
      </c>
      <c r="B39" s="270" t="s">
        <v>185</v>
      </c>
      <c r="C39" s="252">
        <v>2437600</v>
      </c>
      <c r="D39" s="153">
        <v>2437600</v>
      </c>
    </row>
    <row r="40" spans="1:4" s="63" customFormat="1" ht="12" customHeight="1">
      <c r="A40" s="285" t="s">
        <v>60</v>
      </c>
      <c r="B40" s="270" t="s">
        <v>186</v>
      </c>
      <c r="C40" s="252">
        <v>235000</v>
      </c>
      <c r="D40" s="153">
        <v>235000</v>
      </c>
    </row>
    <row r="41" spans="1:4" s="63" customFormat="1" ht="12" customHeight="1">
      <c r="A41" s="285" t="s">
        <v>101</v>
      </c>
      <c r="B41" s="270" t="s">
        <v>187</v>
      </c>
      <c r="C41" s="252">
        <v>2651709</v>
      </c>
      <c r="D41" s="153">
        <v>2651709</v>
      </c>
    </row>
    <row r="42" spans="1:4" s="63" customFormat="1" ht="12" customHeight="1">
      <c r="A42" s="285" t="s">
        <v>102</v>
      </c>
      <c r="B42" s="270" t="s">
        <v>188</v>
      </c>
      <c r="C42" s="252">
        <v>7595260</v>
      </c>
      <c r="D42" s="153">
        <v>7595260</v>
      </c>
    </row>
    <row r="43" spans="1:4" s="63" customFormat="1" ht="12" customHeight="1">
      <c r="A43" s="285" t="s">
        <v>103</v>
      </c>
      <c r="B43" s="270" t="s">
        <v>189</v>
      </c>
      <c r="C43" s="252">
        <v>2840931</v>
      </c>
      <c r="D43" s="153">
        <v>2840931</v>
      </c>
    </row>
    <row r="44" spans="1:4" s="63" customFormat="1" ht="12" customHeight="1">
      <c r="A44" s="285" t="s">
        <v>104</v>
      </c>
      <c r="B44" s="270" t="s">
        <v>190</v>
      </c>
      <c r="C44" s="252"/>
      <c r="D44" s="153"/>
    </row>
    <row r="45" spans="1:4" s="63" customFormat="1" ht="12" customHeight="1">
      <c r="A45" s="285" t="s">
        <v>105</v>
      </c>
      <c r="B45" s="270" t="s">
        <v>434</v>
      </c>
      <c r="C45" s="252"/>
      <c r="D45" s="153"/>
    </row>
    <row r="46" spans="1:4" s="63" customFormat="1" ht="12" customHeight="1">
      <c r="A46" s="285" t="s">
        <v>182</v>
      </c>
      <c r="B46" s="270" t="s">
        <v>192</v>
      </c>
      <c r="C46" s="255"/>
      <c r="D46" s="156"/>
    </row>
    <row r="47" spans="1:4" s="63" customFormat="1" ht="12" customHeight="1">
      <c r="A47" s="286" t="s">
        <v>183</v>
      </c>
      <c r="B47" s="271" t="s">
        <v>328</v>
      </c>
      <c r="C47" s="256"/>
      <c r="D47" s="157"/>
    </row>
    <row r="48" spans="1:4" s="63" customFormat="1" ht="12" customHeight="1" thickBot="1">
      <c r="A48" s="286" t="s">
        <v>327</v>
      </c>
      <c r="B48" s="271" t="s">
        <v>193</v>
      </c>
      <c r="C48" s="256"/>
      <c r="D48" s="157"/>
    </row>
    <row r="49" spans="1:4" s="63" customFormat="1" ht="12" customHeight="1" thickBot="1">
      <c r="A49" s="27" t="s">
        <v>13</v>
      </c>
      <c r="B49" s="19" t="s">
        <v>194</v>
      </c>
      <c r="C49" s="251">
        <f>SUM(C50:C54)</f>
        <v>0</v>
      </c>
      <c r="D49" s="152">
        <f>SUM(D50:D54)</f>
        <v>0</v>
      </c>
    </row>
    <row r="50" spans="1:4" s="63" customFormat="1" ht="12" customHeight="1">
      <c r="A50" s="284" t="s">
        <v>61</v>
      </c>
      <c r="B50" s="269" t="s">
        <v>198</v>
      </c>
      <c r="C50" s="307"/>
      <c r="D50" s="158"/>
    </row>
    <row r="51" spans="1:4" s="63" customFormat="1" ht="12" customHeight="1">
      <c r="A51" s="285" t="s">
        <v>62</v>
      </c>
      <c r="B51" s="270" t="s">
        <v>199</v>
      </c>
      <c r="C51" s="255"/>
      <c r="D51" s="156"/>
    </row>
    <row r="52" spans="1:4" s="63" customFormat="1" ht="12" customHeight="1">
      <c r="A52" s="285" t="s">
        <v>195</v>
      </c>
      <c r="B52" s="270" t="s">
        <v>200</v>
      </c>
      <c r="C52" s="255"/>
      <c r="D52" s="156"/>
    </row>
    <row r="53" spans="1:4" s="63" customFormat="1" ht="12" customHeight="1">
      <c r="A53" s="285" t="s">
        <v>196</v>
      </c>
      <c r="B53" s="270" t="s">
        <v>201</v>
      </c>
      <c r="C53" s="255"/>
      <c r="D53" s="156"/>
    </row>
    <row r="54" spans="1:4" s="63" customFormat="1" ht="12" customHeight="1" thickBot="1">
      <c r="A54" s="286" t="s">
        <v>197</v>
      </c>
      <c r="B54" s="271" t="s">
        <v>202</v>
      </c>
      <c r="C54" s="256"/>
      <c r="D54" s="157"/>
    </row>
    <row r="55" spans="1:4" s="63" customFormat="1" ht="12" customHeight="1" thickBot="1">
      <c r="A55" s="27" t="s">
        <v>106</v>
      </c>
      <c r="B55" s="19" t="s">
        <v>203</v>
      </c>
      <c r="C55" s="251">
        <f>SUM(C56:C58)</f>
        <v>1435000</v>
      </c>
      <c r="D55" s="152">
        <f>SUM(D56:D58)</f>
        <v>1435000</v>
      </c>
    </row>
    <row r="56" spans="1:4" s="63" customFormat="1" ht="12" customHeight="1">
      <c r="A56" s="284" t="s">
        <v>63</v>
      </c>
      <c r="B56" s="269" t="s">
        <v>204</v>
      </c>
      <c r="C56" s="253"/>
      <c r="D56" s="154"/>
    </row>
    <row r="57" spans="1:4" s="63" customFormat="1" ht="12" customHeight="1">
      <c r="A57" s="285" t="s">
        <v>64</v>
      </c>
      <c r="B57" s="270" t="s">
        <v>319</v>
      </c>
      <c r="C57" s="252"/>
      <c r="D57" s="153"/>
    </row>
    <row r="58" spans="1:4" s="63" customFormat="1" ht="12" customHeight="1">
      <c r="A58" s="285" t="s">
        <v>207</v>
      </c>
      <c r="B58" s="270" t="s">
        <v>205</v>
      </c>
      <c r="C58" s="252">
        <v>1435000</v>
      </c>
      <c r="D58" s="153">
        <v>1435000</v>
      </c>
    </row>
    <row r="59" spans="1:4" s="63" customFormat="1" ht="12" customHeight="1" thickBot="1">
      <c r="A59" s="286" t="s">
        <v>208</v>
      </c>
      <c r="B59" s="271" t="s">
        <v>206</v>
      </c>
      <c r="C59" s="254"/>
      <c r="D59" s="155"/>
    </row>
    <row r="60" spans="1:4" s="63" customFormat="1" ht="12" customHeight="1" thickBot="1">
      <c r="A60" s="27" t="s">
        <v>15</v>
      </c>
      <c r="B60" s="159" t="s">
        <v>209</v>
      </c>
      <c r="C60" s="251">
        <f>SUM(C61:C63)</f>
        <v>200000</v>
      </c>
      <c r="D60" s="152">
        <f>SUM(D61:D63)</f>
        <v>200000</v>
      </c>
    </row>
    <row r="61" spans="1:4" s="63" customFormat="1" ht="12" customHeight="1">
      <c r="A61" s="284" t="s">
        <v>107</v>
      </c>
      <c r="B61" s="269" t="s">
        <v>211</v>
      </c>
      <c r="C61" s="255"/>
      <c r="D61" s="156"/>
    </row>
    <row r="62" spans="1:4" s="63" customFormat="1" ht="12" customHeight="1">
      <c r="A62" s="285" t="s">
        <v>108</v>
      </c>
      <c r="B62" s="270" t="s">
        <v>320</v>
      </c>
      <c r="C62" s="255">
        <v>200000</v>
      </c>
      <c r="D62" s="156">
        <v>200000</v>
      </c>
    </row>
    <row r="63" spans="1:4" s="63" customFormat="1" ht="12" customHeight="1">
      <c r="A63" s="285" t="s">
        <v>138</v>
      </c>
      <c r="B63" s="270" t="s">
        <v>212</v>
      </c>
      <c r="C63" s="255"/>
      <c r="D63" s="156"/>
    </row>
    <row r="64" spans="1:4" s="63" customFormat="1" ht="10.5" customHeight="1" thickBot="1">
      <c r="A64" s="286" t="s">
        <v>210</v>
      </c>
      <c r="B64" s="271" t="s">
        <v>213</v>
      </c>
      <c r="C64" s="255"/>
      <c r="D64" s="156"/>
    </row>
    <row r="65" spans="1:4" s="63" customFormat="1" ht="12" customHeight="1" thickBot="1">
      <c r="A65" s="27" t="s">
        <v>16</v>
      </c>
      <c r="B65" s="19" t="s">
        <v>214</v>
      </c>
      <c r="C65" s="258">
        <f>+C8+C15+C22+C29+C37+C49+C55+C60</f>
        <v>235997225</v>
      </c>
      <c r="D65" s="293">
        <f>+D8+D15+D22+D29+D37+D49+D55+D60</f>
        <v>240958406</v>
      </c>
    </row>
    <row r="66" spans="1:4" s="63" customFormat="1" ht="12" customHeight="1" thickBot="1">
      <c r="A66" s="287" t="s">
        <v>289</v>
      </c>
      <c r="B66" s="159" t="s">
        <v>216</v>
      </c>
      <c r="C66" s="251"/>
      <c r="D66" s="152"/>
    </row>
    <row r="67" spans="1:4" s="63" customFormat="1" ht="10.5" customHeight="1" thickBot="1">
      <c r="A67" s="287" t="s">
        <v>219</v>
      </c>
      <c r="B67" s="159" t="s">
        <v>220</v>
      </c>
      <c r="C67" s="251"/>
      <c r="D67" s="152"/>
    </row>
    <row r="68" spans="1:4" s="63" customFormat="1" ht="12" customHeight="1" thickBot="1">
      <c r="A68" s="287" t="s">
        <v>221</v>
      </c>
      <c r="B68" s="159" t="s">
        <v>222</v>
      </c>
      <c r="C68" s="251">
        <f>SUM(C69:C70)</f>
        <v>14198174</v>
      </c>
      <c r="D68" s="152">
        <f>SUM(D69:D70)</f>
        <v>14198174</v>
      </c>
    </row>
    <row r="69" spans="1:4" s="63" customFormat="1" ht="12" customHeight="1">
      <c r="A69" s="284" t="s">
        <v>234</v>
      </c>
      <c r="B69" s="269" t="s">
        <v>223</v>
      </c>
      <c r="C69" s="255">
        <v>14198174</v>
      </c>
      <c r="D69" s="156">
        <v>14198174</v>
      </c>
    </row>
    <row r="70" spans="1:4" s="63" customFormat="1" ht="12" customHeight="1" thickBot="1">
      <c r="A70" s="286" t="s">
        <v>235</v>
      </c>
      <c r="B70" s="271" t="s">
        <v>224</v>
      </c>
      <c r="C70" s="255"/>
      <c r="D70" s="156"/>
    </row>
    <row r="71" spans="1:4" s="62" customFormat="1" ht="9" customHeight="1" thickBot="1">
      <c r="A71" s="287" t="s">
        <v>225</v>
      </c>
      <c r="B71" s="159" t="s">
        <v>226</v>
      </c>
      <c r="C71" s="251"/>
      <c r="D71" s="152"/>
    </row>
    <row r="72" spans="1:4" s="63" customFormat="1" ht="12" customHeight="1" thickBot="1">
      <c r="A72" s="287" t="s">
        <v>229</v>
      </c>
      <c r="B72" s="159" t="s">
        <v>239</v>
      </c>
      <c r="C72" s="251"/>
      <c r="D72" s="152"/>
    </row>
    <row r="73" spans="1:4" s="62" customFormat="1" ht="10.5" customHeight="1" thickBot="1">
      <c r="A73" s="287" t="s">
        <v>230</v>
      </c>
      <c r="B73" s="159" t="s">
        <v>367</v>
      </c>
      <c r="C73" s="310"/>
      <c r="D73" s="311"/>
    </row>
    <row r="74" spans="1:4" s="62" customFormat="1" ht="9.75" customHeight="1" thickBot="1">
      <c r="A74" s="287" t="s">
        <v>395</v>
      </c>
      <c r="B74" s="159" t="s">
        <v>231</v>
      </c>
      <c r="C74" s="310"/>
      <c r="D74" s="311"/>
    </row>
    <row r="75" spans="1:4" s="62" customFormat="1" ht="12" customHeight="1" thickBot="1">
      <c r="A75" s="287" t="s">
        <v>396</v>
      </c>
      <c r="B75" s="272" t="s">
        <v>370</v>
      </c>
      <c r="C75" s="258">
        <f>+C66+C67+C68+C71+C72+C74+C73</f>
        <v>14198174</v>
      </c>
      <c r="D75" s="293">
        <f>+D66+D67+D68+D71+D72+D74+D73</f>
        <v>14198174</v>
      </c>
    </row>
    <row r="76" spans="1:4" s="62" customFormat="1" ht="12" customHeight="1" thickBot="1">
      <c r="A76" s="288" t="s">
        <v>397</v>
      </c>
      <c r="B76" s="273" t="s">
        <v>398</v>
      </c>
      <c r="C76" s="258">
        <f>+C65+C75</f>
        <v>250195399</v>
      </c>
      <c r="D76" s="293">
        <f>+D65+D75</f>
        <v>255156580</v>
      </c>
    </row>
    <row r="77" spans="1:4" s="63" customFormat="1" ht="15" customHeight="1" thickBot="1">
      <c r="A77" s="140"/>
      <c r="B77" s="141"/>
      <c r="C77" s="141"/>
      <c r="D77" s="230"/>
    </row>
    <row r="78" spans="1:4" s="53" customFormat="1" ht="16.5" customHeight="1" thickBot="1">
      <c r="A78" s="144"/>
      <c r="B78" s="145" t="s">
        <v>42</v>
      </c>
      <c r="C78" s="145"/>
      <c r="D78" s="232"/>
    </row>
    <row r="79" spans="1:4" s="64" customFormat="1" ht="12" customHeight="1" thickBot="1">
      <c r="A79" s="261" t="s">
        <v>8</v>
      </c>
      <c r="B79" s="373" t="s">
        <v>402</v>
      </c>
      <c r="C79" s="250">
        <f>+C80+C81+C82+C83+C84+C97</f>
        <v>118536938</v>
      </c>
      <c r="D79" s="331">
        <f>+D80+D81+D82+D83+D84+D97</f>
        <v>123180119</v>
      </c>
    </row>
    <row r="80" spans="1:4" ht="12" customHeight="1">
      <c r="A80" s="289" t="s">
        <v>65</v>
      </c>
      <c r="B80" s="374" t="s">
        <v>38</v>
      </c>
      <c r="C80" s="336">
        <v>48115516</v>
      </c>
      <c r="D80" s="332">
        <v>48115516</v>
      </c>
    </row>
    <row r="81" spans="1:4" ht="12" customHeight="1">
      <c r="A81" s="285" t="s">
        <v>66</v>
      </c>
      <c r="B81" s="375" t="s">
        <v>109</v>
      </c>
      <c r="C81" s="252">
        <v>8524482</v>
      </c>
      <c r="D81" s="153">
        <v>8524482</v>
      </c>
    </row>
    <row r="82" spans="1:4" ht="12" customHeight="1">
      <c r="A82" s="285" t="s">
        <v>67</v>
      </c>
      <c r="B82" s="375" t="s">
        <v>84</v>
      </c>
      <c r="C82" s="254">
        <v>42132350</v>
      </c>
      <c r="D82" s="155">
        <v>42133150</v>
      </c>
    </row>
    <row r="83" spans="1:4" ht="12" customHeight="1">
      <c r="A83" s="285" t="s">
        <v>68</v>
      </c>
      <c r="B83" s="381" t="s">
        <v>110</v>
      </c>
      <c r="C83" s="254">
        <v>3027000</v>
      </c>
      <c r="D83" s="155">
        <v>3027000</v>
      </c>
    </row>
    <row r="84" spans="1:4" ht="12" customHeight="1">
      <c r="A84" s="285" t="s">
        <v>76</v>
      </c>
      <c r="B84" s="17" t="s">
        <v>111</v>
      </c>
      <c r="C84" s="254">
        <f>C91+C96</f>
        <v>8645096</v>
      </c>
      <c r="D84" s="155">
        <f>D91+D96+D87</f>
        <v>9454026</v>
      </c>
    </row>
    <row r="85" spans="1:4" ht="12" customHeight="1">
      <c r="A85" s="285" t="s">
        <v>69</v>
      </c>
      <c r="B85" s="375" t="s">
        <v>399</v>
      </c>
      <c r="C85" s="254"/>
      <c r="D85" s="155"/>
    </row>
    <row r="86" spans="1:4" ht="12" customHeight="1">
      <c r="A86" s="285" t="s">
        <v>70</v>
      </c>
      <c r="B86" s="457" t="s">
        <v>333</v>
      </c>
      <c r="C86" s="254"/>
      <c r="D86" s="155"/>
    </row>
    <row r="87" spans="1:4" ht="12" customHeight="1">
      <c r="A87" s="285" t="s">
        <v>77</v>
      </c>
      <c r="B87" s="457" t="s">
        <v>332</v>
      </c>
      <c r="C87" s="254"/>
      <c r="D87" s="155">
        <v>808930</v>
      </c>
    </row>
    <row r="88" spans="1:4" ht="12" customHeight="1">
      <c r="A88" s="285" t="s">
        <v>78</v>
      </c>
      <c r="B88" s="457" t="s">
        <v>245</v>
      </c>
      <c r="C88" s="254"/>
      <c r="D88" s="155"/>
    </row>
    <row r="89" spans="1:4" ht="12" customHeight="1">
      <c r="A89" s="285" t="s">
        <v>79</v>
      </c>
      <c r="B89" s="380" t="s">
        <v>246</v>
      </c>
      <c r="C89" s="254"/>
      <c r="D89" s="155"/>
    </row>
    <row r="90" spans="1:4" ht="12" customHeight="1">
      <c r="A90" s="285" t="s">
        <v>80</v>
      </c>
      <c r="B90" s="380" t="s">
        <v>247</v>
      </c>
      <c r="C90" s="254"/>
      <c r="D90" s="155"/>
    </row>
    <row r="91" spans="1:4" ht="12" customHeight="1">
      <c r="A91" s="285" t="s">
        <v>82</v>
      </c>
      <c r="B91" s="457" t="s">
        <v>248</v>
      </c>
      <c r="C91" s="254">
        <v>3213896</v>
      </c>
      <c r="D91" s="155">
        <v>3213896</v>
      </c>
    </row>
    <row r="92" spans="1:4" ht="12" customHeight="1">
      <c r="A92" s="285" t="s">
        <v>112</v>
      </c>
      <c r="B92" s="457" t="s">
        <v>249</v>
      </c>
      <c r="C92" s="254"/>
      <c r="D92" s="155"/>
    </row>
    <row r="93" spans="1:4" ht="12" customHeight="1">
      <c r="A93" s="285" t="s">
        <v>243</v>
      </c>
      <c r="B93" s="380" t="s">
        <v>250</v>
      </c>
      <c r="C93" s="254"/>
      <c r="D93" s="155"/>
    </row>
    <row r="94" spans="1:4" ht="12" customHeight="1">
      <c r="A94" s="290" t="s">
        <v>244</v>
      </c>
      <c r="B94" s="379" t="s">
        <v>251</v>
      </c>
      <c r="C94" s="254"/>
      <c r="D94" s="155"/>
    </row>
    <row r="95" spans="1:4" ht="12" customHeight="1">
      <c r="A95" s="285" t="s">
        <v>330</v>
      </c>
      <c r="B95" s="379" t="s">
        <v>252</v>
      </c>
      <c r="C95" s="254"/>
      <c r="D95" s="155"/>
    </row>
    <row r="96" spans="1:4" ht="12" customHeight="1">
      <c r="A96" s="285" t="s">
        <v>331</v>
      </c>
      <c r="B96" s="380" t="s">
        <v>253</v>
      </c>
      <c r="C96" s="252">
        <v>5431200</v>
      </c>
      <c r="D96" s="153">
        <v>5431200</v>
      </c>
    </row>
    <row r="97" spans="1:4" ht="12" customHeight="1">
      <c r="A97" s="285" t="s">
        <v>335</v>
      </c>
      <c r="B97" s="381" t="s">
        <v>39</v>
      </c>
      <c r="C97" s="252">
        <f>C98+C99</f>
        <v>8092494</v>
      </c>
      <c r="D97" s="153">
        <f>D98+D99</f>
        <v>11925945</v>
      </c>
    </row>
    <row r="98" spans="1:4" ht="12" customHeight="1">
      <c r="A98" s="286" t="s">
        <v>336</v>
      </c>
      <c r="B98" s="375" t="s">
        <v>400</v>
      </c>
      <c r="C98" s="254">
        <v>4255627</v>
      </c>
      <c r="D98" s="155">
        <v>8089078</v>
      </c>
    </row>
    <row r="99" spans="1:4" ht="12" customHeight="1" thickBot="1">
      <c r="A99" s="291" t="s">
        <v>337</v>
      </c>
      <c r="B99" s="382" t="s">
        <v>401</v>
      </c>
      <c r="C99" s="337">
        <v>3836867</v>
      </c>
      <c r="D99" s="333">
        <v>3836867</v>
      </c>
    </row>
    <row r="100" spans="1:4" ht="12" customHeight="1" thickBot="1">
      <c r="A100" s="27" t="s">
        <v>9</v>
      </c>
      <c r="B100" s="383" t="s">
        <v>254</v>
      </c>
      <c r="C100" s="251">
        <f>+C101+C103+C105</f>
        <v>34950808</v>
      </c>
      <c r="D100" s="152">
        <f>+D101+D103+D105</f>
        <v>34951008</v>
      </c>
    </row>
    <row r="101" spans="1:4" ht="12" customHeight="1">
      <c r="A101" s="284" t="s">
        <v>71</v>
      </c>
      <c r="B101" s="375" t="s">
        <v>137</v>
      </c>
      <c r="C101" s="253">
        <v>300000</v>
      </c>
      <c r="D101" s="154">
        <v>300000</v>
      </c>
    </row>
    <row r="102" spans="1:4" ht="12" customHeight="1">
      <c r="A102" s="284" t="s">
        <v>72</v>
      </c>
      <c r="B102" s="376" t="s">
        <v>258</v>
      </c>
      <c r="C102" s="253"/>
      <c r="D102" s="154"/>
    </row>
    <row r="103" spans="1:4" ht="12" customHeight="1">
      <c r="A103" s="284" t="s">
        <v>73</v>
      </c>
      <c r="B103" s="376" t="s">
        <v>113</v>
      </c>
      <c r="C103" s="252">
        <v>34245208</v>
      </c>
      <c r="D103" s="153">
        <v>34245208</v>
      </c>
    </row>
    <row r="104" spans="1:4" ht="12" customHeight="1">
      <c r="A104" s="284" t="s">
        <v>74</v>
      </c>
      <c r="B104" s="376" t="s">
        <v>259</v>
      </c>
      <c r="C104" s="252"/>
      <c r="D104" s="153"/>
    </row>
    <row r="105" spans="1:4" ht="12" customHeight="1">
      <c r="A105" s="284" t="s">
        <v>75</v>
      </c>
      <c r="B105" s="372" t="s">
        <v>139</v>
      </c>
      <c r="C105" s="252">
        <f>C108+C109</f>
        <v>405600</v>
      </c>
      <c r="D105" s="153">
        <f>D108+D109</f>
        <v>405800</v>
      </c>
    </row>
    <row r="106" spans="1:4" ht="12" customHeight="1">
      <c r="A106" s="284" t="s">
        <v>81</v>
      </c>
      <c r="B106" s="458" t="s">
        <v>321</v>
      </c>
      <c r="C106" s="252"/>
      <c r="D106" s="153"/>
    </row>
    <row r="107" spans="1:4" ht="12" customHeight="1">
      <c r="A107" s="284" t="s">
        <v>83</v>
      </c>
      <c r="B107" s="459" t="s">
        <v>264</v>
      </c>
      <c r="C107" s="252"/>
      <c r="D107" s="153"/>
    </row>
    <row r="108" spans="1:4" ht="12" customHeight="1">
      <c r="A108" s="284" t="s">
        <v>114</v>
      </c>
      <c r="B108" s="380" t="s">
        <v>247</v>
      </c>
      <c r="C108" s="252">
        <v>355600</v>
      </c>
      <c r="D108" s="153">
        <v>355800</v>
      </c>
    </row>
    <row r="109" spans="1:4" ht="12" customHeight="1">
      <c r="A109" s="284" t="s">
        <v>115</v>
      </c>
      <c r="B109" s="380" t="s">
        <v>263</v>
      </c>
      <c r="C109" s="252">
        <v>50000</v>
      </c>
      <c r="D109" s="153">
        <v>50000</v>
      </c>
    </row>
    <row r="110" spans="1:4" ht="12" customHeight="1">
      <c r="A110" s="284" t="s">
        <v>116</v>
      </c>
      <c r="B110" s="380" t="s">
        <v>262</v>
      </c>
      <c r="C110" s="252"/>
      <c r="D110" s="153"/>
    </row>
    <row r="111" spans="1:4" ht="12" customHeight="1">
      <c r="A111" s="284" t="s">
        <v>255</v>
      </c>
      <c r="B111" s="380" t="s">
        <v>250</v>
      </c>
      <c r="C111" s="252"/>
      <c r="D111" s="153"/>
    </row>
    <row r="112" spans="1:4" ht="12" customHeight="1">
      <c r="A112" s="284" t="s">
        <v>256</v>
      </c>
      <c r="B112" s="380" t="s">
        <v>261</v>
      </c>
      <c r="C112" s="252"/>
      <c r="D112" s="153"/>
    </row>
    <row r="113" spans="1:4" ht="12" customHeight="1" thickBot="1">
      <c r="A113" s="290" t="s">
        <v>257</v>
      </c>
      <c r="B113" s="380" t="s">
        <v>260</v>
      </c>
      <c r="C113" s="254"/>
      <c r="D113" s="155"/>
    </row>
    <row r="114" spans="1:4" ht="12" customHeight="1" thickBot="1">
      <c r="A114" s="27" t="s">
        <v>10</v>
      </c>
      <c r="B114" s="391" t="s">
        <v>340</v>
      </c>
      <c r="C114" s="251">
        <f>+C79+C100</f>
        <v>153487746</v>
      </c>
      <c r="D114" s="152">
        <f>+D79+D100</f>
        <v>158131127</v>
      </c>
    </row>
    <row r="115" spans="1:4" ht="12" customHeight="1" thickBot="1">
      <c r="A115" s="27" t="s">
        <v>11</v>
      </c>
      <c r="B115" s="391" t="s">
        <v>341</v>
      </c>
      <c r="C115" s="251">
        <f>+C116+C117+C118</f>
        <v>0</v>
      </c>
      <c r="D115" s="152">
        <f>+D116+D117+D118</f>
        <v>0</v>
      </c>
    </row>
    <row r="116" spans="1:4" s="64" customFormat="1" ht="12" customHeight="1">
      <c r="A116" s="284" t="s">
        <v>175</v>
      </c>
      <c r="B116" s="384" t="s">
        <v>405</v>
      </c>
      <c r="C116" s="252"/>
      <c r="D116" s="153"/>
    </row>
    <row r="117" spans="1:4" ht="12" customHeight="1">
      <c r="A117" s="284" t="s">
        <v>176</v>
      </c>
      <c r="B117" s="384" t="s">
        <v>349</v>
      </c>
      <c r="C117" s="252"/>
      <c r="D117" s="153"/>
    </row>
    <row r="118" spans="1:4" ht="12" customHeight="1" thickBot="1">
      <c r="A118" s="290" t="s">
        <v>177</v>
      </c>
      <c r="B118" s="385" t="s">
        <v>404</v>
      </c>
      <c r="C118" s="252"/>
      <c r="D118" s="153"/>
    </row>
    <row r="119" spans="1:4" ht="12" customHeight="1" thickBot="1">
      <c r="A119" s="27" t="s">
        <v>12</v>
      </c>
      <c r="B119" s="391" t="s">
        <v>342</v>
      </c>
      <c r="C119" s="251">
        <f>+C120+C121+C122+C123+C124+C125</f>
        <v>0</v>
      </c>
      <c r="D119" s="152">
        <f>+D120+D121+D122+D123+D124+D125</f>
        <v>0</v>
      </c>
    </row>
    <row r="120" spans="1:4" ht="12" customHeight="1">
      <c r="A120" s="284" t="s">
        <v>58</v>
      </c>
      <c r="B120" s="384" t="s">
        <v>351</v>
      </c>
      <c r="C120" s="252"/>
      <c r="D120" s="153"/>
    </row>
    <row r="121" spans="1:4" ht="12" customHeight="1">
      <c r="A121" s="284" t="s">
        <v>59</v>
      </c>
      <c r="B121" s="384" t="s">
        <v>343</v>
      </c>
      <c r="C121" s="252"/>
      <c r="D121" s="153"/>
    </row>
    <row r="122" spans="1:4" ht="12" customHeight="1">
      <c r="A122" s="284" t="s">
        <v>60</v>
      </c>
      <c r="B122" s="384" t="s">
        <v>344</v>
      </c>
      <c r="C122" s="252"/>
      <c r="D122" s="153"/>
    </row>
    <row r="123" spans="1:4" ht="12" customHeight="1">
      <c r="A123" s="284" t="s">
        <v>101</v>
      </c>
      <c r="B123" s="384" t="s">
        <v>403</v>
      </c>
      <c r="C123" s="252"/>
      <c r="D123" s="153"/>
    </row>
    <row r="124" spans="1:4" ht="12" customHeight="1">
      <c r="A124" s="284" t="s">
        <v>102</v>
      </c>
      <c r="B124" s="384" t="s">
        <v>346</v>
      </c>
      <c r="C124" s="252"/>
      <c r="D124" s="153"/>
    </row>
    <row r="125" spans="1:4" s="64" customFormat="1" ht="12" customHeight="1" thickBot="1">
      <c r="A125" s="290" t="s">
        <v>103</v>
      </c>
      <c r="B125" s="385" t="s">
        <v>347</v>
      </c>
      <c r="C125" s="252"/>
      <c r="D125" s="153"/>
    </row>
    <row r="126" spans="1:12" ht="12" customHeight="1" thickBot="1">
      <c r="A126" s="27" t="s">
        <v>13</v>
      </c>
      <c r="B126" s="391" t="s">
        <v>418</v>
      </c>
      <c r="C126" s="258">
        <f>+C127+C128+C130+C131+C129</f>
        <v>96707653</v>
      </c>
      <c r="D126" s="293">
        <f>+D127+D128+D130+D131+D129</f>
        <v>97025453</v>
      </c>
      <c r="L126" s="151"/>
    </row>
    <row r="127" spans="1:4" ht="12.75">
      <c r="A127" s="284" t="s">
        <v>61</v>
      </c>
      <c r="B127" s="384" t="s">
        <v>265</v>
      </c>
      <c r="C127" s="252"/>
      <c r="D127" s="153"/>
    </row>
    <row r="128" spans="1:4" ht="12" customHeight="1">
      <c r="A128" s="284" t="s">
        <v>62</v>
      </c>
      <c r="B128" s="384" t="s">
        <v>266</v>
      </c>
      <c r="C128" s="252">
        <v>5097559</v>
      </c>
      <c r="D128" s="153">
        <v>5097559</v>
      </c>
    </row>
    <row r="129" spans="1:4" s="64" customFormat="1" ht="12" customHeight="1">
      <c r="A129" s="284" t="s">
        <v>195</v>
      </c>
      <c r="B129" s="384" t="s">
        <v>417</v>
      </c>
      <c r="C129" s="252">
        <v>91610094</v>
      </c>
      <c r="D129" s="153">
        <v>91927894</v>
      </c>
    </row>
    <row r="130" spans="1:4" s="64" customFormat="1" ht="12" customHeight="1">
      <c r="A130" s="284" t="s">
        <v>196</v>
      </c>
      <c r="B130" s="384" t="s">
        <v>356</v>
      </c>
      <c r="C130" s="252"/>
      <c r="D130" s="153"/>
    </row>
    <row r="131" spans="1:4" s="64" customFormat="1" ht="12" customHeight="1" thickBot="1">
      <c r="A131" s="290" t="s">
        <v>197</v>
      </c>
      <c r="B131" s="385" t="s">
        <v>285</v>
      </c>
      <c r="C131" s="252"/>
      <c r="D131" s="153"/>
    </row>
    <row r="132" spans="1:4" s="64" customFormat="1" ht="12" customHeight="1" thickBot="1">
      <c r="A132" s="27" t="s">
        <v>14</v>
      </c>
      <c r="B132" s="391" t="s">
        <v>357</v>
      </c>
      <c r="C132" s="338">
        <f>+C133+C134+C135+C136+C137</f>
        <v>0</v>
      </c>
      <c r="D132" s="334">
        <f>+D133+D134+D135+D136+D137</f>
        <v>0</v>
      </c>
    </row>
    <row r="133" spans="1:4" s="64" customFormat="1" ht="12" customHeight="1">
      <c r="A133" s="284" t="s">
        <v>63</v>
      </c>
      <c r="B133" s="384" t="s">
        <v>352</v>
      </c>
      <c r="C133" s="252"/>
      <c r="D133" s="153"/>
    </row>
    <row r="134" spans="1:4" s="64" customFormat="1" ht="12" customHeight="1">
      <c r="A134" s="284" t="s">
        <v>64</v>
      </c>
      <c r="B134" s="384" t="s">
        <v>359</v>
      </c>
      <c r="C134" s="252"/>
      <c r="D134" s="153"/>
    </row>
    <row r="135" spans="1:4" s="64" customFormat="1" ht="12" customHeight="1">
      <c r="A135" s="284" t="s">
        <v>207</v>
      </c>
      <c r="B135" s="384" t="s">
        <v>354</v>
      </c>
      <c r="C135" s="252"/>
      <c r="D135" s="153"/>
    </row>
    <row r="136" spans="1:4" ht="12.75" customHeight="1">
      <c r="A136" s="284" t="s">
        <v>208</v>
      </c>
      <c r="B136" s="384" t="s">
        <v>406</v>
      </c>
      <c r="C136" s="252"/>
      <c r="D136" s="153"/>
    </row>
    <row r="137" spans="1:4" ht="12.75" customHeight="1" thickBot="1">
      <c r="A137" s="290" t="s">
        <v>358</v>
      </c>
      <c r="B137" s="385" t="s">
        <v>361</v>
      </c>
      <c r="C137" s="254"/>
      <c r="D137" s="155"/>
    </row>
    <row r="138" spans="1:4" ht="12.75" customHeight="1" thickBot="1">
      <c r="A138" s="330" t="s">
        <v>15</v>
      </c>
      <c r="B138" s="391" t="s">
        <v>362</v>
      </c>
      <c r="C138" s="338"/>
      <c r="D138" s="334"/>
    </row>
    <row r="139" spans="1:4" ht="12" customHeight="1" thickBot="1">
      <c r="A139" s="330" t="s">
        <v>16</v>
      </c>
      <c r="B139" s="391" t="s">
        <v>363</v>
      </c>
      <c r="C139" s="338"/>
      <c r="D139" s="334"/>
    </row>
    <row r="140" spans="1:4" ht="15" customHeight="1" thickBot="1">
      <c r="A140" s="27" t="s">
        <v>17</v>
      </c>
      <c r="B140" s="391" t="s">
        <v>365</v>
      </c>
      <c r="C140" s="339">
        <f>+C115+C119+C126+C132+C138+C139</f>
        <v>96707653</v>
      </c>
      <c r="D140" s="335">
        <f>+D115+D119+D126+D132+D138+D139</f>
        <v>97025453</v>
      </c>
    </row>
    <row r="141" spans="1:4" ht="13.5" thickBot="1">
      <c r="A141" s="292" t="s">
        <v>18</v>
      </c>
      <c r="B141" s="392" t="s">
        <v>364</v>
      </c>
      <c r="C141" s="339">
        <f>+C114+C140</f>
        <v>250195399</v>
      </c>
      <c r="D141" s="335">
        <f>+D114+D140</f>
        <v>255156580</v>
      </c>
    </row>
    <row r="142" spans="1:4" ht="14.25" customHeight="1" thickBot="1">
      <c r="A142" s="149" t="s">
        <v>407</v>
      </c>
      <c r="B142" s="393"/>
      <c r="C142" s="450">
        <v>12</v>
      </c>
      <c r="D142" s="67">
        <v>12</v>
      </c>
    </row>
    <row r="143" spans="1:4" ht="13.5" thickBot="1">
      <c r="A143" s="149" t="s">
        <v>131</v>
      </c>
      <c r="B143" s="393"/>
      <c r="C143" s="450">
        <v>15</v>
      </c>
      <c r="D143" s="6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"/>
  <sheetViews>
    <sheetView tabSelected="1" zoomScale="130" zoomScaleNormal="130" zoomScaleSheetLayoutView="85" workbookViewId="0" topLeftCell="A1">
      <selection activeCell="C10" sqref="C10"/>
    </sheetView>
  </sheetViews>
  <sheetFormatPr defaultColWidth="9.00390625" defaultRowHeight="12.75"/>
  <cols>
    <col min="1" max="1" width="13.00390625" style="244" customWidth="1"/>
    <col min="2" max="2" width="69.00390625" style="245" customWidth="1"/>
    <col min="3" max="3" width="22.00390625" style="245" customWidth="1"/>
    <col min="4" max="4" width="19.625" style="246" customWidth="1"/>
    <col min="5" max="16384" width="9.375" style="2" customWidth="1"/>
  </cols>
  <sheetData>
    <row r="1" spans="1:4" s="1" customFormat="1" ht="16.5" customHeight="1" thickBot="1">
      <c r="A1" s="126"/>
      <c r="B1" s="128"/>
      <c r="C1" s="128"/>
      <c r="D1" s="353" t="str">
        <f>+CONCATENATE("8.1.2. melléklet a 4/",LEFT(ÖSSZEFÜGGÉSEK!A5,4),". (IV.27.) önkormányzati rendelethez")</f>
        <v>8.1.2. melléklet a 4/2018. (IV.27.) önkormányzati rendelethez</v>
      </c>
    </row>
    <row r="2" spans="1:4" s="60" customFormat="1" ht="21" customHeight="1">
      <c r="A2" s="259" t="s">
        <v>46</v>
      </c>
      <c r="B2" s="222" t="s">
        <v>133</v>
      </c>
      <c r="C2" s="363"/>
      <c r="D2" s="224" t="s">
        <v>40</v>
      </c>
    </row>
    <row r="3" spans="1:4" s="60" customFormat="1" ht="16.5" thickBot="1">
      <c r="A3" s="129" t="s">
        <v>128</v>
      </c>
      <c r="B3" s="223" t="s">
        <v>323</v>
      </c>
      <c r="C3" s="364"/>
      <c r="D3" s="329" t="s">
        <v>45</v>
      </c>
    </row>
    <row r="4" spans="1:4" s="6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24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53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53" customFormat="1" ht="15.75" customHeight="1" thickBot="1">
      <c r="A7" s="134"/>
      <c r="B7" s="135" t="s">
        <v>41</v>
      </c>
      <c r="C7" s="135"/>
      <c r="D7" s="225"/>
    </row>
    <row r="8" spans="1:4" s="53" customFormat="1" ht="12" customHeight="1" thickBot="1">
      <c r="A8" s="27" t="s">
        <v>8</v>
      </c>
      <c r="B8" s="19" t="s">
        <v>160</v>
      </c>
      <c r="C8" s="367"/>
      <c r="D8" s="164">
        <f>+D9+D10+D11+D12+D13+D14</f>
        <v>0</v>
      </c>
    </row>
    <row r="9" spans="1:4" s="62" customFormat="1" ht="12" customHeight="1">
      <c r="A9" s="284" t="s">
        <v>65</v>
      </c>
      <c r="B9" s="269" t="s">
        <v>161</v>
      </c>
      <c r="C9" s="368"/>
      <c r="D9" s="167"/>
    </row>
    <row r="10" spans="1:4" s="63" customFormat="1" ht="12" customHeight="1">
      <c r="A10" s="285" t="s">
        <v>66</v>
      </c>
      <c r="B10" s="270" t="s">
        <v>162</v>
      </c>
      <c r="C10" s="369"/>
      <c r="D10" s="166"/>
    </row>
    <row r="11" spans="1:4" s="63" customFormat="1" ht="12" customHeight="1">
      <c r="A11" s="285" t="s">
        <v>67</v>
      </c>
      <c r="B11" s="270" t="s">
        <v>425</v>
      </c>
      <c r="C11" s="369"/>
      <c r="D11" s="166"/>
    </row>
    <row r="12" spans="1:4" s="63" customFormat="1" ht="12" customHeight="1">
      <c r="A12" s="285" t="s">
        <v>68</v>
      </c>
      <c r="B12" s="270" t="s">
        <v>163</v>
      </c>
      <c r="C12" s="369"/>
      <c r="D12" s="166"/>
    </row>
    <row r="13" spans="1:4" s="63" customFormat="1" ht="12" customHeight="1">
      <c r="A13" s="285" t="s">
        <v>85</v>
      </c>
      <c r="B13" s="270" t="s">
        <v>394</v>
      </c>
      <c r="C13" s="369"/>
      <c r="D13" s="166"/>
    </row>
    <row r="14" spans="1:4" s="62" customFormat="1" ht="12" customHeight="1" thickBot="1">
      <c r="A14" s="286" t="s">
        <v>69</v>
      </c>
      <c r="B14" s="271" t="s">
        <v>325</v>
      </c>
      <c r="C14" s="371"/>
      <c r="D14" s="166"/>
    </row>
    <row r="15" spans="1:4" s="62" customFormat="1" ht="12" customHeight="1" thickBot="1">
      <c r="A15" s="27" t="s">
        <v>9</v>
      </c>
      <c r="B15" s="159" t="s">
        <v>164</v>
      </c>
      <c r="C15" s="370"/>
      <c r="D15" s="164">
        <f>+D16+D17+D18+D19+D20</f>
        <v>0</v>
      </c>
    </row>
    <row r="16" spans="1:4" s="62" customFormat="1" ht="12" customHeight="1">
      <c r="A16" s="284" t="s">
        <v>71</v>
      </c>
      <c r="B16" s="269" t="s">
        <v>165</v>
      </c>
      <c r="C16" s="368"/>
      <c r="D16" s="167"/>
    </row>
    <row r="17" spans="1:4" s="62" customFormat="1" ht="12" customHeight="1">
      <c r="A17" s="285" t="s">
        <v>72</v>
      </c>
      <c r="B17" s="270" t="s">
        <v>166</v>
      </c>
      <c r="C17" s="369"/>
      <c r="D17" s="166"/>
    </row>
    <row r="18" spans="1:4" s="62" customFormat="1" ht="12" customHeight="1">
      <c r="A18" s="285" t="s">
        <v>73</v>
      </c>
      <c r="B18" s="270" t="s">
        <v>315</v>
      </c>
      <c r="C18" s="369"/>
      <c r="D18" s="166"/>
    </row>
    <row r="19" spans="1:4" s="62" customFormat="1" ht="12" customHeight="1">
      <c r="A19" s="285" t="s">
        <v>74</v>
      </c>
      <c r="B19" s="270" t="s">
        <v>316</v>
      </c>
      <c r="C19" s="369"/>
      <c r="D19" s="166"/>
    </row>
    <row r="20" spans="1:4" s="62" customFormat="1" ht="12" customHeight="1">
      <c r="A20" s="285" t="s">
        <v>75</v>
      </c>
      <c r="B20" s="270" t="s">
        <v>167</v>
      </c>
      <c r="C20" s="369"/>
      <c r="D20" s="166"/>
    </row>
    <row r="21" spans="1:4" s="63" customFormat="1" ht="12" customHeight="1" thickBot="1">
      <c r="A21" s="286" t="s">
        <v>81</v>
      </c>
      <c r="B21" s="271" t="s">
        <v>168</v>
      </c>
      <c r="C21" s="371"/>
      <c r="D21" s="168"/>
    </row>
    <row r="22" spans="1:4" s="63" customFormat="1" ht="12" customHeight="1" thickBot="1">
      <c r="A22" s="27" t="s">
        <v>10</v>
      </c>
      <c r="B22" s="19" t="s">
        <v>169</v>
      </c>
      <c r="C22" s="367"/>
      <c r="D22" s="164">
        <f>+D23+D24+D25+D26+D27</f>
        <v>0</v>
      </c>
    </row>
    <row r="23" spans="1:4" s="63" customFormat="1" ht="12" customHeight="1">
      <c r="A23" s="284" t="s">
        <v>54</v>
      </c>
      <c r="B23" s="269" t="s">
        <v>170</v>
      </c>
      <c r="C23" s="368"/>
      <c r="D23" s="167"/>
    </row>
    <row r="24" spans="1:4" s="62" customFormat="1" ht="12" customHeight="1">
      <c r="A24" s="285" t="s">
        <v>55</v>
      </c>
      <c r="B24" s="270" t="s">
        <v>171</v>
      </c>
      <c r="C24" s="369"/>
      <c r="D24" s="166"/>
    </row>
    <row r="25" spans="1:4" s="63" customFormat="1" ht="12" customHeight="1">
      <c r="A25" s="285" t="s">
        <v>56</v>
      </c>
      <c r="B25" s="270" t="s">
        <v>317</v>
      </c>
      <c r="C25" s="369"/>
      <c r="D25" s="166"/>
    </row>
    <row r="26" spans="1:4" s="63" customFormat="1" ht="12" customHeight="1">
      <c r="A26" s="285" t="s">
        <v>57</v>
      </c>
      <c r="B26" s="270" t="s">
        <v>318</v>
      </c>
      <c r="C26" s="369"/>
      <c r="D26" s="166"/>
    </row>
    <row r="27" spans="1:4" s="63" customFormat="1" ht="12" customHeight="1">
      <c r="A27" s="285" t="s">
        <v>97</v>
      </c>
      <c r="B27" s="270" t="s">
        <v>172</v>
      </c>
      <c r="C27" s="369"/>
      <c r="D27" s="166"/>
    </row>
    <row r="28" spans="1:4" s="63" customFormat="1" ht="12" customHeight="1" thickBot="1">
      <c r="A28" s="286" t="s">
        <v>98</v>
      </c>
      <c r="B28" s="271" t="s">
        <v>173</v>
      </c>
      <c r="C28" s="371"/>
      <c r="D28" s="168"/>
    </row>
    <row r="29" spans="1:4" s="63" customFormat="1" ht="12" customHeight="1" thickBot="1">
      <c r="A29" s="27" t="s">
        <v>99</v>
      </c>
      <c r="B29" s="19" t="s">
        <v>174</v>
      </c>
      <c r="C29" s="170">
        <f>SUM(C30:C36)</f>
        <v>2400000</v>
      </c>
      <c r="D29" s="170">
        <f>SUM(D30:D36)</f>
        <v>2400000</v>
      </c>
    </row>
    <row r="30" spans="1:4" s="63" customFormat="1" ht="12" customHeight="1">
      <c r="A30" s="284" t="s">
        <v>175</v>
      </c>
      <c r="B30" s="269" t="s">
        <v>430</v>
      </c>
      <c r="C30" s="167"/>
      <c r="D30" s="167"/>
    </row>
    <row r="31" spans="1:4" s="63" customFormat="1" ht="12" customHeight="1">
      <c r="A31" s="285" t="s">
        <v>176</v>
      </c>
      <c r="B31" s="270" t="s">
        <v>450</v>
      </c>
      <c r="C31" s="166"/>
      <c r="D31" s="166"/>
    </row>
    <row r="32" spans="1:4" s="63" customFormat="1" ht="12" customHeight="1">
      <c r="A32" s="285" t="s">
        <v>177</v>
      </c>
      <c r="B32" s="270" t="s">
        <v>432</v>
      </c>
      <c r="C32" s="166">
        <v>2400000</v>
      </c>
      <c r="D32" s="166">
        <v>2400000</v>
      </c>
    </row>
    <row r="33" spans="1:4" s="63" customFormat="1" ht="12" customHeight="1">
      <c r="A33" s="285" t="s">
        <v>178</v>
      </c>
      <c r="B33" s="270" t="s">
        <v>433</v>
      </c>
      <c r="C33" s="166"/>
      <c r="D33" s="166"/>
    </row>
    <row r="34" spans="1:4" s="63" customFormat="1" ht="12" customHeight="1">
      <c r="A34" s="285" t="s">
        <v>427</v>
      </c>
      <c r="B34" s="270" t="s">
        <v>179</v>
      </c>
      <c r="C34" s="166"/>
      <c r="D34" s="166"/>
    </row>
    <row r="35" spans="1:4" s="63" customFormat="1" ht="12" customHeight="1">
      <c r="A35" s="285" t="s">
        <v>428</v>
      </c>
      <c r="B35" s="270" t="s">
        <v>180</v>
      </c>
      <c r="C35" s="166"/>
      <c r="D35" s="166"/>
    </row>
    <row r="36" spans="1:4" s="63" customFormat="1" ht="12" customHeight="1" thickBot="1">
      <c r="A36" s="286" t="s">
        <v>429</v>
      </c>
      <c r="B36" s="271" t="s">
        <v>181</v>
      </c>
      <c r="C36" s="168"/>
      <c r="D36" s="168"/>
    </row>
    <row r="37" spans="1:4" s="63" customFormat="1" ht="12" customHeight="1" thickBot="1">
      <c r="A37" s="27" t="s">
        <v>12</v>
      </c>
      <c r="B37" s="19" t="s">
        <v>326</v>
      </c>
      <c r="C37" s="164">
        <f>SUM(C38:C48)</f>
        <v>0</v>
      </c>
      <c r="D37" s="164">
        <f>SUM(D38:D48)</f>
        <v>0</v>
      </c>
    </row>
    <row r="38" spans="1:4" s="63" customFormat="1" ht="12" customHeight="1">
      <c r="A38" s="284" t="s">
        <v>58</v>
      </c>
      <c r="B38" s="269" t="s">
        <v>184</v>
      </c>
      <c r="C38" s="167"/>
      <c r="D38" s="167"/>
    </row>
    <row r="39" spans="1:4" s="63" customFormat="1" ht="12" customHeight="1">
      <c r="A39" s="285" t="s">
        <v>59</v>
      </c>
      <c r="B39" s="270" t="s">
        <v>185</v>
      </c>
      <c r="C39" s="166"/>
      <c r="D39" s="166"/>
    </row>
    <row r="40" spans="1:4" s="63" customFormat="1" ht="12" customHeight="1">
      <c r="A40" s="285" t="s">
        <v>60</v>
      </c>
      <c r="B40" s="270" t="s">
        <v>186</v>
      </c>
      <c r="C40" s="166"/>
      <c r="D40" s="166"/>
    </row>
    <row r="41" spans="1:4" s="63" customFormat="1" ht="12" customHeight="1">
      <c r="A41" s="285" t="s">
        <v>101</v>
      </c>
      <c r="B41" s="270" t="s">
        <v>187</v>
      </c>
      <c r="C41" s="166"/>
      <c r="D41" s="166"/>
    </row>
    <row r="42" spans="1:4" s="63" customFormat="1" ht="12" customHeight="1">
      <c r="A42" s="285" t="s">
        <v>102</v>
      </c>
      <c r="B42" s="270" t="s">
        <v>188</v>
      </c>
      <c r="C42" s="166"/>
      <c r="D42" s="166"/>
    </row>
    <row r="43" spans="1:4" s="63" customFormat="1" ht="12" customHeight="1">
      <c r="A43" s="285" t="s">
        <v>103</v>
      </c>
      <c r="B43" s="270" t="s">
        <v>189</v>
      </c>
      <c r="C43" s="166"/>
      <c r="D43" s="166"/>
    </row>
    <row r="44" spans="1:4" s="63" customFormat="1" ht="12" customHeight="1">
      <c r="A44" s="285" t="s">
        <v>104</v>
      </c>
      <c r="B44" s="270" t="s">
        <v>190</v>
      </c>
      <c r="C44" s="166"/>
      <c r="D44" s="166"/>
    </row>
    <row r="45" spans="1:4" s="63" customFormat="1" ht="12" customHeight="1">
      <c r="A45" s="285" t="s">
        <v>105</v>
      </c>
      <c r="B45" s="270" t="s">
        <v>436</v>
      </c>
      <c r="C45" s="166"/>
      <c r="D45" s="166"/>
    </row>
    <row r="46" spans="1:4" s="63" customFormat="1" ht="12" customHeight="1">
      <c r="A46" s="285" t="s">
        <v>182</v>
      </c>
      <c r="B46" s="270" t="s">
        <v>192</v>
      </c>
      <c r="C46" s="169"/>
      <c r="D46" s="169"/>
    </row>
    <row r="47" spans="1:4" s="63" customFormat="1" ht="12" customHeight="1">
      <c r="A47" s="286" t="s">
        <v>183</v>
      </c>
      <c r="B47" s="271" t="s">
        <v>328</v>
      </c>
      <c r="C47" s="257"/>
      <c r="D47" s="257"/>
    </row>
    <row r="48" spans="1:4" s="63" customFormat="1" ht="12" customHeight="1" thickBot="1">
      <c r="A48" s="286" t="s">
        <v>327</v>
      </c>
      <c r="B48" s="271" t="s">
        <v>193</v>
      </c>
      <c r="C48" s="257"/>
      <c r="D48" s="257"/>
    </row>
    <row r="49" spans="1:4" s="63" customFormat="1" ht="12" customHeight="1" thickBot="1">
      <c r="A49" s="27" t="s">
        <v>13</v>
      </c>
      <c r="B49" s="19" t="s">
        <v>194</v>
      </c>
      <c r="C49" s="164">
        <f>SUM(C50:C54)</f>
        <v>0</v>
      </c>
      <c r="D49" s="164">
        <f>SUM(D50:D54)</f>
        <v>0</v>
      </c>
    </row>
    <row r="50" spans="1:4" s="63" customFormat="1" ht="12" customHeight="1">
      <c r="A50" s="284" t="s">
        <v>61</v>
      </c>
      <c r="B50" s="269" t="s">
        <v>198</v>
      </c>
      <c r="C50" s="305"/>
      <c r="D50" s="305"/>
    </row>
    <row r="51" spans="1:4" s="63" customFormat="1" ht="12" customHeight="1">
      <c r="A51" s="285" t="s">
        <v>62</v>
      </c>
      <c r="B51" s="270" t="s">
        <v>199</v>
      </c>
      <c r="C51" s="169"/>
      <c r="D51" s="169"/>
    </row>
    <row r="52" spans="1:4" s="63" customFormat="1" ht="12" customHeight="1">
      <c r="A52" s="285" t="s">
        <v>195</v>
      </c>
      <c r="B52" s="270" t="s">
        <v>200</v>
      </c>
      <c r="C52" s="169"/>
      <c r="D52" s="169"/>
    </row>
    <row r="53" spans="1:4" s="63" customFormat="1" ht="12" customHeight="1">
      <c r="A53" s="285" t="s">
        <v>196</v>
      </c>
      <c r="B53" s="270" t="s">
        <v>201</v>
      </c>
      <c r="C53" s="169"/>
      <c r="D53" s="169"/>
    </row>
    <row r="54" spans="1:4" s="63" customFormat="1" ht="12" customHeight="1" thickBot="1">
      <c r="A54" s="286" t="s">
        <v>197</v>
      </c>
      <c r="B54" s="271" t="s">
        <v>202</v>
      </c>
      <c r="C54" s="257"/>
      <c r="D54" s="257"/>
    </row>
    <row r="55" spans="1:4" s="63" customFormat="1" ht="12" customHeight="1" thickBot="1">
      <c r="A55" s="27" t="s">
        <v>106</v>
      </c>
      <c r="B55" s="19" t="s">
        <v>203</v>
      </c>
      <c r="C55" s="164">
        <f>SUM(C56:C58)</f>
        <v>0</v>
      </c>
      <c r="D55" s="164">
        <f>SUM(D56:D58)</f>
        <v>0</v>
      </c>
    </row>
    <row r="56" spans="1:4" s="63" customFormat="1" ht="12" customHeight="1">
      <c r="A56" s="284" t="s">
        <v>63</v>
      </c>
      <c r="B56" s="269" t="s">
        <v>204</v>
      </c>
      <c r="C56" s="167"/>
      <c r="D56" s="167"/>
    </row>
    <row r="57" spans="1:4" s="63" customFormat="1" ht="12" customHeight="1">
      <c r="A57" s="285" t="s">
        <v>64</v>
      </c>
      <c r="B57" s="270" t="s">
        <v>319</v>
      </c>
      <c r="C57" s="166"/>
      <c r="D57" s="166"/>
    </row>
    <row r="58" spans="1:4" s="63" customFormat="1" ht="12" customHeight="1">
      <c r="A58" s="285" t="s">
        <v>207</v>
      </c>
      <c r="B58" s="270" t="s">
        <v>205</v>
      </c>
      <c r="C58" s="166"/>
      <c r="D58" s="166"/>
    </row>
    <row r="59" spans="1:4" s="63" customFormat="1" ht="12" customHeight="1" thickBot="1">
      <c r="A59" s="286" t="s">
        <v>208</v>
      </c>
      <c r="B59" s="271" t="s">
        <v>206</v>
      </c>
      <c r="C59" s="168"/>
      <c r="D59" s="168"/>
    </row>
    <row r="60" spans="1:4" s="63" customFormat="1" ht="12" customHeight="1" thickBot="1">
      <c r="A60" s="27" t="s">
        <v>15</v>
      </c>
      <c r="B60" s="159" t="s">
        <v>209</v>
      </c>
      <c r="C60" s="164">
        <f>SUM(C61:C63)</f>
        <v>0</v>
      </c>
      <c r="D60" s="164">
        <f>SUM(D61:D63)</f>
        <v>0</v>
      </c>
    </row>
    <row r="61" spans="1:4" s="63" customFormat="1" ht="12" customHeight="1">
      <c r="A61" s="284" t="s">
        <v>107</v>
      </c>
      <c r="B61" s="269" t="s">
        <v>211</v>
      </c>
      <c r="C61" s="169"/>
      <c r="D61" s="169"/>
    </row>
    <row r="62" spans="1:4" s="63" customFormat="1" ht="12" customHeight="1">
      <c r="A62" s="285" t="s">
        <v>108</v>
      </c>
      <c r="B62" s="270" t="s">
        <v>320</v>
      </c>
      <c r="C62" s="169"/>
      <c r="D62" s="169"/>
    </row>
    <row r="63" spans="1:4" s="63" customFormat="1" ht="12" customHeight="1">
      <c r="A63" s="285" t="s">
        <v>138</v>
      </c>
      <c r="B63" s="270" t="s">
        <v>212</v>
      </c>
      <c r="C63" s="169"/>
      <c r="D63" s="169"/>
    </row>
    <row r="64" spans="1:4" s="63" customFormat="1" ht="12" customHeight="1" thickBot="1">
      <c r="A64" s="286" t="s">
        <v>210</v>
      </c>
      <c r="B64" s="271" t="s">
        <v>213</v>
      </c>
      <c r="C64" s="169"/>
      <c r="D64" s="169"/>
    </row>
    <row r="65" spans="1:4" s="63" customFormat="1" ht="12" customHeight="1" thickBot="1">
      <c r="A65" s="27" t="s">
        <v>16</v>
      </c>
      <c r="B65" s="19" t="s">
        <v>214</v>
      </c>
      <c r="C65" s="170">
        <f>+C8+C15+C22+C29+C37+C49+C55+C60</f>
        <v>2400000</v>
      </c>
      <c r="D65" s="170">
        <f>+D8+D15+D22+D29+D37+D49+D55+D60</f>
        <v>2400000</v>
      </c>
    </row>
    <row r="66" spans="1:4" s="63" customFormat="1" ht="12" customHeight="1" thickBot="1">
      <c r="A66" s="287" t="s">
        <v>289</v>
      </c>
      <c r="B66" s="159" t="s">
        <v>216</v>
      </c>
      <c r="C66" s="164"/>
      <c r="D66" s="164"/>
    </row>
    <row r="67" spans="1:4" s="63" customFormat="1" ht="12" customHeight="1" thickBot="1">
      <c r="A67" s="287" t="s">
        <v>219</v>
      </c>
      <c r="B67" s="159" t="s">
        <v>220</v>
      </c>
      <c r="C67" s="164"/>
      <c r="D67" s="164"/>
    </row>
    <row r="68" spans="1:4" s="63" customFormat="1" ht="12" customHeight="1" thickBot="1">
      <c r="A68" s="287" t="s">
        <v>221</v>
      </c>
      <c r="B68" s="159" t="s">
        <v>222</v>
      </c>
      <c r="C68" s="164">
        <f>SUM(C69:C70)</f>
        <v>0</v>
      </c>
      <c r="D68" s="164">
        <f>SUM(D69:D70)</f>
        <v>0</v>
      </c>
    </row>
    <row r="69" spans="1:4" s="63" customFormat="1" ht="12" customHeight="1">
      <c r="A69" s="284" t="s">
        <v>234</v>
      </c>
      <c r="B69" s="269" t="s">
        <v>223</v>
      </c>
      <c r="C69" s="169"/>
      <c r="D69" s="169"/>
    </row>
    <row r="70" spans="1:4" s="63" customFormat="1" ht="12" customHeight="1" thickBot="1">
      <c r="A70" s="286" t="s">
        <v>235</v>
      </c>
      <c r="B70" s="271" t="s">
        <v>224</v>
      </c>
      <c r="C70" s="169"/>
      <c r="D70" s="169"/>
    </row>
    <row r="71" spans="1:4" s="62" customFormat="1" ht="9.75" customHeight="1" thickBot="1">
      <c r="A71" s="287" t="s">
        <v>225</v>
      </c>
      <c r="B71" s="159" t="s">
        <v>226</v>
      </c>
      <c r="C71" s="164"/>
      <c r="D71" s="164"/>
    </row>
    <row r="72" spans="1:4" s="63" customFormat="1" ht="12" customHeight="1" thickBot="1">
      <c r="A72" s="287" t="s">
        <v>229</v>
      </c>
      <c r="B72" s="159" t="s">
        <v>239</v>
      </c>
      <c r="C72" s="164"/>
      <c r="D72" s="164"/>
    </row>
    <row r="73" spans="1:4" s="62" customFormat="1" ht="9.75" customHeight="1" thickBot="1">
      <c r="A73" s="287" t="s">
        <v>230</v>
      </c>
      <c r="B73" s="159" t="s">
        <v>367</v>
      </c>
      <c r="C73" s="306"/>
      <c r="D73" s="306"/>
    </row>
    <row r="74" spans="1:4" s="62" customFormat="1" ht="9" customHeight="1" thickBot="1">
      <c r="A74" s="287" t="s">
        <v>395</v>
      </c>
      <c r="B74" s="159" t="s">
        <v>231</v>
      </c>
      <c r="C74" s="306"/>
      <c r="D74" s="306"/>
    </row>
    <row r="75" spans="1:4" s="62" customFormat="1" ht="9.75" customHeight="1" thickBot="1">
      <c r="A75" s="287" t="s">
        <v>396</v>
      </c>
      <c r="B75" s="272" t="s">
        <v>370</v>
      </c>
      <c r="C75" s="170">
        <f>+C66+C67+C68+C71+C72+C74+C73</f>
        <v>0</v>
      </c>
      <c r="D75" s="170">
        <f>+D66+D67+D68+D71+D72+D74+D73</f>
        <v>0</v>
      </c>
    </row>
    <row r="76" spans="1:4" s="62" customFormat="1" ht="12" customHeight="1" thickBot="1">
      <c r="A76" s="288" t="s">
        <v>397</v>
      </c>
      <c r="B76" s="273" t="s">
        <v>398</v>
      </c>
      <c r="C76" s="170">
        <f>+C65+C75</f>
        <v>2400000</v>
      </c>
      <c r="D76" s="170">
        <f>+D65+D75</f>
        <v>2400000</v>
      </c>
    </row>
    <row r="77" spans="1:4" s="63" customFormat="1" ht="15" customHeight="1" thickBot="1">
      <c r="A77" s="140"/>
      <c r="B77" s="141"/>
      <c r="C77" s="141"/>
      <c r="D77" s="230"/>
    </row>
    <row r="78" spans="1:4" s="53" customFormat="1" ht="16.5" customHeight="1" thickBot="1">
      <c r="A78" s="144"/>
      <c r="B78" s="145" t="s">
        <v>42</v>
      </c>
      <c r="C78" s="145"/>
      <c r="D78" s="232"/>
    </row>
    <row r="79" spans="1:4" s="64" customFormat="1" ht="12" customHeight="1" thickBot="1">
      <c r="A79" s="261" t="s">
        <v>8</v>
      </c>
      <c r="B79" s="26" t="s">
        <v>402</v>
      </c>
      <c r="C79" s="373"/>
      <c r="D79" s="163">
        <f>+D80+D81+D82+D83+D84+D97</f>
        <v>2400000</v>
      </c>
    </row>
    <row r="80" spans="1:4" ht="12" customHeight="1">
      <c r="A80" s="289" t="s">
        <v>65</v>
      </c>
      <c r="B80" s="8" t="s">
        <v>38</v>
      </c>
      <c r="C80" s="374"/>
      <c r="D80" s="165"/>
    </row>
    <row r="81" spans="1:4" ht="12" customHeight="1">
      <c r="A81" s="285" t="s">
        <v>66</v>
      </c>
      <c r="B81" s="6" t="s">
        <v>109</v>
      </c>
      <c r="C81" s="375"/>
      <c r="D81" s="166"/>
    </row>
    <row r="82" spans="1:4" ht="12" customHeight="1">
      <c r="A82" s="285" t="s">
        <v>67</v>
      </c>
      <c r="B82" s="6" t="s">
        <v>84</v>
      </c>
      <c r="C82" s="376"/>
      <c r="D82" s="168"/>
    </row>
    <row r="83" spans="1:4" ht="12" customHeight="1">
      <c r="A83" s="285" t="s">
        <v>68</v>
      </c>
      <c r="B83" s="381" t="s">
        <v>110</v>
      </c>
      <c r="C83" s="6"/>
      <c r="D83" s="168"/>
    </row>
    <row r="84" spans="1:4" ht="12" customHeight="1">
      <c r="A84" s="285" t="s">
        <v>76</v>
      </c>
      <c r="B84" s="17" t="s">
        <v>111</v>
      </c>
      <c r="C84" s="452">
        <f>C96</f>
        <v>2400000</v>
      </c>
      <c r="D84" s="168">
        <f>D96</f>
        <v>2400000</v>
      </c>
    </row>
    <row r="85" spans="1:4" ht="12" customHeight="1">
      <c r="A85" s="285" t="s">
        <v>69</v>
      </c>
      <c r="B85" s="6" t="s">
        <v>399</v>
      </c>
      <c r="C85" s="376"/>
      <c r="D85" s="168"/>
    </row>
    <row r="86" spans="1:4" ht="12" customHeight="1">
      <c r="A86" s="285" t="s">
        <v>70</v>
      </c>
      <c r="B86" s="83" t="s">
        <v>333</v>
      </c>
      <c r="C86" s="378"/>
      <c r="D86" s="168"/>
    </row>
    <row r="87" spans="1:4" ht="12" customHeight="1">
      <c r="A87" s="285" t="s">
        <v>77</v>
      </c>
      <c r="B87" s="83" t="s">
        <v>332</v>
      </c>
      <c r="C87" s="378"/>
      <c r="D87" s="168"/>
    </row>
    <row r="88" spans="1:4" ht="12" customHeight="1">
      <c r="A88" s="285" t="s">
        <v>78</v>
      </c>
      <c r="B88" s="83" t="s">
        <v>245</v>
      </c>
      <c r="C88" s="378"/>
      <c r="D88" s="168"/>
    </row>
    <row r="89" spans="1:4" ht="12" customHeight="1">
      <c r="A89" s="285" t="s">
        <v>79</v>
      </c>
      <c r="B89" s="84" t="s">
        <v>246</v>
      </c>
      <c r="C89" s="379"/>
      <c r="D89" s="168"/>
    </row>
    <row r="90" spans="1:4" ht="12" customHeight="1">
      <c r="A90" s="285" t="s">
        <v>80</v>
      </c>
      <c r="B90" s="84" t="s">
        <v>247</v>
      </c>
      <c r="C90" s="379"/>
      <c r="D90" s="168"/>
    </row>
    <row r="91" spans="1:4" ht="12" customHeight="1">
      <c r="A91" s="285" t="s">
        <v>82</v>
      </c>
      <c r="B91" s="83" t="s">
        <v>248</v>
      </c>
      <c r="C91" s="378"/>
      <c r="D91" s="168"/>
    </row>
    <row r="92" spans="1:4" ht="12" customHeight="1">
      <c r="A92" s="285" t="s">
        <v>112</v>
      </c>
      <c r="B92" s="83" t="s">
        <v>249</v>
      </c>
      <c r="C92" s="378"/>
      <c r="D92" s="168"/>
    </row>
    <row r="93" spans="1:4" ht="12" customHeight="1">
      <c r="A93" s="285" t="s">
        <v>243</v>
      </c>
      <c r="B93" s="84" t="s">
        <v>250</v>
      </c>
      <c r="C93" s="379"/>
      <c r="D93" s="168"/>
    </row>
    <row r="94" spans="1:4" ht="12" customHeight="1">
      <c r="A94" s="290" t="s">
        <v>244</v>
      </c>
      <c r="B94" s="85" t="s">
        <v>251</v>
      </c>
      <c r="C94" s="379"/>
      <c r="D94" s="168"/>
    </row>
    <row r="95" spans="1:4" ht="12" customHeight="1">
      <c r="A95" s="285" t="s">
        <v>330</v>
      </c>
      <c r="B95" s="85" t="s">
        <v>252</v>
      </c>
      <c r="C95" s="379"/>
      <c r="D95" s="168"/>
    </row>
    <row r="96" spans="1:4" ht="12" customHeight="1">
      <c r="A96" s="285" t="s">
        <v>331</v>
      </c>
      <c r="B96" s="84" t="s">
        <v>253</v>
      </c>
      <c r="C96" s="453">
        <v>2400000</v>
      </c>
      <c r="D96" s="166">
        <v>2400000</v>
      </c>
    </row>
    <row r="97" spans="1:4" ht="12" customHeight="1">
      <c r="A97" s="285" t="s">
        <v>335</v>
      </c>
      <c r="B97" s="9" t="s">
        <v>39</v>
      </c>
      <c r="C97" s="381"/>
      <c r="D97" s="166"/>
    </row>
    <row r="98" spans="1:4" ht="12" customHeight="1">
      <c r="A98" s="286" t="s">
        <v>336</v>
      </c>
      <c r="B98" s="6" t="s">
        <v>400</v>
      </c>
      <c r="C98" s="376"/>
      <c r="D98" s="168"/>
    </row>
    <row r="99" spans="1:4" ht="12" customHeight="1" thickBot="1">
      <c r="A99" s="291" t="s">
        <v>337</v>
      </c>
      <c r="B99" s="86" t="s">
        <v>401</v>
      </c>
      <c r="C99" s="382"/>
      <c r="D99" s="172"/>
    </row>
    <row r="100" spans="1:4" ht="12" customHeight="1" thickBot="1">
      <c r="A100" s="27" t="s">
        <v>9</v>
      </c>
      <c r="B100" s="25" t="s">
        <v>254</v>
      </c>
      <c r="C100" s="383"/>
      <c r="D100" s="164">
        <f>+D101+D103+D105</f>
        <v>0</v>
      </c>
    </row>
    <row r="101" spans="1:4" ht="12" customHeight="1">
      <c r="A101" s="284" t="s">
        <v>71</v>
      </c>
      <c r="B101" s="6" t="s">
        <v>137</v>
      </c>
      <c r="C101" s="384"/>
      <c r="D101" s="167"/>
    </row>
    <row r="102" spans="1:4" ht="12" customHeight="1">
      <c r="A102" s="284" t="s">
        <v>72</v>
      </c>
      <c r="B102" s="10" t="s">
        <v>258</v>
      </c>
      <c r="C102" s="385"/>
      <c r="D102" s="167"/>
    </row>
    <row r="103" spans="1:4" ht="12" customHeight="1">
      <c r="A103" s="284" t="s">
        <v>73</v>
      </c>
      <c r="B103" s="10" t="s">
        <v>113</v>
      </c>
      <c r="C103" s="376"/>
      <c r="D103" s="166"/>
    </row>
    <row r="104" spans="1:4" ht="12" customHeight="1">
      <c r="A104" s="284" t="s">
        <v>74</v>
      </c>
      <c r="B104" s="10" t="s">
        <v>259</v>
      </c>
      <c r="C104" s="377"/>
      <c r="D104" s="166"/>
    </row>
    <row r="105" spans="1:4" ht="12" customHeight="1">
      <c r="A105" s="284" t="s">
        <v>75</v>
      </c>
      <c r="B105" s="161" t="s">
        <v>139</v>
      </c>
      <c r="C105" s="386"/>
      <c r="D105" s="166"/>
    </row>
    <row r="106" spans="1:4" ht="12" customHeight="1">
      <c r="A106" s="284" t="s">
        <v>81</v>
      </c>
      <c r="B106" s="160" t="s">
        <v>321</v>
      </c>
      <c r="C106" s="387"/>
      <c r="D106" s="166"/>
    </row>
    <row r="107" spans="1:4" ht="12" customHeight="1">
      <c r="A107" s="284" t="s">
        <v>83</v>
      </c>
      <c r="B107" s="265" t="s">
        <v>264</v>
      </c>
      <c r="C107" s="388"/>
      <c r="D107" s="166"/>
    </row>
    <row r="108" spans="1:4" ht="12" customHeight="1">
      <c r="A108" s="284" t="s">
        <v>114</v>
      </c>
      <c r="B108" s="84" t="s">
        <v>247</v>
      </c>
      <c r="C108" s="389"/>
      <c r="D108" s="166"/>
    </row>
    <row r="109" spans="1:4" ht="12" customHeight="1">
      <c r="A109" s="284" t="s">
        <v>115</v>
      </c>
      <c r="B109" s="84" t="s">
        <v>263</v>
      </c>
      <c r="C109" s="389"/>
      <c r="D109" s="166"/>
    </row>
    <row r="110" spans="1:4" ht="12" customHeight="1">
      <c r="A110" s="284" t="s">
        <v>116</v>
      </c>
      <c r="B110" s="84" t="s">
        <v>262</v>
      </c>
      <c r="C110" s="389"/>
      <c r="D110" s="166"/>
    </row>
    <row r="111" spans="1:4" ht="12" customHeight="1">
      <c r="A111" s="284" t="s">
        <v>255</v>
      </c>
      <c r="B111" s="84" t="s">
        <v>250</v>
      </c>
      <c r="C111" s="389"/>
      <c r="D111" s="166"/>
    </row>
    <row r="112" spans="1:4" ht="12" customHeight="1">
      <c r="A112" s="284" t="s">
        <v>256</v>
      </c>
      <c r="B112" s="84" t="s">
        <v>261</v>
      </c>
      <c r="C112" s="389"/>
      <c r="D112" s="166"/>
    </row>
    <row r="113" spans="1:4" ht="12" customHeight="1" thickBot="1">
      <c r="A113" s="290" t="s">
        <v>257</v>
      </c>
      <c r="B113" s="84" t="s">
        <v>260</v>
      </c>
      <c r="C113" s="390"/>
      <c r="D113" s="172"/>
    </row>
    <row r="114" spans="1:4" ht="12" customHeight="1" thickBot="1">
      <c r="A114" s="27" t="s">
        <v>10</v>
      </c>
      <c r="B114" s="69" t="s">
        <v>340</v>
      </c>
      <c r="C114" s="454">
        <f>C84</f>
        <v>2400000</v>
      </c>
      <c r="D114" s="164">
        <f>+D79+D100</f>
        <v>2400000</v>
      </c>
    </row>
    <row r="115" spans="1:4" ht="12" customHeight="1" thickBot="1">
      <c r="A115" s="27" t="s">
        <v>11</v>
      </c>
      <c r="B115" s="69" t="s">
        <v>341</v>
      </c>
      <c r="C115" s="391"/>
      <c r="D115" s="164">
        <f>+D116+D117+D118</f>
        <v>0</v>
      </c>
    </row>
    <row r="116" spans="1:4" s="64" customFormat="1" ht="12" customHeight="1">
      <c r="A116" s="284" t="s">
        <v>175</v>
      </c>
      <c r="B116" s="7" t="s">
        <v>405</v>
      </c>
      <c r="C116" s="8"/>
      <c r="D116" s="153"/>
    </row>
    <row r="117" spans="1:4" ht="12" customHeight="1">
      <c r="A117" s="284" t="s">
        <v>176</v>
      </c>
      <c r="B117" s="7" t="s">
        <v>349</v>
      </c>
      <c r="C117" s="7"/>
      <c r="D117" s="153"/>
    </row>
    <row r="118" spans="1:4" ht="12" customHeight="1" thickBot="1">
      <c r="A118" s="290" t="s">
        <v>177</v>
      </c>
      <c r="B118" s="5" t="s">
        <v>404</v>
      </c>
      <c r="C118" s="5"/>
      <c r="D118" s="153"/>
    </row>
    <row r="119" spans="1:4" ht="12" customHeight="1" thickBot="1">
      <c r="A119" s="27" t="s">
        <v>12</v>
      </c>
      <c r="B119" s="69" t="s">
        <v>342</v>
      </c>
      <c r="C119" s="69"/>
      <c r="D119" s="152">
        <f>+D120+D121+D122+D123+D124+D125</f>
        <v>0</v>
      </c>
    </row>
    <row r="120" spans="1:4" ht="12" customHeight="1">
      <c r="A120" s="284" t="s">
        <v>58</v>
      </c>
      <c r="B120" s="7" t="s">
        <v>351</v>
      </c>
      <c r="C120" s="7"/>
      <c r="D120" s="153"/>
    </row>
    <row r="121" spans="1:4" ht="12" customHeight="1">
      <c r="A121" s="284" t="s">
        <v>59</v>
      </c>
      <c r="B121" s="7" t="s">
        <v>343</v>
      </c>
      <c r="C121" s="7"/>
      <c r="D121" s="153"/>
    </row>
    <row r="122" spans="1:4" ht="12" customHeight="1">
      <c r="A122" s="284" t="s">
        <v>60</v>
      </c>
      <c r="B122" s="7" t="s">
        <v>344</v>
      </c>
      <c r="C122" s="7"/>
      <c r="D122" s="153"/>
    </row>
    <row r="123" spans="1:4" ht="12" customHeight="1">
      <c r="A123" s="284" t="s">
        <v>101</v>
      </c>
      <c r="B123" s="7" t="s">
        <v>403</v>
      </c>
      <c r="C123" s="7"/>
      <c r="D123" s="153"/>
    </row>
    <row r="124" spans="1:4" ht="12" customHeight="1">
      <c r="A124" s="284" t="s">
        <v>102</v>
      </c>
      <c r="B124" s="7" t="s">
        <v>346</v>
      </c>
      <c r="C124" s="7"/>
      <c r="D124" s="153"/>
    </row>
    <row r="125" spans="1:4" s="64" customFormat="1" ht="12" customHeight="1" thickBot="1">
      <c r="A125" s="290" t="s">
        <v>103</v>
      </c>
      <c r="B125" s="5" t="s">
        <v>347</v>
      </c>
      <c r="C125" s="5"/>
      <c r="D125" s="153"/>
    </row>
    <row r="126" spans="1:12" ht="12" customHeight="1" thickBot="1">
      <c r="A126" s="27" t="s">
        <v>13</v>
      </c>
      <c r="B126" s="69" t="s">
        <v>418</v>
      </c>
      <c r="C126" s="69"/>
      <c r="D126" s="293">
        <f>+D127+D128+D130+D131+D129</f>
        <v>0</v>
      </c>
      <c r="L126" s="151"/>
    </row>
    <row r="127" spans="1:4" ht="12.75">
      <c r="A127" s="284" t="s">
        <v>61</v>
      </c>
      <c r="B127" s="7" t="s">
        <v>265</v>
      </c>
      <c r="C127" s="7"/>
      <c r="D127" s="153"/>
    </row>
    <row r="128" spans="1:4" ht="12" customHeight="1">
      <c r="A128" s="284" t="s">
        <v>62</v>
      </c>
      <c r="B128" s="7" t="s">
        <v>266</v>
      </c>
      <c r="C128" s="7"/>
      <c r="D128" s="153"/>
    </row>
    <row r="129" spans="1:4" s="64" customFormat="1" ht="12" customHeight="1">
      <c r="A129" s="284" t="s">
        <v>195</v>
      </c>
      <c r="B129" s="7" t="s">
        <v>417</v>
      </c>
      <c r="C129" s="7"/>
      <c r="D129" s="153"/>
    </row>
    <row r="130" spans="1:4" s="64" customFormat="1" ht="12" customHeight="1">
      <c r="A130" s="284" t="s">
        <v>196</v>
      </c>
      <c r="B130" s="7" t="s">
        <v>356</v>
      </c>
      <c r="C130" s="7"/>
      <c r="D130" s="153"/>
    </row>
    <row r="131" spans="1:4" s="64" customFormat="1" ht="12" customHeight="1" thickBot="1">
      <c r="A131" s="290" t="s">
        <v>197</v>
      </c>
      <c r="B131" s="5" t="s">
        <v>285</v>
      </c>
      <c r="C131" s="5"/>
      <c r="D131" s="153"/>
    </row>
    <row r="132" spans="1:4" s="64" customFormat="1" ht="12" customHeight="1" thickBot="1">
      <c r="A132" s="27" t="s">
        <v>14</v>
      </c>
      <c r="B132" s="69" t="s">
        <v>357</v>
      </c>
      <c r="C132" s="69"/>
      <c r="D132" s="334">
        <f>+D133+D134+D135+D136+D137</f>
        <v>0</v>
      </c>
    </row>
    <row r="133" spans="1:4" s="64" customFormat="1" ht="12" customHeight="1">
      <c r="A133" s="284" t="s">
        <v>63</v>
      </c>
      <c r="B133" s="7" t="s">
        <v>352</v>
      </c>
      <c r="C133" s="7"/>
      <c r="D133" s="153"/>
    </row>
    <row r="134" spans="1:4" s="64" customFormat="1" ht="12" customHeight="1">
      <c r="A134" s="284" t="s">
        <v>64</v>
      </c>
      <c r="B134" s="7" t="s">
        <v>359</v>
      </c>
      <c r="C134" s="7"/>
      <c r="D134" s="153"/>
    </row>
    <row r="135" spans="1:4" s="64" customFormat="1" ht="12" customHeight="1">
      <c r="A135" s="284" t="s">
        <v>207</v>
      </c>
      <c r="B135" s="7" t="s">
        <v>354</v>
      </c>
      <c r="C135" s="7"/>
      <c r="D135" s="153"/>
    </row>
    <row r="136" spans="1:4" ht="12.75" customHeight="1">
      <c r="A136" s="284" t="s">
        <v>208</v>
      </c>
      <c r="B136" s="7" t="s">
        <v>406</v>
      </c>
      <c r="C136" s="7"/>
      <c r="D136" s="153"/>
    </row>
    <row r="137" spans="1:4" ht="12.75" customHeight="1" thickBot="1">
      <c r="A137" s="290" t="s">
        <v>358</v>
      </c>
      <c r="B137" s="5" t="s">
        <v>361</v>
      </c>
      <c r="C137" s="5"/>
      <c r="D137" s="155"/>
    </row>
    <row r="138" spans="1:4" ht="12.75" customHeight="1" thickBot="1">
      <c r="A138" s="330" t="s">
        <v>15</v>
      </c>
      <c r="B138" s="69" t="s">
        <v>362</v>
      </c>
      <c r="C138" s="69"/>
      <c r="D138" s="334"/>
    </row>
    <row r="139" spans="1:4" ht="12" customHeight="1" thickBot="1">
      <c r="A139" s="330" t="s">
        <v>16</v>
      </c>
      <c r="B139" s="69" t="s">
        <v>363</v>
      </c>
      <c r="C139" s="69"/>
      <c r="D139" s="334"/>
    </row>
    <row r="140" spans="1:4" ht="15" customHeight="1" thickBot="1">
      <c r="A140" s="27" t="s">
        <v>17</v>
      </c>
      <c r="B140" s="69" t="s">
        <v>365</v>
      </c>
      <c r="C140" s="69"/>
      <c r="D140" s="335">
        <f>+D115+D119+D126+D132+D138+D139</f>
        <v>0</v>
      </c>
    </row>
    <row r="141" spans="1:4" ht="13.5" thickBot="1">
      <c r="A141" s="292" t="s">
        <v>18</v>
      </c>
      <c r="B141" s="238" t="s">
        <v>364</v>
      </c>
      <c r="C141" s="455">
        <f>C114</f>
        <v>2400000</v>
      </c>
      <c r="D141" s="335">
        <f>+D114+D140</f>
        <v>2400000</v>
      </c>
    </row>
    <row r="142" spans="1:4" ht="14.25" customHeight="1" thickBot="1">
      <c r="A142" s="149" t="s">
        <v>407</v>
      </c>
      <c r="B142" s="150"/>
      <c r="C142" s="393"/>
      <c r="D142" s="67"/>
    </row>
    <row r="143" spans="1:4" ht="13.5" thickBot="1">
      <c r="A143" s="149" t="s">
        <v>131</v>
      </c>
      <c r="B143" s="150"/>
      <c r="C143" s="393"/>
      <c r="D143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30" zoomScaleNormal="130" workbookViewId="0" topLeftCell="A1">
      <selection activeCell="D2" sqref="D2"/>
    </sheetView>
  </sheetViews>
  <sheetFormatPr defaultColWidth="9.00390625" defaultRowHeight="12.75"/>
  <cols>
    <col min="1" max="1" width="11.375" style="147" customWidth="1"/>
    <col min="2" max="2" width="69.625" style="148" customWidth="1"/>
    <col min="3" max="3" width="23.375" style="148" customWidth="1"/>
    <col min="4" max="4" width="20.37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+CONCATENATE("8.2. melléklet a 4/",LEFT(ÖSSZEFÜGGÉSEK!A5,4),". (IV.27.) önkormányzati rendelethez")</f>
        <v>8.2. melléklet a 4/2018. (IV.27.) önkormányzati rendelethez</v>
      </c>
    </row>
    <row r="2" spans="1:4" s="300" customFormat="1" ht="25.5" customHeight="1">
      <c r="A2" s="414" t="s">
        <v>129</v>
      </c>
      <c r="B2" s="222" t="s">
        <v>451</v>
      </c>
      <c r="C2" s="363"/>
      <c r="D2" s="235" t="s">
        <v>44</v>
      </c>
    </row>
    <row r="3" spans="1:4" s="300" customFormat="1" ht="32.25" thickBot="1">
      <c r="A3" s="415" t="s">
        <v>128</v>
      </c>
      <c r="B3" s="223" t="s">
        <v>293</v>
      </c>
      <c r="C3" s="364"/>
      <c r="D3" s="236"/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24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0</v>
      </c>
      <c r="D8" s="229">
        <f>SUM(D9:D19)</f>
        <v>0</v>
      </c>
    </row>
    <row r="9" spans="1:4" s="237" customFormat="1" ht="12" customHeight="1">
      <c r="A9" s="295" t="s">
        <v>65</v>
      </c>
      <c r="B9" s="8" t="s">
        <v>184</v>
      </c>
      <c r="C9" s="424"/>
      <c r="D9" s="416"/>
    </row>
    <row r="10" spans="1:4" s="237" customFormat="1" ht="12" customHeight="1">
      <c r="A10" s="296" t="s">
        <v>66</v>
      </c>
      <c r="B10" s="6" t="s">
        <v>185</v>
      </c>
      <c r="C10" s="176"/>
      <c r="D10" s="417"/>
    </row>
    <row r="11" spans="1:4" s="237" customFormat="1" ht="12" customHeight="1">
      <c r="A11" s="296" t="s">
        <v>67</v>
      </c>
      <c r="B11" s="6" t="s">
        <v>186</v>
      </c>
      <c r="C11" s="176"/>
      <c r="D11" s="417"/>
    </row>
    <row r="12" spans="1:4" s="237" customFormat="1" ht="12" customHeight="1">
      <c r="A12" s="296" t="s">
        <v>68</v>
      </c>
      <c r="B12" s="6" t="s">
        <v>187</v>
      </c>
      <c r="C12" s="425"/>
      <c r="D12" s="418"/>
    </row>
    <row r="13" spans="1:4" s="237" customFormat="1" ht="12" customHeight="1">
      <c r="A13" s="296" t="s">
        <v>85</v>
      </c>
      <c r="B13" s="6" t="s">
        <v>188</v>
      </c>
      <c r="C13" s="425"/>
      <c r="D13" s="418"/>
    </row>
    <row r="14" spans="1:4" s="237" customFormat="1" ht="12" customHeight="1">
      <c r="A14" s="296" t="s">
        <v>69</v>
      </c>
      <c r="B14" s="6" t="s">
        <v>294</v>
      </c>
      <c r="C14" s="425"/>
      <c r="D14" s="418"/>
    </row>
    <row r="15" spans="1:4" s="237" customFormat="1" ht="12" customHeight="1">
      <c r="A15" s="296" t="s">
        <v>70</v>
      </c>
      <c r="B15" s="5" t="s">
        <v>295</v>
      </c>
      <c r="C15" s="176"/>
      <c r="D15" s="417"/>
    </row>
    <row r="16" spans="1:4" s="237" customFormat="1" ht="12" customHeight="1">
      <c r="A16" s="296" t="s">
        <v>77</v>
      </c>
      <c r="B16" s="6" t="s">
        <v>191</v>
      </c>
      <c r="C16" s="426"/>
      <c r="D16" s="419"/>
    </row>
    <row r="17" spans="1:4" s="303" customFormat="1" ht="12" customHeight="1">
      <c r="A17" s="296" t="s">
        <v>78</v>
      </c>
      <c r="B17" s="6" t="s">
        <v>192</v>
      </c>
      <c r="C17" s="176"/>
      <c r="D17" s="417"/>
    </row>
    <row r="18" spans="1:4" s="303" customFormat="1" ht="12" customHeight="1">
      <c r="A18" s="296" t="s">
        <v>79</v>
      </c>
      <c r="B18" s="6" t="s">
        <v>328</v>
      </c>
      <c r="C18" s="178"/>
      <c r="D18" s="420"/>
    </row>
    <row r="19" spans="1:4" s="303" customFormat="1" ht="12" customHeight="1" thickBot="1">
      <c r="A19" s="296" t="s">
        <v>80</v>
      </c>
      <c r="B19" s="5" t="s">
        <v>193</v>
      </c>
      <c r="C19" s="178"/>
      <c r="D19" s="420"/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1212774</v>
      </c>
    </row>
    <row r="21" spans="1:4" s="303" customFormat="1" ht="12" customHeight="1">
      <c r="A21" s="296" t="s">
        <v>71</v>
      </c>
      <c r="B21" s="7" t="s">
        <v>165</v>
      </c>
      <c r="C21" s="176"/>
      <c r="D21" s="417"/>
    </row>
    <row r="22" spans="1:4" s="303" customFormat="1" ht="12" customHeight="1">
      <c r="A22" s="296" t="s">
        <v>72</v>
      </c>
      <c r="B22" s="6" t="s">
        <v>297</v>
      </c>
      <c r="C22" s="176"/>
      <c r="D22" s="417"/>
    </row>
    <row r="23" spans="1:4" s="303" customFormat="1" ht="12" customHeight="1">
      <c r="A23" s="296" t="s">
        <v>73</v>
      </c>
      <c r="B23" s="6" t="s">
        <v>298</v>
      </c>
      <c r="C23" s="176"/>
      <c r="D23" s="417">
        <v>1212774</v>
      </c>
    </row>
    <row r="24" spans="1:4" s="303" customFormat="1" ht="12" customHeight="1" thickBot="1">
      <c r="A24" s="296" t="s">
        <v>74</v>
      </c>
      <c r="B24" s="6" t="s">
        <v>409</v>
      </c>
      <c r="C24" s="176"/>
      <c r="D24" s="417"/>
    </row>
    <row r="25" spans="1:4" s="303" customFormat="1" ht="12" customHeight="1" thickBot="1">
      <c r="A25" s="125" t="s">
        <v>10</v>
      </c>
      <c r="B25" s="69" t="s">
        <v>100</v>
      </c>
      <c r="C25" s="427"/>
      <c r="D25" s="228"/>
    </row>
    <row r="26" spans="1:4" s="303" customFormat="1" ht="12" customHeight="1" thickBot="1">
      <c r="A26" s="125" t="s">
        <v>11</v>
      </c>
      <c r="B26" s="69" t="s">
        <v>410</v>
      </c>
      <c r="C26" s="179">
        <f>+C27+C28+C29</f>
        <v>0</v>
      </c>
      <c r="D26" s="229">
        <f>+D27+D28+D29</f>
        <v>0</v>
      </c>
    </row>
    <row r="27" spans="1:4" s="303" customFormat="1" ht="12" customHeight="1">
      <c r="A27" s="297" t="s">
        <v>175</v>
      </c>
      <c r="B27" s="298" t="s">
        <v>170</v>
      </c>
      <c r="C27" s="428"/>
      <c r="D27" s="421"/>
    </row>
    <row r="28" spans="1:4" s="303" customFormat="1" ht="12" customHeight="1">
      <c r="A28" s="297" t="s">
        <v>176</v>
      </c>
      <c r="B28" s="298" t="s">
        <v>297</v>
      </c>
      <c r="C28" s="176"/>
      <c r="D28" s="417"/>
    </row>
    <row r="29" spans="1:4" s="303" customFormat="1" ht="12" customHeight="1">
      <c r="A29" s="297" t="s">
        <v>177</v>
      </c>
      <c r="B29" s="299" t="s">
        <v>300</v>
      </c>
      <c r="C29" s="176"/>
      <c r="D29" s="417"/>
    </row>
    <row r="30" spans="1:4" s="303" customFormat="1" ht="12" customHeight="1" thickBot="1">
      <c r="A30" s="296" t="s">
        <v>178</v>
      </c>
      <c r="B30" s="82" t="s">
        <v>411</v>
      </c>
      <c r="C30" s="57"/>
      <c r="D30" s="422"/>
    </row>
    <row r="31" spans="1:4" s="303" customFormat="1" ht="12" customHeight="1" thickBot="1">
      <c r="A31" s="125" t="s">
        <v>12</v>
      </c>
      <c r="B31" s="69" t="s">
        <v>301</v>
      </c>
      <c r="C31" s="179">
        <f>+C32+C33+C34</f>
        <v>0</v>
      </c>
      <c r="D31" s="229">
        <f>+D32+D33+D34</f>
        <v>0</v>
      </c>
    </row>
    <row r="32" spans="1:4" s="303" customFormat="1" ht="12" customHeight="1">
      <c r="A32" s="297" t="s">
        <v>58</v>
      </c>
      <c r="B32" s="298" t="s">
        <v>198</v>
      </c>
      <c r="C32" s="428"/>
      <c r="D32" s="421"/>
    </row>
    <row r="33" spans="1:4" s="303" customFormat="1" ht="12" customHeight="1">
      <c r="A33" s="297" t="s">
        <v>59</v>
      </c>
      <c r="B33" s="299" t="s">
        <v>199</v>
      </c>
      <c r="C33" s="180"/>
      <c r="D33" s="423"/>
    </row>
    <row r="34" spans="1:4" s="303" customFormat="1" ht="12" customHeight="1" thickBot="1">
      <c r="A34" s="296" t="s">
        <v>60</v>
      </c>
      <c r="B34" s="82" t="s">
        <v>200</v>
      </c>
      <c r="C34" s="57"/>
      <c r="D34" s="422"/>
    </row>
    <row r="35" spans="1:4" s="237" customFormat="1" ht="12" customHeight="1" thickBot="1">
      <c r="A35" s="125" t="s">
        <v>13</v>
      </c>
      <c r="B35" s="69" t="s">
        <v>270</v>
      </c>
      <c r="C35" s="427"/>
      <c r="D35" s="228"/>
    </row>
    <row r="36" spans="1:4" s="237" customFormat="1" ht="12" customHeight="1" thickBot="1">
      <c r="A36" s="125" t="s">
        <v>14</v>
      </c>
      <c r="B36" s="69" t="s">
        <v>302</v>
      </c>
      <c r="C36" s="427"/>
      <c r="D36" s="228"/>
    </row>
    <row r="37" spans="1:4" s="237" customFormat="1" ht="12" customHeight="1" thickBot="1">
      <c r="A37" s="122" t="s">
        <v>15</v>
      </c>
      <c r="B37" s="69" t="s">
        <v>303</v>
      </c>
      <c r="C37" s="179">
        <f>+C8+C20+C25+C26+C31+C35+C36</f>
        <v>0</v>
      </c>
      <c r="D37" s="229">
        <f>+D8+D20+D25+D26+D31+D35+D36</f>
        <v>1212774</v>
      </c>
    </row>
    <row r="38" spans="1:4" s="237" customFormat="1" ht="12" customHeight="1" thickBot="1">
      <c r="A38" s="138" t="s">
        <v>16</v>
      </c>
      <c r="B38" s="69" t="s">
        <v>304</v>
      </c>
      <c r="C38" s="179">
        <f>+C39+C40+C41</f>
        <v>39402348</v>
      </c>
      <c r="D38" s="229">
        <f>+D39+D40+D41</f>
        <v>39721114</v>
      </c>
    </row>
    <row r="39" spans="1:4" s="237" customFormat="1" ht="12" customHeight="1">
      <c r="A39" s="297" t="s">
        <v>305</v>
      </c>
      <c r="B39" s="298" t="s">
        <v>144</v>
      </c>
      <c r="C39" s="428">
        <v>2106623</v>
      </c>
      <c r="D39" s="421">
        <v>2106589</v>
      </c>
    </row>
    <row r="40" spans="1:4" s="237" customFormat="1" ht="12" customHeight="1">
      <c r="A40" s="297" t="s">
        <v>306</v>
      </c>
      <c r="B40" s="299" t="s">
        <v>2</v>
      </c>
      <c r="C40" s="180"/>
      <c r="D40" s="423"/>
    </row>
    <row r="41" spans="1:4" s="303" customFormat="1" ht="12" customHeight="1" thickBot="1">
      <c r="A41" s="296" t="s">
        <v>307</v>
      </c>
      <c r="B41" s="82" t="s">
        <v>308</v>
      </c>
      <c r="C41" s="57">
        <v>37295725</v>
      </c>
      <c r="D41" s="422">
        <v>37614525</v>
      </c>
    </row>
    <row r="42" spans="1:4" s="303" customFormat="1" ht="15" customHeight="1" thickBot="1">
      <c r="A42" s="138" t="s">
        <v>17</v>
      </c>
      <c r="B42" s="139" t="s">
        <v>309</v>
      </c>
      <c r="C42" s="429">
        <f>+C37+C38</f>
        <v>39402348</v>
      </c>
      <c r="D42" s="232">
        <f>+D37+D38</f>
        <v>40933888</v>
      </c>
    </row>
    <row r="43" spans="1:4" s="303" customFormat="1" ht="15" customHeight="1">
      <c r="A43" s="140"/>
      <c r="B43" s="141"/>
      <c r="C43" s="141"/>
      <c r="D43" s="230"/>
    </row>
    <row r="44" spans="1:4" ht="13.5" thickBot="1">
      <c r="A44" s="142"/>
      <c r="B44" s="143"/>
      <c r="C44" s="143"/>
      <c r="D44" s="231"/>
    </row>
    <row r="45" spans="1:4" s="302" customFormat="1" ht="16.5" customHeight="1" thickBot="1">
      <c r="A45" s="144"/>
      <c r="B45" s="145" t="s">
        <v>42</v>
      </c>
      <c r="C45" s="145"/>
      <c r="D45" s="232"/>
    </row>
    <row r="46" spans="1:4" s="304" customFormat="1" ht="12" customHeight="1" thickBot="1">
      <c r="A46" s="125" t="s">
        <v>8</v>
      </c>
      <c r="B46" s="391" t="s">
        <v>310</v>
      </c>
      <c r="C46" s="179">
        <f>SUM(C47:C51)</f>
        <v>39402348</v>
      </c>
      <c r="D46" s="229">
        <f>SUM(D47:D51)</f>
        <v>40933888</v>
      </c>
    </row>
    <row r="47" spans="1:4" ht="12" customHeight="1">
      <c r="A47" s="296" t="s">
        <v>65</v>
      </c>
      <c r="B47" s="384" t="s">
        <v>38</v>
      </c>
      <c r="C47" s="428">
        <v>25614960</v>
      </c>
      <c r="D47" s="421">
        <v>26761660</v>
      </c>
    </row>
    <row r="48" spans="1:4" ht="12" customHeight="1">
      <c r="A48" s="296" t="s">
        <v>66</v>
      </c>
      <c r="B48" s="375" t="s">
        <v>109</v>
      </c>
      <c r="C48" s="55">
        <v>5177883</v>
      </c>
      <c r="D48" s="430">
        <v>5399821</v>
      </c>
    </row>
    <row r="49" spans="1:4" ht="12" customHeight="1">
      <c r="A49" s="296" t="s">
        <v>67</v>
      </c>
      <c r="B49" s="375" t="s">
        <v>84</v>
      </c>
      <c r="C49" s="55">
        <v>8609505</v>
      </c>
      <c r="D49" s="430">
        <v>8772407</v>
      </c>
    </row>
    <row r="50" spans="1:4" ht="12" customHeight="1">
      <c r="A50" s="296" t="s">
        <v>68</v>
      </c>
      <c r="B50" s="375" t="s">
        <v>110</v>
      </c>
      <c r="C50" s="55"/>
      <c r="D50" s="430"/>
    </row>
    <row r="51" spans="1:4" ht="12" customHeight="1" thickBot="1">
      <c r="A51" s="296" t="s">
        <v>85</v>
      </c>
      <c r="B51" s="375" t="s">
        <v>111</v>
      </c>
      <c r="C51" s="55"/>
      <c r="D51" s="430"/>
    </row>
    <row r="52" spans="1:4" ht="12" customHeight="1" thickBot="1">
      <c r="A52" s="125" t="s">
        <v>9</v>
      </c>
      <c r="B52" s="391" t="s">
        <v>311</v>
      </c>
      <c r="C52" s="179">
        <f>SUM(C53:C55)</f>
        <v>0</v>
      </c>
      <c r="D52" s="229">
        <f>SUM(D53:D55)</f>
        <v>0</v>
      </c>
    </row>
    <row r="53" spans="1:4" s="304" customFormat="1" ht="12" customHeight="1">
      <c r="A53" s="296" t="s">
        <v>71</v>
      </c>
      <c r="B53" s="384" t="s">
        <v>137</v>
      </c>
      <c r="C53" s="428"/>
      <c r="D53" s="421"/>
    </row>
    <row r="54" spans="1:4" ht="12" customHeight="1">
      <c r="A54" s="296" t="s">
        <v>72</v>
      </c>
      <c r="B54" s="375" t="s">
        <v>113</v>
      </c>
      <c r="C54" s="55"/>
      <c r="D54" s="430"/>
    </row>
    <row r="55" spans="1:4" ht="12" customHeight="1">
      <c r="A55" s="296" t="s">
        <v>73</v>
      </c>
      <c r="B55" s="375" t="s">
        <v>43</v>
      </c>
      <c r="C55" s="55"/>
      <c r="D55" s="430"/>
    </row>
    <row r="56" spans="1:4" ht="12" customHeight="1" thickBot="1">
      <c r="A56" s="296" t="s">
        <v>74</v>
      </c>
      <c r="B56" s="375" t="s">
        <v>412</v>
      </c>
      <c r="C56" s="55"/>
      <c r="D56" s="430"/>
    </row>
    <row r="57" spans="1:4" ht="12" customHeight="1" thickBot="1">
      <c r="A57" s="125" t="s">
        <v>10</v>
      </c>
      <c r="B57" s="391" t="s">
        <v>4</v>
      </c>
      <c r="C57" s="427"/>
      <c r="D57" s="228"/>
    </row>
    <row r="58" spans="1:4" ht="15" customHeight="1" thickBot="1">
      <c r="A58" s="125" t="s">
        <v>11</v>
      </c>
      <c r="B58" s="413" t="s">
        <v>416</v>
      </c>
      <c r="C58" s="429">
        <f>+C46+C52+C57</f>
        <v>39402348</v>
      </c>
      <c r="D58" s="232">
        <f>+D46+D52+D57</f>
        <v>40933888</v>
      </c>
    </row>
    <row r="59" spans="3:4" ht="13.5" thickBot="1">
      <c r="C59" s="432"/>
      <c r="D59" s="234"/>
    </row>
    <row r="60" spans="1:4" ht="15" customHeight="1" thickBot="1">
      <c r="A60" s="149" t="s">
        <v>407</v>
      </c>
      <c r="B60" s="393"/>
      <c r="C60" s="433">
        <v>6</v>
      </c>
      <c r="D60" s="431">
        <v>6</v>
      </c>
    </row>
    <row r="61" spans="1:4" ht="14.25" customHeight="1" thickBot="1">
      <c r="A61" s="149" t="s">
        <v>131</v>
      </c>
      <c r="B61" s="393"/>
      <c r="C61" s="433">
        <v>0</v>
      </c>
      <c r="D61" s="43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30" zoomScaleNormal="130" workbookViewId="0" topLeftCell="A1">
      <selection activeCell="D2" sqref="D2"/>
    </sheetView>
  </sheetViews>
  <sheetFormatPr defaultColWidth="9.00390625" defaultRowHeight="12.75"/>
  <cols>
    <col min="1" max="1" width="13.875" style="147" customWidth="1"/>
    <col min="2" max="2" width="75.125" style="148" customWidth="1"/>
    <col min="3" max="3" width="18.375" style="148" customWidth="1"/>
    <col min="4" max="4" width="18.1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+CONCATENATE("8.2.1. melléklet a 4/",LEFT(ÖSSZEFÜGGÉSEK!A5,4),". (IV.27.) önkormányzati rendelethez")</f>
        <v>8.2.1. melléklet a 4/2018. (IV.27.) önkormányzati rendelethez</v>
      </c>
    </row>
    <row r="2" spans="1:4" s="300" customFormat="1" ht="25.5" customHeight="1">
      <c r="A2" s="414" t="s">
        <v>129</v>
      </c>
      <c r="B2" s="222" t="s">
        <v>451</v>
      </c>
      <c r="C2" s="363"/>
      <c r="D2" s="235" t="s">
        <v>44</v>
      </c>
    </row>
    <row r="3" spans="1:4" s="300" customFormat="1" ht="21.75" thickBot="1">
      <c r="A3" s="415" t="s">
        <v>128</v>
      </c>
      <c r="B3" s="223" t="s">
        <v>312</v>
      </c>
      <c r="C3" s="364"/>
      <c r="D3" s="236" t="s">
        <v>40</v>
      </c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36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0</v>
      </c>
      <c r="D8" s="229">
        <f>SUM(D9:D19)</f>
        <v>0</v>
      </c>
    </row>
    <row r="9" spans="1:4" s="237" customFormat="1" ht="12" customHeight="1">
      <c r="A9" s="295" t="s">
        <v>65</v>
      </c>
      <c r="B9" s="8" t="s">
        <v>184</v>
      </c>
      <c r="C9" s="424"/>
      <c r="D9" s="416"/>
    </row>
    <row r="10" spans="1:4" s="237" customFormat="1" ht="12" customHeight="1">
      <c r="A10" s="296" t="s">
        <v>66</v>
      </c>
      <c r="B10" s="6" t="s">
        <v>185</v>
      </c>
      <c r="C10" s="176"/>
      <c r="D10" s="417"/>
    </row>
    <row r="11" spans="1:4" s="237" customFormat="1" ht="12" customHeight="1">
      <c r="A11" s="296" t="s">
        <v>67</v>
      </c>
      <c r="B11" s="6" t="s">
        <v>186</v>
      </c>
      <c r="C11" s="176"/>
      <c r="D11" s="417"/>
    </row>
    <row r="12" spans="1:4" s="237" customFormat="1" ht="12" customHeight="1">
      <c r="A12" s="296" t="s">
        <v>68</v>
      </c>
      <c r="B12" s="6" t="s">
        <v>187</v>
      </c>
      <c r="C12" s="425"/>
      <c r="D12" s="418"/>
    </row>
    <row r="13" spans="1:4" s="237" customFormat="1" ht="12" customHeight="1">
      <c r="A13" s="296" t="s">
        <v>85</v>
      </c>
      <c r="B13" s="6" t="s">
        <v>188</v>
      </c>
      <c r="C13" s="425"/>
      <c r="D13" s="418"/>
    </row>
    <row r="14" spans="1:4" s="237" customFormat="1" ht="12" customHeight="1">
      <c r="A14" s="296" t="s">
        <v>69</v>
      </c>
      <c r="B14" s="6" t="s">
        <v>294</v>
      </c>
      <c r="C14" s="425"/>
      <c r="D14" s="418"/>
    </row>
    <row r="15" spans="1:4" s="237" customFormat="1" ht="12" customHeight="1">
      <c r="A15" s="296" t="s">
        <v>70</v>
      </c>
      <c r="B15" s="5" t="s">
        <v>295</v>
      </c>
      <c r="C15" s="176"/>
      <c r="D15" s="417"/>
    </row>
    <row r="16" spans="1:4" s="237" customFormat="1" ht="12" customHeight="1">
      <c r="A16" s="296" t="s">
        <v>77</v>
      </c>
      <c r="B16" s="6" t="s">
        <v>191</v>
      </c>
      <c r="C16" s="426"/>
      <c r="D16" s="419"/>
    </row>
    <row r="17" spans="1:4" s="303" customFormat="1" ht="12" customHeight="1">
      <c r="A17" s="296" t="s">
        <v>78</v>
      </c>
      <c r="B17" s="6" t="s">
        <v>192</v>
      </c>
      <c r="C17" s="176"/>
      <c r="D17" s="417"/>
    </row>
    <row r="18" spans="1:4" s="303" customFormat="1" ht="12" customHeight="1">
      <c r="A18" s="296" t="s">
        <v>79</v>
      </c>
      <c r="B18" s="6" t="s">
        <v>328</v>
      </c>
      <c r="C18" s="178"/>
      <c r="D18" s="420"/>
    </row>
    <row r="19" spans="1:4" s="303" customFormat="1" ht="12" customHeight="1" thickBot="1">
      <c r="A19" s="296" t="s">
        <v>80</v>
      </c>
      <c r="B19" s="5" t="s">
        <v>193</v>
      </c>
      <c r="C19" s="178"/>
      <c r="D19" s="420"/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1212774</v>
      </c>
    </row>
    <row r="21" spans="1:4" s="303" customFormat="1" ht="12" customHeight="1">
      <c r="A21" s="296" t="s">
        <v>71</v>
      </c>
      <c r="B21" s="7" t="s">
        <v>165</v>
      </c>
      <c r="C21" s="176"/>
      <c r="D21" s="417"/>
    </row>
    <row r="22" spans="1:4" s="303" customFormat="1" ht="12" customHeight="1">
      <c r="A22" s="296" t="s">
        <v>72</v>
      </c>
      <c r="B22" s="6" t="s">
        <v>297</v>
      </c>
      <c r="C22" s="176"/>
      <c r="D22" s="417"/>
    </row>
    <row r="23" spans="1:4" s="303" customFormat="1" ht="12" customHeight="1">
      <c r="A23" s="296" t="s">
        <v>73</v>
      </c>
      <c r="B23" s="6" t="s">
        <v>298</v>
      </c>
      <c r="C23" s="176"/>
      <c r="D23" s="417">
        <v>1212774</v>
      </c>
    </row>
    <row r="24" spans="1:4" s="303" customFormat="1" ht="12" customHeight="1" thickBot="1">
      <c r="A24" s="296" t="s">
        <v>74</v>
      </c>
      <c r="B24" s="6" t="s">
        <v>409</v>
      </c>
      <c r="C24" s="176"/>
      <c r="D24" s="417"/>
    </row>
    <row r="25" spans="1:4" s="303" customFormat="1" ht="12" customHeight="1" thickBot="1">
      <c r="A25" s="125" t="s">
        <v>10</v>
      </c>
      <c r="B25" s="69" t="s">
        <v>100</v>
      </c>
      <c r="C25" s="427"/>
      <c r="D25" s="228"/>
    </row>
    <row r="26" spans="1:4" s="303" customFormat="1" ht="12" customHeight="1" thickBot="1">
      <c r="A26" s="125" t="s">
        <v>11</v>
      </c>
      <c r="B26" s="69" t="s">
        <v>410</v>
      </c>
      <c r="C26" s="179">
        <f>+C27+C28+C29</f>
        <v>0</v>
      </c>
      <c r="D26" s="229">
        <f>+D27+D28+D29</f>
        <v>0</v>
      </c>
    </row>
    <row r="27" spans="1:4" s="303" customFormat="1" ht="12" customHeight="1">
      <c r="A27" s="297" t="s">
        <v>175</v>
      </c>
      <c r="B27" s="298" t="s">
        <v>170</v>
      </c>
      <c r="C27" s="428"/>
      <c r="D27" s="421"/>
    </row>
    <row r="28" spans="1:4" s="303" customFormat="1" ht="12" customHeight="1">
      <c r="A28" s="297" t="s">
        <v>176</v>
      </c>
      <c r="B28" s="298" t="s">
        <v>297</v>
      </c>
      <c r="C28" s="176"/>
      <c r="D28" s="417"/>
    </row>
    <row r="29" spans="1:4" s="303" customFormat="1" ht="12" customHeight="1">
      <c r="A29" s="297" t="s">
        <v>177</v>
      </c>
      <c r="B29" s="299" t="s">
        <v>300</v>
      </c>
      <c r="C29" s="176"/>
      <c r="D29" s="417"/>
    </row>
    <row r="30" spans="1:4" s="303" customFormat="1" ht="12" customHeight="1" thickBot="1">
      <c r="A30" s="296" t="s">
        <v>178</v>
      </c>
      <c r="B30" s="82" t="s">
        <v>411</v>
      </c>
      <c r="C30" s="57"/>
      <c r="D30" s="422"/>
    </row>
    <row r="31" spans="1:4" s="303" customFormat="1" ht="12" customHeight="1" thickBot="1">
      <c r="A31" s="125" t="s">
        <v>12</v>
      </c>
      <c r="B31" s="69" t="s">
        <v>301</v>
      </c>
      <c r="C31" s="179">
        <f>+C32+C33+C34</f>
        <v>0</v>
      </c>
      <c r="D31" s="229">
        <f>+D32+D33+D34</f>
        <v>0</v>
      </c>
    </row>
    <row r="32" spans="1:4" s="303" customFormat="1" ht="12" customHeight="1">
      <c r="A32" s="297" t="s">
        <v>58</v>
      </c>
      <c r="B32" s="298" t="s">
        <v>198</v>
      </c>
      <c r="C32" s="428"/>
      <c r="D32" s="421"/>
    </row>
    <row r="33" spans="1:4" s="303" customFormat="1" ht="12" customHeight="1">
      <c r="A33" s="297" t="s">
        <v>59</v>
      </c>
      <c r="B33" s="299" t="s">
        <v>199</v>
      </c>
      <c r="C33" s="180"/>
      <c r="D33" s="423"/>
    </row>
    <row r="34" spans="1:4" s="303" customFormat="1" ht="12" customHeight="1" thickBot="1">
      <c r="A34" s="296" t="s">
        <v>60</v>
      </c>
      <c r="B34" s="82" t="s">
        <v>200</v>
      </c>
      <c r="C34" s="57"/>
      <c r="D34" s="422"/>
    </row>
    <row r="35" spans="1:4" s="237" customFormat="1" ht="12" customHeight="1" thickBot="1">
      <c r="A35" s="125" t="s">
        <v>13</v>
      </c>
      <c r="B35" s="69" t="s">
        <v>270</v>
      </c>
      <c r="C35" s="427"/>
      <c r="D35" s="228"/>
    </row>
    <row r="36" spans="1:4" s="237" customFormat="1" ht="12" customHeight="1" thickBot="1">
      <c r="A36" s="125" t="s">
        <v>14</v>
      </c>
      <c r="B36" s="69" t="s">
        <v>302</v>
      </c>
      <c r="C36" s="427"/>
      <c r="D36" s="228"/>
    </row>
    <row r="37" spans="1:4" s="237" customFormat="1" ht="12" customHeight="1" thickBot="1">
      <c r="A37" s="122" t="s">
        <v>15</v>
      </c>
      <c r="B37" s="69" t="s">
        <v>303</v>
      </c>
      <c r="C37" s="179">
        <f>+C8+C20+C25+C26+C31+C35+C36</f>
        <v>0</v>
      </c>
      <c r="D37" s="229">
        <f>+D8+D20+D25+D26+D31+D35+D36</f>
        <v>1212774</v>
      </c>
    </row>
    <row r="38" spans="1:4" s="237" customFormat="1" ht="12" customHeight="1" thickBot="1">
      <c r="A38" s="138" t="s">
        <v>16</v>
      </c>
      <c r="B38" s="69" t="s">
        <v>304</v>
      </c>
      <c r="C38" s="179">
        <f>+C39+C40+C41</f>
        <v>39402348</v>
      </c>
      <c r="D38" s="229">
        <f>+D39+D40+D41</f>
        <v>39721114</v>
      </c>
    </row>
    <row r="39" spans="1:4" s="237" customFormat="1" ht="12" customHeight="1">
      <c r="A39" s="297" t="s">
        <v>305</v>
      </c>
      <c r="B39" s="298" t="s">
        <v>144</v>
      </c>
      <c r="C39" s="428">
        <v>2106623</v>
      </c>
      <c r="D39" s="421">
        <v>2106589</v>
      </c>
    </row>
    <row r="40" spans="1:4" s="237" customFormat="1" ht="12" customHeight="1">
      <c r="A40" s="297" t="s">
        <v>306</v>
      </c>
      <c r="B40" s="299" t="s">
        <v>2</v>
      </c>
      <c r="C40" s="180"/>
      <c r="D40" s="423"/>
    </row>
    <row r="41" spans="1:4" s="303" customFormat="1" ht="12" customHeight="1" thickBot="1">
      <c r="A41" s="296" t="s">
        <v>307</v>
      </c>
      <c r="B41" s="82" t="s">
        <v>308</v>
      </c>
      <c r="C41" s="57">
        <v>37295725</v>
      </c>
      <c r="D41" s="422">
        <v>37614525</v>
      </c>
    </row>
    <row r="42" spans="1:4" s="303" customFormat="1" ht="15" customHeight="1" thickBot="1">
      <c r="A42" s="138" t="s">
        <v>17</v>
      </c>
      <c r="B42" s="139" t="s">
        <v>309</v>
      </c>
      <c r="C42" s="429">
        <f>+C37+C38</f>
        <v>39402348</v>
      </c>
      <c r="D42" s="232">
        <f>+D37+D38</f>
        <v>40933888</v>
      </c>
    </row>
    <row r="43" spans="1:4" s="303" customFormat="1" ht="15" customHeight="1">
      <c r="A43" s="140"/>
      <c r="B43" s="141"/>
      <c r="C43" s="141"/>
      <c r="D43" s="230"/>
    </row>
    <row r="44" spans="1:4" ht="13.5" thickBot="1">
      <c r="A44" s="142"/>
      <c r="B44" s="143"/>
      <c r="C44" s="143"/>
      <c r="D44" s="231"/>
    </row>
    <row r="45" spans="1:4" s="302" customFormat="1" ht="16.5" customHeight="1" thickBot="1">
      <c r="A45" s="144"/>
      <c r="B45" s="145" t="s">
        <v>42</v>
      </c>
      <c r="C45" s="145"/>
      <c r="D45" s="232"/>
    </row>
    <row r="46" spans="1:4" s="304" customFormat="1" ht="12" customHeight="1" thickBot="1">
      <c r="A46" s="125" t="s">
        <v>8</v>
      </c>
      <c r="B46" s="391" t="s">
        <v>310</v>
      </c>
      <c r="C46" s="179">
        <f>SUM(C47:C51)</f>
        <v>39402348</v>
      </c>
      <c r="D46" s="229">
        <f>SUM(D47:D51)</f>
        <v>40933888</v>
      </c>
    </row>
    <row r="47" spans="1:4" ht="12" customHeight="1">
      <c r="A47" s="296" t="s">
        <v>65</v>
      </c>
      <c r="B47" s="384" t="s">
        <v>38</v>
      </c>
      <c r="C47" s="428">
        <v>25614960</v>
      </c>
      <c r="D47" s="421">
        <v>26761660</v>
      </c>
    </row>
    <row r="48" spans="1:4" ht="12" customHeight="1">
      <c r="A48" s="296" t="s">
        <v>66</v>
      </c>
      <c r="B48" s="375" t="s">
        <v>109</v>
      </c>
      <c r="C48" s="55">
        <v>5177883</v>
      </c>
      <c r="D48" s="430">
        <v>5399821</v>
      </c>
    </row>
    <row r="49" spans="1:4" ht="12" customHeight="1">
      <c r="A49" s="296" t="s">
        <v>67</v>
      </c>
      <c r="B49" s="375" t="s">
        <v>84</v>
      </c>
      <c r="C49" s="55">
        <v>8609505</v>
      </c>
      <c r="D49" s="430">
        <v>8772407</v>
      </c>
    </row>
    <row r="50" spans="1:4" ht="12" customHeight="1">
      <c r="A50" s="296" t="s">
        <v>68</v>
      </c>
      <c r="B50" s="375" t="s">
        <v>110</v>
      </c>
      <c r="C50" s="55"/>
      <c r="D50" s="430"/>
    </row>
    <row r="51" spans="1:4" ht="12" customHeight="1" thickBot="1">
      <c r="A51" s="296" t="s">
        <v>85</v>
      </c>
      <c r="B51" s="375" t="s">
        <v>111</v>
      </c>
      <c r="C51" s="55"/>
      <c r="D51" s="430"/>
    </row>
    <row r="52" spans="1:4" ht="12" customHeight="1" thickBot="1">
      <c r="A52" s="125" t="s">
        <v>9</v>
      </c>
      <c r="B52" s="391" t="s">
        <v>311</v>
      </c>
      <c r="C52" s="179">
        <f>SUM(C53:C55)</f>
        <v>0</v>
      </c>
      <c r="D52" s="229">
        <f>SUM(D53:D55)</f>
        <v>0</v>
      </c>
    </row>
    <row r="53" spans="1:4" s="304" customFormat="1" ht="12" customHeight="1">
      <c r="A53" s="296" t="s">
        <v>71</v>
      </c>
      <c r="B53" s="384" t="s">
        <v>137</v>
      </c>
      <c r="C53" s="428"/>
      <c r="D53" s="421"/>
    </row>
    <row r="54" spans="1:4" ht="12" customHeight="1">
      <c r="A54" s="296" t="s">
        <v>72</v>
      </c>
      <c r="B54" s="375" t="s">
        <v>113</v>
      </c>
      <c r="C54" s="55"/>
      <c r="D54" s="430"/>
    </row>
    <row r="55" spans="1:4" ht="12" customHeight="1">
      <c r="A55" s="296" t="s">
        <v>73</v>
      </c>
      <c r="B55" s="375" t="s">
        <v>43</v>
      </c>
      <c r="C55" s="55"/>
      <c r="D55" s="430"/>
    </row>
    <row r="56" spans="1:4" ht="12" customHeight="1" thickBot="1">
      <c r="A56" s="296" t="s">
        <v>74</v>
      </c>
      <c r="B56" s="375" t="s">
        <v>412</v>
      </c>
      <c r="C56" s="55"/>
      <c r="D56" s="430"/>
    </row>
    <row r="57" spans="1:4" ht="15" customHeight="1" thickBot="1">
      <c r="A57" s="125" t="s">
        <v>10</v>
      </c>
      <c r="B57" s="391" t="s">
        <v>4</v>
      </c>
      <c r="C57" s="427"/>
      <c r="D57" s="228"/>
    </row>
    <row r="58" spans="1:4" ht="13.5" thickBot="1">
      <c r="A58" s="125" t="s">
        <v>11</v>
      </c>
      <c r="B58" s="413" t="s">
        <v>416</v>
      </c>
      <c r="C58" s="429">
        <f>+C46+C52+C57</f>
        <v>39402348</v>
      </c>
      <c r="D58" s="232">
        <f>+D46+D52+D57</f>
        <v>40933888</v>
      </c>
    </row>
    <row r="59" spans="3:4" ht="15" customHeight="1" thickBot="1">
      <c r="C59" s="432"/>
      <c r="D59" s="234"/>
    </row>
    <row r="60" spans="1:4" ht="14.25" customHeight="1" thickBot="1">
      <c r="A60" s="149" t="s">
        <v>407</v>
      </c>
      <c r="B60" s="393"/>
      <c r="C60" s="433">
        <v>6</v>
      </c>
      <c r="D60" s="431">
        <v>6</v>
      </c>
    </row>
    <row r="61" spans="1:4" ht="13.5" thickBot="1">
      <c r="A61" s="149" t="s">
        <v>131</v>
      </c>
      <c r="B61" s="393"/>
      <c r="C61" s="433">
        <v>0</v>
      </c>
      <c r="D61" s="43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45" zoomScaleNormal="145" workbookViewId="0" topLeftCell="B1">
      <selection activeCell="D2" sqref="D2"/>
    </sheetView>
  </sheetViews>
  <sheetFormatPr defaultColWidth="9.00390625" defaultRowHeight="12.75"/>
  <cols>
    <col min="1" max="1" width="13.875" style="147" customWidth="1"/>
    <col min="2" max="2" width="72.375" style="148" customWidth="1"/>
    <col min="3" max="3" width="15.50390625" style="148" customWidth="1"/>
    <col min="4" max="4" width="17.1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+CONCATENATE("8.3. melléklet a 4/",LEFT(ÖSSZEFÜGGÉSEK!A5,4),". (IV.27.) önkormányzati rendelethez")</f>
        <v>8.3. melléklet a 4/2018. (IV.27.) önkormányzati rendelethez</v>
      </c>
    </row>
    <row r="2" spans="1:4" s="300" customFormat="1" ht="25.5" customHeight="1">
      <c r="A2" s="414" t="s">
        <v>129</v>
      </c>
      <c r="B2" s="222" t="s">
        <v>452</v>
      </c>
      <c r="C2" s="363"/>
      <c r="D2" s="235" t="s">
        <v>45</v>
      </c>
    </row>
    <row r="3" spans="1:4" s="300" customFormat="1" ht="21.75" thickBot="1">
      <c r="A3" s="415" t="s">
        <v>128</v>
      </c>
      <c r="B3" s="223" t="s">
        <v>293</v>
      </c>
      <c r="C3" s="364"/>
      <c r="D3" s="236"/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36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434">
        <f>SUM(C9:C19)</f>
        <v>26081612</v>
      </c>
      <c r="D8" s="183">
        <f>SUM(D9:D19)</f>
        <v>26081612</v>
      </c>
    </row>
    <row r="9" spans="1:4" s="237" customFormat="1" ht="12" customHeight="1">
      <c r="A9" s="295" t="s">
        <v>65</v>
      </c>
      <c r="B9" s="8" t="s">
        <v>184</v>
      </c>
      <c r="C9" s="435"/>
      <c r="D9" s="226"/>
    </row>
    <row r="10" spans="1:4" s="237" customFormat="1" ht="12" customHeight="1">
      <c r="A10" s="296" t="s">
        <v>66</v>
      </c>
      <c r="B10" s="6" t="s">
        <v>185</v>
      </c>
      <c r="C10" s="177">
        <v>15205344</v>
      </c>
      <c r="D10" s="181">
        <v>15205344</v>
      </c>
    </row>
    <row r="11" spans="1:4" s="237" customFormat="1" ht="12" customHeight="1">
      <c r="A11" s="296" t="s">
        <v>67</v>
      </c>
      <c r="B11" s="6" t="s">
        <v>186</v>
      </c>
      <c r="C11" s="177"/>
      <c r="D11" s="181"/>
    </row>
    <row r="12" spans="1:4" s="237" customFormat="1" ht="12" customHeight="1">
      <c r="A12" s="296" t="s">
        <v>68</v>
      </c>
      <c r="B12" s="6" t="s">
        <v>187</v>
      </c>
      <c r="C12" s="177"/>
      <c r="D12" s="181"/>
    </row>
    <row r="13" spans="1:4" s="237" customFormat="1" ht="12" customHeight="1">
      <c r="A13" s="296" t="s">
        <v>85</v>
      </c>
      <c r="B13" s="6" t="s">
        <v>188</v>
      </c>
      <c r="C13" s="177">
        <v>5331280</v>
      </c>
      <c r="D13" s="181">
        <v>5331280</v>
      </c>
    </row>
    <row r="14" spans="1:4" s="237" customFormat="1" ht="12" customHeight="1">
      <c r="A14" s="296" t="s">
        <v>69</v>
      </c>
      <c r="B14" s="6" t="s">
        <v>294</v>
      </c>
      <c r="C14" s="177">
        <v>5544888</v>
      </c>
      <c r="D14" s="181">
        <v>5544888</v>
      </c>
    </row>
    <row r="15" spans="1:4" s="237" customFormat="1" ht="12" customHeight="1">
      <c r="A15" s="296" t="s">
        <v>70</v>
      </c>
      <c r="B15" s="5" t="s">
        <v>295</v>
      </c>
      <c r="C15" s="177"/>
      <c r="D15" s="181"/>
    </row>
    <row r="16" spans="1:4" s="237" customFormat="1" ht="12" customHeight="1">
      <c r="A16" s="296" t="s">
        <v>77</v>
      </c>
      <c r="B16" s="6" t="s">
        <v>191</v>
      </c>
      <c r="C16" s="249"/>
      <c r="D16" s="227"/>
    </row>
    <row r="17" spans="1:4" s="303" customFormat="1" ht="12" customHeight="1">
      <c r="A17" s="296" t="s">
        <v>78</v>
      </c>
      <c r="B17" s="6" t="s">
        <v>192</v>
      </c>
      <c r="C17" s="177"/>
      <c r="D17" s="181"/>
    </row>
    <row r="18" spans="1:4" s="303" customFormat="1" ht="12" customHeight="1">
      <c r="A18" s="296" t="s">
        <v>79</v>
      </c>
      <c r="B18" s="6" t="s">
        <v>328</v>
      </c>
      <c r="C18" s="436"/>
      <c r="D18" s="182"/>
    </row>
    <row r="19" spans="1:4" s="303" customFormat="1" ht="12" customHeight="1" thickBot="1">
      <c r="A19" s="296" t="s">
        <v>80</v>
      </c>
      <c r="B19" s="5" t="s">
        <v>193</v>
      </c>
      <c r="C19" s="436">
        <v>100</v>
      </c>
      <c r="D19" s="182">
        <v>100</v>
      </c>
    </row>
    <row r="20" spans="1:4" s="237" customFormat="1" ht="12" customHeight="1" thickBot="1">
      <c r="A20" s="122" t="s">
        <v>9</v>
      </c>
      <c r="B20" s="137" t="s">
        <v>296</v>
      </c>
      <c r="C20" s="434">
        <f>SUM(C21:C23)</f>
        <v>0</v>
      </c>
      <c r="D20" s="183">
        <f>SUM(D21:D23)</f>
        <v>4364140</v>
      </c>
    </row>
    <row r="21" spans="1:4" s="303" customFormat="1" ht="12" customHeight="1">
      <c r="A21" s="296" t="s">
        <v>71</v>
      </c>
      <c r="B21" s="7" t="s">
        <v>165</v>
      </c>
      <c r="C21" s="177"/>
      <c r="D21" s="181"/>
    </row>
    <row r="22" spans="1:4" s="303" customFormat="1" ht="12" customHeight="1">
      <c r="A22" s="296" t="s">
        <v>72</v>
      </c>
      <c r="B22" s="6" t="s">
        <v>297</v>
      </c>
      <c r="C22" s="177"/>
      <c r="D22" s="181"/>
    </row>
    <row r="23" spans="1:4" s="303" customFormat="1" ht="12" customHeight="1">
      <c r="A23" s="296" t="s">
        <v>73</v>
      </c>
      <c r="B23" s="6" t="s">
        <v>298</v>
      </c>
      <c r="C23" s="177"/>
      <c r="D23" s="181">
        <v>4364140</v>
      </c>
    </row>
    <row r="24" spans="1:4" s="303" customFormat="1" ht="12" customHeight="1" thickBot="1">
      <c r="A24" s="296" t="s">
        <v>74</v>
      </c>
      <c r="B24" s="6" t="s">
        <v>413</v>
      </c>
      <c r="C24" s="177"/>
      <c r="D24" s="181"/>
    </row>
    <row r="25" spans="1:4" s="303" customFormat="1" ht="12" customHeight="1" thickBot="1">
      <c r="A25" s="125" t="s">
        <v>10</v>
      </c>
      <c r="B25" s="69" t="s">
        <v>100</v>
      </c>
      <c r="C25" s="437"/>
      <c r="D25" s="208"/>
    </row>
    <row r="26" spans="1:4" s="303" customFormat="1" ht="12" customHeight="1" thickBot="1">
      <c r="A26" s="125" t="s">
        <v>11</v>
      </c>
      <c r="B26" s="69" t="s">
        <v>299</v>
      </c>
      <c r="C26" s="434">
        <f>+C27+C28</f>
        <v>0</v>
      </c>
      <c r="D26" s="183">
        <f>+D27+D28</f>
        <v>0</v>
      </c>
    </row>
    <row r="27" spans="1:4" s="303" customFormat="1" ht="12" customHeight="1">
      <c r="A27" s="297" t="s">
        <v>175</v>
      </c>
      <c r="B27" s="298" t="s">
        <v>297</v>
      </c>
      <c r="C27" s="438"/>
      <c r="D27" s="54"/>
    </row>
    <row r="28" spans="1:4" s="303" customFormat="1" ht="12" customHeight="1">
      <c r="A28" s="297" t="s">
        <v>176</v>
      </c>
      <c r="B28" s="299" t="s">
        <v>300</v>
      </c>
      <c r="C28" s="439"/>
      <c r="D28" s="184"/>
    </row>
    <row r="29" spans="1:4" s="303" customFormat="1" ht="12" customHeight="1" thickBot="1">
      <c r="A29" s="296" t="s">
        <v>177</v>
      </c>
      <c r="B29" s="82" t="s">
        <v>414</v>
      </c>
      <c r="C29" s="440"/>
      <c r="D29" s="58"/>
    </row>
    <row r="30" spans="1:4" s="303" customFormat="1" ht="12" customHeight="1" thickBot="1">
      <c r="A30" s="125" t="s">
        <v>12</v>
      </c>
      <c r="B30" s="69" t="s">
        <v>301</v>
      </c>
      <c r="C30" s="434">
        <f>+C31+C32+C33</f>
        <v>0</v>
      </c>
      <c r="D30" s="183">
        <f>+D31+D32+D33</f>
        <v>0</v>
      </c>
    </row>
    <row r="31" spans="1:4" s="303" customFormat="1" ht="12" customHeight="1">
      <c r="A31" s="297" t="s">
        <v>58</v>
      </c>
      <c r="B31" s="298" t="s">
        <v>198</v>
      </c>
      <c r="C31" s="438"/>
      <c r="D31" s="54"/>
    </row>
    <row r="32" spans="1:4" s="303" customFormat="1" ht="12" customHeight="1">
      <c r="A32" s="297" t="s">
        <v>59</v>
      </c>
      <c r="B32" s="299" t="s">
        <v>199</v>
      </c>
      <c r="C32" s="439"/>
      <c r="D32" s="184"/>
    </row>
    <row r="33" spans="1:4" s="303" customFormat="1" ht="12" customHeight="1" thickBot="1">
      <c r="A33" s="296" t="s">
        <v>60</v>
      </c>
      <c r="B33" s="82" t="s">
        <v>200</v>
      </c>
      <c r="C33" s="440"/>
      <c r="D33" s="58"/>
    </row>
    <row r="34" spans="1:4" s="237" customFormat="1" ht="12" customHeight="1" thickBot="1">
      <c r="A34" s="125" t="s">
        <v>13</v>
      </c>
      <c r="B34" s="69" t="s">
        <v>270</v>
      </c>
      <c r="C34" s="437"/>
      <c r="D34" s="208"/>
    </row>
    <row r="35" spans="1:4" s="237" customFormat="1" ht="12" customHeight="1" thickBot="1">
      <c r="A35" s="125" t="s">
        <v>14</v>
      </c>
      <c r="B35" s="69" t="s">
        <v>302</v>
      </c>
      <c r="C35" s="441"/>
      <c r="D35" s="208"/>
    </row>
    <row r="36" spans="1:4" s="237" customFormat="1" ht="12" customHeight="1" thickBot="1">
      <c r="A36" s="122" t="s">
        <v>15</v>
      </c>
      <c r="B36" s="69" t="s">
        <v>415</v>
      </c>
      <c r="C36" s="442">
        <f>+C8+C20+C25+C26+C30+C34+C35</f>
        <v>26081612</v>
      </c>
      <c r="D36" s="183">
        <f>+D8+D20+D25+D26+D30+D34+D35</f>
        <v>30445752</v>
      </c>
    </row>
    <row r="37" spans="1:4" s="237" customFormat="1" ht="12" customHeight="1" thickBot="1">
      <c r="A37" s="138" t="s">
        <v>16</v>
      </c>
      <c r="B37" s="69" t="s">
        <v>304</v>
      </c>
      <c r="C37" s="442">
        <f>+C38+C39+C40</f>
        <v>55164044</v>
      </c>
      <c r="D37" s="183">
        <f>+D38+D39+D40</f>
        <v>55164044</v>
      </c>
    </row>
    <row r="38" spans="1:4" s="237" customFormat="1" ht="12" customHeight="1">
      <c r="A38" s="297" t="s">
        <v>305</v>
      </c>
      <c r="B38" s="298" t="s">
        <v>144</v>
      </c>
      <c r="C38" s="438">
        <v>849675</v>
      </c>
      <c r="D38" s="54">
        <v>850675</v>
      </c>
    </row>
    <row r="39" spans="1:4" s="237" customFormat="1" ht="12" customHeight="1">
      <c r="A39" s="297" t="s">
        <v>306</v>
      </c>
      <c r="B39" s="299" t="s">
        <v>2</v>
      </c>
      <c r="C39" s="439"/>
      <c r="D39" s="184"/>
    </row>
    <row r="40" spans="1:4" s="303" customFormat="1" ht="12" customHeight="1" thickBot="1">
      <c r="A40" s="296" t="s">
        <v>307</v>
      </c>
      <c r="B40" s="82" t="s">
        <v>308</v>
      </c>
      <c r="C40" s="440">
        <v>54314369</v>
      </c>
      <c r="D40" s="58">
        <v>54313369</v>
      </c>
    </row>
    <row r="41" spans="1:4" s="303" customFormat="1" ht="15" customHeight="1" thickBot="1">
      <c r="A41" s="138" t="s">
        <v>17</v>
      </c>
      <c r="B41" s="139" t="s">
        <v>309</v>
      </c>
      <c r="C41" s="443">
        <f>+C36+C37</f>
        <v>81245656</v>
      </c>
      <c r="D41" s="233">
        <f>+D36+D37</f>
        <v>85609796</v>
      </c>
    </row>
    <row r="42" spans="1:4" s="303" customFormat="1" ht="15" customHeight="1">
      <c r="A42" s="140"/>
      <c r="B42" s="141"/>
      <c r="C42" s="141"/>
      <c r="D42" s="230"/>
    </row>
    <row r="43" spans="1:4" ht="13.5" thickBot="1">
      <c r="A43" s="142"/>
      <c r="B43" s="143"/>
      <c r="C43" s="143"/>
      <c r="D43" s="231"/>
    </row>
    <row r="44" spans="1:4" s="302" customFormat="1" ht="16.5" customHeight="1" thickBot="1">
      <c r="A44" s="144"/>
      <c r="B44" s="145" t="s">
        <v>42</v>
      </c>
      <c r="C44" s="145"/>
      <c r="D44" s="232"/>
    </row>
    <row r="45" spans="1:4" s="304" customFormat="1" ht="12" customHeight="1" thickBot="1">
      <c r="A45" s="125" t="s">
        <v>8</v>
      </c>
      <c r="B45" s="69" t="s">
        <v>310</v>
      </c>
      <c r="C45" s="179">
        <f>SUM(C46:C50)</f>
        <v>81045656</v>
      </c>
      <c r="D45" s="229">
        <f>SUM(D46:D50)</f>
        <v>85409796</v>
      </c>
    </row>
    <row r="46" spans="1:4" ht="12" customHeight="1">
      <c r="A46" s="296" t="s">
        <v>65</v>
      </c>
      <c r="B46" s="7" t="s">
        <v>38</v>
      </c>
      <c r="C46" s="428">
        <v>35456682</v>
      </c>
      <c r="D46" s="421">
        <v>39108682</v>
      </c>
    </row>
    <row r="47" spans="1:4" ht="12" customHeight="1">
      <c r="A47" s="296" t="s">
        <v>66</v>
      </c>
      <c r="B47" s="6" t="s">
        <v>109</v>
      </c>
      <c r="C47" s="55">
        <v>6942643</v>
      </c>
      <c r="D47" s="430">
        <v>7654783</v>
      </c>
    </row>
    <row r="48" spans="1:4" ht="12" customHeight="1">
      <c r="A48" s="296" t="s">
        <v>67</v>
      </c>
      <c r="B48" s="6" t="s">
        <v>84</v>
      </c>
      <c r="C48" s="55">
        <v>38646331</v>
      </c>
      <c r="D48" s="430">
        <v>38646331</v>
      </c>
    </row>
    <row r="49" spans="1:4" ht="12" customHeight="1">
      <c r="A49" s="296" t="s">
        <v>68</v>
      </c>
      <c r="B49" s="6" t="s">
        <v>110</v>
      </c>
      <c r="C49" s="55"/>
      <c r="D49" s="430"/>
    </row>
    <row r="50" spans="1:4" ht="12" customHeight="1" thickBot="1">
      <c r="A50" s="296" t="s">
        <v>85</v>
      </c>
      <c r="B50" s="6" t="s">
        <v>111</v>
      </c>
      <c r="C50" s="55"/>
      <c r="D50" s="430"/>
    </row>
    <row r="51" spans="1:4" ht="12" customHeight="1" thickBot="1">
      <c r="A51" s="125" t="s">
        <v>9</v>
      </c>
      <c r="B51" s="69" t="s">
        <v>311</v>
      </c>
      <c r="C51" s="179">
        <f>SUM(C52:C54)</f>
        <v>200000</v>
      </c>
      <c r="D51" s="229">
        <f>SUM(D52:D54)</f>
        <v>200000</v>
      </c>
    </row>
    <row r="52" spans="1:4" s="304" customFormat="1" ht="12" customHeight="1">
      <c r="A52" s="296" t="s">
        <v>71</v>
      </c>
      <c r="B52" s="7" t="s">
        <v>137</v>
      </c>
      <c r="C52" s="428">
        <v>200000</v>
      </c>
      <c r="D52" s="421">
        <v>200000</v>
      </c>
    </row>
    <row r="53" spans="1:4" ht="12" customHeight="1">
      <c r="A53" s="296" t="s">
        <v>72</v>
      </c>
      <c r="B53" s="6" t="s">
        <v>113</v>
      </c>
      <c r="C53" s="55"/>
      <c r="D53" s="430"/>
    </row>
    <row r="54" spans="1:4" ht="12" customHeight="1">
      <c r="A54" s="296" t="s">
        <v>73</v>
      </c>
      <c r="B54" s="6" t="s">
        <v>43</v>
      </c>
      <c r="C54" s="55"/>
      <c r="D54" s="430"/>
    </row>
    <row r="55" spans="1:4" ht="12" customHeight="1" thickBot="1">
      <c r="A55" s="296" t="s">
        <v>74</v>
      </c>
      <c r="B55" s="6" t="s">
        <v>412</v>
      </c>
      <c r="C55" s="55"/>
      <c r="D55" s="430"/>
    </row>
    <row r="56" spans="1:4" ht="15" customHeight="1" thickBot="1">
      <c r="A56" s="125" t="s">
        <v>10</v>
      </c>
      <c r="B56" s="69" t="s">
        <v>4</v>
      </c>
      <c r="C56" s="427"/>
      <c r="D56" s="228"/>
    </row>
    <row r="57" spans="1:4" ht="13.5" thickBot="1">
      <c r="A57" s="125" t="s">
        <v>11</v>
      </c>
      <c r="B57" s="146" t="s">
        <v>416</v>
      </c>
      <c r="C57" s="429">
        <f>+C45+C51+C56</f>
        <v>81245656</v>
      </c>
      <c r="D57" s="232">
        <f>+D45+D51+D56</f>
        <v>85609796</v>
      </c>
    </row>
    <row r="58" spans="3:4" ht="15" customHeight="1" thickBot="1">
      <c r="C58" s="444"/>
      <c r="D58" s="234"/>
    </row>
    <row r="59" spans="1:4" ht="14.25" customHeight="1" thickBot="1">
      <c r="A59" s="149" t="s">
        <v>407</v>
      </c>
      <c r="B59" s="150"/>
      <c r="C59" s="433">
        <v>12</v>
      </c>
      <c r="D59" s="431">
        <v>14</v>
      </c>
    </row>
    <row r="60" spans="1:4" ht="13.5" thickBot="1">
      <c r="A60" s="149" t="s">
        <v>131</v>
      </c>
      <c r="B60" s="150"/>
      <c r="C60" s="433">
        <v>0</v>
      </c>
      <c r="D60" s="43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45" zoomScaleNormal="145" workbookViewId="0" topLeftCell="A1">
      <selection activeCell="D2" sqref="D2"/>
    </sheetView>
  </sheetViews>
  <sheetFormatPr defaultColWidth="9.00390625" defaultRowHeight="12.75"/>
  <cols>
    <col min="1" max="1" width="10.50390625" style="147" customWidth="1"/>
    <col min="2" max="2" width="66.00390625" style="148" customWidth="1"/>
    <col min="3" max="3" width="19.00390625" style="148" customWidth="1"/>
    <col min="4" max="4" width="18.1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+CONCATENATE("8.3.1. melléklet a 4/",LEFT(ÖSSZEFÜGGÉSEK!A5,4),". (IV.27.) önkormányzati rendelethez")</f>
        <v>8.3.1. melléklet a 4/2018. (IV.27.) önkormányzati rendelethez</v>
      </c>
    </row>
    <row r="2" spans="1:4" s="300" customFormat="1" ht="25.5" customHeight="1">
      <c r="A2" s="414" t="s">
        <v>129</v>
      </c>
      <c r="B2" s="222" t="s">
        <v>452</v>
      </c>
      <c r="C2" s="363"/>
      <c r="D2" s="235" t="s">
        <v>45</v>
      </c>
    </row>
    <row r="3" spans="1:4" s="300" customFormat="1" ht="32.25" thickBot="1">
      <c r="A3" s="415" t="s">
        <v>128</v>
      </c>
      <c r="B3" s="223" t="s">
        <v>312</v>
      </c>
      <c r="C3" s="364"/>
      <c r="D3" s="236" t="s">
        <v>40</v>
      </c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36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22936101</v>
      </c>
      <c r="D8" s="229">
        <f>SUM(D9:D19)</f>
        <v>22936101</v>
      </c>
    </row>
    <row r="9" spans="1:4" s="237" customFormat="1" ht="12" customHeight="1">
      <c r="A9" s="295" t="s">
        <v>65</v>
      </c>
      <c r="B9" s="8" t="s">
        <v>184</v>
      </c>
      <c r="C9" s="424"/>
      <c r="D9" s="416"/>
    </row>
    <row r="10" spans="1:4" s="237" customFormat="1" ht="12" customHeight="1">
      <c r="A10" s="296" t="s">
        <v>66</v>
      </c>
      <c r="B10" s="6" t="s">
        <v>185</v>
      </c>
      <c r="C10" s="176">
        <v>12728564</v>
      </c>
      <c r="D10" s="417">
        <v>12728564</v>
      </c>
    </row>
    <row r="11" spans="1:4" s="237" customFormat="1" ht="12" customHeight="1">
      <c r="A11" s="296" t="s">
        <v>67</v>
      </c>
      <c r="B11" s="6" t="s">
        <v>186</v>
      </c>
      <c r="C11" s="176"/>
      <c r="D11" s="417"/>
    </row>
    <row r="12" spans="1:4" s="237" customFormat="1" ht="12" customHeight="1">
      <c r="A12" s="296" t="s">
        <v>68</v>
      </c>
      <c r="B12" s="6" t="s">
        <v>187</v>
      </c>
      <c r="C12" s="176"/>
      <c r="D12" s="417"/>
    </row>
    <row r="13" spans="1:4" s="237" customFormat="1" ht="12" customHeight="1">
      <c r="A13" s="296" t="s">
        <v>85</v>
      </c>
      <c r="B13" s="6" t="s">
        <v>188</v>
      </c>
      <c r="C13" s="176">
        <v>5331280</v>
      </c>
      <c r="D13" s="417">
        <v>5331280</v>
      </c>
    </row>
    <row r="14" spans="1:4" s="237" customFormat="1" ht="12" customHeight="1">
      <c r="A14" s="296" t="s">
        <v>69</v>
      </c>
      <c r="B14" s="6" t="s">
        <v>294</v>
      </c>
      <c r="C14" s="176">
        <v>4876157</v>
      </c>
      <c r="D14" s="417">
        <v>4876157</v>
      </c>
    </row>
    <row r="15" spans="1:4" s="237" customFormat="1" ht="12" customHeight="1">
      <c r="A15" s="296" t="s">
        <v>70</v>
      </c>
      <c r="B15" s="5" t="s">
        <v>295</v>
      </c>
      <c r="C15" s="176"/>
      <c r="D15" s="417"/>
    </row>
    <row r="16" spans="1:4" s="237" customFormat="1" ht="12" customHeight="1">
      <c r="A16" s="296" t="s">
        <v>77</v>
      </c>
      <c r="B16" s="6" t="s">
        <v>191</v>
      </c>
      <c r="C16" s="426"/>
      <c r="D16" s="419"/>
    </row>
    <row r="17" spans="1:4" s="303" customFormat="1" ht="12" customHeight="1">
      <c r="A17" s="296" t="s">
        <v>78</v>
      </c>
      <c r="B17" s="6" t="s">
        <v>192</v>
      </c>
      <c r="C17" s="176"/>
      <c r="D17" s="417"/>
    </row>
    <row r="18" spans="1:4" s="303" customFormat="1" ht="12" customHeight="1">
      <c r="A18" s="296" t="s">
        <v>79</v>
      </c>
      <c r="B18" s="6" t="s">
        <v>328</v>
      </c>
      <c r="C18" s="178"/>
      <c r="D18" s="420"/>
    </row>
    <row r="19" spans="1:4" s="303" customFormat="1" ht="12" customHeight="1" thickBot="1">
      <c r="A19" s="296" t="s">
        <v>80</v>
      </c>
      <c r="B19" s="5" t="s">
        <v>193</v>
      </c>
      <c r="C19" s="178">
        <v>100</v>
      </c>
      <c r="D19" s="420">
        <v>100</v>
      </c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4364140</v>
      </c>
    </row>
    <row r="21" spans="1:4" s="303" customFormat="1" ht="12" customHeight="1">
      <c r="A21" s="296" t="s">
        <v>71</v>
      </c>
      <c r="B21" s="7" t="s">
        <v>165</v>
      </c>
      <c r="C21" s="176"/>
      <c r="D21" s="417"/>
    </row>
    <row r="22" spans="1:4" s="303" customFormat="1" ht="12" customHeight="1">
      <c r="A22" s="296" t="s">
        <v>72</v>
      </c>
      <c r="B22" s="6" t="s">
        <v>297</v>
      </c>
      <c r="C22" s="176"/>
      <c r="D22" s="417"/>
    </row>
    <row r="23" spans="1:4" s="303" customFormat="1" ht="12" customHeight="1">
      <c r="A23" s="296" t="s">
        <v>73</v>
      </c>
      <c r="B23" s="6" t="s">
        <v>298</v>
      </c>
      <c r="C23" s="176"/>
      <c r="D23" s="417">
        <v>4364140</v>
      </c>
    </row>
    <row r="24" spans="1:4" s="303" customFormat="1" ht="12" customHeight="1" thickBot="1">
      <c r="A24" s="296" t="s">
        <v>74</v>
      </c>
      <c r="B24" s="6" t="s">
        <v>413</v>
      </c>
      <c r="C24" s="176"/>
      <c r="D24" s="417"/>
    </row>
    <row r="25" spans="1:4" s="303" customFormat="1" ht="12" customHeight="1" thickBot="1">
      <c r="A25" s="125" t="s">
        <v>10</v>
      </c>
      <c r="B25" s="69" t="s">
        <v>100</v>
      </c>
      <c r="C25" s="427"/>
      <c r="D25" s="228"/>
    </row>
    <row r="26" spans="1:4" s="303" customFormat="1" ht="12" customHeight="1" thickBot="1">
      <c r="A26" s="125" t="s">
        <v>11</v>
      </c>
      <c r="B26" s="69" t="s">
        <v>299</v>
      </c>
      <c r="C26" s="179">
        <f>+C27+C28</f>
        <v>0</v>
      </c>
      <c r="D26" s="229">
        <f>+D27+D28</f>
        <v>0</v>
      </c>
    </row>
    <row r="27" spans="1:4" s="303" customFormat="1" ht="12" customHeight="1">
      <c r="A27" s="297" t="s">
        <v>175</v>
      </c>
      <c r="B27" s="298" t="s">
        <v>297</v>
      </c>
      <c r="C27" s="428"/>
      <c r="D27" s="421"/>
    </row>
    <row r="28" spans="1:4" s="303" customFormat="1" ht="12" customHeight="1">
      <c r="A28" s="297" t="s">
        <v>176</v>
      </c>
      <c r="B28" s="299" t="s">
        <v>300</v>
      </c>
      <c r="C28" s="180"/>
      <c r="D28" s="423"/>
    </row>
    <row r="29" spans="1:4" s="303" customFormat="1" ht="12" customHeight="1" thickBot="1">
      <c r="A29" s="296" t="s">
        <v>177</v>
      </c>
      <c r="B29" s="82" t="s">
        <v>414</v>
      </c>
      <c r="C29" s="57"/>
      <c r="D29" s="422"/>
    </row>
    <row r="30" spans="1:4" s="303" customFormat="1" ht="12" customHeight="1" thickBot="1">
      <c r="A30" s="125" t="s">
        <v>12</v>
      </c>
      <c r="B30" s="69" t="s">
        <v>301</v>
      </c>
      <c r="C30" s="179">
        <f>+C31+C32+C33</f>
        <v>0</v>
      </c>
      <c r="D30" s="229">
        <f>+D31+D32+D33</f>
        <v>0</v>
      </c>
    </row>
    <row r="31" spans="1:4" s="303" customFormat="1" ht="12" customHeight="1">
      <c r="A31" s="297" t="s">
        <v>58</v>
      </c>
      <c r="B31" s="298" t="s">
        <v>198</v>
      </c>
      <c r="C31" s="428"/>
      <c r="D31" s="421"/>
    </row>
    <row r="32" spans="1:4" s="303" customFormat="1" ht="12" customHeight="1">
      <c r="A32" s="297" t="s">
        <v>59</v>
      </c>
      <c r="B32" s="299" t="s">
        <v>199</v>
      </c>
      <c r="C32" s="180"/>
      <c r="D32" s="423"/>
    </row>
    <row r="33" spans="1:4" s="303" customFormat="1" ht="12" customHeight="1" thickBot="1">
      <c r="A33" s="296" t="s">
        <v>60</v>
      </c>
      <c r="B33" s="82" t="s">
        <v>200</v>
      </c>
      <c r="C33" s="57"/>
      <c r="D33" s="422"/>
    </row>
    <row r="34" spans="1:4" s="237" customFormat="1" ht="12" customHeight="1" thickBot="1">
      <c r="A34" s="125" t="s">
        <v>13</v>
      </c>
      <c r="B34" s="69" t="s">
        <v>270</v>
      </c>
      <c r="C34" s="427"/>
      <c r="D34" s="228"/>
    </row>
    <row r="35" spans="1:4" s="237" customFormat="1" ht="12" customHeight="1" thickBot="1">
      <c r="A35" s="125" t="s">
        <v>14</v>
      </c>
      <c r="B35" s="69" t="s">
        <v>302</v>
      </c>
      <c r="C35" s="427"/>
      <c r="D35" s="228"/>
    </row>
    <row r="36" spans="1:4" s="237" customFormat="1" ht="12" customHeight="1" thickBot="1">
      <c r="A36" s="122" t="s">
        <v>15</v>
      </c>
      <c r="B36" s="69" t="s">
        <v>415</v>
      </c>
      <c r="C36" s="179">
        <f>+C8+C20+C25+C26+C30+C34+C35</f>
        <v>22936101</v>
      </c>
      <c r="D36" s="229">
        <f>+D8+D20+D25+D26+D30+D34+D35</f>
        <v>27300241</v>
      </c>
    </row>
    <row r="37" spans="1:4" s="237" customFormat="1" ht="12" customHeight="1" thickBot="1">
      <c r="A37" s="138" t="s">
        <v>16</v>
      </c>
      <c r="B37" s="69" t="s">
        <v>304</v>
      </c>
      <c r="C37" s="179">
        <f>+C38+C39+C40</f>
        <v>55164044</v>
      </c>
      <c r="D37" s="229">
        <f>+D38+D39+D40</f>
        <v>55164044</v>
      </c>
    </row>
    <row r="38" spans="1:4" s="237" customFormat="1" ht="12" customHeight="1">
      <c r="A38" s="297" t="s">
        <v>305</v>
      </c>
      <c r="B38" s="298" t="s">
        <v>144</v>
      </c>
      <c r="C38" s="428">
        <v>849675</v>
      </c>
      <c r="D38" s="421">
        <v>850675</v>
      </c>
    </row>
    <row r="39" spans="1:4" s="237" customFormat="1" ht="12" customHeight="1">
      <c r="A39" s="297" t="s">
        <v>306</v>
      </c>
      <c r="B39" s="299" t="s">
        <v>2</v>
      </c>
      <c r="C39" s="180"/>
      <c r="D39" s="423"/>
    </row>
    <row r="40" spans="1:4" s="303" customFormat="1" ht="12" customHeight="1" thickBot="1">
      <c r="A40" s="296" t="s">
        <v>307</v>
      </c>
      <c r="B40" s="82" t="s">
        <v>308</v>
      </c>
      <c r="C40" s="57">
        <v>54314369</v>
      </c>
      <c r="D40" s="422">
        <v>54313369</v>
      </c>
    </row>
    <row r="41" spans="1:4" s="303" customFormat="1" ht="15" customHeight="1" thickBot="1">
      <c r="A41" s="138" t="s">
        <v>17</v>
      </c>
      <c r="B41" s="139" t="s">
        <v>309</v>
      </c>
      <c r="C41" s="429">
        <f>+C36+C37</f>
        <v>78100145</v>
      </c>
      <c r="D41" s="232">
        <f>+D36+D37</f>
        <v>82464285</v>
      </c>
    </row>
    <row r="42" spans="1:4" s="303" customFormat="1" ht="15" customHeight="1">
      <c r="A42" s="140"/>
      <c r="B42" s="141"/>
      <c r="C42" s="141"/>
      <c r="D42" s="230"/>
    </row>
    <row r="43" spans="1:4" ht="13.5" thickBot="1">
      <c r="A43" s="142"/>
      <c r="B43" s="143"/>
      <c r="C43" s="143"/>
      <c r="D43" s="231"/>
    </row>
    <row r="44" spans="1:4" s="302" customFormat="1" ht="16.5" customHeight="1" thickBot="1">
      <c r="A44" s="144"/>
      <c r="B44" s="145" t="s">
        <v>42</v>
      </c>
      <c r="C44" s="145"/>
      <c r="D44" s="232"/>
    </row>
    <row r="45" spans="1:4" s="304" customFormat="1" ht="12" customHeight="1" thickBot="1">
      <c r="A45" s="125" t="s">
        <v>8</v>
      </c>
      <c r="B45" s="69" t="s">
        <v>310</v>
      </c>
      <c r="C45" s="179">
        <f>SUM(C46:C50)</f>
        <v>77900145</v>
      </c>
      <c r="D45" s="229">
        <f>SUM(D46:D50)</f>
        <v>82264285</v>
      </c>
    </row>
    <row r="46" spans="1:4" ht="12" customHeight="1">
      <c r="A46" s="296" t="s">
        <v>65</v>
      </c>
      <c r="B46" s="7" t="s">
        <v>38</v>
      </c>
      <c r="C46" s="428">
        <v>34736166</v>
      </c>
      <c r="D46" s="421">
        <v>38388166</v>
      </c>
    </row>
    <row r="47" spans="1:4" ht="12" customHeight="1">
      <c r="A47" s="296" t="s">
        <v>66</v>
      </c>
      <c r="B47" s="6" t="s">
        <v>109</v>
      </c>
      <c r="C47" s="55">
        <v>6800981</v>
      </c>
      <c r="D47" s="430">
        <v>7513121</v>
      </c>
    </row>
    <row r="48" spans="1:4" ht="12" customHeight="1">
      <c r="A48" s="296" t="s">
        <v>67</v>
      </c>
      <c r="B48" s="6" t="s">
        <v>84</v>
      </c>
      <c r="C48" s="55">
        <v>36362998</v>
      </c>
      <c r="D48" s="430">
        <v>36362998</v>
      </c>
    </row>
    <row r="49" spans="1:4" ht="12" customHeight="1">
      <c r="A49" s="296" t="s">
        <v>68</v>
      </c>
      <c r="B49" s="6" t="s">
        <v>110</v>
      </c>
      <c r="C49" s="55"/>
      <c r="D49" s="430"/>
    </row>
    <row r="50" spans="1:4" ht="12" customHeight="1" thickBot="1">
      <c r="A50" s="296" t="s">
        <v>85</v>
      </c>
      <c r="B50" s="6" t="s">
        <v>111</v>
      </c>
      <c r="C50" s="55"/>
      <c r="D50" s="430"/>
    </row>
    <row r="51" spans="1:4" ht="12" customHeight="1" thickBot="1">
      <c r="A51" s="125" t="s">
        <v>9</v>
      </c>
      <c r="B51" s="69" t="s">
        <v>311</v>
      </c>
      <c r="C51" s="179">
        <f>SUM(C52:C54)</f>
        <v>200000</v>
      </c>
      <c r="D51" s="229">
        <f>SUM(D52:D54)</f>
        <v>200000</v>
      </c>
    </row>
    <row r="52" spans="1:4" s="304" customFormat="1" ht="12" customHeight="1">
      <c r="A52" s="296" t="s">
        <v>71</v>
      </c>
      <c r="B52" s="7" t="s">
        <v>137</v>
      </c>
      <c r="C52" s="428">
        <v>200000</v>
      </c>
      <c r="D52" s="421">
        <v>200000</v>
      </c>
    </row>
    <row r="53" spans="1:4" ht="12" customHeight="1">
      <c r="A53" s="296" t="s">
        <v>72</v>
      </c>
      <c r="B53" s="6" t="s">
        <v>113</v>
      </c>
      <c r="C53" s="55"/>
      <c r="D53" s="430"/>
    </row>
    <row r="54" spans="1:4" ht="12" customHeight="1">
      <c r="A54" s="296" t="s">
        <v>73</v>
      </c>
      <c r="B54" s="6" t="s">
        <v>43</v>
      </c>
      <c r="C54" s="55"/>
      <c r="D54" s="430"/>
    </row>
    <row r="55" spans="1:4" ht="12" customHeight="1" thickBot="1">
      <c r="A55" s="296" t="s">
        <v>74</v>
      </c>
      <c r="B55" s="6" t="s">
        <v>412</v>
      </c>
      <c r="C55" s="55"/>
      <c r="D55" s="430"/>
    </row>
    <row r="56" spans="1:4" ht="15" customHeight="1" thickBot="1">
      <c r="A56" s="125" t="s">
        <v>10</v>
      </c>
      <c r="B56" s="69" t="s">
        <v>4</v>
      </c>
      <c r="C56" s="427"/>
      <c r="D56" s="228"/>
    </row>
    <row r="57" spans="1:4" ht="13.5" thickBot="1">
      <c r="A57" s="125" t="s">
        <v>11</v>
      </c>
      <c r="B57" s="146" t="s">
        <v>416</v>
      </c>
      <c r="C57" s="429">
        <f>+C45+C51+C56</f>
        <v>78100145</v>
      </c>
      <c r="D57" s="232">
        <f>+D45+D51+D56</f>
        <v>82464285</v>
      </c>
    </row>
    <row r="58" spans="3:4" ht="15" customHeight="1" thickBot="1">
      <c r="C58" s="444"/>
      <c r="D58" s="234"/>
    </row>
    <row r="59" spans="1:4" ht="14.25" customHeight="1" thickBot="1">
      <c r="A59" s="149" t="s">
        <v>407</v>
      </c>
      <c r="B59" s="150"/>
      <c r="C59" s="446">
        <v>11.6</v>
      </c>
      <c r="D59" s="445">
        <v>13.6</v>
      </c>
    </row>
    <row r="60" spans="1:4" ht="13.5" thickBot="1">
      <c r="A60" s="149" t="s">
        <v>131</v>
      </c>
      <c r="B60" s="150"/>
      <c r="C60" s="433">
        <v>0</v>
      </c>
      <c r="D60" s="43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6"/>
  <sheetViews>
    <sheetView view="pageBreakPreview" zoomScaleNormal="130" zoomScaleSheetLayoutView="100" workbookViewId="0" topLeftCell="A64">
      <selection activeCell="D7" sqref="D7"/>
    </sheetView>
  </sheetViews>
  <sheetFormatPr defaultColWidth="9.00390625" defaultRowHeight="12.75"/>
  <cols>
    <col min="1" max="1" width="9.50390625" style="239" customWidth="1"/>
    <col min="2" max="2" width="80.375" style="239" customWidth="1"/>
    <col min="3" max="3" width="17.625" style="239" customWidth="1"/>
    <col min="4" max="4" width="21.625" style="240" customWidth="1"/>
    <col min="5" max="5" width="9.00390625" style="266" customWidth="1"/>
    <col min="6" max="16384" width="9.375" style="266" customWidth="1"/>
  </cols>
  <sheetData>
    <row r="1" spans="1:4" ht="15.75" customHeight="1">
      <c r="A1" s="501" t="s">
        <v>5</v>
      </c>
      <c r="B1" s="501"/>
      <c r="C1" s="501"/>
      <c r="D1" s="501"/>
    </row>
    <row r="2" spans="1:4" ht="15.75" customHeight="1" thickBot="1">
      <c r="A2" s="502" t="s">
        <v>87</v>
      </c>
      <c r="B2" s="502"/>
      <c r="C2" s="81"/>
      <c r="D2" s="174" t="s">
        <v>439</v>
      </c>
    </row>
    <row r="3" spans="1:4" ht="37.5" customHeight="1" thickBot="1">
      <c r="A3" s="21" t="s">
        <v>53</v>
      </c>
      <c r="B3" s="22" t="s">
        <v>7</v>
      </c>
      <c r="C3" s="460" t="s">
        <v>464</v>
      </c>
      <c r="D3" s="30" t="s">
        <v>468</v>
      </c>
    </row>
    <row r="4" spans="1:4" s="267" customFormat="1" ht="12" customHeight="1" thickBot="1">
      <c r="A4" s="261"/>
      <c r="B4" s="262" t="s">
        <v>385</v>
      </c>
      <c r="C4" s="461"/>
      <c r="D4" s="263" t="s">
        <v>386</v>
      </c>
    </row>
    <row r="5" spans="1:4" s="268" customFormat="1" ht="12" customHeight="1" thickBot="1">
      <c r="A5" s="18" t="s">
        <v>8</v>
      </c>
      <c r="B5" s="19" t="s">
        <v>160</v>
      </c>
      <c r="C5" s="251">
        <f>+C6+C7+C8+C9+C10+C11</f>
        <v>136887891</v>
      </c>
      <c r="D5" s="152">
        <f>+D6+D7+D8+D9+D10+D11</f>
        <v>140128272</v>
      </c>
    </row>
    <row r="6" spans="1:4" s="268" customFormat="1" ht="12" customHeight="1">
      <c r="A6" s="13" t="s">
        <v>65</v>
      </c>
      <c r="B6" s="269" t="s">
        <v>161</v>
      </c>
      <c r="C6" s="253">
        <v>64326456</v>
      </c>
      <c r="D6" s="154">
        <v>64326456</v>
      </c>
    </row>
    <row r="7" spans="1:4" s="268" customFormat="1" ht="12" customHeight="1">
      <c r="A7" s="12" t="s">
        <v>66</v>
      </c>
      <c r="B7" s="270" t="s">
        <v>162</v>
      </c>
      <c r="C7" s="252">
        <v>28849517</v>
      </c>
      <c r="D7" s="153">
        <v>28849517</v>
      </c>
    </row>
    <row r="8" spans="1:4" s="268" customFormat="1" ht="12" customHeight="1">
      <c r="A8" s="12" t="s">
        <v>67</v>
      </c>
      <c r="B8" s="270" t="s">
        <v>425</v>
      </c>
      <c r="C8" s="252">
        <v>41651288</v>
      </c>
      <c r="D8" s="153">
        <v>42961622</v>
      </c>
    </row>
    <row r="9" spans="1:4" s="268" customFormat="1" ht="12" customHeight="1">
      <c r="A9" s="12" t="s">
        <v>68</v>
      </c>
      <c r="B9" s="270" t="s">
        <v>163</v>
      </c>
      <c r="C9" s="252">
        <v>2060630</v>
      </c>
      <c r="D9" s="153">
        <v>2697577</v>
      </c>
    </row>
    <row r="10" spans="1:4" s="268" customFormat="1" ht="12" customHeight="1">
      <c r="A10" s="12" t="s">
        <v>85</v>
      </c>
      <c r="B10" s="160" t="s">
        <v>324</v>
      </c>
      <c r="C10" s="252"/>
      <c r="D10" s="153">
        <v>1293100</v>
      </c>
    </row>
    <row r="11" spans="1:4" s="268" customFormat="1" ht="12" customHeight="1" thickBot="1">
      <c r="A11" s="14" t="s">
        <v>69</v>
      </c>
      <c r="B11" s="161" t="s">
        <v>325</v>
      </c>
      <c r="C11" s="252"/>
      <c r="D11" s="153"/>
    </row>
    <row r="12" spans="1:4" s="268" customFormat="1" ht="12" customHeight="1" thickBot="1">
      <c r="A12" s="18" t="s">
        <v>9</v>
      </c>
      <c r="B12" s="159" t="s">
        <v>164</v>
      </c>
      <c r="C12" s="251">
        <f>+C13+C14+C15+C16+C17</f>
        <v>21261130</v>
      </c>
      <c r="D12" s="152">
        <f>+D13+D14+D15+D16+D17</f>
        <v>28558844</v>
      </c>
    </row>
    <row r="13" spans="1:4" s="268" customFormat="1" ht="12" customHeight="1">
      <c r="A13" s="13" t="s">
        <v>71</v>
      </c>
      <c r="B13" s="269" t="s">
        <v>165</v>
      </c>
      <c r="C13" s="253"/>
      <c r="D13" s="154"/>
    </row>
    <row r="14" spans="1:4" s="268" customFormat="1" ht="12" customHeight="1">
      <c r="A14" s="12" t="s">
        <v>72</v>
      </c>
      <c r="B14" s="270" t="s">
        <v>166</v>
      </c>
      <c r="C14" s="252"/>
      <c r="D14" s="153"/>
    </row>
    <row r="15" spans="1:4" s="268" customFormat="1" ht="12" customHeight="1">
      <c r="A15" s="12" t="s">
        <v>73</v>
      </c>
      <c r="B15" s="270" t="s">
        <v>315</v>
      </c>
      <c r="C15" s="252"/>
      <c r="D15" s="153"/>
    </row>
    <row r="16" spans="1:4" s="268" customFormat="1" ht="12" customHeight="1">
      <c r="A16" s="12" t="s">
        <v>74</v>
      </c>
      <c r="B16" s="270" t="s">
        <v>316</v>
      </c>
      <c r="C16" s="252"/>
      <c r="D16" s="153"/>
    </row>
    <row r="17" spans="1:4" s="268" customFormat="1" ht="12" customHeight="1">
      <c r="A17" s="12" t="s">
        <v>75</v>
      </c>
      <c r="B17" s="270" t="s">
        <v>445</v>
      </c>
      <c r="C17" s="252">
        <v>21261130</v>
      </c>
      <c r="D17" s="153">
        <v>28558844</v>
      </c>
    </row>
    <row r="18" spans="1:4" s="268" customFormat="1" ht="12" customHeight="1" thickBot="1">
      <c r="A18" s="14" t="s">
        <v>81</v>
      </c>
      <c r="B18" s="161" t="s">
        <v>168</v>
      </c>
      <c r="C18" s="254"/>
      <c r="D18" s="155"/>
    </row>
    <row r="19" spans="1:4" s="268" customFormat="1" ht="12" customHeight="1" thickBot="1">
      <c r="A19" s="18" t="s">
        <v>10</v>
      </c>
      <c r="B19" s="19" t="s">
        <v>169</v>
      </c>
      <c r="C19" s="251">
        <f>+C20+C21+C22+C23+C24</f>
        <v>29882704</v>
      </c>
      <c r="D19" s="152">
        <f>+D20+D21+D22+D23+D24</f>
        <v>29882704</v>
      </c>
    </row>
    <row r="20" spans="1:4" s="268" customFormat="1" ht="12" customHeight="1">
      <c r="A20" s="13" t="s">
        <v>54</v>
      </c>
      <c r="B20" s="269" t="s">
        <v>170</v>
      </c>
      <c r="C20" s="253">
        <v>29882704</v>
      </c>
      <c r="D20" s="154">
        <v>29882704</v>
      </c>
    </row>
    <row r="21" spans="1:4" s="268" customFormat="1" ht="12" customHeight="1">
      <c r="A21" s="12" t="s">
        <v>55</v>
      </c>
      <c r="B21" s="270" t="s">
        <v>171</v>
      </c>
      <c r="C21" s="252"/>
      <c r="D21" s="153"/>
    </row>
    <row r="22" spans="1:4" s="268" customFormat="1" ht="12" customHeight="1">
      <c r="A22" s="12" t="s">
        <v>56</v>
      </c>
      <c r="B22" s="270" t="s">
        <v>317</v>
      </c>
      <c r="C22" s="252"/>
      <c r="D22" s="153"/>
    </row>
    <row r="23" spans="1:4" s="268" customFormat="1" ht="12" customHeight="1">
      <c r="A23" s="12" t="s">
        <v>57</v>
      </c>
      <c r="B23" s="270" t="s">
        <v>318</v>
      </c>
      <c r="C23" s="252"/>
      <c r="D23" s="153"/>
    </row>
    <row r="24" spans="1:4" s="268" customFormat="1" ht="12" customHeight="1">
      <c r="A24" s="12" t="s">
        <v>97</v>
      </c>
      <c r="B24" s="270" t="s">
        <v>172</v>
      </c>
      <c r="C24" s="252"/>
      <c r="D24" s="153"/>
    </row>
    <row r="25" spans="1:4" s="357" customFormat="1" ht="12" customHeight="1" thickBot="1">
      <c r="A25" s="354" t="s">
        <v>98</v>
      </c>
      <c r="B25" s="355" t="s">
        <v>443</v>
      </c>
      <c r="C25" s="465"/>
      <c r="D25" s="464"/>
    </row>
    <row r="26" spans="1:4" s="268" customFormat="1" ht="12" customHeight="1" thickBot="1">
      <c r="A26" s="18" t="s">
        <v>99</v>
      </c>
      <c r="B26" s="19" t="s">
        <v>426</v>
      </c>
      <c r="C26" s="258">
        <f>SUM(C27:C33)</f>
        <v>32970000</v>
      </c>
      <c r="D26" s="293">
        <f>SUM(D27:D33)</f>
        <v>32970000</v>
      </c>
    </row>
    <row r="27" spans="1:4" s="268" customFormat="1" ht="12" customHeight="1">
      <c r="A27" s="13" t="s">
        <v>175</v>
      </c>
      <c r="B27" s="269" t="s">
        <v>430</v>
      </c>
      <c r="C27" s="253"/>
      <c r="D27" s="154"/>
    </row>
    <row r="28" spans="1:4" s="268" customFormat="1" ht="12" customHeight="1">
      <c r="A28" s="12" t="s">
        <v>176</v>
      </c>
      <c r="B28" s="270" t="s">
        <v>450</v>
      </c>
      <c r="C28" s="252">
        <v>8500000</v>
      </c>
      <c r="D28" s="153">
        <v>8500000</v>
      </c>
    </row>
    <row r="29" spans="1:4" s="268" customFormat="1" ht="12" customHeight="1">
      <c r="A29" s="12" t="s">
        <v>177</v>
      </c>
      <c r="B29" s="270" t="s">
        <v>432</v>
      </c>
      <c r="C29" s="252">
        <v>20000000</v>
      </c>
      <c r="D29" s="153">
        <v>20000000</v>
      </c>
    </row>
    <row r="30" spans="1:4" s="268" customFormat="1" ht="12" customHeight="1">
      <c r="A30" s="12" t="s">
        <v>178</v>
      </c>
      <c r="B30" s="270" t="s">
        <v>433</v>
      </c>
      <c r="C30" s="252"/>
      <c r="D30" s="153"/>
    </row>
    <row r="31" spans="1:4" s="268" customFormat="1" ht="12" customHeight="1">
      <c r="A31" s="12" t="s">
        <v>427</v>
      </c>
      <c r="B31" s="270" t="s">
        <v>179</v>
      </c>
      <c r="C31" s="252">
        <v>3900000</v>
      </c>
      <c r="D31" s="153">
        <v>3900000</v>
      </c>
    </row>
    <row r="32" spans="1:4" s="268" customFormat="1" ht="12" customHeight="1">
      <c r="A32" s="12" t="s">
        <v>428</v>
      </c>
      <c r="B32" s="270" t="s">
        <v>180</v>
      </c>
      <c r="C32" s="252"/>
      <c r="D32" s="153"/>
    </row>
    <row r="33" spans="1:4" s="268" customFormat="1" ht="12" customHeight="1" thickBot="1">
      <c r="A33" s="14" t="s">
        <v>429</v>
      </c>
      <c r="B33" s="340" t="s">
        <v>181</v>
      </c>
      <c r="C33" s="254">
        <v>570000</v>
      </c>
      <c r="D33" s="155">
        <v>570000</v>
      </c>
    </row>
    <row r="34" spans="1:4" s="268" customFormat="1" ht="12" customHeight="1" thickBot="1">
      <c r="A34" s="18" t="s">
        <v>12</v>
      </c>
      <c r="B34" s="19" t="s">
        <v>326</v>
      </c>
      <c r="C34" s="251">
        <f>SUM(C35:C45)</f>
        <v>41842112</v>
      </c>
      <c r="D34" s="152">
        <f>SUM(D35:D45)</f>
        <v>41842112</v>
      </c>
    </row>
    <row r="35" spans="1:4" s="268" customFormat="1" ht="12" customHeight="1">
      <c r="A35" s="13" t="s">
        <v>58</v>
      </c>
      <c r="B35" s="269" t="s">
        <v>184</v>
      </c>
      <c r="C35" s="253"/>
      <c r="D35" s="154"/>
    </row>
    <row r="36" spans="1:4" s="268" customFormat="1" ht="12" customHeight="1">
      <c r="A36" s="12" t="s">
        <v>59</v>
      </c>
      <c r="B36" s="270" t="s">
        <v>185</v>
      </c>
      <c r="C36" s="252">
        <v>17642944</v>
      </c>
      <c r="D36" s="153">
        <v>17642944</v>
      </c>
    </row>
    <row r="37" spans="1:4" s="268" customFormat="1" ht="12" customHeight="1">
      <c r="A37" s="12" t="s">
        <v>60</v>
      </c>
      <c r="B37" s="270" t="s">
        <v>186</v>
      </c>
      <c r="C37" s="252">
        <v>235000</v>
      </c>
      <c r="D37" s="153">
        <v>235000</v>
      </c>
    </row>
    <row r="38" spans="1:4" s="268" customFormat="1" ht="12" customHeight="1">
      <c r="A38" s="12" t="s">
        <v>101</v>
      </c>
      <c r="B38" s="270" t="s">
        <v>187</v>
      </c>
      <c r="C38" s="252">
        <v>2651709</v>
      </c>
      <c r="D38" s="153">
        <v>2651709</v>
      </c>
    </row>
    <row r="39" spans="1:4" s="268" customFormat="1" ht="12" customHeight="1">
      <c r="A39" s="12" t="s">
        <v>102</v>
      </c>
      <c r="B39" s="270" t="s">
        <v>188</v>
      </c>
      <c r="C39" s="252">
        <v>12926540</v>
      </c>
      <c r="D39" s="153">
        <v>12926540</v>
      </c>
    </row>
    <row r="40" spans="1:4" s="268" customFormat="1" ht="12" customHeight="1">
      <c r="A40" s="12" t="s">
        <v>103</v>
      </c>
      <c r="B40" s="270" t="s">
        <v>189</v>
      </c>
      <c r="C40" s="252">
        <v>8385819</v>
      </c>
      <c r="D40" s="153">
        <v>8385819</v>
      </c>
    </row>
    <row r="41" spans="1:4" s="268" customFormat="1" ht="12" customHeight="1">
      <c r="A41" s="12" t="s">
        <v>104</v>
      </c>
      <c r="B41" s="270" t="s">
        <v>190</v>
      </c>
      <c r="C41" s="252"/>
      <c r="D41" s="153"/>
    </row>
    <row r="42" spans="1:4" s="268" customFormat="1" ht="12" customHeight="1">
      <c r="A42" s="12" t="s">
        <v>105</v>
      </c>
      <c r="B42" s="270" t="s">
        <v>434</v>
      </c>
      <c r="C42" s="252"/>
      <c r="D42" s="153"/>
    </row>
    <row r="43" spans="1:4" s="268" customFormat="1" ht="12" customHeight="1">
      <c r="A43" s="12" t="s">
        <v>182</v>
      </c>
      <c r="B43" s="270" t="s">
        <v>192</v>
      </c>
      <c r="C43" s="255"/>
      <c r="D43" s="156"/>
    </row>
    <row r="44" spans="1:4" s="268" customFormat="1" ht="12" customHeight="1">
      <c r="A44" s="14" t="s">
        <v>183</v>
      </c>
      <c r="B44" s="271" t="s">
        <v>328</v>
      </c>
      <c r="C44" s="256"/>
      <c r="D44" s="157"/>
    </row>
    <row r="45" spans="1:4" s="268" customFormat="1" ht="12" customHeight="1" thickBot="1">
      <c r="A45" s="14" t="s">
        <v>327</v>
      </c>
      <c r="B45" s="161" t="s">
        <v>193</v>
      </c>
      <c r="C45" s="256">
        <v>100</v>
      </c>
      <c r="D45" s="157">
        <v>100</v>
      </c>
    </row>
    <row r="46" spans="1:4" s="268" customFormat="1" ht="12" customHeight="1" thickBot="1">
      <c r="A46" s="18" t="s">
        <v>13</v>
      </c>
      <c r="B46" s="19" t="s">
        <v>194</v>
      </c>
      <c r="C46" s="251">
        <f>SUM(C47:C51)</f>
        <v>0</v>
      </c>
      <c r="D46" s="152">
        <f>SUM(D47:D51)</f>
        <v>0</v>
      </c>
    </row>
    <row r="47" spans="1:4" s="268" customFormat="1" ht="12" customHeight="1">
      <c r="A47" s="13" t="s">
        <v>61</v>
      </c>
      <c r="B47" s="269" t="s">
        <v>198</v>
      </c>
      <c r="C47" s="307"/>
      <c r="D47" s="158"/>
    </row>
    <row r="48" spans="1:4" s="268" customFormat="1" ht="12" customHeight="1">
      <c r="A48" s="12" t="s">
        <v>62</v>
      </c>
      <c r="B48" s="270" t="s">
        <v>199</v>
      </c>
      <c r="C48" s="255"/>
      <c r="D48" s="156"/>
    </row>
    <row r="49" spans="1:4" s="268" customFormat="1" ht="12" customHeight="1">
      <c r="A49" s="12" t="s">
        <v>195</v>
      </c>
      <c r="B49" s="270" t="s">
        <v>200</v>
      </c>
      <c r="C49" s="255"/>
      <c r="D49" s="156"/>
    </row>
    <row r="50" spans="1:4" s="268" customFormat="1" ht="12" customHeight="1">
      <c r="A50" s="12" t="s">
        <v>196</v>
      </c>
      <c r="B50" s="270" t="s">
        <v>201</v>
      </c>
      <c r="C50" s="255"/>
      <c r="D50" s="156"/>
    </row>
    <row r="51" spans="1:4" s="268" customFormat="1" ht="12" customHeight="1" thickBot="1">
      <c r="A51" s="14" t="s">
        <v>197</v>
      </c>
      <c r="B51" s="161" t="s">
        <v>202</v>
      </c>
      <c r="C51" s="256"/>
      <c r="D51" s="157"/>
    </row>
    <row r="52" spans="1:4" s="268" customFormat="1" ht="12" customHeight="1" thickBot="1">
      <c r="A52" s="18" t="s">
        <v>106</v>
      </c>
      <c r="B52" s="19" t="s">
        <v>203</v>
      </c>
      <c r="C52" s="251">
        <f>SUM(C53:C55)</f>
        <v>1435000</v>
      </c>
      <c r="D52" s="152">
        <f>SUM(D53:D55)</f>
        <v>1435000</v>
      </c>
    </row>
    <row r="53" spans="1:4" s="268" customFormat="1" ht="12" customHeight="1">
      <c r="A53" s="13" t="s">
        <v>63</v>
      </c>
      <c r="B53" s="269" t="s">
        <v>204</v>
      </c>
      <c r="C53" s="253"/>
      <c r="D53" s="154"/>
    </row>
    <row r="54" spans="1:4" s="268" customFormat="1" ht="12" customHeight="1">
      <c r="A54" s="12" t="s">
        <v>64</v>
      </c>
      <c r="B54" s="270" t="s">
        <v>319</v>
      </c>
      <c r="C54" s="252"/>
      <c r="D54" s="153"/>
    </row>
    <row r="55" spans="1:4" s="268" customFormat="1" ht="12" customHeight="1">
      <c r="A55" s="12" t="s">
        <v>207</v>
      </c>
      <c r="B55" s="270" t="s">
        <v>205</v>
      </c>
      <c r="C55" s="252">
        <v>1435000</v>
      </c>
      <c r="D55" s="153">
        <v>1435000</v>
      </c>
    </row>
    <row r="56" spans="1:4" s="268" customFormat="1" ht="12" customHeight="1" thickBot="1">
      <c r="A56" s="14" t="s">
        <v>208</v>
      </c>
      <c r="B56" s="161" t="s">
        <v>206</v>
      </c>
      <c r="C56" s="254"/>
      <c r="D56" s="155"/>
    </row>
    <row r="57" spans="1:4" s="268" customFormat="1" ht="12" customHeight="1" thickBot="1">
      <c r="A57" s="18" t="s">
        <v>15</v>
      </c>
      <c r="B57" s="159" t="s">
        <v>209</v>
      </c>
      <c r="C57" s="251">
        <f>SUM(C58:C60)</f>
        <v>200000</v>
      </c>
      <c r="D57" s="152">
        <f>SUM(D58:D60)</f>
        <v>200000</v>
      </c>
    </row>
    <row r="58" spans="1:4" s="268" customFormat="1" ht="12" customHeight="1">
      <c r="A58" s="13" t="s">
        <v>107</v>
      </c>
      <c r="B58" s="269" t="s">
        <v>211</v>
      </c>
      <c r="C58" s="255"/>
      <c r="D58" s="156"/>
    </row>
    <row r="59" spans="1:4" s="268" customFormat="1" ht="12" customHeight="1">
      <c r="A59" s="12" t="s">
        <v>108</v>
      </c>
      <c r="B59" s="270" t="s">
        <v>320</v>
      </c>
      <c r="C59" s="255">
        <v>200000</v>
      </c>
      <c r="D59" s="156">
        <v>200000</v>
      </c>
    </row>
    <row r="60" spans="1:4" s="268" customFormat="1" ht="12" customHeight="1">
      <c r="A60" s="12" t="s">
        <v>138</v>
      </c>
      <c r="B60" s="270" t="s">
        <v>212</v>
      </c>
      <c r="C60" s="255"/>
      <c r="D60" s="156"/>
    </row>
    <row r="61" spans="1:4" s="268" customFormat="1" ht="12" customHeight="1" thickBot="1">
      <c r="A61" s="14" t="s">
        <v>210</v>
      </c>
      <c r="B61" s="161" t="s">
        <v>213</v>
      </c>
      <c r="C61" s="255"/>
      <c r="D61" s="156"/>
    </row>
    <row r="62" spans="1:4" s="268" customFormat="1" ht="12" customHeight="1" thickBot="1">
      <c r="A62" s="328" t="s">
        <v>368</v>
      </c>
      <c r="B62" s="19" t="s">
        <v>214</v>
      </c>
      <c r="C62" s="258">
        <f>+C5+C12+C19+C26+C34+C46+C52+C57</f>
        <v>264478837</v>
      </c>
      <c r="D62" s="293">
        <f>+D5+D12+D19+D26+D34+D46+D52+D57</f>
        <v>275016932</v>
      </c>
    </row>
    <row r="63" spans="1:4" s="268" customFormat="1" ht="12" customHeight="1" thickBot="1">
      <c r="A63" s="308" t="s">
        <v>215</v>
      </c>
      <c r="B63" s="159" t="s">
        <v>216</v>
      </c>
      <c r="C63" s="251"/>
      <c r="D63" s="152"/>
    </row>
    <row r="64" spans="1:4" s="268" customFormat="1" ht="12" customHeight="1" thickBot="1">
      <c r="A64" s="308" t="s">
        <v>219</v>
      </c>
      <c r="B64" s="159" t="s">
        <v>220</v>
      </c>
      <c r="C64" s="251"/>
      <c r="D64" s="152"/>
    </row>
    <row r="65" spans="1:4" s="268" customFormat="1" ht="12" customHeight="1" thickBot="1">
      <c r="A65" s="308" t="s">
        <v>221</v>
      </c>
      <c r="B65" s="159" t="s">
        <v>222</v>
      </c>
      <c r="C65" s="251">
        <f>SUM(C66:C67)</f>
        <v>17154472</v>
      </c>
      <c r="D65" s="152">
        <f>SUM(D66:D67)</f>
        <v>17155438</v>
      </c>
    </row>
    <row r="66" spans="1:4" s="268" customFormat="1" ht="12" customHeight="1">
      <c r="A66" s="13" t="s">
        <v>234</v>
      </c>
      <c r="B66" s="269" t="s">
        <v>223</v>
      </c>
      <c r="C66" s="255">
        <v>17154472</v>
      </c>
      <c r="D66" s="156">
        <v>17155438</v>
      </c>
    </row>
    <row r="67" spans="1:4" s="268" customFormat="1" ht="12" customHeight="1" thickBot="1">
      <c r="A67" s="14" t="s">
        <v>235</v>
      </c>
      <c r="B67" s="161" t="s">
        <v>224</v>
      </c>
      <c r="C67" s="255"/>
      <c r="D67" s="156"/>
    </row>
    <row r="68" spans="1:4" s="268" customFormat="1" ht="12" customHeight="1" thickBot="1">
      <c r="A68" s="308" t="s">
        <v>225</v>
      </c>
      <c r="B68" s="159" t="s">
        <v>226</v>
      </c>
      <c r="C68" s="251">
        <f>SUM(C69:C69)</f>
        <v>0</v>
      </c>
      <c r="D68" s="152">
        <f>SUM(D69:D69)</f>
        <v>0</v>
      </c>
    </row>
    <row r="69" spans="1:4" s="268" customFormat="1" ht="12" customHeight="1" thickBot="1">
      <c r="A69" s="16" t="s">
        <v>238</v>
      </c>
      <c r="B69" s="358" t="s">
        <v>444</v>
      </c>
      <c r="C69" s="462"/>
      <c r="D69" s="359"/>
    </row>
    <row r="70" spans="1:4" s="268" customFormat="1" ht="12" customHeight="1" thickBot="1">
      <c r="A70" s="308" t="s">
        <v>229</v>
      </c>
      <c r="B70" s="159" t="s">
        <v>239</v>
      </c>
      <c r="C70" s="370"/>
      <c r="D70" s="164"/>
    </row>
    <row r="71" spans="1:4" s="268" customFormat="1" ht="12" customHeight="1" thickBot="1">
      <c r="A71" s="308" t="s">
        <v>230</v>
      </c>
      <c r="B71" s="159" t="s">
        <v>367</v>
      </c>
      <c r="C71" s="370"/>
      <c r="D71" s="306"/>
    </row>
    <row r="72" spans="1:4" s="268" customFormat="1" ht="13.5" customHeight="1" thickBot="1">
      <c r="A72" s="308" t="s">
        <v>232</v>
      </c>
      <c r="B72" s="159" t="s">
        <v>231</v>
      </c>
      <c r="C72" s="370"/>
      <c r="D72" s="306"/>
    </row>
    <row r="73" spans="1:4" s="268" customFormat="1" ht="15.75" customHeight="1" thickBot="1">
      <c r="A73" s="308" t="s">
        <v>242</v>
      </c>
      <c r="B73" s="272" t="s">
        <v>370</v>
      </c>
      <c r="C73" s="468">
        <f>C65</f>
        <v>17154472</v>
      </c>
      <c r="D73" s="170">
        <f>+D63+D64+D65+D68+D70+D72+D71</f>
        <v>17155438</v>
      </c>
    </row>
    <row r="74" spans="1:4" s="268" customFormat="1" ht="16.5" customHeight="1" thickBot="1">
      <c r="A74" s="309" t="s">
        <v>369</v>
      </c>
      <c r="B74" s="273" t="s">
        <v>371</v>
      </c>
      <c r="C74" s="469">
        <f>C73+C62</f>
        <v>281633309</v>
      </c>
      <c r="D74" s="170">
        <f>+D62+D73</f>
        <v>292172370</v>
      </c>
    </row>
    <row r="75" spans="1:4" s="268" customFormat="1" ht="13.5" customHeight="1">
      <c r="A75" s="3"/>
      <c r="B75" s="4"/>
      <c r="C75" s="4"/>
      <c r="D75" s="171"/>
    </row>
    <row r="76" spans="1:4" ht="16.5" customHeight="1">
      <c r="A76" s="501" t="s">
        <v>36</v>
      </c>
      <c r="B76" s="501"/>
      <c r="C76" s="501"/>
      <c r="D76" s="501"/>
    </row>
    <row r="77" spans="1:4" s="274" customFormat="1" ht="16.5" customHeight="1" thickBot="1">
      <c r="A77" s="503" t="s">
        <v>88</v>
      </c>
      <c r="B77" s="503"/>
      <c r="C77" s="362"/>
      <c r="D77" s="80" t="str">
        <f>D2</f>
        <v>Forintban!</v>
      </c>
    </row>
    <row r="78" spans="1:4" ht="37.5" customHeight="1" thickBot="1">
      <c r="A78" s="21" t="s">
        <v>53</v>
      </c>
      <c r="B78" s="22" t="s">
        <v>37</v>
      </c>
      <c r="C78" s="460" t="s">
        <v>464</v>
      </c>
      <c r="D78" s="30" t="str">
        <f>+D3</f>
        <v>2018. módosított előirányzat     2018.04.27.</v>
      </c>
    </row>
    <row r="79" spans="1:4" s="267" customFormat="1" ht="12" customHeight="1" thickBot="1">
      <c r="A79" s="27"/>
      <c r="B79" s="28" t="s">
        <v>385</v>
      </c>
      <c r="C79" s="463" t="s">
        <v>386</v>
      </c>
      <c r="D79" s="29" t="s">
        <v>387</v>
      </c>
    </row>
    <row r="80" spans="1:4" ht="12" customHeight="1" thickBot="1">
      <c r="A80" s="20" t="s">
        <v>8</v>
      </c>
      <c r="B80" s="26" t="s">
        <v>329</v>
      </c>
      <c r="C80" s="406">
        <f>C81+C82+C83+C84+C85+C98</f>
        <v>241384942</v>
      </c>
      <c r="D80" s="163">
        <f>D81+D82+D83+D84+D85+D98</f>
        <v>251923803</v>
      </c>
    </row>
    <row r="81" spans="1:4" ht="12" customHeight="1">
      <c r="A81" s="15" t="s">
        <v>65</v>
      </c>
      <c r="B81" s="8" t="s">
        <v>38</v>
      </c>
      <c r="C81" s="407">
        <v>109187158</v>
      </c>
      <c r="D81" s="165">
        <v>113985858</v>
      </c>
    </row>
    <row r="82" spans="1:4" ht="12" customHeight="1">
      <c r="A82" s="12" t="s">
        <v>66</v>
      </c>
      <c r="B82" s="6" t="s">
        <v>109</v>
      </c>
      <c r="C82" s="396">
        <v>20645008</v>
      </c>
      <c r="D82" s="166">
        <v>21579086</v>
      </c>
    </row>
    <row r="83" spans="1:4" ht="12" customHeight="1">
      <c r="A83" s="12" t="s">
        <v>67</v>
      </c>
      <c r="B83" s="6" t="s">
        <v>84</v>
      </c>
      <c r="C83" s="397">
        <v>89388186</v>
      </c>
      <c r="D83" s="168">
        <v>89551888</v>
      </c>
    </row>
    <row r="84" spans="1:4" ht="12" customHeight="1">
      <c r="A84" s="12" t="s">
        <v>68</v>
      </c>
      <c r="B84" s="9" t="s">
        <v>110</v>
      </c>
      <c r="C84" s="397">
        <v>3027000</v>
      </c>
      <c r="D84" s="168">
        <v>3027000</v>
      </c>
    </row>
    <row r="85" spans="1:4" ht="12" customHeight="1">
      <c r="A85" s="12" t="s">
        <v>76</v>
      </c>
      <c r="B85" s="17" t="s">
        <v>111</v>
      </c>
      <c r="C85" s="397">
        <f>C92+C97</f>
        <v>11045096</v>
      </c>
      <c r="D85" s="168">
        <f>D92+D97+D88</f>
        <v>11854026</v>
      </c>
    </row>
    <row r="86" spans="1:4" ht="12" customHeight="1">
      <c r="A86" s="12" t="s">
        <v>69</v>
      </c>
      <c r="B86" s="6" t="s">
        <v>334</v>
      </c>
      <c r="C86" s="397"/>
      <c r="D86" s="168"/>
    </row>
    <row r="87" spans="1:4" ht="12" customHeight="1">
      <c r="A87" s="12" t="s">
        <v>70</v>
      </c>
      <c r="B87" s="85" t="s">
        <v>333</v>
      </c>
      <c r="C87" s="397"/>
      <c r="D87" s="168"/>
    </row>
    <row r="88" spans="1:4" ht="12" customHeight="1">
      <c r="A88" s="12" t="s">
        <v>77</v>
      </c>
      <c r="B88" s="85" t="s">
        <v>332</v>
      </c>
      <c r="C88" s="397"/>
      <c r="D88" s="168">
        <v>808930</v>
      </c>
    </row>
    <row r="89" spans="1:4" ht="12" customHeight="1">
      <c r="A89" s="12" t="s">
        <v>78</v>
      </c>
      <c r="B89" s="83" t="s">
        <v>245</v>
      </c>
      <c r="C89" s="397"/>
      <c r="D89" s="168"/>
    </row>
    <row r="90" spans="1:4" ht="12" customHeight="1">
      <c r="A90" s="12" t="s">
        <v>79</v>
      </c>
      <c r="B90" s="84" t="s">
        <v>246</v>
      </c>
      <c r="C90" s="397"/>
      <c r="D90" s="168"/>
    </row>
    <row r="91" spans="1:4" ht="12" customHeight="1">
      <c r="A91" s="12" t="s">
        <v>80</v>
      </c>
      <c r="B91" s="84" t="s">
        <v>247</v>
      </c>
      <c r="C91" s="397"/>
      <c r="D91" s="168"/>
    </row>
    <row r="92" spans="1:4" ht="12" customHeight="1">
      <c r="A92" s="12" t="s">
        <v>82</v>
      </c>
      <c r="B92" s="83" t="s">
        <v>248</v>
      </c>
      <c r="C92" s="397">
        <v>3213896</v>
      </c>
      <c r="D92" s="168">
        <v>3213896</v>
      </c>
    </row>
    <row r="93" spans="1:4" ht="12" customHeight="1">
      <c r="A93" s="12" t="s">
        <v>112</v>
      </c>
      <c r="B93" s="83" t="s">
        <v>249</v>
      </c>
      <c r="C93" s="397"/>
      <c r="D93" s="168"/>
    </row>
    <row r="94" spans="1:4" ht="12" customHeight="1">
      <c r="A94" s="12" t="s">
        <v>243</v>
      </c>
      <c r="B94" s="84" t="s">
        <v>250</v>
      </c>
      <c r="C94" s="397"/>
      <c r="D94" s="168"/>
    </row>
    <row r="95" spans="1:4" ht="12" customHeight="1">
      <c r="A95" s="11" t="s">
        <v>244</v>
      </c>
      <c r="B95" s="85" t="s">
        <v>251</v>
      </c>
      <c r="C95" s="397"/>
      <c r="D95" s="168"/>
    </row>
    <row r="96" spans="1:4" ht="12" customHeight="1">
      <c r="A96" s="12" t="s">
        <v>330</v>
      </c>
      <c r="B96" s="85" t="s">
        <v>252</v>
      </c>
      <c r="C96" s="397"/>
      <c r="D96" s="168"/>
    </row>
    <row r="97" spans="1:4" ht="12" customHeight="1">
      <c r="A97" s="14" t="s">
        <v>331</v>
      </c>
      <c r="B97" s="85" t="s">
        <v>253</v>
      </c>
      <c r="C97" s="397">
        <v>7831200</v>
      </c>
      <c r="D97" s="168">
        <v>7831200</v>
      </c>
    </row>
    <row r="98" spans="1:4" ht="12" customHeight="1">
      <c r="A98" s="12" t="s">
        <v>335</v>
      </c>
      <c r="B98" s="9" t="s">
        <v>39</v>
      </c>
      <c r="C98" s="396">
        <f>C99+C100</f>
        <v>8092494</v>
      </c>
      <c r="D98" s="166">
        <f>D99+D100</f>
        <v>11925945</v>
      </c>
    </row>
    <row r="99" spans="1:4" ht="12" customHeight="1">
      <c r="A99" s="12" t="s">
        <v>336</v>
      </c>
      <c r="B99" s="6" t="s">
        <v>338</v>
      </c>
      <c r="C99" s="396">
        <v>4255627</v>
      </c>
      <c r="D99" s="166">
        <v>8089078</v>
      </c>
    </row>
    <row r="100" spans="1:4" ht="12" customHeight="1" thickBot="1">
      <c r="A100" s="16" t="s">
        <v>337</v>
      </c>
      <c r="B100" s="326" t="s">
        <v>339</v>
      </c>
      <c r="C100" s="408">
        <v>3836867</v>
      </c>
      <c r="D100" s="172">
        <v>3836867</v>
      </c>
    </row>
    <row r="101" spans="1:4" ht="12" customHeight="1" thickBot="1">
      <c r="A101" s="323" t="s">
        <v>9</v>
      </c>
      <c r="B101" s="324" t="s">
        <v>254</v>
      </c>
      <c r="C101" s="466">
        <f>+C102+C104+C106</f>
        <v>35150808</v>
      </c>
      <c r="D101" s="325">
        <f>+D102+D104+D106</f>
        <v>35151008</v>
      </c>
    </row>
    <row r="102" spans="1:4" ht="12" customHeight="1">
      <c r="A102" s="13" t="s">
        <v>71</v>
      </c>
      <c r="B102" s="6" t="s">
        <v>137</v>
      </c>
      <c r="C102" s="395">
        <v>500000</v>
      </c>
      <c r="D102" s="167">
        <v>500000</v>
      </c>
    </row>
    <row r="103" spans="1:4" ht="12" customHeight="1">
      <c r="A103" s="13" t="s">
        <v>72</v>
      </c>
      <c r="B103" s="10" t="s">
        <v>258</v>
      </c>
      <c r="C103" s="395"/>
      <c r="D103" s="167"/>
    </row>
    <row r="104" spans="1:4" ht="12" customHeight="1">
      <c r="A104" s="13" t="s">
        <v>73</v>
      </c>
      <c r="B104" s="10" t="s">
        <v>113</v>
      </c>
      <c r="C104" s="396">
        <v>34245208</v>
      </c>
      <c r="D104" s="166">
        <v>34245208</v>
      </c>
    </row>
    <row r="105" spans="1:4" ht="12" customHeight="1">
      <c r="A105" s="13" t="s">
        <v>74</v>
      </c>
      <c r="B105" s="10" t="s">
        <v>259</v>
      </c>
      <c r="C105" s="409"/>
      <c r="D105" s="166"/>
    </row>
    <row r="106" spans="1:4" ht="12" customHeight="1">
      <c r="A106" s="13" t="s">
        <v>75</v>
      </c>
      <c r="B106" s="161" t="s">
        <v>446</v>
      </c>
      <c r="C106" s="409">
        <f>C109+C110</f>
        <v>405600</v>
      </c>
      <c r="D106" s="166">
        <f>D109+D110</f>
        <v>405800</v>
      </c>
    </row>
    <row r="107" spans="1:4" ht="12" customHeight="1">
      <c r="A107" s="13" t="s">
        <v>81</v>
      </c>
      <c r="B107" s="160" t="s">
        <v>321</v>
      </c>
      <c r="C107" s="409"/>
      <c r="D107" s="166"/>
    </row>
    <row r="108" spans="1:4" ht="12" customHeight="1">
      <c r="A108" s="13" t="s">
        <v>83</v>
      </c>
      <c r="B108" s="265" t="s">
        <v>264</v>
      </c>
      <c r="C108" s="409"/>
      <c r="D108" s="166"/>
    </row>
    <row r="109" spans="1:4" ht="15.75">
      <c r="A109" s="13" t="s">
        <v>114</v>
      </c>
      <c r="B109" s="84" t="s">
        <v>247</v>
      </c>
      <c r="C109" s="409">
        <v>355600</v>
      </c>
      <c r="D109" s="166">
        <v>355800</v>
      </c>
    </row>
    <row r="110" spans="1:4" ht="12" customHeight="1">
      <c r="A110" s="13" t="s">
        <v>115</v>
      </c>
      <c r="B110" s="84" t="s">
        <v>263</v>
      </c>
      <c r="C110" s="409">
        <v>50000</v>
      </c>
      <c r="D110" s="166">
        <v>50000</v>
      </c>
    </row>
    <row r="111" spans="1:4" ht="12" customHeight="1">
      <c r="A111" s="13" t="s">
        <v>116</v>
      </c>
      <c r="B111" s="84" t="s">
        <v>262</v>
      </c>
      <c r="C111" s="409"/>
      <c r="D111" s="166"/>
    </row>
    <row r="112" spans="1:4" ht="12" customHeight="1">
      <c r="A112" s="13" t="s">
        <v>255</v>
      </c>
      <c r="B112" s="84" t="s">
        <v>250</v>
      </c>
      <c r="C112" s="409"/>
      <c r="D112" s="166"/>
    </row>
    <row r="113" spans="1:4" ht="12" customHeight="1">
      <c r="A113" s="13" t="s">
        <v>256</v>
      </c>
      <c r="B113" s="84" t="s">
        <v>261</v>
      </c>
      <c r="C113" s="409"/>
      <c r="D113" s="166"/>
    </row>
    <row r="114" spans="1:4" ht="16.5" thickBot="1">
      <c r="A114" s="11" t="s">
        <v>257</v>
      </c>
      <c r="B114" s="84" t="s">
        <v>260</v>
      </c>
      <c r="C114" s="410"/>
      <c r="D114" s="168"/>
    </row>
    <row r="115" spans="1:4" ht="12" customHeight="1" thickBot="1">
      <c r="A115" s="18" t="s">
        <v>10</v>
      </c>
      <c r="B115" s="69" t="s">
        <v>340</v>
      </c>
      <c r="C115" s="394">
        <f>+C80+C101</f>
        <v>276535750</v>
      </c>
      <c r="D115" s="164">
        <f>+D80+D101</f>
        <v>287074811</v>
      </c>
    </row>
    <row r="116" spans="1:4" ht="12" customHeight="1" thickBot="1">
      <c r="A116" s="18" t="s">
        <v>11</v>
      </c>
      <c r="B116" s="69" t="s">
        <v>341</v>
      </c>
      <c r="C116" s="394">
        <f>+C117+C118+C119</f>
        <v>0</v>
      </c>
      <c r="D116" s="164">
        <f>+D117+D118+D119</f>
        <v>0</v>
      </c>
    </row>
    <row r="117" spans="1:4" ht="12" customHeight="1">
      <c r="A117" s="13" t="s">
        <v>175</v>
      </c>
      <c r="B117" s="10" t="s">
        <v>348</v>
      </c>
      <c r="C117" s="409"/>
      <c r="D117" s="166"/>
    </row>
    <row r="118" spans="1:4" ht="12" customHeight="1">
      <c r="A118" s="13" t="s">
        <v>176</v>
      </c>
      <c r="B118" s="10" t="s">
        <v>349</v>
      </c>
      <c r="C118" s="409"/>
      <c r="D118" s="166"/>
    </row>
    <row r="119" spans="1:4" ht="12" customHeight="1" thickBot="1">
      <c r="A119" s="11" t="s">
        <v>177</v>
      </c>
      <c r="B119" s="10" t="s">
        <v>350</v>
      </c>
      <c r="C119" s="409"/>
      <c r="D119" s="166"/>
    </row>
    <row r="120" spans="1:4" ht="12" customHeight="1" thickBot="1">
      <c r="A120" s="18" t="s">
        <v>12</v>
      </c>
      <c r="B120" s="69" t="s">
        <v>342</v>
      </c>
      <c r="C120" s="394">
        <f>SUM(C121:C126)</f>
        <v>0</v>
      </c>
      <c r="D120" s="164">
        <f>SUM(D121:D126)</f>
        <v>0</v>
      </c>
    </row>
    <row r="121" spans="1:4" ht="12" customHeight="1">
      <c r="A121" s="13" t="s">
        <v>58</v>
      </c>
      <c r="B121" s="7" t="s">
        <v>351</v>
      </c>
      <c r="C121" s="409"/>
      <c r="D121" s="166"/>
    </row>
    <row r="122" spans="1:4" ht="12" customHeight="1">
      <c r="A122" s="13" t="s">
        <v>59</v>
      </c>
      <c r="B122" s="7" t="s">
        <v>343</v>
      </c>
      <c r="C122" s="409"/>
      <c r="D122" s="166"/>
    </row>
    <row r="123" spans="1:4" ht="12" customHeight="1">
      <c r="A123" s="13" t="s">
        <v>60</v>
      </c>
      <c r="B123" s="7" t="s">
        <v>344</v>
      </c>
      <c r="C123" s="409"/>
      <c r="D123" s="166"/>
    </row>
    <row r="124" spans="1:4" ht="12" customHeight="1">
      <c r="A124" s="13" t="s">
        <v>101</v>
      </c>
      <c r="B124" s="7" t="s">
        <v>345</v>
      </c>
      <c r="C124" s="409"/>
      <c r="D124" s="166"/>
    </row>
    <row r="125" spans="1:4" ht="12" customHeight="1">
      <c r="A125" s="13" t="s">
        <v>102</v>
      </c>
      <c r="B125" s="7" t="s">
        <v>346</v>
      </c>
      <c r="C125" s="409"/>
      <c r="D125" s="166"/>
    </row>
    <row r="126" spans="1:4" ht="12" customHeight="1" thickBot="1">
      <c r="A126" s="11" t="s">
        <v>103</v>
      </c>
      <c r="B126" s="7" t="s">
        <v>347</v>
      </c>
      <c r="C126" s="409"/>
      <c r="D126" s="166"/>
    </row>
    <row r="127" spans="1:4" ht="12" customHeight="1" thickBot="1">
      <c r="A127" s="18" t="s">
        <v>13</v>
      </c>
      <c r="B127" s="69" t="s">
        <v>355</v>
      </c>
      <c r="C127" s="399">
        <f>+C128+C129+C130+C131</f>
        <v>5097559</v>
      </c>
      <c r="D127" s="170">
        <f>+D128+D129+D130+D131</f>
        <v>5097559</v>
      </c>
    </row>
    <row r="128" spans="1:4" ht="12" customHeight="1">
      <c r="A128" s="13" t="s">
        <v>61</v>
      </c>
      <c r="B128" s="7" t="s">
        <v>265</v>
      </c>
      <c r="C128" s="409"/>
      <c r="D128" s="166"/>
    </row>
    <row r="129" spans="1:4" ht="12" customHeight="1">
      <c r="A129" s="13" t="s">
        <v>62</v>
      </c>
      <c r="B129" s="7" t="s">
        <v>266</v>
      </c>
      <c r="C129" s="409">
        <v>5097559</v>
      </c>
      <c r="D129" s="166">
        <v>5097559</v>
      </c>
    </row>
    <row r="130" spans="1:4" ht="12" customHeight="1">
      <c r="A130" s="13" t="s">
        <v>195</v>
      </c>
      <c r="B130" s="7" t="s">
        <v>356</v>
      </c>
      <c r="C130" s="409"/>
      <c r="D130" s="166"/>
    </row>
    <row r="131" spans="1:4" ht="12" customHeight="1" thickBot="1">
      <c r="A131" s="11" t="s">
        <v>196</v>
      </c>
      <c r="B131" s="5" t="s">
        <v>285</v>
      </c>
      <c r="C131" s="409"/>
      <c r="D131" s="166"/>
    </row>
    <row r="132" spans="1:4" ht="12" customHeight="1" thickBot="1">
      <c r="A132" s="18" t="s">
        <v>14</v>
      </c>
      <c r="B132" s="69" t="s">
        <v>357</v>
      </c>
      <c r="C132" s="411">
        <f>SUM(C133:C137)</f>
        <v>0</v>
      </c>
      <c r="D132" s="173">
        <f>SUM(D133:D137)</f>
        <v>0</v>
      </c>
    </row>
    <row r="133" spans="1:4" ht="12" customHeight="1">
      <c r="A133" s="13" t="s">
        <v>63</v>
      </c>
      <c r="B133" s="7" t="s">
        <v>352</v>
      </c>
      <c r="C133" s="409"/>
      <c r="D133" s="166"/>
    </row>
    <row r="134" spans="1:4" ht="12" customHeight="1">
      <c r="A134" s="13" t="s">
        <v>64</v>
      </c>
      <c r="B134" s="7" t="s">
        <v>359</v>
      </c>
      <c r="C134" s="409"/>
      <c r="D134" s="166"/>
    </row>
    <row r="135" spans="1:4" ht="12" customHeight="1">
      <c r="A135" s="13" t="s">
        <v>207</v>
      </c>
      <c r="B135" s="7" t="s">
        <v>354</v>
      </c>
      <c r="C135" s="409"/>
      <c r="D135" s="166"/>
    </row>
    <row r="136" spans="1:4" ht="12" customHeight="1">
      <c r="A136" s="13" t="s">
        <v>208</v>
      </c>
      <c r="B136" s="7" t="s">
        <v>360</v>
      </c>
      <c r="C136" s="409"/>
      <c r="D136" s="166"/>
    </row>
    <row r="137" spans="1:4" ht="12" customHeight="1" thickBot="1">
      <c r="A137" s="13" t="s">
        <v>358</v>
      </c>
      <c r="B137" s="7" t="s">
        <v>361</v>
      </c>
      <c r="C137" s="409"/>
      <c r="D137" s="166"/>
    </row>
    <row r="138" spans="1:4" ht="12" customHeight="1" thickBot="1">
      <c r="A138" s="18" t="s">
        <v>15</v>
      </c>
      <c r="B138" s="69" t="s">
        <v>362</v>
      </c>
      <c r="C138" s="467"/>
      <c r="D138" s="327"/>
    </row>
    <row r="139" spans="1:4" ht="12" customHeight="1" thickBot="1">
      <c r="A139" s="18" t="s">
        <v>16</v>
      </c>
      <c r="B139" s="69" t="s">
        <v>363</v>
      </c>
      <c r="C139" s="467"/>
      <c r="D139" s="327"/>
    </row>
    <row r="140" spans="1:10" ht="15" customHeight="1" thickBot="1">
      <c r="A140" s="18" t="s">
        <v>17</v>
      </c>
      <c r="B140" s="69" t="s">
        <v>365</v>
      </c>
      <c r="C140" s="412">
        <f>+C116+C120+C127+C132+C138+C139</f>
        <v>5097559</v>
      </c>
      <c r="D140" s="275">
        <f>+D116+D120+D127+D132+D138+D139</f>
        <v>5097559</v>
      </c>
      <c r="G140" s="276"/>
      <c r="H140" s="277"/>
      <c r="I140" s="277"/>
      <c r="J140" s="277"/>
    </row>
    <row r="141" spans="1:4" s="268" customFormat="1" ht="12.75" customHeight="1" thickBot="1">
      <c r="A141" s="162" t="s">
        <v>18</v>
      </c>
      <c r="B141" s="238" t="s">
        <v>364</v>
      </c>
      <c r="C141" s="412">
        <f>+C115+C140</f>
        <v>281633309</v>
      </c>
      <c r="D141" s="275">
        <f>+D115+D140</f>
        <v>292172370</v>
      </c>
    </row>
    <row r="142" ht="7.5" customHeight="1"/>
    <row r="143" spans="1:4" ht="15.75">
      <c r="A143" s="504" t="s">
        <v>267</v>
      </c>
      <c r="B143" s="504"/>
      <c r="C143" s="504"/>
      <c r="D143" s="504"/>
    </row>
    <row r="144" spans="1:4" ht="15" customHeight="1" thickBot="1">
      <c r="A144" s="502" t="s">
        <v>89</v>
      </c>
      <c r="B144" s="502"/>
      <c r="C144" s="81"/>
      <c r="D144" s="174" t="str">
        <f>D77</f>
        <v>Forintban!</v>
      </c>
    </row>
    <row r="145" spans="1:5" ht="13.5" customHeight="1" thickBot="1">
      <c r="A145" s="18">
        <v>1</v>
      </c>
      <c r="B145" s="25" t="s">
        <v>366</v>
      </c>
      <c r="C145" s="164">
        <f>+C62-C115</f>
        <v>-12056913</v>
      </c>
      <c r="D145" s="164">
        <f>+D62-D115</f>
        <v>-12057879</v>
      </c>
      <c r="E145" s="278"/>
    </row>
    <row r="146" spans="1:4" ht="27.75" customHeight="1" thickBot="1">
      <c r="A146" s="18" t="s">
        <v>9</v>
      </c>
      <c r="B146" s="25" t="s">
        <v>372</v>
      </c>
      <c r="C146" s="164">
        <f>+C73-C140</f>
        <v>12056913</v>
      </c>
      <c r="D146" s="164">
        <f>+D73-D140</f>
        <v>12057879</v>
      </c>
    </row>
  </sheetData>
  <sheetProtection/>
  <mergeCells count="6">
    <mergeCell ref="A1:D1"/>
    <mergeCell ref="A2:B2"/>
    <mergeCell ref="A77:B77"/>
    <mergeCell ref="A143:D143"/>
    <mergeCell ref="A144:B144"/>
    <mergeCell ref="A76:D7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7" r:id="rId1"/>
  <headerFooter alignWithMargins="0">
    <oddHeader>&amp;C&amp;"Times New Roman CE,Félkövér"&amp;12
Murakeresztúr Község Önkormányzat
2018. ÉVI KÖLTSÉGVETÉSÉNEK ÖSSZEVONT MÉRLEGE&amp;10
&amp;R&amp;"Times New Roman CE,Félkövér dőlt"&amp;11 1.1. melléklet a 4/2018. (IV.27.) önkormányzati rendelethez</oddHeader>
  </headerFooter>
  <rowBreaks count="1" manualBreakCount="1">
    <brk id="7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45" zoomScaleNormal="145" workbookViewId="0" topLeftCell="A1">
      <selection activeCell="D2" sqref="D2"/>
    </sheetView>
  </sheetViews>
  <sheetFormatPr defaultColWidth="9.00390625" defaultRowHeight="12.75"/>
  <cols>
    <col min="1" max="1" width="12.375" style="147" customWidth="1"/>
    <col min="2" max="2" width="65.50390625" style="148" customWidth="1"/>
    <col min="3" max="4" width="19.6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+CONCATENATE("8.3.2. melléklet a 4/",LEFT(ÖSSZEFÜGGÉSEK!A5,4),". (IV.27.) önkormányzati rendelethez")</f>
        <v>8.3.2. melléklet a 4/2018. (IV.27.) önkormányzati rendelethez</v>
      </c>
    </row>
    <row r="2" spans="1:4" s="300" customFormat="1" ht="25.5" customHeight="1">
      <c r="A2" s="259" t="s">
        <v>129</v>
      </c>
      <c r="B2" s="222" t="s">
        <v>452</v>
      </c>
      <c r="C2" s="363"/>
      <c r="D2" s="235" t="s">
        <v>45</v>
      </c>
    </row>
    <row r="3" spans="1:4" s="300" customFormat="1" ht="36.75" thickBot="1">
      <c r="A3" s="294" t="s">
        <v>128</v>
      </c>
      <c r="B3" s="223" t="s">
        <v>313</v>
      </c>
      <c r="C3" s="364"/>
      <c r="D3" s="236" t="s">
        <v>44</v>
      </c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24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3145511</v>
      </c>
      <c r="D8" s="229">
        <f>SUM(D9:D19)</f>
        <v>3145511</v>
      </c>
    </row>
    <row r="9" spans="1:4" s="237" customFormat="1" ht="12" customHeight="1">
      <c r="A9" s="295" t="s">
        <v>65</v>
      </c>
      <c r="B9" s="8" t="s">
        <v>184</v>
      </c>
      <c r="C9" s="424"/>
      <c r="D9" s="416"/>
    </row>
    <row r="10" spans="1:4" s="237" customFormat="1" ht="12" customHeight="1">
      <c r="A10" s="296" t="s">
        <v>66</v>
      </c>
      <c r="B10" s="6" t="s">
        <v>185</v>
      </c>
      <c r="C10" s="176">
        <v>2476780</v>
      </c>
      <c r="D10" s="417">
        <v>2476780</v>
      </c>
    </row>
    <row r="11" spans="1:4" s="237" customFormat="1" ht="12" customHeight="1">
      <c r="A11" s="296" t="s">
        <v>67</v>
      </c>
      <c r="B11" s="6" t="s">
        <v>186</v>
      </c>
      <c r="C11" s="176"/>
      <c r="D11" s="417"/>
    </row>
    <row r="12" spans="1:4" s="237" customFormat="1" ht="12" customHeight="1">
      <c r="A12" s="296" t="s">
        <v>68</v>
      </c>
      <c r="B12" s="6" t="s">
        <v>187</v>
      </c>
      <c r="C12" s="176"/>
      <c r="D12" s="417"/>
    </row>
    <row r="13" spans="1:4" s="237" customFormat="1" ht="12" customHeight="1">
      <c r="A13" s="296" t="s">
        <v>85</v>
      </c>
      <c r="B13" s="6" t="s">
        <v>188</v>
      </c>
      <c r="C13" s="176"/>
      <c r="D13" s="417"/>
    </row>
    <row r="14" spans="1:4" s="237" customFormat="1" ht="12" customHeight="1">
      <c r="A14" s="296" t="s">
        <v>69</v>
      </c>
      <c r="B14" s="6" t="s">
        <v>294</v>
      </c>
      <c r="C14" s="176">
        <v>668731</v>
      </c>
      <c r="D14" s="417">
        <v>668731</v>
      </c>
    </row>
    <row r="15" spans="1:4" s="237" customFormat="1" ht="12" customHeight="1">
      <c r="A15" s="296" t="s">
        <v>70</v>
      </c>
      <c r="B15" s="5" t="s">
        <v>295</v>
      </c>
      <c r="C15" s="176"/>
      <c r="D15" s="417"/>
    </row>
    <row r="16" spans="1:4" s="237" customFormat="1" ht="12" customHeight="1">
      <c r="A16" s="296" t="s">
        <v>77</v>
      </c>
      <c r="B16" s="6" t="s">
        <v>191</v>
      </c>
      <c r="C16" s="426"/>
      <c r="D16" s="419"/>
    </row>
    <row r="17" spans="1:4" s="303" customFormat="1" ht="12" customHeight="1">
      <c r="A17" s="296" t="s">
        <v>78</v>
      </c>
      <c r="B17" s="6" t="s">
        <v>192</v>
      </c>
      <c r="C17" s="176"/>
      <c r="D17" s="417"/>
    </row>
    <row r="18" spans="1:4" s="303" customFormat="1" ht="12" customHeight="1">
      <c r="A18" s="296" t="s">
        <v>79</v>
      </c>
      <c r="B18" s="6" t="s">
        <v>328</v>
      </c>
      <c r="C18" s="178"/>
      <c r="D18" s="420"/>
    </row>
    <row r="19" spans="1:4" s="303" customFormat="1" ht="12" customHeight="1" thickBot="1">
      <c r="A19" s="296" t="s">
        <v>80</v>
      </c>
      <c r="B19" s="5" t="s">
        <v>193</v>
      </c>
      <c r="C19" s="178"/>
      <c r="D19" s="420"/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0</v>
      </c>
    </row>
    <row r="21" spans="1:4" s="303" customFormat="1" ht="12" customHeight="1">
      <c r="A21" s="296" t="s">
        <v>71</v>
      </c>
      <c r="B21" s="7" t="s">
        <v>165</v>
      </c>
      <c r="C21" s="176"/>
      <c r="D21" s="417"/>
    </row>
    <row r="22" spans="1:4" s="303" customFormat="1" ht="12" customHeight="1">
      <c r="A22" s="296" t="s">
        <v>72</v>
      </c>
      <c r="B22" s="6" t="s">
        <v>297</v>
      </c>
      <c r="C22" s="176"/>
      <c r="D22" s="417"/>
    </row>
    <row r="23" spans="1:4" s="303" customFormat="1" ht="12" customHeight="1">
      <c r="A23" s="296" t="s">
        <v>73</v>
      </c>
      <c r="B23" s="6" t="s">
        <v>298</v>
      </c>
      <c r="C23" s="176"/>
      <c r="D23" s="417"/>
    </row>
    <row r="24" spans="1:4" s="303" customFormat="1" ht="12" customHeight="1" thickBot="1">
      <c r="A24" s="296" t="s">
        <v>74</v>
      </c>
      <c r="B24" s="6" t="s">
        <v>413</v>
      </c>
      <c r="C24" s="176"/>
      <c r="D24" s="417"/>
    </row>
    <row r="25" spans="1:4" s="303" customFormat="1" ht="12" customHeight="1" thickBot="1">
      <c r="A25" s="125" t="s">
        <v>10</v>
      </c>
      <c r="B25" s="69" t="s">
        <v>100</v>
      </c>
      <c r="C25" s="427"/>
      <c r="D25" s="228"/>
    </row>
    <row r="26" spans="1:4" s="303" customFormat="1" ht="12" customHeight="1" thickBot="1">
      <c r="A26" s="125" t="s">
        <v>11</v>
      </c>
      <c r="B26" s="69" t="s">
        <v>299</v>
      </c>
      <c r="C26" s="179">
        <f>+C27+C28</f>
        <v>0</v>
      </c>
      <c r="D26" s="229">
        <f>+D27+D28</f>
        <v>0</v>
      </c>
    </row>
    <row r="27" spans="1:4" s="303" customFormat="1" ht="12" customHeight="1">
      <c r="A27" s="297" t="s">
        <v>175</v>
      </c>
      <c r="B27" s="298" t="s">
        <v>297</v>
      </c>
      <c r="C27" s="428"/>
      <c r="D27" s="421"/>
    </row>
    <row r="28" spans="1:4" s="303" customFormat="1" ht="12" customHeight="1">
      <c r="A28" s="297" t="s">
        <v>176</v>
      </c>
      <c r="B28" s="299" t="s">
        <v>300</v>
      </c>
      <c r="C28" s="180"/>
      <c r="D28" s="423"/>
    </row>
    <row r="29" spans="1:4" s="303" customFormat="1" ht="12" customHeight="1" thickBot="1">
      <c r="A29" s="296" t="s">
        <v>177</v>
      </c>
      <c r="B29" s="82" t="s">
        <v>414</v>
      </c>
      <c r="C29" s="57"/>
      <c r="D29" s="422"/>
    </row>
    <row r="30" spans="1:4" s="303" customFormat="1" ht="12" customHeight="1" thickBot="1">
      <c r="A30" s="125" t="s">
        <v>12</v>
      </c>
      <c r="B30" s="69" t="s">
        <v>301</v>
      </c>
      <c r="C30" s="179">
        <f>+C31+C32+C33</f>
        <v>0</v>
      </c>
      <c r="D30" s="229">
        <f>+D31+D32+D33</f>
        <v>0</v>
      </c>
    </row>
    <row r="31" spans="1:4" s="303" customFormat="1" ht="12" customHeight="1">
      <c r="A31" s="297" t="s">
        <v>58</v>
      </c>
      <c r="B31" s="298" t="s">
        <v>198</v>
      </c>
      <c r="C31" s="428"/>
      <c r="D31" s="421"/>
    </row>
    <row r="32" spans="1:4" s="303" customFormat="1" ht="12" customHeight="1">
      <c r="A32" s="297" t="s">
        <v>59</v>
      </c>
      <c r="B32" s="299" t="s">
        <v>199</v>
      </c>
      <c r="C32" s="180"/>
      <c r="D32" s="423"/>
    </row>
    <row r="33" spans="1:4" s="303" customFormat="1" ht="12" customHeight="1" thickBot="1">
      <c r="A33" s="296" t="s">
        <v>60</v>
      </c>
      <c r="B33" s="82" t="s">
        <v>200</v>
      </c>
      <c r="C33" s="57"/>
      <c r="D33" s="422"/>
    </row>
    <row r="34" spans="1:4" s="237" customFormat="1" ht="12" customHeight="1" thickBot="1">
      <c r="A34" s="125" t="s">
        <v>13</v>
      </c>
      <c r="B34" s="69" t="s">
        <v>270</v>
      </c>
      <c r="C34" s="427"/>
      <c r="D34" s="228"/>
    </row>
    <row r="35" spans="1:4" s="237" customFormat="1" ht="12" customHeight="1" thickBot="1">
      <c r="A35" s="125" t="s">
        <v>14</v>
      </c>
      <c r="B35" s="69" t="s">
        <v>302</v>
      </c>
      <c r="C35" s="427"/>
      <c r="D35" s="228"/>
    </row>
    <row r="36" spans="1:4" s="237" customFormat="1" ht="12" customHeight="1" thickBot="1">
      <c r="A36" s="122" t="s">
        <v>15</v>
      </c>
      <c r="B36" s="69" t="s">
        <v>415</v>
      </c>
      <c r="C36" s="179">
        <f>+C8+C20+C25+C26+C30+C34+C35</f>
        <v>3145511</v>
      </c>
      <c r="D36" s="229">
        <f>+D8+D20+D25+D26+D30+D34+D35</f>
        <v>3145511</v>
      </c>
    </row>
    <row r="37" spans="1:4" s="237" customFormat="1" ht="12" customHeight="1" thickBot="1">
      <c r="A37" s="138" t="s">
        <v>16</v>
      </c>
      <c r="B37" s="69" t="s">
        <v>304</v>
      </c>
      <c r="C37" s="179">
        <f>+C38+C39+C40</f>
        <v>0</v>
      </c>
      <c r="D37" s="229">
        <f>+D38+D39+D40</f>
        <v>0</v>
      </c>
    </row>
    <row r="38" spans="1:4" s="237" customFormat="1" ht="12" customHeight="1">
      <c r="A38" s="297" t="s">
        <v>305</v>
      </c>
      <c r="B38" s="298" t="s">
        <v>144</v>
      </c>
      <c r="C38" s="428"/>
      <c r="D38" s="421"/>
    </row>
    <row r="39" spans="1:4" s="237" customFormat="1" ht="12" customHeight="1">
      <c r="A39" s="297" t="s">
        <v>306</v>
      </c>
      <c r="B39" s="299" t="s">
        <v>2</v>
      </c>
      <c r="C39" s="180"/>
      <c r="D39" s="423"/>
    </row>
    <row r="40" spans="1:4" s="303" customFormat="1" ht="12" customHeight="1" thickBot="1">
      <c r="A40" s="296" t="s">
        <v>307</v>
      </c>
      <c r="B40" s="82" t="s">
        <v>308</v>
      </c>
      <c r="C40" s="57"/>
      <c r="D40" s="422"/>
    </row>
    <row r="41" spans="1:4" s="303" customFormat="1" ht="15" customHeight="1" thickBot="1">
      <c r="A41" s="138" t="s">
        <v>17</v>
      </c>
      <c r="B41" s="139" t="s">
        <v>309</v>
      </c>
      <c r="C41" s="429">
        <f>+C36+C37</f>
        <v>3145511</v>
      </c>
      <c r="D41" s="232">
        <f>+D36+D37</f>
        <v>3145511</v>
      </c>
    </row>
    <row r="42" spans="1:4" s="303" customFormat="1" ht="15" customHeight="1">
      <c r="A42" s="140"/>
      <c r="B42" s="141"/>
      <c r="C42" s="141"/>
      <c r="D42" s="230"/>
    </row>
    <row r="43" spans="1:4" ht="13.5" thickBot="1">
      <c r="A43" s="142"/>
      <c r="B43" s="143"/>
      <c r="C43" s="143"/>
      <c r="D43" s="231"/>
    </row>
    <row r="44" spans="1:4" s="302" customFormat="1" ht="16.5" customHeight="1" thickBot="1">
      <c r="A44" s="144"/>
      <c r="B44" s="145" t="s">
        <v>42</v>
      </c>
      <c r="C44" s="145"/>
      <c r="D44" s="232"/>
    </row>
    <row r="45" spans="1:4" s="304" customFormat="1" ht="12" customHeight="1" thickBot="1">
      <c r="A45" s="125" t="s">
        <v>8</v>
      </c>
      <c r="B45" s="69" t="s">
        <v>310</v>
      </c>
      <c r="C45" s="434">
        <f>SUM(C46:C50)</f>
        <v>3145511</v>
      </c>
      <c r="D45" s="183">
        <f>SUM(D46:D50)</f>
        <v>3145511</v>
      </c>
    </row>
    <row r="46" spans="1:4" ht="12" customHeight="1">
      <c r="A46" s="296" t="s">
        <v>65</v>
      </c>
      <c r="B46" s="7" t="s">
        <v>38</v>
      </c>
      <c r="C46" s="438">
        <v>720516</v>
      </c>
      <c r="D46" s="54">
        <v>720516</v>
      </c>
    </row>
    <row r="47" spans="1:4" ht="12" customHeight="1">
      <c r="A47" s="296" t="s">
        <v>66</v>
      </c>
      <c r="B47" s="6" t="s">
        <v>109</v>
      </c>
      <c r="C47" s="447">
        <v>141662</v>
      </c>
      <c r="D47" s="56">
        <v>141662</v>
      </c>
    </row>
    <row r="48" spans="1:4" ht="12" customHeight="1">
      <c r="A48" s="296" t="s">
        <v>67</v>
      </c>
      <c r="B48" s="6" t="s">
        <v>84</v>
      </c>
      <c r="C48" s="447">
        <v>2283333</v>
      </c>
      <c r="D48" s="56">
        <v>2283333</v>
      </c>
    </row>
    <row r="49" spans="1:4" ht="12" customHeight="1">
      <c r="A49" s="296" t="s">
        <v>68</v>
      </c>
      <c r="B49" s="6" t="s">
        <v>110</v>
      </c>
      <c r="C49" s="447"/>
      <c r="D49" s="56"/>
    </row>
    <row r="50" spans="1:4" ht="12" customHeight="1" thickBot="1">
      <c r="A50" s="296" t="s">
        <v>85</v>
      </c>
      <c r="B50" s="6" t="s">
        <v>111</v>
      </c>
      <c r="C50" s="447"/>
      <c r="D50" s="56"/>
    </row>
    <row r="51" spans="1:4" ht="12" customHeight="1" thickBot="1">
      <c r="A51" s="125" t="s">
        <v>9</v>
      </c>
      <c r="B51" s="69" t="s">
        <v>311</v>
      </c>
      <c r="C51" s="434">
        <f>SUM(C52:C54)</f>
        <v>0</v>
      </c>
      <c r="D51" s="183">
        <f>SUM(D52:D54)</f>
        <v>0</v>
      </c>
    </row>
    <row r="52" spans="1:4" s="304" customFormat="1" ht="12" customHeight="1">
      <c r="A52" s="296" t="s">
        <v>71</v>
      </c>
      <c r="B52" s="7" t="s">
        <v>137</v>
      </c>
      <c r="C52" s="438"/>
      <c r="D52" s="54"/>
    </row>
    <row r="53" spans="1:4" ht="12" customHeight="1">
      <c r="A53" s="296" t="s">
        <v>72</v>
      </c>
      <c r="B53" s="6" t="s">
        <v>113</v>
      </c>
      <c r="C53" s="447"/>
      <c r="D53" s="56"/>
    </row>
    <row r="54" spans="1:4" ht="12" customHeight="1">
      <c r="A54" s="296" t="s">
        <v>73</v>
      </c>
      <c r="B54" s="6" t="s">
        <v>43</v>
      </c>
      <c r="C54" s="447"/>
      <c r="D54" s="56"/>
    </row>
    <row r="55" spans="1:4" ht="12" customHeight="1" thickBot="1">
      <c r="A55" s="296" t="s">
        <v>74</v>
      </c>
      <c r="B55" s="6" t="s">
        <v>412</v>
      </c>
      <c r="C55" s="447"/>
      <c r="D55" s="56"/>
    </row>
    <row r="56" spans="1:4" ht="15" customHeight="1" thickBot="1">
      <c r="A56" s="125" t="s">
        <v>10</v>
      </c>
      <c r="B56" s="69" t="s">
        <v>4</v>
      </c>
      <c r="C56" s="437"/>
      <c r="D56" s="208"/>
    </row>
    <row r="57" spans="1:4" ht="13.5" thickBot="1">
      <c r="A57" s="125" t="s">
        <v>11</v>
      </c>
      <c r="B57" s="146" t="s">
        <v>416</v>
      </c>
      <c r="C57" s="448">
        <f>+C45+C51+C56</f>
        <v>3145511</v>
      </c>
      <c r="D57" s="233">
        <f>+D45+D51+D56</f>
        <v>3145511</v>
      </c>
    </row>
    <row r="58" spans="3:4" ht="15" customHeight="1" thickBot="1">
      <c r="C58" s="234"/>
      <c r="D58" s="451"/>
    </row>
    <row r="59" spans="1:4" ht="14.25" customHeight="1" thickBot="1">
      <c r="A59" s="149" t="s">
        <v>407</v>
      </c>
      <c r="B59" s="150"/>
      <c r="C59" s="449">
        <v>0.4</v>
      </c>
      <c r="D59" s="361">
        <v>0.4</v>
      </c>
    </row>
    <row r="60" spans="1:4" ht="13.5" thickBot="1">
      <c r="A60" s="149" t="s">
        <v>131</v>
      </c>
      <c r="B60" s="150"/>
      <c r="C60" s="450">
        <v>0</v>
      </c>
      <c r="D60" s="6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" sqref="F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BreakPreview" zoomScaleNormal="130" zoomScaleSheetLayoutView="100" workbookViewId="0" topLeftCell="A61">
      <selection activeCell="B5" sqref="B5"/>
    </sheetView>
  </sheetViews>
  <sheetFormatPr defaultColWidth="9.00390625" defaultRowHeight="12.75"/>
  <cols>
    <col min="1" max="1" width="7.875" style="239" customWidth="1"/>
    <col min="2" max="2" width="67.875" style="239" customWidth="1"/>
    <col min="3" max="3" width="16.375" style="239" customWidth="1"/>
    <col min="4" max="4" width="16.125" style="240" customWidth="1"/>
    <col min="5" max="5" width="9.00390625" style="266" customWidth="1"/>
    <col min="6" max="16384" width="9.375" style="266" customWidth="1"/>
  </cols>
  <sheetData>
    <row r="1" spans="1:4" ht="15.75" customHeight="1">
      <c r="A1" s="501" t="s">
        <v>5</v>
      </c>
      <c r="B1" s="501"/>
      <c r="C1" s="501"/>
      <c r="D1" s="501"/>
    </row>
    <row r="2" spans="1:4" ht="15.75" customHeight="1" thickBot="1">
      <c r="A2" s="502" t="s">
        <v>87</v>
      </c>
      <c r="B2" s="502"/>
      <c r="C2" s="81"/>
      <c r="D2" s="174" t="str">
        <f>'1.1.sz.mell.'!D2</f>
        <v>Forintban!</v>
      </c>
    </row>
    <row r="3" spans="1:4" ht="37.5" customHeight="1" thickBot="1">
      <c r="A3" s="21" t="s">
        <v>53</v>
      </c>
      <c r="B3" s="22" t="s">
        <v>7</v>
      </c>
      <c r="C3" s="460" t="s">
        <v>466</v>
      </c>
      <c r="D3" s="30" t="s">
        <v>467</v>
      </c>
    </row>
    <row r="4" spans="1:4" s="267" customFormat="1" ht="12" customHeight="1" thickBot="1">
      <c r="A4" s="261"/>
      <c r="B4" s="262" t="s">
        <v>385</v>
      </c>
      <c r="C4" s="461" t="s">
        <v>386</v>
      </c>
      <c r="D4" s="263" t="s">
        <v>387</v>
      </c>
    </row>
    <row r="5" spans="1:4" s="268" customFormat="1" ht="12" customHeight="1" thickBot="1">
      <c r="A5" s="18" t="s">
        <v>8</v>
      </c>
      <c r="B5" s="19" t="s">
        <v>160</v>
      </c>
      <c r="C5" s="394">
        <f>+C6+C7+C8+C9+C10+C11</f>
        <v>136887891</v>
      </c>
      <c r="D5" s="164">
        <f>+D6+D7+D8+D9+D10+D11</f>
        <v>140128272</v>
      </c>
    </row>
    <row r="6" spans="1:4" s="268" customFormat="1" ht="12" customHeight="1">
      <c r="A6" s="13" t="s">
        <v>65</v>
      </c>
      <c r="B6" s="269" t="s">
        <v>161</v>
      </c>
      <c r="C6" s="395">
        <v>64326456</v>
      </c>
      <c r="D6" s="167">
        <v>64326456</v>
      </c>
    </row>
    <row r="7" spans="1:4" s="268" customFormat="1" ht="12" customHeight="1">
      <c r="A7" s="12" t="s">
        <v>66</v>
      </c>
      <c r="B7" s="270" t="s">
        <v>162</v>
      </c>
      <c r="C7" s="396">
        <v>28849517</v>
      </c>
      <c r="D7" s="166">
        <v>28849517</v>
      </c>
    </row>
    <row r="8" spans="1:4" s="268" customFormat="1" ht="12" customHeight="1">
      <c r="A8" s="12" t="s">
        <v>67</v>
      </c>
      <c r="B8" s="270" t="s">
        <v>425</v>
      </c>
      <c r="C8" s="396">
        <v>41651288</v>
      </c>
      <c r="D8" s="166">
        <v>42961622</v>
      </c>
    </row>
    <row r="9" spans="1:4" s="268" customFormat="1" ht="12" customHeight="1">
      <c r="A9" s="12" t="s">
        <v>68</v>
      </c>
      <c r="B9" s="270" t="s">
        <v>163</v>
      </c>
      <c r="C9" s="396">
        <v>2060630</v>
      </c>
      <c r="D9" s="166">
        <v>2697577</v>
      </c>
    </row>
    <row r="10" spans="1:4" s="268" customFormat="1" ht="12" customHeight="1">
      <c r="A10" s="12" t="s">
        <v>85</v>
      </c>
      <c r="B10" s="160" t="s">
        <v>324</v>
      </c>
      <c r="C10" s="396"/>
      <c r="D10" s="166">
        <v>1293100</v>
      </c>
    </row>
    <row r="11" spans="1:4" s="268" customFormat="1" ht="12" customHeight="1" thickBot="1">
      <c r="A11" s="14" t="s">
        <v>69</v>
      </c>
      <c r="B11" s="161" t="s">
        <v>325</v>
      </c>
      <c r="C11" s="396"/>
      <c r="D11" s="166"/>
    </row>
    <row r="12" spans="1:4" s="268" customFormat="1" ht="12" customHeight="1" thickBot="1">
      <c r="A12" s="18" t="s">
        <v>9</v>
      </c>
      <c r="B12" s="159" t="s">
        <v>164</v>
      </c>
      <c r="C12" s="394">
        <f>+C13+C14+C15+C16+C17</f>
        <v>21261130</v>
      </c>
      <c r="D12" s="164">
        <f>+D13+D14+D15+D16+D17</f>
        <v>28558844</v>
      </c>
    </row>
    <row r="13" spans="1:4" s="268" customFormat="1" ht="12" customHeight="1">
      <c r="A13" s="13" t="s">
        <v>71</v>
      </c>
      <c r="B13" s="269" t="s">
        <v>165</v>
      </c>
      <c r="C13" s="395"/>
      <c r="D13" s="167"/>
    </row>
    <row r="14" spans="1:4" s="268" customFormat="1" ht="12" customHeight="1">
      <c r="A14" s="12" t="s">
        <v>72</v>
      </c>
      <c r="B14" s="270" t="s">
        <v>166</v>
      </c>
      <c r="C14" s="396"/>
      <c r="D14" s="166"/>
    </row>
    <row r="15" spans="1:4" s="268" customFormat="1" ht="12" customHeight="1">
      <c r="A15" s="12" t="s">
        <v>73</v>
      </c>
      <c r="B15" s="270" t="s">
        <v>315</v>
      </c>
      <c r="C15" s="396"/>
      <c r="D15" s="166"/>
    </row>
    <row r="16" spans="1:4" s="268" customFormat="1" ht="12" customHeight="1">
      <c r="A16" s="12" t="s">
        <v>74</v>
      </c>
      <c r="B16" s="270" t="s">
        <v>316</v>
      </c>
      <c r="C16" s="396"/>
      <c r="D16" s="166"/>
    </row>
    <row r="17" spans="1:4" s="268" customFormat="1" ht="12" customHeight="1">
      <c r="A17" s="12" t="s">
        <v>75</v>
      </c>
      <c r="B17" s="270" t="s">
        <v>445</v>
      </c>
      <c r="C17" s="396">
        <v>21261130</v>
      </c>
      <c r="D17" s="166">
        <v>28558844</v>
      </c>
    </row>
    <row r="18" spans="1:4" s="268" customFormat="1" ht="12" customHeight="1" thickBot="1">
      <c r="A18" s="14" t="s">
        <v>81</v>
      </c>
      <c r="B18" s="161" t="s">
        <v>168</v>
      </c>
      <c r="C18" s="397"/>
      <c r="D18" s="168"/>
    </row>
    <row r="19" spans="1:4" s="268" customFormat="1" ht="12" customHeight="1" thickBot="1">
      <c r="A19" s="18" t="s">
        <v>10</v>
      </c>
      <c r="B19" s="19" t="s">
        <v>169</v>
      </c>
      <c r="C19" s="394">
        <f>+C20+C21+C22+C23+C24</f>
        <v>29882704</v>
      </c>
      <c r="D19" s="164">
        <f>+D20+D21+D22+D23+D24</f>
        <v>29882704</v>
      </c>
    </row>
    <row r="20" spans="1:4" s="268" customFormat="1" ht="12" customHeight="1">
      <c r="A20" s="13" t="s">
        <v>54</v>
      </c>
      <c r="B20" s="269" t="s">
        <v>170</v>
      </c>
      <c r="C20" s="395">
        <v>29882704</v>
      </c>
      <c r="D20" s="167">
        <v>29882704</v>
      </c>
    </row>
    <row r="21" spans="1:4" s="268" customFormat="1" ht="12" customHeight="1">
      <c r="A21" s="12" t="s">
        <v>55</v>
      </c>
      <c r="B21" s="270" t="s">
        <v>171</v>
      </c>
      <c r="C21" s="396"/>
      <c r="D21" s="166"/>
    </row>
    <row r="22" spans="1:4" s="268" customFormat="1" ht="12" customHeight="1">
      <c r="A22" s="12" t="s">
        <v>56</v>
      </c>
      <c r="B22" s="270" t="s">
        <v>317</v>
      </c>
      <c r="C22" s="396"/>
      <c r="D22" s="166"/>
    </row>
    <row r="23" spans="1:4" s="268" customFormat="1" ht="12" customHeight="1">
      <c r="A23" s="12" t="s">
        <v>57</v>
      </c>
      <c r="B23" s="270" t="s">
        <v>318</v>
      </c>
      <c r="C23" s="396"/>
      <c r="D23" s="166"/>
    </row>
    <row r="24" spans="1:4" s="268" customFormat="1" ht="12" customHeight="1">
      <c r="A24" s="12" t="s">
        <v>97</v>
      </c>
      <c r="B24" s="270" t="s">
        <v>172</v>
      </c>
      <c r="C24" s="396"/>
      <c r="D24" s="166"/>
    </row>
    <row r="25" spans="1:4" s="268" customFormat="1" ht="12" customHeight="1" thickBot="1">
      <c r="A25" s="14" t="s">
        <v>98</v>
      </c>
      <c r="B25" s="271" t="s">
        <v>173</v>
      </c>
      <c r="C25" s="397"/>
      <c r="D25" s="168"/>
    </row>
    <row r="26" spans="1:4" s="268" customFormat="1" ht="12" customHeight="1" thickBot="1">
      <c r="A26" s="18" t="s">
        <v>99</v>
      </c>
      <c r="B26" s="19" t="s">
        <v>435</v>
      </c>
      <c r="C26" s="399">
        <f>SUM(C27:C33)</f>
        <v>30570000</v>
      </c>
      <c r="D26" s="170">
        <f>SUM(D27:D33)</f>
        <v>30570000</v>
      </c>
    </row>
    <row r="27" spans="1:4" s="268" customFormat="1" ht="12" customHeight="1">
      <c r="A27" s="13" t="s">
        <v>175</v>
      </c>
      <c r="B27" s="269" t="s">
        <v>430</v>
      </c>
      <c r="C27" s="395"/>
      <c r="D27" s="167"/>
    </row>
    <row r="28" spans="1:4" s="268" customFormat="1" ht="12" customHeight="1">
      <c r="A28" s="12" t="s">
        <v>176</v>
      </c>
      <c r="B28" s="270" t="s">
        <v>450</v>
      </c>
      <c r="C28" s="396">
        <v>8500000</v>
      </c>
      <c r="D28" s="166">
        <v>8500000</v>
      </c>
    </row>
    <row r="29" spans="1:4" s="268" customFormat="1" ht="12" customHeight="1">
      <c r="A29" s="12" t="s">
        <v>177</v>
      </c>
      <c r="B29" s="270" t="s">
        <v>432</v>
      </c>
      <c r="C29" s="396">
        <v>17600000</v>
      </c>
      <c r="D29" s="166">
        <v>17600000</v>
      </c>
    </row>
    <row r="30" spans="1:4" s="268" customFormat="1" ht="12" customHeight="1">
      <c r="A30" s="12" t="s">
        <v>178</v>
      </c>
      <c r="B30" s="270" t="s">
        <v>433</v>
      </c>
      <c r="C30" s="396"/>
      <c r="D30" s="166"/>
    </row>
    <row r="31" spans="1:4" s="268" customFormat="1" ht="12" customHeight="1">
      <c r="A31" s="12" t="s">
        <v>427</v>
      </c>
      <c r="B31" s="270" t="s">
        <v>179</v>
      </c>
      <c r="C31" s="396">
        <v>3900000</v>
      </c>
      <c r="D31" s="166">
        <v>3900000</v>
      </c>
    </row>
    <row r="32" spans="1:4" s="268" customFormat="1" ht="12" customHeight="1">
      <c r="A32" s="12" t="s">
        <v>428</v>
      </c>
      <c r="B32" s="270" t="s">
        <v>180</v>
      </c>
      <c r="C32" s="396"/>
      <c r="D32" s="166"/>
    </row>
    <row r="33" spans="1:4" s="268" customFormat="1" ht="12" customHeight="1" thickBot="1">
      <c r="A33" s="14" t="s">
        <v>429</v>
      </c>
      <c r="B33" s="340" t="s">
        <v>181</v>
      </c>
      <c r="C33" s="397">
        <v>570000</v>
      </c>
      <c r="D33" s="168">
        <v>570000</v>
      </c>
    </row>
    <row r="34" spans="1:4" s="268" customFormat="1" ht="12" customHeight="1" thickBot="1">
      <c r="A34" s="18" t="s">
        <v>12</v>
      </c>
      <c r="B34" s="19" t="s">
        <v>326</v>
      </c>
      <c r="C34" s="394">
        <f>SUM(C35:C45)</f>
        <v>38696601</v>
      </c>
      <c r="D34" s="164">
        <f>SUM(D35:D45)</f>
        <v>38696601</v>
      </c>
    </row>
    <row r="35" spans="1:4" s="268" customFormat="1" ht="12" customHeight="1">
      <c r="A35" s="13" t="s">
        <v>58</v>
      </c>
      <c r="B35" s="269" t="s">
        <v>184</v>
      </c>
      <c r="C35" s="395"/>
      <c r="D35" s="167"/>
    </row>
    <row r="36" spans="1:4" s="268" customFormat="1" ht="12" customHeight="1">
      <c r="A36" s="12" t="s">
        <v>59</v>
      </c>
      <c r="B36" s="270" t="s">
        <v>185</v>
      </c>
      <c r="C36" s="396">
        <v>15166164</v>
      </c>
      <c r="D36" s="166">
        <v>15166164</v>
      </c>
    </row>
    <row r="37" spans="1:4" s="268" customFormat="1" ht="12" customHeight="1">
      <c r="A37" s="12" t="s">
        <v>60</v>
      </c>
      <c r="B37" s="270" t="s">
        <v>186</v>
      </c>
      <c r="C37" s="396">
        <v>235000</v>
      </c>
      <c r="D37" s="166">
        <v>235000</v>
      </c>
    </row>
    <row r="38" spans="1:4" s="268" customFormat="1" ht="12" customHeight="1">
      <c r="A38" s="12" t="s">
        <v>101</v>
      </c>
      <c r="B38" s="270" t="s">
        <v>187</v>
      </c>
      <c r="C38" s="396">
        <v>2651709</v>
      </c>
      <c r="D38" s="166">
        <v>2651709</v>
      </c>
    </row>
    <row r="39" spans="1:4" s="268" customFormat="1" ht="12" customHeight="1">
      <c r="A39" s="12" t="s">
        <v>102</v>
      </c>
      <c r="B39" s="270" t="s">
        <v>188</v>
      </c>
      <c r="C39" s="396">
        <v>12926540</v>
      </c>
      <c r="D39" s="166">
        <v>12926540</v>
      </c>
    </row>
    <row r="40" spans="1:4" s="268" customFormat="1" ht="12" customHeight="1">
      <c r="A40" s="12" t="s">
        <v>103</v>
      </c>
      <c r="B40" s="270" t="s">
        <v>189</v>
      </c>
      <c r="C40" s="396">
        <v>7717088</v>
      </c>
      <c r="D40" s="166">
        <v>7717088</v>
      </c>
    </row>
    <row r="41" spans="1:4" s="268" customFormat="1" ht="12" customHeight="1">
      <c r="A41" s="12" t="s">
        <v>104</v>
      </c>
      <c r="B41" s="270" t="s">
        <v>190</v>
      </c>
      <c r="C41" s="396"/>
      <c r="D41" s="166"/>
    </row>
    <row r="42" spans="1:4" s="268" customFormat="1" ht="12" customHeight="1">
      <c r="A42" s="12" t="s">
        <v>105</v>
      </c>
      <c r="B42" s="270" t="s">
        <v>434</v>
      </c>
      <c r="C42" s="396"/>
      <c r="D42" s="166"/>
    </row>
    <row r="43" spans="1:4" s="268" customFormat="1" ht="12" customHeight="1">
      <c r="A43" s="12" t="s">
        <v>182</v>
      </c>
      <c r="B43" s="270" t="s">
        <v>192</v>
      </c>
      <c r="C43" s="401"/>
      <c r="D43" s="169"/>
    </row>
    <row r="44" spans="1:4" s="268" customFormat="1" ht="12" customHeight="1">
      <c r="A44" s="14" t="s">
        <v>183</v>
      </c>
      <c r="B44" s="271" t="s">
        <v>328</v>
      </c>
      <c r="C44" s="402"/>
      <c r="D44" s="257"/>
    </row>
    <row r="45" spans="1:4" s="268" customFormat="1" ht="12" customHeight="1" thickBot="1">
      <c r="A45" s="14" t="s">
        <v>327</v>
      </c>
      <c r="B45" s="161" t="s">
        <v>193</v>
      </c>
      <c r="C45" s="402">
        <v>100</v>
      </c>
      <c r="D45" s="257">
        <v>100</v>
      </c>
    </row>
    <row r="46" spans="1:4" s="268" customFormat="1" ht="12" customHeight="1" thickBot="1">
      <c r="A46" s="18" t="s">
        <v>13</v>
      </c>
      <c r="B46" s="19" t="s">
        <v>194</v>
      </c>
      <c r="C46" s="394">
        <f>SUM(C47:C51)</f>
        <v>0</v>
      </c>
      <c r="D46" s="164">
        <f>SUM(D47:D51)</f>
        <v>0</v>
      </c>
    </row>
    <row r="47" spans="1:4" s="268" customFormat="1" ht="12" customHeight="1">
      <c r="A47" s="13" t="s">
        <v>61</v>
      </c>
      <c r="B47" s="269" t="s">
        <v>198</v>
      </c>
      <c r="C47" s="404"/>
      <c r="D47" s="305"/>
    </row>
    <row r="48" spans="1:4" s="268" customFormat="1" ht="12" customHeight="1">
      <c r="A48" s="12" t="s">
        <v>62</v>
      </c>
      <c r="B48" s="270" t="s">
        <v>199</v>
      </c>
      <c r="C48" s="401"/>
      <c r="D48" s="169"/>
    </row>
    <row r="49" spans="1:4" s="268" customFormat="1" ht="12" customHeight="1">
      <c r="A49" s="12" t="s">
        <v>195</v>
      </c>
      <c r="B49" s="270" t="s">
        <v>200</v>
      </c>
      <c r="C49" s="401"/>
      <c r="D49" s="169"/>
    </row>
    <row r="50" spans="1:4" s="268" customFormat="1" ht="12" customHeight="1">
      <c r="A50" s="12" t="s">
        <v>196</v>
      </c>
      <c r="B50" s="270" t="s">
        <v>201</v>
      </c>
      <c r="C50" s="401"/>
      <c r="D50" s="169"/>
    </row>
    <row r="51" spans="1:4" s="268" customFormat="1" ht="12" customHeight="1" thickBot="1">
      <c r="A51" s="14" t="s">
        <v>197</v>
      </c>
      <c r="B51" s="161" t="s">
        <v>202</v>
      </c>
      <c r="C51" s="402"/>
      <c r="D51" s="257"/>
    </row>
    <row r="52" spans="1:4" s="268" customFormat="1" ht="12" customHeight="1" thickBot="1">
      <c r="A52" s="18" t="s">
        <v>106</v>
      </c>
      <c r="B52" s="19" t="s">
        <v>203</v>
      </c>
      <c r="C52" s="394">
        <f>SUM(C53:C55)</f>
        <v>1435000</v>
      </c>
      <c r="D52" s="164">
        <f>SUM(D53:D55)</f>
        <v>1435000</v>
      </c>
    </row>
    <row r="53" spans="1:4" s="268" customFormat="1" ht="12" customHeight="1">
      <c r="A53" s="13" t="s">
        <v>63</v>
      </c>
      <c r="B53" s="269" t="s">
        <v>204</v>
      </c>
      <c r="C53" s="395"/>
      <c r="D53" s="167"/>
    </row>
    <row r="54" spans="1:4" s="268" customFormat="1" ht="12" customHeight="1">
      <c r="A54" s="12" t="s">
        <v>64</v>
      </c>
      <c r="B54" s="270" t="s">
        <v>319</v>
      </c>
      <c r="C54" s="396"/>
      <c r="D54" s="166"/>
    </row>
    <row r="55" spans="1:4" s="268" customFormat="1" ht="12" customHeight="1">
      <c r="A55" s="12" t="s">
        <v>207</v>
      </c>
      <c r="B55" s="270" t="s">
        <v>205</v>
      </c>
      <c r="C55" s="396">
        <v>1435000</v>
      </c>
      <c r="D55" s="166">
        <v>1435000</v>
      </c>
    </row>
    <row r="56" spans="1:4" s="268" customFormat="1" ht="12" customHeight="1" thickBot="1">
      <c r="A56" s="14" t="s">
        <v>208</v>
      </c>
      <c r="B56" s="161" t="s">
        <v>206</v>
      </c>
      <c r="C56" s="397"/>
      <c r="D56" s="168"/>
    </row>
    <row r="57" spans="1:4" s="268" customFormat="1" ht="12" customHeight="1" thickBot="1">
      <c r="A57" s="18" t="s">
        <v>15</v>
      </c>
      <c r="B57" s="159" t="s">
        <v>209</v>
      </c>
      <c r="C57" s="394">
        <f>SUM(C58:C60)</f>
        <v>200000</v>
      </c>
      <c r="D57" s="164">
        <f>SUM(D58:D60)</f>
        <v>200000</v>
      </c>
    </row>
    <row r="58" spans="1:4" s="268" customFormat="1" ht="12" customHeight="1">
      <c r="A58" s="13" t="s">
        <v>107</v>
      </c>
      <c r="B58" s="269" t="s">
        <v>211</v>
      </c>
      <c r="C58" s="401"/>
      <c r="D58" s="169"/>
    </row>
    <row r="59" spans="1:4" s="268" customFormat="1" ht="12" customHeight="1">
      <c r="A59" s="12" t="s">
        <v>108</v>
      </c>
      <c r="B59" s="270" t="s">
        <v>320</v>
      </c>
      <c r="C59" s="401">
        <v>200000</v>
      </c>
      <c r="D59" s="169">
        <v>200000</v>
      </c>
    </row>
    <row r="60" spans="1:4" s="268" customFormat="1" ht="12" customHeight="1">
      <c r="A60" s="12" t="s">
        <v>138</v>
      </c>
      <c r="B60" s="270" t="s">
        <v>212</v>
      </c>
      <c r="C60" s="401"/>
      <c r="D60" s="169"/>
    </row>
    <row r="61" spans="1:4" s="268" customFormat="1" ht="12" customHeight="1" thickBot="1">
      <c r="A61" s="14" t="s">
        <v>210</v>
      </c>
      <c r="B61" s="161" t="s">
        <v>213</v>
      </c>
      <c r="C61" s="401"/>
      <c r="D61" s="169"/>
    </row>
    <row r="62" spans="1:4" s="268" customFormat="1" ht="12" customHeight="1" thickBot="1">
      <c r="A62" s="328" t="s">
        <v>368</v>
      </c>
      <c r="B62" s="19" t="s">
        <v>214</v>
      </c>
      <c r="C62" s="399">
        <f>+C5+C12+C19+C26+C34+C46+C52+C57</f>
        <v>258933326</v>
      </c>
      <c r="D62" s="170">
        <f>+D5+D12+D19+D26+D34+D46+D52+D57</f>
        <v>269471421</v>
      </c>
    </row>
    <row r="63" spans="1:4" s="268" customFormat="1" ht="12" customHeight="1" thickBot="1">
      <c r="A63" s="308" t="s">
        <v>215</v>
      </c>
      <c r="B63" s="159" t="s">
        <v>216</v>
      </c>
      <c r="C63" s="394">
        <f>SUM(C64:C66)</f>
        <v>0</v>
      </c>
      <c r="D63" s="164">
        <f>SUM(D64:D66)</f>
        <v>0</v>
      </c>
    </row>
    <row r="64" spans="1:4" s="268" customFormat="1" ht="12" customHeight="1">
      <c r="A64" s="13" t="s">
        <v>233</v>
      </c>
      <c r="B64" s="269" t="s">
        <v>217</v>
      </c>
      <c r="C64" s="401"/>
      <c r="D64" s="169"/>
    </row>
    <row r="65" spans="1:4" s="268" customFormat="1" ht="12" customHeight="1">
      <c r="A65" s="12" t="s">
        <v>240</v>
      </c>
      <c r="B65" s="270" t="s">
        <v>218</v>
      </c>
      <c r="C65" s="401"/>
      <c r="D65" s="169"/>
    </row>
    <row r="66" spans="1:4" s="268" customFormat="1" ht="12" customHeight="1" thickBot="1">
      <c r="A66" s="14" t="s">
        <v>241</v>
      </c>
      <c r="B66" s="322" t="s">
        <v>353</v>
      </c>
      <c r="C66" s="401"/>
      <c r="D66" s="169"/>
    </row>
    <row r="67" spans="1:4" s="268" customFormat="1" ht="12" customHeight="1" thickBot="1">
      <c r="A67" s="308" t="s">
        <v>219</v>
      </c>
      <c r="B67" s="159" t="s">
        <v>220</v>
      </c>
      <c r="C67" s="394"/>
      <c r="D67" s="164"/>
    </row>
    <row r="68" spans="1:4" s="268" customFormat="1" ht="12" customHeight="1" thickBot="1">
      <c r="A68" s="308" t="s">
        <v>221</v>
      </c>
      <c r="B68" s="159" t="s">
        <v>222</v>
      </c>
      <c r="C68" s="394">
        <f>SUM(C69:C70)</f>
        <v>17154472</v>
      </c>
      <c r="D68" s="164">
        <f>SUM(D69:D70)</f>
        <v>17155438</v>
      </c>
    </row>
    <row r="69" spans="1:4" s="268" customFormat="1" ht="12" customHeight="1">
      <c r="A69" s="13" t="s">
        <v>234</v>
      </c>
      <c r="B69" s="269" t="s">
        <v>223</v>
      </c>
      <c r="C69" s="401">
        <v>17154472</v>
      </c>
      <c r="D69" s="169">
        <v>17155438</v>
      </c>
    </row>
    <row r="70" spans="1:4" s="268" customFormat="1" ht="12" customHeight="1" thickBot="1">
      <c r="A70" s="14" t="s">
        <v>235</v>
      </c>
      <c r="B70" s="161" t="s">
        <v>224</v>
      </c>
      <c r="C70" s="401"/>
      <c r="D70" s="169"/>
    </row>
    <row r="71" spans="1:4" s="268" customFormat="1" ht="12" customHeight="1" thickBot="1">
      <c r="A71" s="308" t="s">
        <v>225</v>
      </c>
      <c r="B71" s="159" t="s">
        <v>226</v>
      </c>
      <c r="C71" s="394"/>
      <c r="D71" s="164"/>
    </row>
    <row r="72" spans="1:4" s="268" customFormat="1" ht="12" customHeight="1" thickBot="1">
      <c r="A72" s="308" t="s">
        <v>229</v>
      </c>
      <c r="B72" s="159" t="s">
        <v>239</v>
      </c>
      <c r="C72" s="370"/>
      <c r="D72" s="164"/>
    </row>
    <row r="73" spans="1:4" s="268" customFormat="1" ht="12" customHeight="1" thickBot="1">
      <c r="A73" s="308" t="s">
        <v>230</v>
      </c>
      <c r="B73" s="159" t="s">
        <v>367</v>
      </c>
      <c r="C73" s="370"/>
      <c r="D73" s="306"/>
    </row>
    <row r="74" spans="1:4" s="268" customFormat="1" ht="13.5" customHeight="1" thickBot="1">
      <c r="A74" s="308" t="s">
        <v>232</v>
      </c>
      <c r="B74" s="159" t="s">
        <v>231</v>
      </c>
      <c r="C74" s="370"/>
      <c r="D74" s="306"/>
    </row>
    <row r="75" spans="1:4" s="268" customFormat="1" ht="15.75" customHeight="1" thickBot="1">
      <c r="A75" s="308" t="s">
        <v>242</v>
      </c>
      <c r="B75" s="272" t="s">
        <v>370</v>
      </c>
      <c r="C75" s="468">
        <f>C68</f>
        <v>17154472</v>
      </c>
      <c r="D75" s="170">
        <f>+D63+D67+D68+D71+D72+D74+D73</f>
        <v>17155438</v>
      </c>
    </row>
    <row r="76" spans="1:4" s="268" customFormat="1" ht="16.5" customHeight="1" thickBot="1">
      <c r="A76" s="309" t="s">
        <v>369</v>
      </c>
      <c r="B76" s="273" t="s">
        <v>371</v>
      </c>
      <c r="C76" s="469">
        <f>C75+C62</f>
        <v>276087798</v>
      </c>
      <c r="D76" s="170">
        <f>+D62+D75</f>
        <v>286626859</v>
      </c>
    </row>
    <row r="77" spans="1:4" s="268" customFormat="1" ht="15" customHeight="1">
      <c r="A77" s="3"/>
      <c r="B77" s="4"/>
      <c r="C77" s="4"/>
      <c r="D77" s="171"/>
    </row>
    <row r="78" spans="1:4" ht="16.5" customHeight="1">
      <c r="A78" s="501" t="s">
        <v>36</v>
      </c>
      <c r="B78" s="501"/>
      <c r="C78" s="501"/>
      <c r="D78" s="501"/>
    </row>
    <row r="79" spans="1:4" s="274" customFormat="1" ht="16.5" customHeight="1" thickBot="1">
      <c r="A79" s="503" t="s">
        <v>88</v>
      </c>
      <c r="B79" s="503"/>
      <c r="C79" s="362"/>
      <c r="D79" s="80" t="str">
        <f>D2</f>
        <v>Forintban!</v>
      </c>
    </row>
    <row r="80" spans="1:4" ht="37.5" customHeight="1" thickBot="1">
      <c r="A80" s="21" t="s">
        <v>53</v>
      </c>
      <c r="B80" s="22" t="s">
        <v>37</v>
      </c>
      <c r="C80" s="460" t="s">
        <v>464</v>
      </c>
      <c r="D80" s="30" t="str">
        <f>+D3</f>
        <v>2018. módisított előirányzat</v>
      </c>
    </row>
    <row r="81" spans="1:4" s="267" customFormat="1" ht="12" customHeight="1" thickBot="1">
      <c r="A81" s="27"/>
      <c r="B81" s="28" t="s">
        <v>385</v>
      </c>
      <c r="C81" s="463" t="s">
        <v>386</v>
      </c>
      <c r="D81" s="29" t="s">
        <v>387</v>
      </c>
    </row>
    <row r="82" spans="1:4" ht="12" customHeight="1" thickBot="1">
      <c r="A82" s="20" t="s">
        <v>8</v>
      </c>
      <c r="B82" s="26" t="s">
        <v>329</v>
      </c>
      <c r="C82" s="406">
        <f>C83+C84+C85+C86+C87+C100</f>
        <v>235839431</v>
      </c>
      <c r="D82" s="163">
        <f>D83+D84+D85+D86+D87+D100</f>
        <v>246378292</v>
      </c>
    </row>
    <row r="83" spans="1:4" ht="12" customHeight="1">
      <c r="A83" s="15" t="s">
        <v>65</v>
      </c>
      <c r="B83" s="8" t="s">
        <v>38</v>
      </c>
      <c r="C83" s="407">
        <v>108466642</v>
      </c>
      <c r="D83" s="165">
        <v>113265342</v>
      </c>
    </row>
    <row r="84" spans="1:4" ht="12" customHeight="1">
      <c r="A84" s="12" t="s">
        <v>66</v>
      </c>
      <c r="B84" s="6" t="s">
        <v>109</v>
      </c>
      <c r="C84" s="396">
        <v>20503346</v>
      </c>
      <c r="D84" s="166">
        <v>21437424</v>
      </c>
    </row>
    <row r="85" spans="1:4" ht="12" customHeight="1">
      <c r="A85" s="12" t="s">
        <v>67</v>
      </c>
      <c r="B85" s="6" t="s">
        <v>84</v>
      </c>
      <c r="C85" s="397">
        <v>87104853</v>
      </c>
      <c r="D85" s="168">
        <v>87268555</v>
      </c>
    </row>
    <row r="86" spans="1:4" ht="12" customHeight="1">
      <c r="A86" s="12" t="s">
        <v>68</v>
      </c>
      <c r="B86" s="9" t="s">
        <v>110</v>
      </c>
      <c r="C86" s="397">
        <v>3027000</v>
      </c>
      <c r="D86" s="168">
        <v>3027000</v>
      </c>
    </row>
    <row r="87" spans="1:4" ht="12" customHeight="1">
      <c r="A87" s="12" t="s">
        <v>76</v>
      </c>
      <c r="B87" s="17" t="s">
        <v>111</v>
      </c>
      <c r="C87" s="397">
        <f>C94+C99</f>
        <v>8645096</v>
      </c>
      <c r="D87" s="168">
        <f>D94+D99+D90</f>
        <v>9454026</v>
      </c>
    </row>
    <row r="88" spans="1:4" ht="12" customHeight="1">
      <c r="A88" s="12" t="s">
        <v>69</v>
      </c>
      <c r="B88" s="6" t="s">
        <v>334</v>
      </c>
      <c r="C88" s="397"/>
      <c r="D88" s="168"/>
    </row>
    <row r="89" spans="1:4" ht="12" customHeight="1">
      <c r="A89" s="12" t="s">
        <v>70</v>
      </c>
      <c r="B89" s="85" t="s">
        <v>333</v>
      </c>
      <c r="C89" s="397"/>
      <c r="D89" s="168"/>
    </row>
    <row r="90" spans="1:4" ht="12" customHeight="1">
      <c r="A90" s="12" t="s">
        <v>77</v>
      </c>
      <c r="B90" s="85" t="s">
        <v>332</v>
      </c>
      <c r="C90" s="397"/>
      <c r="D90" s="168">
        <v>808930</v>
      </c>
    </row>
    <row r="91" spans="1:4" ht="12" customHeight="1">
      <c r="A91" s="12" t="s">
        <v>78</v>
      </c>
      <c r="B91" s="83" t="s">
        <v>245</v>
      </c>
      <c r="C91" s="397"/>
      <c r="D91" s="168"/>
    </row>
    <row r="92" spans="1:4" ht="12" customHeight="1">
      <c r="A92" s="12" t="s">
        <v>79</v>
      </c>
      <c r="B92" s="84" t="s">
        <v>246</v>
      </c>
      <c r="C92" s="397"/>
      <c r="D92" s="168"/>
    </row>
    <row r="93" spans="1:4" ht="12" customHeight="1">
      <c r="A93" s="12" t="s">
        <v>80</v>
      </c>
      <c r="B93" s="84" t="s">
        <v>247</v>
      </c>
      <c r="C93" s="397"/>
      <c r="D93" s="168"/>
    </row>
    <row r="94" spans="1:4" ht="12" customHeight="1">
      <c r="A94" s="12" t="s">
        <v>82</v>
      </c>
      <c r="B94" s="83" t="s">
        <v>248</v>
      </c>
      <c r="C94" s="397">
        <v>3213896</v>
      </c>
      <c r="D94" s="168">
        <v>3213896</v>
      </c>
    </row>
    <row r="95" spans="1:4" ht="12" customHeight="1">
      <c r="A95" s="12" t="s">
        <v>112</v>
      </c>
      <c r="B95" s="83" t="s">
        <v>249</v>
      </c>
      <c r="C95" s="397"/>
      <c r="D95" s="168"/>
    </row>
    <row r="96" spans="1:4" ht="12" customHeight="1">
      <c r="A96" s="12" t="s">
        <v>243</v>
      </c>
      <c r="B96" s="84" t="s">
        <v>250</v>
      </c>
      <c r="C96" s="397"/>
      <c r="D96" s="168"/>
    </row>
    <row r="97" spans="1:4" ht="12" customHeight="1">
      <c r="A97" s="11" t="s">
        <v>244</v>
      </c>
      <c r="B97" s="85" t="s">
        <v>251</v>
      </c>
      <c r="C97" s="397"/>
      <c r="D97" s="168"/>
    </row>
    <row r="98" spans="1:4" ht="12" customHeight="1">
      <c r="A98" s="12" t="s">
        <v>330</v>
      </c>
      <c r="B98" s="85" t="s">
        <v>252</v>
      </c>
      <c r="C98" s="397"/>
      <c r="D98" s="168"/>
    </row>
    <row r="99" spans="1:4" ht="12" customHeight="1">
      <c r="A99" s="14" t="s">
        <v>331</v>
      </c>
      <c r="B99" s="85" t="s">
        <v>253</v>
      </c>
      <c r="C99" s="397">
        <v>5431200</v>
      </c>
      <c r="D99" s="168">
        <v>5431200</v>
      </c>
    </row>
    <row r="100" spans="1:4" ht="12" customHeight="1">
      <c r="A100" s="12" t="s">
        <v>335</v>
      </c>
      <c r="B100" s="9" t="s">
        <v>39</v>
      </c>
      <c r="C100" s="396">
        <f>C101+C102</f>
        <v>8092494</v>
      </c>
      <c r="D100" s="166">
        <f>D101+D102</f>
        <v>11925945</v>
      </c>
    </row>
    <row r="101" spans="1:4" ht="12" customHeight="1">
      <c r="A101" s="12" t="s">
        <v>336</v>
      </c>
      <c r="B101" s="6" t="s">
        <v>338</v>
      </c>
      <c r="C101" s="396">
        <v>4255627</v>
      </c>
      <c r="D101" s="166">
        <v>8089078</v>
      </c>
    </row>
    <row r="102" spans="1:4" ht="12" customHeight="1" thickBot="1">
      <c r="A102" s="16" t="s">
        <v>337</v>
      </c>
      <c r="B102" s="326" t="s">
        <v>339</v>
      </c>
      <c r="C102" s="408">
        <v>3836867</v>
      </c>
      <c r="D102" s="172">
        <v>3836867</v>
      </c>
    </row>
    <row r="103" spans="1:4" ht="12" customHeight="1" thickBot="1">
      <c r="A103" s="323" t="s">
        <v>9</v>
      </c>
      <c r="B103" s="324" t="s">
        <v>254</v>
      </c>
      <c r="C103" s="466">
        <f>+C104+C106+C108</f>
        <v>35150808</v>
      </c>
      <c r="D103" s="325">
        <f>+D104+D106+D108</f>
        <v>35151008</v>
      </c>
    </row>
    <row r="104" spans="1:4" ht="12" customHeight="1">
      <c r="A104" s="13" t="s">
        <v>71</v>
      </c>
      <c r="B104" s="6" t="s">
        <v>137</v>
      </c>
      <c r="C104" s="395">
        <v>500000</v>
      </c>
      <c r="D104" s="167">
        <v>500000</v>
      </c>
    </row>
    <row r="105" spans="1:4" ht="12" customHeight="1">
      <c r="A105" s="13" t="s">
        <v>72</v>
      </c>
      <c r="B105" s="10" t="s">
        <v>258</v>
      </c>
      <c r="C105" s="395"/>
      <c r="D105" s="167"/>
    </row>
    <row r="106" spans="1:4" ht="12" customHeight="1">
      <c r="A106" s="13" t="s">
        <v>73</v>
      </c>
      <c r="B106" s="10" t="s">
        <v>113</v>
      </c>
      <c r="C106" s="396">
        <v>34245208</v>
      </c>
      <c r="D106" s="166">
        <v>34245208</v>
      </c>
    </row>
    <row r="107" spans="1:4" ht="12" customHeight="1">
      <c r="A107" s="13" t="s">
        <v>74</v>
      </c>
      <c r="B107" s="10" t="s">
        <v>259</v>
      </c>
      <c r="C107" s="409"/>
      <c r="D107" s="166"/>
    </row>
    <row r="108" spans="1:4" ht="12" customHeight="1">
      <c r="A108" s="13" t="s">
        <v>75</v>
      </c>
      <c r="B108" s="161" t="s">
        <v>446</v>
      </c>
      <c r="C108" s="409">
        <f>C111+C112</f>
        <v>405600</v>
      </c>
      <c r="D108" s="166">
        <f>D111+D112</f>
        <v>405800</v>
      </c>
    </row>
    <row r="109" spans="1:4" ht="12" customHeight="1">
      <c r="A109" s="13" t="s">
        <v>81</v>
      </c>
      <c r="B109" s="160" t="s">
        <v>321</v>
      </c>
      <c r="C109" s="409"/>
      <c r="D109" s="166"/>
    </row>
    <row r="110" spans="1:4" ht="12" customHeight="1">
      <c r="A110" s="13" t="s">
        <v>83</v>
      </c>
      <c r="B110" s="265" t="s">
        <v>264</v>
      </c>
      <c r="C110" s="409"/>
      <c r="D110" s="166"/>
    </row>
    <row r="111" spans="1:4" ht="15.75">
      <c r="A111" s="13" t="s">
        <v>114</v>
      </c>
      <c r="B111" s="84" t="s">
        <v>247</v>
      </c>
      <c r="C111" s="409">
        <v>355600</v>
      </c>
      <c r="D111" s="166">
        <v>355800</v>
      </c>
    </row>
    <row r="112" spans="1:4" ht="12" customHeight="1">
      <c r="A112" s="13" t="s">
        <v>115</v>
      </c>
      <c r="B112" s="84" t="s">
        <v>263</v>
      </c>
      <c r="C112" s="409">
        <v>50000</v>
      </c>
      <c r="D112" s="166">
        <v>50000</v>
      </c>
    </row>
    <row r="113" spans="1:4" ht="12" customHeight="1">
      <c r="A113" s="13" t="s">
        <v>116</v>
      </c>
      <c r="B113" s="84" t="s">
        <v>262</v>
      </c>
      <c r="C113" s="409"/>
      <c r="D113" s="166"/>
    </row>
    <row r="114" spans="1:4" ht="12" customHeight="1">
      <c r="A114" s="13" t="s">
        <v>255</v>
      </c>
      <c r="B114" s="84" t="s">
        <v>250</v>
      </c>
      <c r="C114" s="409"/>
      <c r="D114" s="166"/>
    </row>
    <row r="115" spans="1:4" ht="12" customHeight="1">
      <c r="A115" s="13" t="s">
        <v>256</v>
      </c>
      <c r="B115" s="84" t="s">
        <v>261</v>
      </c>
      <c r="C115" s="409"/>
      <c r="D115" s="166"/>
    </row>
    <row r="116" spans="1:4" ht="16.5" thickBot="1">
      <c r="A116" s="11" t="s">
        <v>257</v>
      </c>
      <c r="B116" s="84" t="s">
        <v>260</v>
      </c>
      <c r="C116" s="410"/>
      <c r="D116" s="168"/>
    </row>
    <row r="117" spans="1:4" ht="12" customHeight="1" thickBot="1">
      <c r="A117" s="18" t="s">
        <v>10</v>
      </c>
      <c r="B117" s="69" t="s">
        <v>340</v>
      </c>
      <c r="C117" s="394">
        <f>+C82+C103</f>
        <v>270990239</v>
      </c>
      <c r="D117" s="164">
        <f>+D82+D103</f>
        <v>281529300</v>
      </c>
    </row>
    <row r="118" spans="1:4" ht="12" customHeight="1" thickBot="1">
      <c r="A118" s="18" t="s">
        <v>11</v>
      </c>
      <c r="B118" s="69" t="s">
        <v>341</v>
      </c>
      <c r="C118" s="394">
        <f>+C119+C120+C121</f>
        <v>0</v>
      </c>
      <c r="D118" s="164">
        <f>+D119+D120+D121</f>
        <v>0</v>
      </c>
    </row>
    <row r="119" spans="1:4" ht="12" customHeight="1">
      <c r="A119" s="13" t="s">
        <v>175</v>
      </c>
      <c r="B119" s="10" t="s">
        <v>348</v>
      </c>
      <c r="C119" s="409"/>
      <c r="D119" s="166"/>
    </row>
    <row r="120" spans="1:4" ht="12" customHeight="1">
      <c r="A120" s="13" t="s">
        <v>176</v>
      </c>
      <c r="B120" s="10" t="s">
        <v>349</v>
      </c>
      <c r="C120" s="409"/>
      <c r="D120" s="166"/>
    </row>
    <row r="121" spans="1:4" ht="12" customHeight="1" thickBot="1">
      <c r="A121" s="11" t="s">
        <v>177</v>
      </c>
      <c r="B121" s="10" t="s">
        <v>350</v>
      </c>
      <c r="C121" s="409"/>
      <c r="D121" s="166"/>
    </row>
    <row r="122" spans="1:4" ht="12" customHeight="1" thickBot="1">
      <c r="A122" s="18" t="s">
        <v>12</v>
      </c>
      <c r="B122" s="69" t="s">
        <v>342</v>
      </c>
      <c r="C122" s="394">
        <f>SUM(C123:C128)</f>
        <v>0</v>
      </c>
      <c r="D122" s="164">
        <f>SUM(D123:D128)</f>
        <v>0</v>
      </c>
    </row>
    <row r="123" spans="1:4" ht="12" customHeight="1">
      <c r="A123" s="13" t="s">
        <v>58</v>
      </c>
      <c r="B123" s="7" t="s">
        <v>351</v>
      </c>
      <c r="C123" s="409"/>
      <c r="D123" s="166"/>
    </row>
    <row r="124" spans="1:4" ht="12" customHeight="1">
      <c r="A124" s="13" t="s">
        <v>59</v>
      </c>
      <c r="B124" s="7" t="s">
        <v>343</v>
      </c>
      <c r="C124" s="409"/>
      <c r="D124" s="166"/>
    </row>
    <row r="125" spans="1:4" ht="12" customHeight="1">
      <c r="A125" s="13" t="s">
        <v>60</v>
      </c>
      <c r="B125" s="7" t="s">
        <v>344</v>
      </c>
      <c r="C125" s="409"/>
      <c r="D125" s="166"/>
    </row>
    <row r="126" spans="1:4" ht="12" customHeight="1">
      <c r="A126" s="13" t="s">
        <v>101</v>
      </c>
      <c r="B126" s="7" t="s">
        <v>345</v>
      </c>
      <c r="C126" s="409"/>
      <c r="D126" s="166"/>
    </row>
    <row r="127" spans="1:4" ht="12" customHeight="1">
      <c r="A127" s="13" t="s">
        <v>102</v>
      </c>
      <c r="B127" s="7" t="s">
        <v>346</v>
      </c>
      <c r="C127" s="409"/>
      <c r="D127" s="166"/>
    </row>
    <row r="128" spans="1:4" ht="12" customHeight="1" thickBot="1">
      <c r="A128" s="11" t="s">
        <v>103</v>
      </c>
      <c r="B128" s="7" t="s">
        <v>347</v>
      </c>
      <c r="C128" s="409"/>
      <c r="D128" s="166"/>
    </row>
    <row r="129" spans="1:4" ht="12" customHeight="1" thickBot="1">
      <c r="A129" s="18" t="s">
        <v>13</v>
      </c>
      <c r="B129" s="69" t="s">
        <v>355</v>
      </c>
      <c r="C129" s="399">
        <f>+C130+C131+C132+C133</f>
        <v>5097559</v>
      </c>
      <c r="D129" s="170">
        <f>+D130+D131+D132+D133</f>
        <v>5097559</v>
      </c>
    </row>
    <row r="130" spans="1:4" ht="12" customHeight="1">
      <c r="A130" s="13" t="s">
        <v>61</v>
      </c>
      <c r="B130" s="7" t="s">
        <v>265</v>
      </c>
      <c r="C130" s="409"/>
      <c r="D130" s="166"/>
    </row>
    <row r="131" spans="1:4" ht="12" customHeight="1">
      <c r="A131" s="13" t="s">
        <v>62</v>
      </c>
      <c r="B131" s="7" t="s">
        <v>266</v>
      </c>
      <c r="C131" s="409">
        <v>5097559</v>
      </c>
      <c r="D131" s="166">
        <v>5097559</v>
      </c>
    </row>
    <row r="132" spans="1:4" ht="12" customHeight="1">
      <c r="A132" s="13" t="s">
        <v>195</v>
      </c>
      <c r="B132" s="7" t="s">
        <v>356</v>
      </c>
      <c r="C132" s="409"/>
      <c r="D132" s="166"/>
    </row>
    <row r="133" spans="1:4" ht="12" customHeight="1" thickBot="1">
      <c r="A133" s="11" t="s">
        <v>196</v>
      </c>
      <c r="B133" s="5" t="s">
        <v>285</v>
      </c>
      <c r="C133" s="409"/>
      <c r="D133" s="166"/>
    </row>
    <row r="134" spans="1:4" ht="12" customHeight="1" thickBot="1">
      <c r="A134" s="18" t="s">
        <v>14</v>
      </c>
      <c r="B134" s="69" t="s">
        <v>357</v>
      </c>
      <c r="C134" s="411">
        <f>SUM(C135:C139)</f>
        <v>0</v>
      </c>
      <c r="D134" s="173">
        <f>SUM(D135:D139)</f>
        <v>0</v>
      </c>
    </row>
    <row r="135" spans="1:4" ht="12" customHeight="1">
      <c r="A135" s="13" t="s">
        <v>63</v>
      </c>
      <c r="B135" s="7" t="s">
        <v>352</v>
      </c>
      <c r="C135" s="409"/>
      <c r="D135" s="166"/>
    </row>
    <row r="136" spans="1:4" ht="12" customHeight="1">
      <c r="A136" s="13" t="s">
        <v>64</v>
      </c>
      <c r="B136" s="7" t="s">
        <v>359</v>
      </c>
      <c r="C136" s="409"/>
      <c r="D136" s="166"/>
    </row>
    <row r="137" spans="1:4" ht="12" customHeight="1">
      <c r="A137" s="13" t="s">
        <v>207</v>
      </c>
      <c r="B137" s="7" t="s">
        <v>354</v>
      </c>
      <c r="C137" s="409"/>
      <c r="D137" s="166"/>
    </row>
    <row r="138" spans="1:4" ht="12" customHeight="1">
      <c r="A138" s="13" t="s">
        <v>208</v>
      </c>
      <c r="B138" s="7" t="s">
        <v>360</v>
      </c>
      <c r="C138" s="409"/>
      <c r="D138" s="166"/>
    </row>
    <row r="139" spans="1:4" ht="12" customHeight="1" thickBot="1">
      <c r="A139" s="13" t="s">
        <v>358</v>
      </c>
      <c r="B139" s="7" t="s">
        <v>361</v>
      </c>
      <c r="C139" s="409"/>
      <c r="D139" s="166"/>
    </row>
    <row r="140" spans="1:4" ht="12" customHeight="1" thickBot="1">
      <c r="A140" s="18" t="s">
        <v>15</v>
      </c>
      <c r="B140" s="69" t="s">
        <v>362</v>
      </c>
      <c r="C140" s="467"/>
      <c r="D140" s="327"/>
    </row>
    <row r="141" spans="1:4" ht="12" customHeight="1" thickBot="1">
      <c r="A141" s="18" t="s">
        <v>16</v>
      </c>
      <c r="B141" s="69" t="s">
        <v>363</v>
      </c>
      <c r="C141" s="467"/>
      <c r="D141" s="327"/>
    </row>
    <row r="142" spans="1:10" ht="15" customHeight="1" thickBot="1">
      <c r="A142" s="18" t="s">
        <v>17</v>
      </c>
      <c r="B142" s="69" t="s">
        <v>365</v>
      </c>
      <c r="C142" s="412">
        <f>+C118+C122+C129+C134+C140+C141</f>
        <v>5097559</v>
      </c>
      <c r="D142" s="275">
        <f>+D118+D122+D129+D134+D140+D141</f>
        <v>5097559</v>
      </c>
      <c r="G142" s="276"/>
      <c r="H142" s="277"/>
      <c r="I142" s="277"/>
      <c r="J142" s="277"/>
    </row>
    <row r="143" spans="1:4" s="268" customFormat="1" ht="12.75" customHeight="1" thickBot="1">
      <c r="A143" s="162" t="s">
        <v>18</v>
      </c>
      <c r="B143" s="238" t="s">
        <v>364</v>
      </c>
      <c r="C143" s="412">
        <f>+C117+C142</f>
        <v>276087798</v>
      </c>
      <c r="D143" s="275">
        <f>+D117+D142</f>
        <v>286626859</v>
      </c>
    </row>
    <row r="144" ht="7.5" customHeight="1"/>
    <row r="145" spans="1:4" ht="15.75">
      <c r="A145" s="504" t="s">
        <v>267</v>
      </c>
      <c r="B145" s="504"/>
      <c r="C145" s="504"/>
      <c r="D145" s="504"/>
    </row>
    <row r="146" spans="1:4" ht="15" customHeight="1" thickBot="1">
      <c r="A146" s="502" t="s">
        <v>89</v>
      </c>
      <c r="B146" s="502"/>
      <c r="C146" s="81"/>
      <c r="D146" s="174" t="str">
        <f>D79</f>
        <v>Forintban!</v>
      </c>
    </row>
    <row r="147" spans="1:5" ht="13.5" customHeight="1" thickBot="1">
      <c r="A147" s="18">
        <v>1</v>
      </c>
      <c r="B147" s="25" t="s">
        <v>366</v>
      </c>
      <c r="C147" s="394">
        <f>+C62-C117</f>
        <v>-12056913</v>
      </c>
      <c r="D147" s="164">
        <f>+D62-D117</f>
        <v>-12057879</v>
      </c>
      <c r="E147" s="278"/>
    </row>
    <row r="148" spans="1:4" ht="27.75" customHeight="1" thickBot="1">
      <c r="A148" s="18" t="s">
        <v>9</v>
      </c>
      <c r="B148" s="25" t="s">
        <v>372</v>
      </c>
      <c r="C148" s="394">
        <f>+C75-C142</f>
        <v>12056913</v>
      </c>
      <c r="D148" s="164">
        <f>+D75-D142</f>
        <v>12057879</v>
      </c>
    </row>
  </sheetData>
  <sheetProtection/>
  <mergeCells count="6">
    <mergeCell ref="A1:D1"/>
    <mergeCell ref="A2:B2"/>
    <mergeCell ref="A78:D78"/>
    <mergeCell ref="A79:B79"/>
    <mergeCell ref="A145:D145"/>
    <mergeCell ref="A146:B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Murakeresztúr Község Önkormányzat
2018. ÉVI KÖLTSÉGVETÉS
KÖTELEZŐ FELADATAINAK MÉRLEGE &amp;R&amp;"Times New Roman CE,Félkövér dőlt"&amp;11 1.2. melléklet a 4/2018. (IV.27.) önkormányzati rendelethez</oddHeader>
  </headerFooter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BreakPreview" zoomScaleNormal="130" zoomScaleSheetLayoutView="100" workbookViewId="0" topLeftCell="A64">
      <selection activeCell="D6" sqref="D6"/>
    </sheetView>
  </sheetViews>
  <sheetFormatPr defaultColWidth="9.00390625" defaultRowHeight="12.75"/>
  <cols>
    <col min="1" max="1" width="9.00390625" style="239" customWidth="1"/>
    <col min="2" max="2" width="70.625" style="239" customWidth="1"/>
    <col min="3" max="3" width="23.875" style="239" customWidth="1"/>
    <col min="4" max="4" width="23.00390625" style="240" customWidth="1"/>
    <col min="5" max="5" width="9.00390625" style="266" customWidth="1"/>
    <col min="6" max="16384" width="9.375" style="266" customWidth="1"/>
  </cols>
  <sheetData>
    <row r="1" spans="1:4" ht="15.75" customHeight="1">
      <c r="A1" s="501" t="s">
        <v>5</v>
      </c>
      <c r="B1" s="501"/>
      <c r="C1" s="501"/>
      <c r="D1" s="501"/>
    </row>
    <row r="2" spans="1:4" ht="15.75" customHeight="1" thickBot="1">
      <c r="A2" s="502" t="s">
        <v>87</v>
      </c>
      <c r="B2" s="502"/>
      <c r="C2" s="81"/>
      <c r="D2" s="174" t="str">
        <f>'1.2.sz.mell.'!D2</f>
        <v>Forintban!</v>
      </c>
    </row>
    <row r="3" spans="1:4" ht="37.5" customHeight="1" thickBot="1">
      <c r="A3" s="21" t="s">
        <v>53</v>
      </c>
      <c r="B3" s="22" t="s">
        <v>7</v>
      </c>
      <c r="C3" s="460" t="s">
        <v>462</v>
      </c>
      <c r="D3" s="30" t="s">
        <v>463</v>
      </c>
    </row>
    <row r="4" spans="1:4" s="267" customFormat="1" ht="12" customHeight="1" thickBot="1">
      <c r="A4" s="261"/>
      <c r="B4" s="262" t="s">
        <v>385</v>
      </c>
      <c r="C4" s="461" t="s">
        <v>386</v>
      </c>
      <c r="D4" s="263" t="s">
        <v>387</v>
      </c>
    </row>
    <row r="5" spans="1:4" s="268" customFormat="1" ht="12" customHeight="1" thickBot="1">
      <c r="A5" s="18" t="s">
        <v>8</v>
      </c>
      <c r="B5" s="19" t="s">
        <v>160</v>
      </c>
      <c r="C5" s="367"/>
      <c r="D5" s="164">
        <f>+D6+D7+D8+D9+D10+D11</f>
        <v>0</v>
      </c>
    </row>
    <row r="6" spans="1:4" s="268" customFormat="1" ht="12" customHeight="1">
      <c r="A6" s="13" t="s">
        <v>65</v>
      </c>
      <c r="B6" s="269" t="s">
        <v>161</v>
      </c>
      <c r="C6" s="368"/>
      <c r="D6" s="167"/>
    </row>
    <row r="7" spans="1:4" s="268" customFormat="1" ht="12" customHeight="1">
      <c r="A7" s="12" t="s">
        <v>66</v>
      </c>
      <c r="B7" s="270" t="s">
        <v>162</v>
      </c>
      <c r="C7" s="369"/>
      <c r="D7" s="166"/>
    </row>
    <row r="8" spans="1:4" s="268" customFormat="1" ht="12" customHeight="1">
      <c r="A8" s="12" t="s">
        <v>67</v>
      </c>
      <c r="B8" s="270" t="s">
        <v>425</v>
      </c>
      <c r="C8" s="369"/>
      <c r="D8" s="166"/>
    </row>
    <row r="9" spans="1:4" s="268" customFormat="1" ht="12" customHeight="1">
      <c r="A9" s="12" t="s">
        <v>68</v>
      </c>
      <c r="B9" s="270" t="s">
        <v>163</v>
      </c>
      <c r="C9" s="369"/>
      <c r="D9" s="166"/>
    </row>
    <row r="10" spans="1:4" s="268" customFormat="1" ht="12" customHeight="1">
      <c r="A10" s="12" t="s">
        <v>85</v>
      </c>
      <c r="B10" s="160" t="s">
        <v>324</v>
      </c>
      <c r="C10" s="458"/>
      <c r="D10" s="166"/>
    </row>
    <row r="11" spans="1:4" s="268" customFormat="1" ht="12" customHeight="1" thickBot="1">
      <c r="A11" s="14" t="s">
        <v>69</v>
      </c>
      <c r="B11" s="161" t="s">
        <v>325</v>
      </c>
      <c r="C11" s="372"/>
      <c r="D11" s="166"/>
    </row>
    <row r="12" spans="1:4" s="268" customFormat="1" ht="12" customHeight="1" thickBot="1">
      <c r="A12" s="18" t="s">
        <v>9</v>
      </c>
      <c r="B12" s="159" t="s">
        <v>164</v>
      </c>
      <c r="C12" s="370"/>
      <c r="D12" s="164">
        <f>+D13+D14+D15+D16+D17</f>
        <v>0</v>
      </c>
    </row>
    <row r="13" spans="1:4" s="268" customFormat="1" ht="12" customHeight="1">
      <c r="A13" s="13" t="s">
        <v>71</v>
      </c>
      <c r="B13" s="269" t="s">
        <v>165</v>
      </c>
      <c r="C13" s="368"/>
      <c r="D13" s="167"/>
    </row>
    <row r="14" spans="1:4" s="268" customFormat="1" ht="12" customHeight="1">
      <c r="A14" s="12" t="s">
        <v>72</v>
      </c>
      <c r="B14" s="270" t="s">
        <v>166</v>
      </c>
      <c r="C14" s="369"/>
      <c r="D14" s="166"/>
    </row>
    <row r="15" spans="1:4" s="268" customFormat="1" ht="12" customHeight="1">
      <c r="A15" s="12" t="s">
        <v>73</v>
      </c>
      <c r="B15" s="270" t="s">
        <v>315</v>
      </c>
      <c r="C15" s="369"/>
      <c r="D15" s="166"/>
    </row>
    <row r="16" spans="1:4" s="268" customFormat="1" ht="12" customHeight="1">
      <c r="A16" s="12" t="s">
        <v>74</v>
      </c>
      <c r="B16" s="270" t="s">
        <v>316</v>
      </c>
      <c r="C16" s="369"/>
      <c r="D16" s="166"/>
    </row>
    <row r="17" spans="1:4" s="268" customFormat="1" ht="12" customHeight="1">
      <c r="A17" s="12" t="s">
        <v>75</v>
      </c>
      <c r="B17" s="270" t="s">
        <v>445</v>
      </c>
      <c r="C17" s="369"/>
      <c r="D17" s="166"/>
    </row>
    <row r="18" spans="1:4" s="268" customFormat="1" ht="12" customHeight="1" thickBot="1">
      <c r="A18" s="14" t="s">
        <v>81</v>
      </c>
      <c r="B18" s="161" t="s">
        <v>168</v>
      </c>
      <c r="C18" s="372"/>
      <c r="D18" s="168"/>
    </row>
    <row r="19" spans="1:4" s="268" customFormat="1" ht="12" customHeight="1" thickBot="1">
      <c r="A19" s="18" t="s">
        <v>10</v>
      </c>
      <c r="B19" s="19" t="s">
        <v>169</v>
      </c>
      <c r="C19" s="367"/>
      <c r="D19" s="164">
        <f>+D20+D21+D22+D23+D24</f>
        <v>0</v>
      </c>
    </row>
    <row r="20" spans="1:4" s="268" customFormat="1" ht="12" customHeight="1">
      <c r="A20" s="13" t="s">
        <v>54</v>
      </c>
      <c r="B20" s="269" t="s">
        <v>170</v>
      </c>
      <c r="C20" s="368"/>
      <c r="D20" s="167"/>
    </row>
    <row r="21" spans="1:4" s="268" customFormat="1" ht="12" customHeight="1">
      <c r="A21" s="12" t="s">
        <v>55</v>
      </c>
      <c r="B21" s="270" t="s">
        <v>171</v>
      </c>
      <c r="C21" s="369"/>
      <c r="D21" s="166"/>
    </row>
    <row r="22" spans="1:4" s="268" customFormat="1" ht="12" customHeight="1">
      <c r="A22" s="12" t="s">
        <v>56</v>
      </c>
      <c r="B22" s="270" t="s">
        <v>317</v>
      </c>
      <c r="C22" s="369"/>
      <c r="D22" s="166"/>
    </row>
    <row r="23" spans="1:4" s="268" customFormat="1" ht="12" customHeight="1">
      <c r="A23" s="12" t="s">
        <v>57</v>
      </c>
      <c r="B23" s="270" t="s">
        <v>318</v>
      </c>
      <c r="C23" s="369"/>
      <c r="D23" s="166"/>
    </row>
    <row r="24" spans="1:4" s="268" customFormat="1" ht="12" customHeight="1">
      <c r="A24" s="12" t="s">
        <v>97</v>
      </c>
      <c r="B24" s="270" t="s">
        <v>172</v>
      </c>
      <c r="C24" s="369"/>
      <c r="D24" s="166"/>
    </row>
    <row r="25" spans="1:4" s="268" customFormat="1" ht="12" customHeight="1" thickBot="1">
      <c r="A25" s="14" t="s">
        <v>98</v>
      </c>
      <c r="B25" s="271" t="s">
        <v>173</v>
      </c>
      <c r="C25" s="371"/>
      <c r="D25" s="168"/>
    </row>
    <row r="26" spans="1:4" s="268" customFormat="1" ht="12" customHeight="1" thickBot="1">
      <c r="A26" s="18" t="s">
        <v>99</v>
      </c>
      <c r="B26" s="19" t="s">
        <v>426</v>
      </c>
      <c r="C26" s="399">
        <f>SUM(C27:C33)</f>
        <v>2400000</v>
      </c>
      <c r="D26" s="170">
        <f>SUM(D27:D33)</f>
        <v>2400000</v>
      </c>
    </row>
    <row r="27" spans="1:4" s="268" customFormat="1" ht="12" customHeight="1">
      <c r="A27" s="13" t="s">
        <v>175</v>
      </c>
      <c r="B27" s="269" t="s">
        <v>430</v>
      </c>
      <c r="C27" s="395"/>
      <c r="D27" s="167"/>
    </row>
    <row r="28" spans="1:4" s="268" customFormat="1" ht="12" customHeight="1">
      <c r="A28" s="12" t="s">
        <v>176</v>
      </c>
      <c r="B28" s="270" t="s">
        <v>431</v>
      </c>
      <c r="C28" s="396"/>
      <c r="D28" s="166"/>
    </row>
    <row r="29" spans="1:4" s="268" customFormat="1" ht="12" customHeight="1">
      <c r="A29" s="12" t="s">
        <v>177</v>
      </c>
      <c r="B29" s="270" t="s">
        <v>432</v>
      </c>
      <c r="C29" s="396">
        <v>2400000</v>
      </c>
      <c r="D29" s="166">
        <v>2400000</v>
      </c>
    </row>
    <row r="30" spans="1:4" s="268" customFormat="1" ht="12" customHeight="1">
      <c r="A30" s="12" t="s">
        <v>178</v>
      </c>
      <c r="B30" s="270" t="s">
        <v>433</v>
      </c>
      <c r="C30" s="396"/>
      <c r="D30" s="166"/>
    </row>
    <row r="31" spans="1:4" s="268" customFormat="1" ht="12" customHeight="1">
      <c r="A31" s="12" t="s">
        <v>427</v>
      </c>
      <c r="B31" s="270" t="s">
        <v>179</v>
      </c>
      <c r="C31" s="396"/>
      <c r="D31" s="166"/>
    </row>
    <row r="32" spans="1:4" s="268" customFormat="1" ht="12" customHeight="1">
      <c r="A32" s="12" t="s">
        <v>428</v>
      </c>
      <c r="B32" s="270" t="s">
        <v>180</v>
      </c>
      <c r="C32" s="396"/>
      <c r="D32" s="166"/>
    </row>
    <row r="33" spans="1:4" s="268" customFormat="1" ht="12" customHeight="1" thickBot="1">
      <c r="A33" s="14" t="s">
        <v>429</v>
      </c>
      <c r="B33" s="340" t="s">
        <v>181</v>
      </c>
      <c r="C33" s="397"/>
      <c r="D33" s="168"/>
    </row>
    <row r="34" spans="1:4" s="268" customFormat="1" ht="12" customHeight="1" thickBot="1">
      <c r="A34" s="18" t="s">
        <v>12</v>
      </c>
      <c r="B34" s="19" t="s">
        <v>326</v>
      </c>
      <c r="C34" s="394">
        <f>SUM(C35:C45)</f>
        <v>3145511</v>
      </c>
      <c r="D34" s="164">
        <f>SUM(D35:D45)</f>
        <v>3145511</v>
      </c>
    </row>
    <row r="35" spans="1:4" s="268" customFormat="1" ht="12" customHeight="1">
      <c r="A35" s="13" t="s">
        <v>58</v>
      </c>
      <c r="B35" s="269" t="s">
        <v>184</v>
      </c>
      <c r="C35" s="395"/>
      <c r="D35" s="167"/>
    </row>
    <row r="36" spans="1:4" s="268" customFormat="1" ht="12" customHeight="1">
      <c r="A36" s="12" t="s">
        <v>59</v>
      </c>
      <c r="B36" s="270" t="s">
        <v>185</v>
      </c>
      <c r="C36" s="396">
        <v>2476780</v>
      </c>
      <c r="D36" s="166">
        <v>2476780</v>
      </c>
    </row>
    <row r="37" spans="1:4" s="268" customFormat="1" ht="12" customHeight="1">
      <c r="A37" s="12" t="s">
        <v>60</v>
      </c>
      <c r="B37" s="270" t="s">
        <v>186</v>
      </c>
      <c r="C37" s="396"/>
      <c r="D37" s="166"/>
    </row>
    <row r="38" spans="1:4" s="268" customFormat="1" ht="12" customHeight="1">
      <c r="A38" s="12" t="s">
        <v>101</v>
      </c>
      <c r="B38" s="270" t="s">
        <v>187</v>
      </c>
      <c r="C38" s="396"/>
      <c r="D38" s="166"/>
    </row>
    <row r="39" spans="1:4" s="268" customFormat="1" ht="12" customHeight="1">
      <c r="A39" s="12" t="s">
        <v>102</v>
      </c>
      <c r="B39" s="270" t="s">
        <v>188</v>
      </c>
      <c r="C39" s="396"/>
      <c r="D39" s="166"/>
    </row>
    <row r="40" spans="1:4" s="268" customFormat="1" ht="12" customHeight="1">
      <c r="A40" s="12" t="s">
        <v>103</v>
      </c>
      <c r="B40" s="270" t="s">
        <v>189</v>
      </c>
      <c r="C40" s="396">
        <v>668731</v>
      </c>
      <c r="D40" s="166">
        <v>668731</v>
      </c>
    </row>
    <row r="41" spans="1:4" s="268" customFormat="1" ht="12" customHeight="1">
      <c r="A41" s="12" t="s">
        <v>104</v>
      </c>
      <c r="B41" s="270" t="s">
        <v>190</v>
      </c>
      <c r="C41" s="396"/>
      <c r="D41" s="166"/>
    </row>
    <row r="42" spans="1:4" s="268" customFormat="1" ht="12" customHeight="1">
      <c r="A42" s="12" t="s">
        <v>105</v>
      </c>
      <c r="B42" s="270" t="s">
        <v>434</v>
      </c>
      <c r="C42" s="396"/>
      <c r="D42" s="166"/>
    </row>
    <row r="43" spans="1:4" s="268" customFormat="1" ht="12" customHeight="1">
      <c r="A43" s="12" t="s">
        <v>182</v>
      </c>
      <c r="B43" s="270" t="s">
        <v>192</v>
      </c>
      <c r="C43" s="401"/>
      <c r="D43" s="169"/>
    </row>
    <row r="44" spans="1:4" s="268" customFormat="1" ht="12" customHeight="1">
      <c r="A44" s="14" t="s">
        <v>183</v>
      </c>
      <c r="B44" s="271" t="s">
        <v>328</v>
      </c>
      <c r="C44" s="402"/>
      <c r="D44" s="257"/>
    </row>
    <row r="45" spans="1:4" s="268" customFormat="1" ht="12" customHeight="1" thickBot="1">
      <c r="A45" s="14" t="s">
        <v>327</v>
      </c>
      <c r="B45" s="161" t="s">
        <v>193</v>
      </c>
      <c r="C45" s="402"/>
      <c r="D45" s="257"/>
    </row>
    <row r="46" spans="1:4" s="268" customFormat="1" ht="12" customHeight="1" thickBot="1">
      <c r="A46" s="18" t="s">
        <v>13</v>
      </c>
      <c r="B46" s="19" t="s">
        <v>194</v>
      </c>
      <c r="C46" s="394">
        <f>SUM(C47:C51)</f>
        <v>0</v>
      </c>
      <c r="D46" s="164">
        <f>SUM(D47:D51)</f>
        <v>0</v>
      </c>
    </row>
    <row r="47" spans="1:4" s="268" customFormat="1" ht="12" customHeight="1">
      <c r="A47" s="13" t="s">
        <v>61</v>
      </c>
      <c r="B47" s="269" t="s">
        <v>198</v>
      </c>
      <c r="C47" s="404"/>
      <c r="D47" s="305"/>
    </row>
    <row r="48" spans="1:4" s="268" customFormat="1" ht="12" customHeight="1">
      <c r="A48" s="12" t="s">
        <v>62</v>
      </c>
      <c r="B48" s="270" t="s">
        <v>199</v>
      </c>
      <c r="C48" s="401"/>
      <c r="D48" s="169"/>
    </row>
    <row r="49" spans="1:4" s="268" customFormat="1" ht="12" customHeight="1">
      <c r="A49" s="12" t="s">
        <v>195</v>
      </c>
      <c r="B49" s="270" t="s">
        <v>200</v>
      </c>
      <c r="C49" s="401"/>
      <c r="D49" s="169"/>
    </row>
    <row r="50" spans="1:4" s="268" customFormat="1" ht="12" customHeight="1">
      <c r="A50" s="12" t="s">
        <v>196</v>
      </c>
      <c r="B50" s="270" t="s">
        <v>201</v>
      </c>
      <c r="C50" s="401"/>
      <c r="D50" s="169"/>
    </row>
    <row r="51" spans="1:4" s="268" customFormat="1" ht="12" customHeight="1" thickBot="1">
      <c r="A51" s="14" t="s">
        <v>197</v>
      </c>
      <c r="B51" s="161" t="s">
        <v>202</v>
      </c>
      <c r="C51" s="402"/>
      <c r="D51" s="257"/>
    </row>
    <row r="52" spans="1:4" s="268" customFormat="1" ht="12" customHeight="1" thickBot="1">
      <c r="A52" s="18" t="s">
        <v>106</v>
      </c>
      <c r="B52" s="19" t="s">
        <v>203</v>
      </c>
      <c r="C52" s="394">
        <f>SUM(C53:C55)</f>
        <v>0</v>
      </c>
      <c r="D52" s="164">
        <f>SUM(D53:D55)</f>
        <v>0</v>
      </c>
    </row>
    <row r="53" spans="1:4" s="268" customFormat="1" ht="12" customHeight="1">
      <c r="A53" s="13" t="s">
        <v>63</v>
      </c>
      <c r="B53" s="269" t="s">
        <v>204</v>
      </c>
      <c r="C53" s="395"/>
      <c r="D53" s="167"/>
    </row>
    <row r="54" spans="1:4" s="268" customFormat="1" ht="12" customHeight="1">
      <c r="A54" s="12" t="s">
        <v>64</v>
      </c>
      <c r="B54" s="270" t="s">
        <v>319</v>
      </c>
      <c r="C54" s="396"/>
      <c r="D54" s="166"/>
    </row>
    <row r="55" spans="1:4" s="268" customFormat="1" ht="12" customHeight="1">
      <c r="A55" s="12" t="s">
        <v>207</v>
      </c>
      <c r="B55" s="270" t="s">
        <v>205</v>
      </c>
      <c r="C55" s="396"/>
      <c r="D55" s="166"/>
    </row>
    <row r="56" spans="1:4" s="268" customFormat="1" ht="12" customHeight="1" thickBot="1">
      <c r="A56" s="14" t="s">
        <v>208</v>
      </c>
      <c r="B56" s="161" t="s">
        <v>206</v>
      </c>
      <c r="C56" s="397"/>
      <c r="D56" s="168"/>
    </row>
    <row r="57" spans="1:4" s="268" customFormat="1" ht="12" customHeight="1" thickBot="1">
      <c r="A57" s="18" t="s">
        <v>15</v>
      </c>
      <c r="B57" s="159" t="s">
        <v>209</v>
      </c>
      <c r="C57" s="394">
        <f>SUM(C58:C60)</f>
        <v>0</v>
      </c>
      <c r="D57" s="164">
        <f>SUM(D58:D60)</f>
        <v>0</v>
      </c>
    </row>
    <row r="58" spans="1:4" s="268" customFormat="1" ht="12" customHeight="1">
      <c r="A58" s="13" t="s">
        <v>107</v>
      </c>
      <c r="B58" s="269" t="s">
        <v>211</v>
      </c>
      <c r="C58" s="401"/>
      <c r="D58" s="169"/>
    </row>
    <row r="59" spans="1:4" s="268" customFormat="1" ht="12" customHeight="1">
      <c r="A59" s="12" t="s">
        <v>108</v>
      </c>
      <c r="B59" s="270" t="s">
        <v>320</v>
      </c>
      <c r="C59" s="401"/>
      <c r="D59" s="169"/>
    </row>
    <row r="60" spans="1:4" s="268" customFormat="1" ht="12" customHeight="1">
      <c r="A60" s="12" t="s">
        <v>138</v>
      </c>
      <c r="B60" s="270" t="s">
        <v>212</v>
      </c>
      <c r="C60" s="401"/>
      <c r="D60" s="169"/>
    </row>
    <row r="61" spans="1:4" s="268" customFormat="1" ht="12" customHeight="1" thickBot="1">
      <c r="A61" s="14" t="s">
        <v>210</v>
      </c>
      <c r="B61" s="161" t="s">
        <v>213</v>
      </c>
      <c r="C61" s="401"/>
      <c r="D61" s="169"/>
    </row>
    <row r="62" spans="1:4" s="268" customFormat="1" ht="12" customHeight="1" thickBot="1">
      <c r="A62" s="328" t="s">
        <v>368</v>
      </c>
      <c r="B62" s="19" t="s">
        <v>214</v>
      </c>
      <c r="C62" s="399">
        <f>+C5+C12+C19+C26+C34+C46+C52+C57</f>
        <v>5545511</v>
      </c>
      <c r="D62" s="170">
        <f>+D5+D12+D19+D26+D34+D46+D52+D57</f>
        <v>5545511</v>
      </c>
    </row>
    <row r="63" spans="1:4" s="268" customFormat="1" ht="12" customHeight="1" thickBot="1">
      <c r="A63" s="308" t="s">
        <v>215</v>
      </c>
      <c r="B63" s="159" t="s">
        <v>216</v>
      </c>
      <c r="C63" s="394"/>
      <c r="D63" s="164"/>
    </row>
    <row r="64" spans="1:4" s="268" customFormat="1" ht="12" customHeight="1" thickBot="1">
      <c r="A64" s="308" t="s">
        <v>219</v>
      </c>
      <c r="B64" s="159" t="s">
        <v>220</v>
      </c>
      <c r="C64" s="394"/>
      <c r="D64" s="164"/>
    </row>
    <row r="65" spans="1:4" s="268" customFormat="1" ht="12" customHeight="1" thickBot="1">
      <c r="A65" s="308" t="s">
        <v>221</v>
      </c>
      <c r="B65" s="159" t="s">
        <v>222</v>
      </c>
      <c r="C65" s="394">
        <f>SUM(C66:C67)</f>
        <v>0</v>
      </c>
      <c r="D65" s="164">
        <f>SUM(D66:D67)</f>
        <v>0</v>
      </c>
    </row>
    <row r="66" spans="1:4" s="268" customFormat="1" ht="12" customHeight="1">
      <c r="A66" s="13" t="s">
        <v>234</v>
      </c>
      <c r="B66" s="269" t="s">
        <v>223</v>
      </c>
      <c r="C66" s="401"/>
      <c r="D66" s="169"/>
    </row>
    <row r="67" spans="1:4" s="268" customFormat="1" ht="12" customHeight="1" thickBot="1">
      <c r="A67" s="14" t="s">
        <v>235</v>
      </c>
      <c r="B67" s="161" t="s">
        <v>224</v>
      </c>
      <c r="C67" s="401"/>
      <c r="D67" s="169"/>
    </row>
    <row r="68" spans="1:4" s="268" customFormat="1" ht="12" customHeight="1" thickBot="1">
      <c r="A68" s="308" t="s">
        <v>225</v>
      </c>
      <c r="B68" s="159" t="s">
        <v>226</v>
      </c>
      <c r="C68" s="394">
        <f>SUM(C69:C71)</f>
        <v>0</v>
      </c>
      <c r="D68" s="164">
        <f>SUM(D69:D71)</f>
        <v>0</v>
      </c>
    </row>
    <row r="69" spans="1:4" s="268" customFormat="1" ht="12" customHeight="1">
      <c r="A69" s="13" t="s">
        <v>236</v>
      </c>
      <c r="B69" s="269" t="s">
        <v>227</v>
      </c>
      <c r="C69" s="401"/>
      <c r="D69" s="169"/>
    </row>
    <row r="70" spans="1:4" s="268" customFormat="1" ht="12" customHeight="1">
      <c r="A70" s="12" t="s">
        <v>237</v>
      </c>
      <c r="B70" s="270" t="s">
        <v>228</v>
      </c>
      <c r="C70" s="401"/>
      <c r="D70" s="169"/>
    </row>
    <row r="71" spans="1:4" s="268" customFormat="1" ht="12" customHeight="1" thickBot="1">
      <c r="A71" s="14" t="s">
        <v>238</v>
      </c>
      <c r="B71" s="161" t="s">
        <v>444</v>
      </c>
      <c r="C71" s="401"/>
      <c r="D71" s="169"/>
    </row>
    <row r="72" spans="1:4" s="268" customFormat="1" ht="12" customHeight="1" thickBot="1">
      <c r="A72" s="308" t="s">
        <v>229</v>
      </c>
      <c r="B72" s="159" t="s">
        <v>239</v>
      </c>
      <c r="C72" s="394"/>
      <c r="D72" s="164"/>
    </row>
    <row r="73" spans="1:4" s="268" customFormat="1" ht="12" customHeight="1" thickBot="1">
      <c r="A73" s="308" t="s">
        <v>230</v>
      </c>
      <c r="B73" s="159" t="s">
        <v>367</v>
      </c>
      <c r="C73" s="405"/>
      <c r="D73" s="306"/>
    </row>
    <row r="74" spans="1:4" s="268" customFormat="1" ht="13.5" customHeight="1" thickBot="1">
      <c r="A74" s="308" t="s">
        <v>232</v>
      </c>
      <c r="B74" s="159" t="s">
        <v>231</v>
      </c>
      <c r="C74" s="405"/>
      <c r="D74" s="306"/>
    </row>
    <row r="75" spans="1:4" s="268" customFormat="1" ht="15.75" customHeight="1" thickBot="1">
      <c r="A75" s="308" t="s">
        <v>242</v>
      </c>
      <c r="B75" s="272" t="s">
        <v>370</v>
      </c>
      <c r="C75" s="399">
        <f>+C63+C64+C65+C68+C72+C74+C73</f>
        <v>0</v>
      </c>
      <c r="D75" s="170">
        <f>+D63+D64+D65+D68+D72+D74+D73</f>
        <v>0</v>
      </c>
    </row>
    <row r="76" spans="1:4" s="268" customFormat="1" ht="16.5" customHeight="1" thickBot="1">
      <c r="A76" s="309" t="s">
        <v>369</v>
      </c>
      <c r="B76" s="273" t="s">
        <v>371</v>
      </c>
      <c r="C76" s="399">
        <f>+C62+C75</f>
        <v>5545511</v>
      </c>
      <c r="D76" s="170">
        <f>+D62+D75</f>
        <v>5545511</v>
      </c>
    </row>
    <row r="77" spans="1:4" s="268" customFormat="1" ht="12.75" customHeight="1">
      <c r="A77" s="3"/>
      <c r="B77" s="4"/>
      <c r="C77" s="4"/>
      <c r="D77" s="171"/>
    </row>
    <row r="78" spans="1:4" ht="16.5" customHeight="1">
      <c r="A78" s="501" t="s">
        <v>36</v>
      </c>
      <c r="B78" s="501"/>
      <c r="C78" s="501"/>
      <c r="D78" s="501"/>
    </row>
    <row r="79" spans="1:4" s="274" customFormat="1" ht="16.5" customHeight="1" thickBot="1">
      <c r="A79" s="503" t="s">
        <v>88</v>
      </c>
      <c r="B79" s="503"/>
      <c r="C79" s="362"/>
      <c r="D79" s="80" t="str">
        <f>D2</f>
        <v>Forintban!</v>
      </c>
    </row>
    <row r="80" spans="1:4" ht="37.5" customHeight="1" thickBot="1">
      <c r="A80" s="21" t="s">
        <v>53</v>
      </c>
      <c r="B80" s="22" t="s">
        <v>37</v>
      </c>
      <c r="C80" s="460" t="s">
        <v>462</v>
      </c>
      <c r="D80" s="30" t="str">
        <f>+D3</f>
        <v>2018. évi módosított előirányzat</v>
      </c>
    </row>
    <row r="81" spans="1:4" s="267" customFormat="1" ht="12" customHeight="1" thickBot="1">
      <c r="A81" s="27"/>
      <c r="B81" s="28" t="s">
        <v>385</v>
      </c>
      <c r="C81" s="463" t="s">
        <v>386</v>
      </c>
      <c r="D81" s="29" t="s">
        <v>387</v>
      </c>
    </row>
    <row r="82" spans="1:4" ht="12" customHeight="1" thickBot="1">
      <c r="A82" s="20" t="s">
        <v>8</v>
      </c>
      <c r="B82" s="26" t="s">
        <v>329</v>
      </c>
      <c r="C82" s="406">
        <f>C83+C84+C85+C86+C87+C100</f>
        <v>5545511</v>
      </c>
      <c r="D82" s="163">
        <f>D83+D84+D85+D86+D87+D100</f>
        <v>5545511</v>
      </c>
    </row>
    <row r="83" spans="1:4" ht="12" customHeight="1">
      <c r="A83" s="15" t="s">
        <v>65</v>
      </c>
      <c r="B83" s="8" t="s">
        <v>38</v>
      </c>
      <c r="C83" s="407">
        <v>720516</v>
      </c>
      <c r="D83" s="165">
        <v>720516</v>
      </c>
    </row>
    <row r="84" spans="1:4" ht="12" customHeight="1">
      <c r="A84" s="12" t="s">
        <v>66</v>
      </c>
      <c r="B84" s="6" t="s">
        <v>109</v>
      </c>
      <c r="C84" s="396">
        <v>141662</v>
      </c>
      <c r="D84" s="166">
        <v>141662</v>
      </c>
    </row>
    <row r="85" spans="1:4" ht="12" customHeight="1">
      <c r="A85" s="12" t="s">
        <v>67</v>
      </c>
      <c r="B85" s="6" t="s">
        <v>84</v>
      </c>
      <c r="C85" s="397">
        <v>2283333</v>
      </c>
      <c r="D85" s="168">
        <v>2283333</v>
      </c>
    </row>
    <row r="86" spans="1:4" ht="12" customHeight="1">
      <c r="A86" s="12" t="s">
        <v>68</v>
      </c>
      <c r="B86" s="9" t="s">
        <v>110</v>
      </c>
      <c r="C86" s="397"/>
      <c r="D86" s="168"/>
    </row>
    <row r="87" spans="1:4" ht="12" customHeight="1">
      <c r="A87" s="12" t="s">
        <v>76</v>
      </c>
      <c r="B87" s="17" t="s">
        <v>111</v>
      </c>
      <c r="C87" s="397">
        <f>C99</f>
        <v>2400000</v>
      </c>
      <c r="D87" s="168">
        <f>D99</f>
        <v>2400000</v>
      </c>
    </row>
    <row r="88" spans="1:4" ht="12" customHeight="1">
      <c r="A88" s="12" t="s">
        <v>69</v>
      </c>
      <c r="B88" s="6" t="s">
        <v>334</v>
      </c>
      <c r="C88" s="397"/>
      <c r="D88" s="168"/>
    </row>
    <row r="89" spans="1:4" ht="12" customHeight="1">
      <c r="A89" s="12" t="s">
        <v>70</v>
      </c>
      <c r="B89" s="85" t="s">
        <v>333</v>
      </c>
      <c r="C89" s="397"/>
      <c r="D89" s="168"/>
    </row>
    <row r="90" spans="1:4" ht="12" customHeight="1">
      <c r="A90" s="12" t="s">
        <v>77</v>
      </c>
      <c r="B90" s="85" t="s">
        <v>332</v>
      </c>
      <c r="C90" s="397"/>
      <c r="D90" s="168"/>
    </row>
    <row r="91" spans="1:4" ht="12" customHeight="1">
      <c r="A91" s="12" t="s">
        <v>78</v>
      </c>
      <c r="B91" s="83" t="s">
        <v>245</v>
      </c>
      <c r="C91" s="397"/>
      <c r="D91" s="168"/>
    </row>
    <row r="92" spans="1:4" ht="12" customHeight="1">
      <c r="A92" s="12" t="s">
        <v>79</v>
      </c>
      <c r="B92" s="84" t="s">
        <v>246</v>
      </c>
      <c r="C92" s="397"/>
      <c r="D92" s="168"/>
    </row>
    <row r="93" spans="1:4" ht="12" customHeight="1">
      <c r="A93" s="12" t="s">
        <v>80</v>
      </c>
      <c r="B93" s="84" t="s">
        <v>247</v>
      </c>
      <c r="C93" s="397"/>
      <c r="D93" s="168"/>
    </row>
    <row r="94" spans="1:4" ht="12" customHeight="1">
      <c r="A94" s="12" t="s">
        <v>82</v>
      </c>
      <c r="B94" s="83" t="s">
        <v>248</v>
      </c>
      <c r="C94" s="397"/>
      <c r="D94" s="168"/>
    </row>
    <row r="95" spans="1:4" ht="12" customHeight="1">
      <c r="A95" s="12" t="s">
        <v>112</v>
      </c>
      <c r="B95" s="83" t="s">
        <v>249</v>
      </c>
      <c r="C95" s="397"/>
      <c r="D95" s="168"/>
    </row>
    <row r="96" spans="1:4" ht="12" customHeight="1">
      <c r="A96" s="12" t="s">
        <v>243</v>
      </c>
      <c r="B96" s="84" t="s">
        <v>250</v>
      </c>
      <c r="C96" s="397"/>
      <c r="D96" s="168"/>
    </row>
    <row r="97" spans="1:4" ht="12" customHeight="1">
      <c r="A97" s="11" t="s">
        <v>244</v>
      </c>
      <c r="B97" s="85" t="s">
        <v>251</v>
      </c>
      <c r="C97" s="397"/>
      <c r="D97" s="168"/>
    </row>
    <row r="98" spans="1:4" ht="12" customHeight="1">
      <c r="A98" s="12" t="s">
        <v>330</v>
      </c>
      <c r="B98" s="85" t="s">
        <v>252</v>
      </c>
      <c r="C98" s="397"/>
      <c r="D98" s="168"/>
    </row>
    <row r="99" spans="1:4" ht="12" customHeight="1">
      <c r="A99" s="14" t="s">
        <v>331</v>
      </c>
      <c r="B99" s="85" t="s">
        <v>253</v>
      </c>
      <c r="C99" s="397">
        <v>2400000</v>
      </c>
      <c r="D99" s="168">
        <v>2400000</v>
      </c>
    </row>
    <row r="100" spans="1:4" ht="12" customHeight="1">
      <c r="A100" s="12" t="s">
        <v>335</v>
      </c>
      <c r="B100" s="9" t="s">
        <v>39</v>
      </c>
      <c r="C100" s="396"/>
      <c r="D100" s="166"/>
    </row>
    <row r="101" spans="1:4" ht="12" customHeight="1">
      <c r="A101" s="12" t="s">
        <v>336</v>
      </c>
      <c r="B101" s="6" t="s">
        <v>338</v>
      </c>
      <c r="C101" s="396"/>
      <c r="D101" s="166"/>
    </row>
    <row r="102" spans="1:4" ht="12" customHeight="1" thickBot="1">
      <c r="A102" s="16" t="s">
        <v>337</v>
      </c>
      <c r="B102" s="326" t="s">
        <v>339</v>
      </c>
      <c r="C102" s="408"/>
      <c r="D102" s="172"/>
    </row>
    <row r="103" spans="1:4" ht="12" customHeight="1" thickBot="1">
      <c r="A103" s="323" t="s">
        <v>9</v>
      </c>
      <c r="B103" s="324" t="s">
        <v>254</v>
      </c>
      <c r="C103" s="466">
        <f>+C104+C106+C108</f>
        <v>0</v>
      </c>
      <c r="D103" s="325">
        <f>+D104+D106+D108</f>
        <v>0</v>
      </c>
    </row>
    <row r="104" spans="1:4" ht="12" customHeight="1">
      <c r="A104" s="13" t="s">
        <v>71</v>
      </c>
      <c r="B104" s="6" t="s">
        <v>137</v>
      </c>
      <c r="C104" s="395"/>
      <c r="D104" s="167"/>
    </row>
    <row r="105" spans="1:4" ht="12" customHeight="1">
      <c r="A105" s="13" t="s">
        <v>72</v>
      </c>
      <c r="B105" s="10" t="s">
        <v>258</v>
      </c>
      <c r="C105" s="395"/>
      <c r="D105" s="167"/>
    </row>
    <row r="106" spans="1:4" ht="12" customHeight="1">
      <c r="A106" s="13" t="s">
        <v>73</v>
      </c>
      <c r="B106" s="10" t="s">
        <v>113</v>
      </c>
      <c r="C106" s="396"/>
      <c r="D106" s="166"/>
    </row>
    <row r="107" spans="1:4" ht="12" customHeight="1">
      <c r="A107" s="13" t="s">
        <v>74</v>
      </c>
      <c r="B107" s="10" t="s">
        <v>259</v>
      </c>
      <c r="C107" s="409"/>
      <c r="D107" s="166"/>
    </row>
    <row r="108" spans="1:4" ht="12" customHeight="1">
      <c r="A108" s="13" t="s">
        <v>75</v>
      </c>
      <c r="B108" s="161" t="s">
        <v>446</v>
      </c>
      <c r="C108" s="409"/>
      <c r="D108" s="166"/>
    </row>
    <row r="109" spans="1:4" ht="12" customHeight="1">
      <c r="A109" s="13" t="s">
        <v>81</v>
      </c>
      <c r="B109" s="160" t="s">
        <v>321</v>
      </c>
      <c r="C109" s="409"/>
      <c r="D109" s="166"/>
    </row>
    <row r="110" spans="1:4" ht="12" customHeight="1">
      <c r="A110" s="13" t="s">
        <v>83</v>
      </c>
      <c r="B110" s="265" t="s">
        <v>264</v>
      </c>
      <c r="C110" s="409"/>
      <c r="D110" s="166"/>
    </row>
    <row r="111" spans="1:4" ht="15.75">
      <c r="A111" s="13" t="s">
        <v>114</v>
      </c>
      <c r="B111" s="84" t="s">
        <v>247</v>
      </c>
      <c r="C111" s="409"/>
      <c r="D111" s="166"/>
    </row>
    <row r="112" spans="1:4" ht="12" customHeight="1">
      <c r="A112" s="13" t="s">
        <v>115</v>
      </c>
      <c r="B112" s="84" t="s">
        <v>263</v>
      </c>
      <c r="C112" s="409"/>
      <c r="D112" s="166"/>
    </row>
    <row r="113" spans="1:4" ht="12" customHeight="1">
      <c r="A113" s="13" t="s">
        <v>116</v>
      </c>
      <c r="B113" s="84" t="s">
        <v>262</v>
      </c>
      <c r="C113" s="409"/>
      <c r="D113" s="166"/>
    </row>
    <row r="114" spans="1:4" ht="12" customHeight="1">
      <c r="A114" s="13" t="s">
        <v>255</v>
      </c>
      <c r="B114" s="84" t="s">
        <v>250</v>
      </c>
      <c r="C114" s="409"/>
      <c r="D114" s="166"/>
    </row>
    <row r="115" spans="1:4" ht="12" customHeight="1">
      <c r="A115" s="13" t="s">
        <v>256</v>
      </c>
      <c r="B115" s="84" t="s">
        <v>261</v>
      </c>
      <c r="C115" s="409"/>
      <c r="D115" s="166"/>
    </row>
    <row r="116" spans="1:4" ht="16.5" thickBot="1">
      <c r="A116" s="11" t="s">
        <v>257</v>
      </c>
      <c r="B116" s="84" t="s">
        <v>260</v>
      </c>
      <c r="C116" s="410"/>
      <c r="D116" s="168"/>
    </row>
    <row r="117" spans="1:4" ht="12" customHeight="1" thickBot="1">
      <c r="A117" s="18" t="s">
        <v>10</v>
      </c>
      <c r="B117" s="69" t="s">
        <v>340</v>
      </c>
      <c r="C117" s="394">
        <f>+C82+C103</f>
        <v>5545511</v>
      </c>
      <c r="D117" s="164">
        <f>+D82+D103</f>
        <v>5545511</v>
      </c>
    </row>
    <row r="118" spans="1:4" ht="12" customHeight="1" thickBot="1">
      <c r="A118" s="18" t="s">
        <v>11</v>
      </c>
      <c r="B118" s="69" t="s">
        <v>341</v>
      </c>
      <c r="C118" s="394">
        <f>+C119+C120+C121</f>
        <v>0</v>
      </c>
      <c r="D118" s="164">
        <f>+D119+D120+D121</f>
        <v>0</v>
      </c>
    </row>
    <row r="119" spans="1:4" ht="12" customHeight="1">
      <c r="A119" s="13" t="s">
        <v>175</v>
      </c>
      <c r="B119" s="10" t="s">
        <v>348</v>
      </c>
      <c r="C119" s="409"/>
      <c r="D119" s="166"/>
    </row>
    <row r="120" spans="1:4" ht="12" customHeight="1">
      <c r="A120" s="13" t="s">
        <v>176</v>
      </c>
      <c r="B120" s="10" t="s">
        <v>349</v>
      </c>
      <c r="C120" s="409"/>
      <c r="D120" s="166"/>
    </row>
    <row r="121" spans="1:4" ht="12" customHeight="1" thickBot="1">
      <c r="A121" s="11" t="s">
        <v>177</v>
      </c>
      <c r="B121" s="10" t="s">
        <v>350</v>
      </c>
      <c r="C121" s="409"/>
      <c r="D121" s="166"/>
    </row>
    <row r="122" spans="1:4" ht="12" customHeight="1" thickBot="1">
      <c r="A122" s="18" t="s">
        <v>12</v>
      </c>
      <c r="B122" s="69" t="s">
        <v>342</v>
      </c>
      <c r="C122" s="394">
        <f>SUM(C123:C128)</f>
        <v>0</v>
      </c>
      <c r="D122" s="164">
        <f>SUM(D123:D128)</f>
        <v>0</v>
      </c>
    </row>
    <row r="123" spans="1:4" ht="12" customHeight="1">
      <c r="A123" s="13" t="s">
        <v>58</v>
      </c>
      <c r="B123" s="7" t="s">
        <v>351</v>
      </c>
      <c r="C123" s="409"/>
      <c r="D123" s="166"/>
    </row>
    <row r="124" spans="1:4" ht="12" customHeight="1">
      <c r="A124" s="13" t="s">
        <v>59</v>
      </c>
      <c r="B124" s="7" t="s">
        <v>343</v>
      </c>
      <c r="C124" s="409"/>
      <c r="D124" s="166"/>
    </row>
    <row r="125" spans="1:4" ht="12" customHeight="1">
      <c r="A125" s="13" t="s">
        <v>60</v>
      </c>
      <c r="B125" s="7" t="s">
        <v>344</v>
      </c>
      <c r="C125" s="409"/>
      <c r="D125" s="166"/>
    </row>
    <row r="126" spans="1:4" ht="12" customHeight="1">
      <c r="A126" s="13" t="s">
        <v>101</v>
      </c>
      <c r="B126" s="7" t="s">
        <v>345</v>
      </c>
      <c r="C126" s="409"/>
      <c r="D126" s="166"/>
    </row>
    <row r="127" spans="1:4" ht="12" customHeight="1">
      <c r="A127" s="13" t="s">
        <v>102</v>
      </c>
      <c r="B127" s="7" t="s">
        <v>346</v>
      </c>
      <c r="C127" s="409"/>
      <c r="D127" s="166"/>
    </row>
    <row r="128" spans="1:4" ht="12" customHeight="1" thickBot="1">
      <c r="A128" s="11" t="s">
        <v>103</v>
      </c>
      <c r="B128" s="7" t="s">
        <v>347</v>
      </c>
      <c r="C128" s="409"/>
      <c r="D128" s="166"/>
    </row>
    <row r="129" spans="1:4" ht="12" customHeight="1" thickBot="1">
      <c r="A129" s="18" t="s">
        <v>13</v>
      </c>
      <c r="B129" s="69" t="s">
        <v>355</v>
      </c>
      <c r="C129" s="399">
        <f>+C130+C131+C132+C133</f>
        <v>0</v>
      </c>
      <c r="D129" s="170">
        <f>+D130+D131+D132+D133</f>
        <v>0</v>
      </c>
    </row>
    <row r="130" spans="1:4" ht="12" customHeight="1">
      <c r="A130" s="13" t="s">
        <v>61</v>
      </c>
      <c r="B130" s="7" t="s">
        <v>265</v>
      </c>
      <c r="C130" s="409"/>
      <c r="D130" s="166"/>
    </row>
    <row r="131" spans="1:4" ht="12" customHeight="1">
      <c r="A131" s="13" t="s">
        <v>62</v>
      </c>
      <c r="B131" s="7" t="s">
        <v>266</v>
      </c>
      <c r="C131" s="409"/>
      <c r="D131" s="166"/>
    </row>
    <row r="132" spans="1:4" ht="12" customHeight="1">
      <c r="A132" s="13" t="s">
        <v>195</v>
      </c>
      <c r="B132" s="7" t="s">
        <v>356</v>
      </c>
      <c r="C132" s="409"/>
      <c r="D132" s="166"/>
    </row>
    <row r="133" spans="1:4" ht="12" customHeight="1" thickBot="1">
      <c r="A133" s="11" t="s">
        <v>196</v>
      </c>
      <c r="B133" s="5" t="s">
        <v>285</v>
      </c>
      <c r="C133" s="409"/>
      <c r="D133" s="166"/>
    </row>
    <row r="134" spans="1:4" ht="12" customHeight="1" thickBot="1">
      <c r="A134" s="18" t="s">
        <v>14</v>
      </c>
      <c r="B134" s="69" t="s">
        <v>357</v>
      </c>
      <c r="C134" s="411">
        <f>SUM(C135:C139)</f>
        <v>0</v>
      </c>
      <c r="D134" s="173">
        <f>SUM(D135:D139)</f>
        <v>0</v>
      </c>
    </row>
    <row r="135" spans="1:4" ht="12" customHeight="1">
      <c r="A135" s="13" t="s">
        <v>63</v>
      </c>
      <c r="B135" s="7" t="s">
        <v>352</v>
      </c>
      <c r="C135" s="409"/>
      <c r="D135" s="166"/>
    </row>
    <row r="136" spans="1:4" ht="12" customHeight="1">
      <c r="A136" s="13" t="s">
        <v>64</v>
      </c>
      <c r="B136" s="7" t="s">
        <v>359</v>
      </c>
      <c r="C136" s="409"/>
      <c r="D136" s="166"/>
    </row>
    <row r="137" spans="1:4" ht="12" customHeight="1">
      <c r="A137" s="13" t="s">
        <v>207</v>
      </c>
      <c r="B137" s="7" t="s">
        <v>354</v>
      </c>
      <c r="C137" s="409"/>
      <c r="D137" s="166"/>
    </row>
    <row r="138" spans="1:4" ht="12" customHeight="1">
      <c r="A138" s="13" t="s">
        <v>208</v>
      </c>
      <c r="B138" s="7" t="s">
        <v>360</v>
      </c>
      <c r="C138" s="409"/>
      <c r="D138" s="166"/>
    </row>
    <row r="139" spans="1:4" ht="12" customHeight="1" thickBot="1">
      <c r="A139" s="13" t="s">
        <v>358</v>
      </c>
      <c r="B139" s="7" t="s">
        <v>361</v>
      </c>
      <c r="C139" s="409"/>
      <c r="D139" s="166"/>
    </row>
    <row r="140" spans="1:4" ht="12" customHeight="1" thickBot="1">
      <c r="A140" s="18" t="s">
        <v>15</v>
      </c>
      <c r="B140" s="69" t="s">
        <v>362</v>
      </c>
      <c r="C140" s="467"/>
      <c r="D140" s="327"/>
    </row>
    <row r="141" spans="1:4" ht="12" customHeight="1" thickBot="1">
      <c r="A141" s="18" t="s">
        <v>16</v>
      </c>
      <c r="B141" s="69" t="s">
        <v>363</v>
      </c>
      <c r="C141" s="467"/>
      <c r="D141" s="327"/>
    </row>
    <row r="142" spans="1:10" ht="15" customHeight="1" thickBot="1">
      <c r="A142" s="18" t="s">
        <v>17</v>
      </c>
      <c r="B142" s="69" t="s">
        <v>365</v>
      </c>
      <c r="C142" s="412">
        <f>+C118+C122+C129+C134+C140+C141</f>
        <v>0</v>
      </c>
      <c r="D142" s="275">
        <f>+D118+D122+D129+D134+D140+D141</f>
        <v>0</v>
      </c>
      <c r="G142" s="276"/>
      <c r="H142" s="277"/>
      <c r="I142" s="277"/>
      <c r="J142" s="277"/>
    </row>
    <row r="143" spans="1:4" s="268" customFormat="1" ht="12.75" customHeight="1" thickBot="1">
      <c r="A143" s="162" t="s">
        <v>18</v>
      </c>
      <c r="B143" s="238" t="s">
        <v>364</v>
      </c>
      <c r="C143" s="412">
        <f>+C117+C142</f>
        <v>5545511</v>
      </c>
      <c r="D143" s="275">
        <f>+D117+D142</f>
        <v>5545511</v>
      </c>
    </row>
    <row r="144" ht="7.5" customHeight="1"/>
    <row r="145" spans="1:4" ht="15.75">
      <c r="A145" s="504" t="s">
        <v>267</v>
      </c>
      <c r="B145" s="504"/>
      <c r="C145" s="504"/>
      <c r="D145" s="504"/>
    </row>
    <row r="146" spans="1:4" ht="15" customHeight="1" thickBot="1">
      <c r="A146" s="502" t="s">
        <v>89</v>
      </c>
      <c r="B146" s="502"/>
      <c r="C146" s="81"/>
      <c r="D146" s="174" t="str">
        <f>D79</f>
        <v>Forintban!</v>
      </c>
    </row>
    <row r="147" spans="1:5" ht="13.5" customHeight="1" thickBot="1">
      <c r="A147" s="18">
        <v>1</v>
      </c>
      <c r="B147" s="25" t="s">
        <v>366</v>
      </c>
      <c r="C147" s="383"/>
      <c r="D147" s="164">
        <f>+D62-D117</f>
        <v>0</v>
      </c>
      <c r="E147" s="278"/>
    </row>
    <row r="148" spans="1:4" ht="27.75" customHeight="1" thickBot="1">
      <c r="A148" s="18" t="s">
        <v>9</v>
      </c>
      <c r="B148" s="25" t="s">
        <v>372</v>
      </c>
      <c r="C148" s="383"/>
      <c r="D148" s="164">
        <f>+D75-D142</f>
        <v>0</v>
      </c>
    </row>
  </sheetData>
  <sheetProtection/>
  <mergeCells count="6">
    <mergeCell ref="A1:D1"/>
    <mergeCell ref="A2:B2"/>
    <mergeCell ref="A78:D78"/>
    <mergeCell ref="A79:B79"/>
    <mergeCell ref="A145:D145"/>
    <mergeCell ref="A146:B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Murakeresztúr Község Önkormányzat
2018. ÉVI KÖLTSÉGVETÉS
ÖNKÉNT VÁLLALT FELADATAINAK MÉRLEGE
&amp;R&amp;"Times New Roman CE,Félkövér dőlt"&amp;11 1.3. melléklet a 4/2018. (IV.27.) önkormányzati rendelethez</oddHeader>
  </headerFooter>
  <rowBreaks count="1" manualBreakCount="1">
    <brk id="7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Layout" zoomScaleNormal="145" zoomScaleSheetLayoutView="100" workbookViewId="0" topLeftCell="A1">
      <selection activeCell="E9" sqref="E9"/>
    </sheetView>
  </sheetViews>
  <sheetFormatPr defaultColWidth="9.00390625" defaultRowHeight="12.75"/>
  <cols>
    <col min="1" max="1" width="6.875" style="39" customWidth="1"/>
    <col min="2" max="2" width="41.875" style="117" customWidth="1"/>
    <col min="3" max="3" width="14.875" style="117" customWidth="1"/>
    <col min="4" max="4" width="14.375" style="39" customWidth="1"/>
    <col min="5" max="5" width="38.875" style="39" customWidth="1"/>
    <col min="6" max="6" width="15.625" style="39" customWidth="1"/>
    <col min="7" max="7" width="16.375" style="39" customWidth="1"/>
    <col min="8" max="8" width="4.875" style="39" customWidth="1"/>
    <col min="9" max="16384" width="9.375" style="39" customWidth="1"/>
  </cols>
  <sheetData>
    <row r="1" spans="2:8" ht="39.75" customHeight="1">
      <c r="B1" s="185" t="s">
        <v>93</v>
      </c>
      <c r="C1" s="185"/>
      <c r="D1" s="186"/>
      <c r="E1" s="186"/>
      <c r="F1" s="186"/>
      <c r="G1" s="186"/>
      <c r="H1" s="507" t="str">
        <f>+CONCATENATE("2.1. melléklet a 4/",LEFT(ÖSSZEFÜGGÉSEK!A5,4),". (IV.27.) önkormányzati rendelethez")</f>
        <v>2.1. melléklet a 4/2018. (IV.27.) önkormányzati rendelethez</v>
      </c>
    </row>
    <row r="2" spans="7:8" ht="14.25" thickBot="1">
      <c r="G2" s="80" t="s">
        <v>439</v>
      </c>
      <c r="H2" s="507"/>
    </row>
    <row r="3" spans="1:8" ht="18" customHeight="1" thickBot="1">
      <c r="A3" s="505" t="s">
        <v>53</v>
      </c>
      <c r="B3" s="188" t="s">
        <v>41</v>
      </c>
      <c r="C3" s="470"/>
      <c r="D3" s="189"/>
      <c r="E3" s="188" t="s">
        <v>42</v>
      </c>
      <c r="F3" s="473"/>
      <c r="G3" s="190"/>
      <c r="H3" s="507"/>
    </row>
    <row r="4" spans="1:8" s="191" customFormat="1" ht="35.25" customHeight="1" thickBot="1">
      <c r="A4" s="506"/>
      <c r="B4" s="477" t="s">
        <v>46</v>
      </c>
      <c r="C4" s="119" t="s">
        <v>462</v>
      </c>
      <c r="D4" s="471" t="str">
        <f>+'1.1.sz.mell.'!D3</f>
        <v>2018. módosított előirányzat     2018.04.27.</v>
      </c>
      <c r="E4" s="118" t="s">
        <v>46</v>
      </c>
      <c r="F4" s="119" t="s">
        <v>462</v>
      </c>
      <c r="G4" s="36" t="str">
        <f>+D4</f>
        <v>2018. módosított előirányzat     2018.04.27.</v>
      </c>
      <c r="H4" s="507"/>
    </row>
    <row r="5" spans="1:8" s="196" customFormat="1" ht="12" customHeight="1" thickBot="1">
      <c r="A5" s="192"/>
      <c r="B5" s="478" t="s">
        <v>385</v>
      </c>
      <c r="C5" s="194" t="s">
        <v>386</v>
      </c>
      <c r="D5" s="472" t="s">
        <v>387</v>
      </c>
      <c r="E5" s="193" t="s">
        <v>469</v>
      </c>
      <c r="F5" s="475" t="s">
        <v>388</v>
      </c>
      <c r="G5" s="195" t="s">
        <v>439</v>
      </c>
      <c r="H5" s="507"/>
    </row>
    <row r="6" spans="1:8" ht="12.75" customHeight="1">
      <c r="A6" s="197" t="s">
        <v>8</v>
      </c>
      <c r="B6" s="479" t="s">
        <v>268</v>
      </c>
      <c r="C6" s="424">
        <v>136887891</v>
      </c>
      <c r="D6" s="486">
        <v>140128272</v>
      </c>
      <c r="E6" s="198" t="s">
        <v>47</v>
      </c>
      <c r="F6" s="498">
        <v>109187158</v>
      </c>
      <c r="G6" s="226">
        <v>113985858</v>
      </c>
      <c r="H6" s="507"/>
    </row>
    <row r="7" spans="1:8" ht="18" customHeight="1">
      <c r="A7" s="199" t="s">
        <v>9</v>
      </c>
      <c r="B7" s="480" t="s">
        <v>269</v>
      </c>
      <c r="C7" s="176">
        <v>21261130</v>
      </c>
      <c r="D7" s="487">
        <v>28558844</v>
      </c>
      <c r="E7" s="200" t="s">
        <v>109</v>
      </c>
      <c r="F7" s="177">
        <v>20645008</v>
      </c>
      <c r="G7" s="181">
        <v>21579086</v>
      </c>
      <c r="H7" s="507"/>
    </row>
    <row r="8" spans="1:8" ht="12.75" customHeight="1">
      <c r="A8" s="199" t="s">
        <v>10</v>
      </c>
      <c r="B8" s="480" t="s">
        <v>290</v>
      </c>
      <c r="C8" s="176"/>
      <c r="D8" s="487"/>
      <c r="E8" s="200" t="s">
        <v>142</v>
      </c>
      <c r="F8" s="177">
        <v>89388186</v>
      </c>
      <c r="G8" s="181">
        <v>89551888</v>
      </c>
      <c r="H8" s="507"/>
    </row>
    <row r="9" spans="1:8" ht="12.75" customHeight="1">
      <c r="A9" s="199" t="s">
        <v>11</v>
      </c>
      <c r="B9" s="480" t="s">
        <v>100</v>
      </c>
      <c r="C9" s="176">
        <v>32970000</v>
      </c>
      <c r="D9" s="487">
        <v>32970000</v>
      </c>
      <c r="E9" s="200" t="s">
        <v>110</v>
      </c>
      <c r="F9" s="177">
        <v>3027000</v>
      </c>
      <c r="G9" s="181">
        <v>3027000</v>
      </c>
      <c r="H9" s="507"/>
    </row>
    <row r="10" spans="1:8" ht="12.75" customHeight="1">
      <c r="A10" s="199" t="s">
        <v>12</v>
      </c>
      <c r="B10" s="201" t="s">
        <v>314</v>
      </c>
      <c r="C10" s="176">
        <v>41842112</v>
      </c>
      <c r="D10" s="487">
        <v>41842112</v>
      </c>
      <c r="E10" s="200" t="s">
        <v>111</v>
      </c>
      <c r="F10" s="177">
        <v>11045096</v>
      </c>
      <c r="G10" s="181">
        <v>11854026</v>
      </c>
      <c r="H10" s="507"/>
    </row>
    <row r="11" spans="1:8" ht="12.75" customHeight="1">
      <c r="A11" s="199" t="s">
        <v>13</v>
      </c>
      <c r="B11" s="480" t="s">
        <v>270</v>
      </c>
      <c r="C11" s="176">
        <v>1435000</v>
      </c>
      <c r="D11" s="488">
        <v>1435000</v>
      </c>
      <c r="E11" s="200" t="s">
        <v>39</v>
      </c>
      <c r="F11" s="177">
        <v>8092494</v>
      </c>
      <c r="G11" s="181">
        <v>11925945</v>
      </c>
      <c r="H11" s="507"/>
    </row>
    <row r="12" spans="1:8" ht="12.75" customHeight="1">
      <c r="A12" s="199" t="s">
        <v>14</v>
      </c>
      <c r="B12" s="480" t="s">
        <v>373</v>
      </c>
      <c r="C12" s="176"/>
      <c r="D12" s="487"/>
      <c r="E12" s="34"/>
      <c r="F12" s="177"/>
      <c r="G12" s="181"/>
      <c r="H12" s="507"/>
    </row>
    <row r="13" spans="1:8" ht="12.75" customHeight="1">
      <c r="A13" s="199" t="s">
        <v>15</v>
      </c>
      <c r="B13" s="481"/>
      <c r="C13" s="176"/>
      <c r="D13" s="487"/>
      <c r="E13" s="34"/>
      <c r="F13" s="177"/>
      <c r="G13" s="181"/>
      <c r="H13" s="507"/>
    </row>
    <row r="14" spans="1:8" ht="12.75" customHeight="1" thickBot="1">
      <c r="A14" s="199" t="s">
        <v>16</v>
      </c>
      <c r="B14" s="279"/>
      <c r="C14" s="178"/>
      <c r="D14" s="488"/>
      <c r="E14" s="34"/>
      <c r="F14" s="177"/>
      <c r="G14" s="181"/>
      <c r="H14" s="507"/>
    </row>
    <row r="15" spans="1:8" ht="27" customHeight="1" thickBot="1">
      <c r="A15" s="202" t="s">
        <v>17</v>
      </c>
      <c r="B15" s="482" t="s">
        <v>374</v>
      </c>
      <c r="C15" s="179">
        <f>SUM(C6:C14)</f>
        <v>234396133</v>
      </c>
      <c r="D15" s="489">
        <f>SUM(D6:D14)</f>
        <v>244934228</v>
      </c>
      <c r="E15" s="70" t="s">
        <v>276</v>
      </c>
      <c r="F15" s="434">
        <f>SUM(F6:F14)</f>
        <v>241384942</v>
      </c>
      <c r="G15" s="183">
        <f>SUM(G6:G14)</f>
        <v>251923803</v>
      </c>
      <c r="H15" s="507"/>
    </row>
    <row r="16" spans="1:8" ht="17.25" customHeight="1">
      <c r="A16" s="494" t="s">
        <v>18</v>
      </c>
      <c r="B16" s="483" t="s">
        <v>273</v>
      </c>
      <c r="C16" s="217">
        <f>+C17+C18+C19+C20</f>
        <v>17154472</v>
      </c>
      <c r="D16" s="490">
        <f>+D17+D18+D19+D20</f>
        <v>17155438</v>
      </c>
      <c r="E16" s="204" t="s">
        <v>117</v>
      </c>
      <c r="F16" s="439"/>
      <c r="G16" s="184"/>
      <c r="H16" s="507"/>
    </row>
    <row r="17" spans="1:8" ht="12.75" customHeight="1">
      <c r="A17" s="495" t="s">
        <v>19</v>
      </c>
      <c r="B17" s="484" t="s">
        <v>135</v>
      </c>
      <c r="C17" s="55">
        <v>17154472</v>
      </c>
      <c r="D17" s="491">
        <v>17155438</v>
      </c>
      <c r="E17" s="204" t="s">
        <v>275</v>
      </c>
      <c r="F17" s="447"/>
      <c r="G17" s="56"/>
      <c r="H17" s="507"/>
    </row>
    <row r="18" spans="1:8" ht="12.75" customHeight="1">
      <c r="A18" s="495" t="s">
        <v>20</v>
      </c>
      <c r="B18" s="484" t="s">
        <v>136</v>
      </c>
      <c r="C18" s="55"/>
      <c r="D18" s="491"/>
      <c r="E18" s="204" t="s">
        <v>91</v>
      </c>
      <c r="F18" s="447"/>
      <c r="G18" s="56"/>
      <c r="H18" s="507"/>
    </row>
    <row r="19" spans="1:8" ht="12.75" customHeight="1">
      <c r="A19" s="495" t="s">
        <v>21</v>
      </c>
      <c r="B19" s="484" t="s">
        <v>140</v>
      </c>
      <c r="C19" s="55"/>
      <c r="D19" s="491"/>
      <c r="E19" s="204" t="s">
        <v>92</v>
      </c>
      <c r="F19" s="447"/>
      <c r="G19" s="56"/>
      <c r="H19" s="507"/>
    </row>
    <row r="20" spans="1:8" ht="12.75" customHeight="1">
      <c r="A20" s="495" t="s">
        <v>22</v>
      </c>
      <c r="B20" s="484" t="s">
        <v>141</v>
      </c>
      <c r="C20" s="55"/>
      <c r="D20" s="491"/>
      <c r="E20" s="203" t="s">
        <v>143</v>
      </c>
      <c r="F20" s="447"/>
      <c r="G20" s="56"/>
      <c r="H20" s="507"/>
    </row>
    <row r="21" spans="1:8" ht="12.75" customHeight="1">
      <c r="A21" s="495" t="s">
        <v>23</v>
      </c>
      <c r="B21" s="484" t="s">
        <v>274</v>
      </c>
      <c r="C21" s="205">
        <f>+C22+C23</f>
        <v>0</v>
      </c>
      <c r="D21" s="492">
        <f>+D22+D23</f>
        <v>0</v>
      </c>
      <c r="E21" s="204" t="s">
        <v>118</v>
      </c>
      <c r="F21" s="447"/>
      <c r="G21" s="56"/>
      <c r="H21" s="507"/>
    </row>
    <row r="22" spans="1:8" ht="12.75" customHeight="1">
      <c r="A22" s="494" t="s">
        <v>24</v>
      </c>
      <c r="B22" s="483" t="s">
        <v>271</v>
      </c>
      <c r="C22" s="55"/>
      <c r="D22" s="493"/>
      <c r="E22" s="198" t="s">
        <v>356</v>
      </c>
      <c r="F22" s="439"/>
      <c r="G22" s="184"/>
      <c r="H22" s="507"/>
    </row>
    <row r="23" spans="1:8" ht="12.75" customHeight="1">
      <c r="A23" s="495" t="s">
        <v>25</v>
      </c>
      <c r="B23" s="484" t="s">
        <v>272</v>
      </c>
      <c r="C23" s="55"/>
      <c r="D23" s="491"/>
      <c r="E23" s="200" t="s">
        <v>362</v>
      </c>
      <c r="F23" s="447"/>
      <c r="G23" s="56"/>
      <c r="H23" s="507"/>
    </row>
    <row r="24" spans="1:8" ht="12.75" customHeight="1">
      <c r="A24" s="199" t="s">
        <v>26</v>
      </c>
      <c r="B24" s="484" t="s">
        <v>367</v>
      </c>
      <c r="C24" s="55"/>
      <c r="D24" s="491"/>
      <c r="E24" s="200" t="s">
        <v>363</v>
      </c>
      <c r="F24" s="447"/>
      <c r="G24" s="56"/>
      <c r="H24" s="507"/>
    </row>
    <row r="25" spans="1:8" ht="14.25" customHeight="1" thickBot="1">
      <c r="A25" s="247" t="s">
        <v>27</v>
      </c>
      <c r="B25" s="483" t="s">
        <v>231</v>
      </c>
      <c r="C25" s="496"/>
      <c r="D25" s="493"/>
      <c r="E25" s="281" t="s">
        <v>453</v>
      </c>
      <c r="F25" s="439">
        <v>5097559</v>
      </c>
      <c r="G25" s="184">
        <v>5097559</v>
      </c>
      <c r="H25" s="507"/>
    </row>
    <row r="26" spans="1:8" ht="19.5" customHeight="1" thickBot="1">
      <c r="A26" s="202" t="s">
        <v>28</v>
      </c>
      <c r="B26" s="482" t="s">
        <v>375</v>
      </c>
      <c r="C26" s="179">
        <f>+C16+C21+C24+C25</f>
        <v>17154472</v>
      </c>
      <c r="D26" s="489">
        <f>+D16+D21+D24+D25</f>
        <v>17155438</v>
      </c>
      <c r="E26" s="70" t="s">
        <v>377</v>
      </c>
      <c r="F26" s="442">
        <f>SUM(F16:F25)</f>
        <v>5097559</v>
      </c>
      <c r="G26" s="183">
        <f>SUM(G16:G25)</f>
        <v>5097559</v>
      </c>
      <c r="H26" s="507"/>
    </row>
    <row r="27" spans="1:8" ht="13.5" thickBot="1">
      <c r="A27" s="202" t="s">
        <v>29</v>
      </c>
      <c r="B27" s="485" t="s">
        <v>376</v>
      </c>
      <c r="C27" s="497">
        <f>+C15+C26</f>
        <v>251550605</v>
      </c>
      <c r="D27" s="207">
        <f>+D15+D26</f>
        <v>262089666</v>
      </c>
      <c r="E27" s="206" t="s">
        <v>378</v>
      </c>
      <c r="F27" s="499">
        <f>+F15+F26</f>
        <v>246482501</v>
      </c>
      <c r="G27" s="500">
        <f>+G15+G26</f>
        <v>257021362</v>
      </c>
      <c r="H27" s="507"/>
    </row>
    <row r="28" spans="1:8" ht="13.5" thickBot="1">
      <c r="A28" s="202" t="s">
        <v>30</v>
      </c>
      <c r="B28" s="485" t="s">
        <v>95</v>
      </c>
      <c r="C28" s="497">
        <f>IF(C15-F15&lt;0,F15-C15,"-")</f>
        <v>6988809</v>
      </c>
      <c r="D28" s="207">
        <f>IF(D15-G15&lt;0,G15-D15,"-")</f>
        <v>6989575</v>
      </c>
      <c r="E28" s="206" t="s">
        <v>96</v>
      </c>
      <c r="F28" s="499" t="str">
        <f>IF(C15-F15&gt;0,C15-F15,"-")</f>
        <v>-</v>
      </c>
      <c r="G28" s="500" t="str">
        <f>IF(D15-G15&gt;0,D15-G15,"-")</f>
        <v>-</v>
      </c>
      <c r="H28" s="507"/>
    </row>
    <row r="29" spans="1:8" ht="13.5" thickBot="1">
      <c r="A29" s="202" t="s">
        <v>31</v>
      </c>
      <c r="B29" s="485" t="s">
        <v>440</v>
      </c>
      <c r="C29" s="497" t="str">
        <f>IF(C27-F27&lt;0,F27-C27,"-")</f>
        <v>-</v>
      </c>
      <c r="D29" s="207" t="str">
        <f>IF(D27-G27&lt;0,G27-D27,"-")</f>
        <v>-</v>
      </c>
      <c r="E29" s="206" t="s">
        <v>441</v>
      </c>
      <c r="F29" s="499">
        <f>IF(C27-F27&gt;0,C27-F27,"-")</f>
        <v>5068104</v>
      </c>
      <c r="G29" s="500">
        <f>IF(D27-G27&gt;0,D27-G27,"-")</f>
        <v>5068304</v>
      </c>
      <c r="H29" s="507"/>
    </row>
    <row r="30" spans="2:6" ht="18.75">
      <c r="B30" s="508"/>
      <c r="C30" s="509"/>
      <c r="D30" s="508"/>
      <c r="E30" s="508"/>
      <c r="F30" s="476"/>
    </row>
  </sheetData>
  <sheetProtection/>
  <mergeCells count="3">
    <mergeCell ref="A3:A4"/>
    <mergeCell ref="H1:H29"/>
    <mergeCell ref="B30:E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="160" zoomScaleNormal="160" zoomScaleSheetLayoutView="115" workbookViewId="0" topLeftCell="C13">
      <selection activeCell="H1" sqref="H1:H33"/>
    </sheetView>
  </sheetViews>
  <sheetFormatPr defaultColWidth="9.00390625" defaultRowHeight="12.75"/>
  <cols>
    <col min="1" max="1" width="6.00390625" style="39" customWidth="1"/>
    <col min="2" max="2" width="47.625" style="117" customWidth="1"/>
    <col min="3" max="3" width="13.125" style="117" customWidth="1"/>
    <col min="4" max="4" width="14.375" style="39" customWidth="1"/>
    <col min="5" max="5" width="39.50390625" style="39" customWidth="1"/>
    <col min="6" max="6" width="15.00390625" style="39" customWidth="1"/>
    <col min="7" max="7" width="14.00390625" style="39" customWidth="1"/>
    <col min="8" max="8" width="4.875" style="39" customWidth="1"/>
    <col min="9" max="16384" width="9.375" style="39" customWidth="1"/>
  </cols>
  <sheetData>
    <row r="1" spans="2:8" ht="31.5">
      <c r="B1" s="185" t="s">
        <v>94</v>
      </c>
      <c r="C1" s="185"/>
      <c r="D1" s="186"/>
      <c r="E1" s="186"/>
      <c r="F1" s="186"/>
      <c r="G1" s="186"/>
      <c r="H1" s="507" t="str">
        <f>+CONCATENATE("2.2. melléklet a 4/",LEFT(ÖSSZEFÜGGÉSEK!A5,4),". (IV.27.) önkormányzati rendelethez")</f>
        <v>2.2. melléklet a 4/2018. (IV.27.) önkormányzati rendelethez</v>
      </c>
    </row>
    <row r="2" spans="7:8" ht="14.25" thickBot="1">
      <c r="G2" s="187" t="str">
        <f>'2.1.sz.mell  '!G2</f>
        <v>Forintban!</v>
      </c>
      <c r="H2" s="507"/>
    </row>
    <row r="3" spans="1:8" ht="13.5" thickBot="1">
      <c r="A3" s="510" t="s">
        <v>53</v>
      </c>
      <c r="B3" s="188" t="s">
        <v>41</v>
      </c>
      <c r="C3" s="470"/>
      <c r="D3" s="189"/>
      <c r="E3" s="188" t="s">
        <v>42</v>
      </c>
      <c r="F3" s="473"/>
      <c r="G3" s="190"/>
      <c r="H3" s="507"/>
    </row>
    <row r="4" spans="1:8" s="191" customFormat="1" ht="48.75" thickBot="1">
      <c r="A4" s="511"/>
      <c r="B4" s="118" t="s">
        <v>46</v>
      </c>
      <c r="C4" s="471" t="s">
        <v>464</v>
      </c>
      <c r="D4" s="119" t="str">
        <f>+'2.1.sz.mell  '!D4</f>
        <v>2018. módosított előirányzat     2018.04.27.</v>
      </c>
      <c r="E4" s="118" t="s">
        <v>46</v>
      </c>
      <c r="F4" s="474" t="s">
        <v>462</v>
      </c>
      <c r="G4" s="36" t="str">
        <f>+'2.1.sz.mell  '!D4</f>
        <v>2018. módosított előirányzat     2018.04.27.</v>
      </c>
      <c r="H4" s="507"/>
    </row>
    <row r="5" spans="1:8" s="191" customFormat="1" ht="13.5" thickBot="1">
      <c r="A5" s="192"/>
      <c r="B5" s="193" t="s">
        <v>385</v>
      </c>
      <c r="C5" s="472" t="s">
        <v>386</v>
      </c>
      <c r="D5" s="194" t="s">
        <v>387</v>
      </c>
      <c r="E5" s="193" t="s">
        <v>389</v>
      </c>
      <c r="F5" s="475" t="s">
        <v>388</v>
      </c>
      <c r="G5" s="195" t="s">
        <v>465</v>
      </c>
      <c r="H5" s="507"/>
    </row>
    <row r="6" spans="1:8" ht="12.75" customHeight="1">
      <c r="A6" s="197" t="s">
        <v>8</v>
      </c>
      <c r="B6" s="198" t="s">
        <v>277</v>
      </c>
      <c r="C6" s="175">
        <v>29882704</v>
      </c>
      <c r="D6" s="175">
        <v>29882704</v>
      </c>
      <c r="E6" s="198" t="s">
        <v>137</v>
      </c>
      <c r="F6" s="498">
        <v>500000</v>
      </c>
      <c r="G6" s="226">
        <v>500000</v>
      </c>
      <c r="H6" s="507"/>
    </row>
    <row r="7" spans="1:8" ht="12.75">
      <c r="A7" s="199" t="s">
        <v>9</v>
      </c>
      <c r="B7" s="200" t="s">
        <v>278</v>
      </c>
      <c r="C7" s="176"/>
      <c r="D7" s="176"/>
      <c r="E7" s="200" t="s">
        <v>283</v>
      </c>
      <c r="F7" s="177"/>
      <c r="G7" s="181"/>
      <c r="H7" s="507"/>
    </row>
    <row r="8" spans="1:8" ht="12.75" customHeight="1">
      <c r="A8" s="199" t="s">
        <v>10</v>
      </c>
      <c r="B8" s="200" t="s">
        <v>3</v>
      </c>
      <c r="C8" s="176"/>
      <c r="D8" s="176"/>
      <c r="E8" s="200" t="s">
        <v>113</v>
      </c>
      <c r="F8" s="177">
        <v>34245208</v>
      </c>
      <c r="G8" s="181">
        <v>34245208</v>
      </c>
      <c r="H8" s="507"/>
    </row>
    <row r="9" spans="1:8" ht="12.75" customHeight="1">
      <c r="A9" s="199" t="s">
        <v>11</v>
      </c>
      <c r="B9" s="200" t="s">
        <v>279</v>
      </c>
      <c r="C9" s="176">
        <v>200000</v>
      </c>
      <c r="D9" s="176">
        <v>200000</v>
      </c>
      <c r="E9" s="200" t="s">
        <v>284</v>
      </c>
      <c r="F9" s="177"/>
      <c r="G9" s="181"/>
      <c r="H9" s="507"/>
    </row>
    <row r="10" spans="1:8" ht="12.75" customHeight="1">
      <c r="A10" s="199" t="s">
        <v>12</v>
      </c>
      <c r="B10" s="200" t="s">
        <v>280</v>
      </c>
      <c r="C10" s="176"/>
      <c r="D10" s="176"/>
      <c r="E10" s="200" t="s">
        <v>139</v>
      </c>
      <c r="F10" s="177">
        <v>405600</v>
      </c>
      <c r="G10" s="181">
        <v>405800</v>
      </c>
      <c r="H10" s="507"/>
    </row>
    <row r="11" spans="1:8" ht="12.75" customHeight="1">
      <c r="A11" s="199" t="s">
        <v>13</v>
      </c>
      <c r="B11" s="200" t="s">
        <v>281</v>
      </c>
      <c r="C11" s="177"/>
      <c r="D11" s="177"/>
      <c r="E11" s="282"/>
      <c r="F11" s="177"/>
      <c r="G11" s="181"/>
      <c r="H11" s="507"/>
    </row>
    <row r="12" spans="1:8" ht="12.75" customHeight="1">
      <c r="A12" s="199" t="s">
        <v>14</v>
      </c>
      <c r="B12" s="34"/>
      <c r="C12" s="176"/>
      <c r="D12" s="176"/>
      <c r="E12" s="282"/>
      <c r="F12" s="177"/>
      <c r="G12" s="181"/>
      <c r="H12" s="507"/>
    </row>
    <row r="13" spans="1:8" ht="12.75" customHeight="1">
      <c r="A13" s="199" t="s">
        <v>15</v>
      </c>
      <c r="B13" s="34"/>
      <c r="C13" s="176"/>
      <c r="D13" s="176"/>
      <c r="E13" s="283"/>
      <c r="F13" s="177"/>
      <c r="G13" s="181"/>
      <c r="H13" s="507"/>
    </row>
    <row r="14" spans="1:8" ht="12.75" customHeight="1">
      <c r="A14" s="199" t="s">
        <v>16</v>
      </c>
      <c r="B14" s="280"/>
      <c r="C14" s="177"/>
      <c r="D14" s="177"/>
      <c r="E14" s="282"/>
      <c r="F14" s="177"/>
      <c r="G14" s="181"/>
      <c r="H14" s="507"/>
    </row>
    <row r="15" spans="1:8" ht="12.75">
      <c r="A15" s="199" t="s">
        <v>17</v>
      </c>
      <c r="B15" s="34"/>
      <c r="C15" s="177"/>
      <c r="D15" s="177"/>
      <c r="E15" s="282"/>
      <c r="F15" s="177"/>
      <c r="G15" s="181"/>
      <c r="H15" s="507"/>
    </row>
    <row r="16" spans="1:8" ht="12.75" customHeight="1" thickBot="1">
      <c r="A16" s="247" t="s">
        <v>18</v>
      </c>
      <c r="B16" s="281"/>
      <c r="C16" s="249"/>
      <c r="D16" s="249"/>
      <c r="E16" s="248" t="s">
        <v>39</v>
      </c>
      <c r="F16" s="249"/>
      <c r="G16" s="227"/>
      <c r="H16" s="507"/>
    </row>
    <row r="17" spans="1:8" ht="15.75" customHeight="1" thickBot="1">
      <c r="A17" s="202" t="s">
        <v>19</v>
      </c>
      <c r="B17" s="70" t="s">
        <v>291</v>
      </c>
      <c r="C17" s="179">
        <f>+C6+C8+C9+C11+C12+C13+C14+C15+C16</f>
        <v>30082704</v>
      </c>
      <c r="D17" s="179">
        <f>+D6+D8+D9+D11+D12+D13+D14+D15+D16</f>
        <v>30082704</v>
      </c>
      <c r="E17" s="70" t="s">
        <v>292</v>
      </c>
      <c r="F17" s="434">
        <f>+F6+F8+F10+F11+F12+F13+F14+F15+F16</f>
        <v>35150808</v>
      </c>
      <c r="G17" s="183">
        <f>+G6+G8+G10+G11+G12+G13+G14+G15+G16</f>
        <v>35151008</v>
      </c>
      <c r="H17" s="507"/>
    </row>
    <row r="18" spans="1:8" ht="12.75" customHeight="1">
      <c r="A18" s="197" t="s">
        <v>20</v>
      </c>
      <c r="B18" s="210" t="s">
        <v>155</v>
      </c>
      <c r="C18" s="217">
        <f>SUM(C19:C23)</f>
        <v>0</v>
      </c>
      <c r="D18" s="217">
        <f>SUM(D19:D23)</f>
        <v>0</v>
      </c>
      <c r="E18" s="204" t="s">
        <v>117</v>
      </c>
      <c r="F18" s="438"/>
      <c r="G18" s="54"/>
      <c r="H18" s="507"/>
    </row>
    <row r="19" spans="1:8" ht="12.75" customHeight="1">
      <c r="A19" s="199" t="s">
        <v>21</v>
      </c>
      <c r="B19" s="211" t="s">
        <v>144</v>
      </c>
      <c r="C19" s="55"/>
      <c r="D19" s="55"/>
      <c r="E19" s="204" t="s">
        <v>120</v>
      </c>
      <c r="F19" s="447"/>
      <c r="G19" s="56"/>
      <c r="H19" s="507"/>
    </row>
    <row r="20" spans="1:8" ht="12.75" customHeight="1">
      <c r="A20" s="197" t="s">
        <v>22</v>
      </c>
      <c r="B20" s="211" t="s">
        <v>145</v>
      </c>
      <c r="C20" s="55"/>
      <c r="D20" s="55"/>
      <c r="E20" s="204" t="s">
        <v>91</v>
      </c>
      <c r="F20" s="447"/>
      <c r="G20" s="56"/>
      <c r="H20" s="507"/>
    </row>
    <row r="21" spans="1:8" ht="12.75" customHeight="1">
      <c r="A21" s="199" t="s">
        <v>23</v>
      </c>
      <c r="B21" s="211" t="s">
        <v>146</v>
      </c>
      <c r="C21" s="55"/>
      <c r="D21" s="55"/>
      <c r="E21" s="204" t="s">
        <v>92</v>
      </c>
      <c r="F21" s="447"/>
      <c r="G21" s="56"/>
      <c r="H21" s="507"/>
    </row>
    <row r="22" spans="1:8" ht="12.75" customHeight="1">
      <c r="A22" s="197" t="s">
        <v>24</v>
      </c>
      <c r="B22" s="211" t="s">
        <v>147</v>
      </c>
      <c r="C22" s="55"/>
      <c r="D22" s="55"/>
      <c r="E22" s="203" t="s">
        <v>143</v>
      </c>
      <c r="F22" s="447"/>
      <c r="G22" s="56"/>
      <c r="H22" s="507"/>
    </row>
    <row r="23" spans="1:8" ht="12.75" customHeight="1">
      <c r="A23" s="199" t="s">
        <v>25</v>
      </c>
      <c r="B23" s="212" t="s">
        <v>148</v>
      </c>
      <c r="C23" s="55"/>
      <c r="D23" s="55"/>
      <c r="E23" s="204" t="s">
        <v>121</v>
      </c>
      <c r="F23" s="447"/>
      <c r="G23" s="56"/>
      <c r="H23" s="507"/>
    </row>
    <row r="24" spans="1:8" ht="12.75" customHeight="1">
      <c r="A24" s="197" t="s">
        <v>26</v>
      </c>
      <c r="B24" s="213" t="s">
        <v>149</v>
      </c>
      <c r="C24" s="205">
        <f>+C25+C26+C27+C28+C29</f>
        <v>0</v>
      </c>
      <c r="D24" s="205">
        <f>+D25+D26+D27+D28+D29</f>
        <v>0</v>
      </c>
      <c r="E24" s="214" t="s">
        <v>119</v>
      </c>
      <c r="F24" s="447"/>
      <c r="G24" s="56"/>
      <c r="H24" s="507"/>
    </row>
    <row r="25" spans="1:8" ht="12.75" customHeight="1">
      <c r="A25" s="199" t="s">
        <v>27</v>
      </c>
      <c r="B25" s="212" t="s">
        <v>150</v>
      </c>
      <c r="C25" s="55"/>
      <c r="D25" s="55"/>
      <c r="E25" s="214" t="s">
        <v>285</v>
      </c>
      <c r="F25" s="447"/>
      <c r="G25" s="56"/>
      <c r="H25" s="507"/>
    </row>
    <row r="26" spans="1:8" ht="12.75" customHeight="1">
      <c r="A26" s="197" t="s">
        <v>28</v>
      </c>
      <c r="B26" s="212" t="s">
        <v>151</v>
      </c>
      <c r="C26" s="55"/>
      <c r="D26" s="55"/>
      <c r="E26" s="209"/>
      <c r="F26" s="447"/>
      <c r="G26" s="56"/>
      <c r="H26" s="507"/>
    </row>
    <row r="27" spans="1:8" ht="12.75" customHeight="1">
      <c r="A27" s="199" t="s">
        <v>29</v>
      </c>
      <c r="B27" s="211" t="s">
        <v>152</v>
      </c>
      <c r="C27" s="55"/>
      <c r="D27" s="55"/>
      <c r="E27" s="68"/>
      <c r="F27" s="447"/>
      <c r="G27" s="56"/>
      <c r="H27" s="507"/>
    </row>
    <row r="28" spans="1:8" ht="12.75" customHeight="1">
      <c r="A28" s="197" t="s">
        <v>30</v>
      </c>
      <c r="B28" s="215" t="s">
        <v>153</v>
      </c>
      <c r="C28" s="55"/>
      <c r="D28" s="55"/>
      <c r="E28" s="34"/>
      <c r="F28" s="447"/>
      <c r="G28" s="56"/>
      <c r="H28" s="507"/>
    </row>
    <row r="29" spans="1:8" ht="12.75" customHeight="1" thickBot="1">
      <c r="A29" s="199" t="s">
        <v>31</v>
      </c>
      <c r="B29" s="216" t="s">
        <v>154</v>
      </c>
      <c r="C29" s="55"/>
      <c r="D29" s="55"/>
      <c r="E29" s="68"/>
      <c r="F29" s="447"/>
      <c r="G29" s="56"/>
      <c r="H29" s="507"/>
    </row>
    <row r="30" spans="1:8" ht="21.75" customHeight="1" thickBot="1">
      <c r="A30" s="202" t="s">
        <v>32</v>
      </c>
      <c r="B30" s="70" t="s">
        <v>282</v>
      </c>
      <c r="C30" s="179">
        <f>+C18+C24</f>
        <v>0</v>
      </c>
      <c r="D30" s="179">
        <f>+D18+D24</f>
        <v>0</v>
      </c>
      <c r="E30" s="70" t="s">
        <v>286</v>
      </c>
      <c r="F30" s="434">
        <f>SUM(F18:F29)</f>
        <v>0</v>
      </c>
      <c r="G30" s="183">
        <f>SUM(G18:G29)</f>
        <v>0</v>
      </c>
      <c r="H30" s="507"/>
    </row>
    <row r="31" spans="1:8" ht="13.5" thickBot="1">
      <c r="A31" s="202" t="s">
        <v>33</v>
      </c>
      <c r="B31" s="206" t="s">
        <v>287</v>
      </c>
      <c r="C31" s="207">
        <f>+C17+C30</f>
        <v>30082704</v>
      </c>
      <c r="D31" s="207">
        <f>+D17+D30</f>
        <v>30082704</v>
      </c>
      <c r="E31" s="206" t="s">
        <v>288</v>
      </c>
      <c r="F31" s="499">
        <f>+F17+F30</f>
        <v>35150808</v>
      </c>
      <c r="G31" s="500">
        <f>+G17+G30</f>
        <v>35151008</v>
      </c>
      <c r="H31" s="507"/>
    </row>
    <row r="32" spans="1:8" ht="13.5" thickBot="1">
      <c r="A32" s="202" t="s">
        <v>34</v>
      </c>
      <c r="B32" s="206" t="s">
        <v>95</v>
      </c>
      <c r="C32" s="207">
        <f>IF(C17-F17&lt;0,F17-C17,"-")</f>
        <v>5068104</v>
      </c>
      <c r="D32" s="207">
        <f>IF(D17-G17&lt;0,G17-D17,"-")</f>
        <v>5068304</v>
      </c>
      <c r="E32" s="206" t="s">
        <v>96</v>
      </c>
      <c r="F32" s="499" t="str">
        <f>IF(C17-F17&gt;0,C17-F17,"-")</f>
        <v>-</v>
      </c>
      <c r="G32" s="500" t="str">
        <f>IF(D17-G17&gt;0,D17-G17,"-")</f>
        <v>-</v>
      </c>
      <c r="H32" s="507"/>
    </row>
    <row r="33" spans="1:8" ht="13.5" thickBot="1">
      <c r="A33" s="202" t="s">
        <v>35</v>
      </c>
      <c r="B33" s="206" t="s">
        <v>440</v>
      </c>
      <c r="C33" s="207">
        <f>IF(C31-F31&lt;0,F31-C31,"-")</f>
        <v>5068104</v>
      </c>
      <c r="D33" s="207">
        <f>IF(D31-G31&lt;0,G31-D31,"-")</f>
        <v>5068304</v>
      </c>
      <c r="E33" s="206" t="s">
        <v>441</v>
      </c>
      <c r="F33" s="499" t="str">
        <f>IF(C31-F31&gt;0,C31-F31,"-")</f>
        <v>-</v>
      </c>
      <c r="G33" s="500" t="str">
        <f>IF(D31-G31&gt;0,D31-G31,"-")</f>
        <v>-</v>
      </c>
      <c r="H33" s="507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1" t="s">
        <v>86</v>
      </c>
      <c r="E1" s="74" t="s">
        <v>90</v>
      </c>
    </row>
    <row r="3" spans="1:5" ht="12.75">
      <c r="A3" s="76"/>
      <c r="B3" s="77"/>
      <c r="C3" s="76"/>
      <c r="D3" s="79"/>
      <c r="E3" s="77"/>
    </row>
    <row r="4" spans="1:5" ht="15.75">
      <c r="A4" s="59" t="str">
        <f>+ÖSSZEFÜGGÉSEK!A5</f>
        <v>2018. évi előirányzat BEVÉTELEK</v>
      </c>
      <c r="B4" s="78"/>
      <c r="C4" s="87"/>
      <c r="D4" s="79"/>
      <c r="E4" s="77"/>
    </row>
    <row r="5" spans="1:5" ht="12.75">
      <c r="A5" s="76"/>
      <c r="B5" s="77"/>
      <c r="C5" s="76"/>
      <c r="D5" s="79"/>
      <c r="E5" s="77"/>
    </row>
    <row r="6" spans="1:5" ht="12.75">
      <c r="A6" s="76" t="s">
        <v>419</v>
      </c>
      <c r="B6" s="77">
        <f>+'1.1.sz.mell.'!D62</f>
        <v>275016932</v>
      </c>
      <c r="C6" s="76" t="s">
        <v>379</v>
      </c>
      <c r="D6" s="79">
        <f>+'2.1.sz.mell  '!D15+'2.2.sz.mell  '!D17</f>
        <v>275016932</v>
      </c>
      <c r="E6" s="77">
        <f aca="true" t="shared" si="0" ref="E6:E15">+B6-D6</f>
        <v>0</v>
      </c>
    </row>
    <row r="7" spans="1:5" ht="12.75">
      <c r="A7" s="76" t="s">
        <v>420</v>
      </c>
      <c r="B7" s="77">
        <f>+'1.1.sz.mell.'!D73</f>
        <v>17155438</v>
      </c>
      <c r="C7" s="76" t="s">
        <v>380</v>
      </c>
      <c r="D7" s="79">
        <f>+'2.1.sz.mell  '!D26+'2.2.sz.mell  '!D30</f>
        <v>17155438</v>
      </c>
      <c r="E7" s="77">
        <f t="shared" si="0"/>
        <v>0</v>
      </c>
    </row>
    <row r="8" spans="1:5" ht="12.75">
      <c r="A8" s="76" t="s">
        <v>421</v>
      </c>
      <c r="B8" s="77">
        <f>+'1.1.sz.mell.'!D74</f>
        <v>292172370</v>
      </c>
      <c r="C8" s="76" t="s">
        <v>381</v>
      </c>
      <c r="D8" s="79">
        <f>+'2.1.sz.mell  '!D27+'2.2.sz.mell  '!D31</f>
        <v>292172370</v>
      </c>
      <c r="E8" s="77">
        <f t="shared" si="0"/>
        <v>0</v>
      </c>
    </row>
    <row r="9" spans="1:5" ht="12.75">
      <c r="A9" s="76"/>
      <c r="B9" s="77"/>
      <c r="C9" s="76"/>
      <c r="D9" s="79"/>
      <c r="E9" s="77"/>
    </row>
    <row r="10" spans="1:5" ht="12.75">
      <c r="A10" s="76"/>
      <c r="B10" s="77"/>
      <c r="C10" s="76"/>
      <c r="D10" s="79"/>
      <c r="E10" s="77"/>
    </row>
    <row r="11" spans="1:5" ht="15.75">
      <c r="A11" s="59" t="str">
        <f>+ÖSSZEFÜGGÉSEK!A12</f>
        <v>2018. évi előirányzat KIADÁSOK</v>
      </c>
      <c r="B11" s="78"/>
      <c r="C11" s="87"/>
      <c r="D11" s="79"/>
      <c r="E11" s="77"/>
    </row>
    <row r="12" spans="1:5" ht="12.75">
      <c r="A12" s="76"/>
      <c r="B12" s="77"/>
      <c r="C12" s="76"/>
      <c r="D12" s="79"/>
      <c r="E12" s="77"/>
    </row>
    <row r="13" spans="1:5" ht="12.75">
      <c r="A13" s="76" t="s">
        <v>422</v>
      </c>
      <c r="B13" s="77">
        <f>+'1.1.sz.mell.'!D115</f>
        <v>287074811</v>
      </c>
      <c r="C13" s="76" t="s">
        <v>382</v>
      </c>
      <c r="D13" s="79">
        <f>+'2.1.sz.mell  '!G15+'2.2.sz.mell  '!G17</f>
        <v>287074811</v>
      </c>
      <c r="E13" s="77">
        <f t="shared" si="0"/>
        <v>0</v>
      </c>
    </row>
    <row r="14" spans="1:5" ht="12.75">
      <c r="A14" s="76" t="s">
        <v>423</v>
      </c>
      <c r="B14" s="77">
        <f>+'1.1.sz.mell.'!D140</f>
        <v>5097559</v>
      </c>
      <c r="C14" s="76" t="s">
        <v>383</v>
      </c>
      <c r="D14" s="79">
        <f>+'2.1.sz.mell  '!G26+'2.2.sz.mell  '!G30</f>
        <v>5097559</v>
      </c>
      <c r="E14" s="77">
        <f t="shared" si="0"/>
        <v>0</v>
      </c>
    </row>
    <row r="15" spans="1:5" ht="12.75">
      <c r="A15" s="76" t="s">
        <v>424</v>
      </c>
      <c r="B15" s="77">
        <f>+'1.1.sz.mell.'!D141</f>
        <v>292172370</v>
      </c>
      <c r="C15" s="76" t="s">
        <v>384</v>
      </c>
      <c r="D15" s="79">
        <f>+'2.1.sz.mell  '!G27+'2.2.sz.mell  '!G31</f>
        <v>292172370</v>
      </c>
      <c r="E15" s="77">
        <f t="shared" si="0"/>
        <v>0</v>
      </c>
    </row>
    <row r="16" spans="1:5" ht="12.75">
      <c r="A16" s="72"/>
      <c r="B16" s="72"/>
      <c r="C16" s="76"/>
      <c r="D16" s="79"/>
      <c r="E16" s="73"/>
    </row>
    <row r="17" spans="1:5" ht="12.75">
      <c r="A17" s="72"/>
      <c r="B17" s="72"/>
      <c r="C17" s="72"/>
      <c r="D17" s="72"/>
      <c r="E17" s="72"/>
    </row>
    <row r="18" spans="1:5" ht="12.75">
      <c r="A18" s="72"/>
      <c r="B18" s="72"/>
      <c r="C18" s="72"/>
      <c r="D18" s="72"/>
      <c r="E18" s="72"/>
    </row>
    <row r="19" spans="1:5" ht="12.75">
      <c r="A19" s="72"/>
      <c r="B19" s="72"/>
      <c r="C19" s="72"/>
      <c r="D19" s="72"/>
      <c r="E19" s="72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C3" sqref="C3:E3"/>
    </sheetView>
  </sheetViews>
  <sheetFormatPr defaultColWidth="9.00390625" defaultRowHeight="12.75"/>
  <cols>
    <col min="1" max="1" width="5.625" style="89" customWidth="1"/>
    <col min="2" max="2" width="35.625" style="89" customWidth="1"/>
    <col min="3" max="6" width="14.00390625" style="89" customWidth="1"/>
    <col min="7" max="16384" width="9.375" style="89" customWidth="1"/>
  </cols>
  <sheetData>
    <row r="1" spans="1:6" ht="33" customHeight="1">
      <c r="A1" s="512" t="s">
        <v>454</v>
      </c>
      <c r="B1" s="512"/>
      <c r="C1" s="512"/>
      <c r="D1" s="512"/>
      <c r="E1" s="512"/>
      <c r="F1" s="512"/>
    </row>
    <row r="2" spans="1:7" ht="15.75" customHeight="1" thickBot="1">
      <c r="A2" s="90"/>
      <c r="B2" s="90"/>
      <c r="C2" s="513"/>
      <c r="D2" s="513"/>
      <c r="E2" s="520" t="str">
        <f>'2.2.sz.mell  '!G2</f>
        <v>Forintban!</v>
      </c>
      <c r="F2" s="520"/>
      <c r="G2" s="96"/>
    </row>
    <row r="3" spans="1:6" ht="63" customHeight="1">
      <c r="A3" s="516" t="s">
        <v>6</v>
      </c>
      <c r="B3" s="518" t="s">
        <v>123</v>
      </c>
      <c r="C3" s="518" t="s">
        <v>159</v>
      </c>
      <c r="D3" s="518"/>
      <c r="E3" s="518"/>
      <c r="F3" s="514" t="s">
        <v>390</v>
      </c>
    </row>
    <row r="4" spans="1:6" ht="15.75" thickBot="1">
      <c r="A4" s="517"/>
      <c r="B4" s="519"/>
      <c r="C4" s="321">
        <f>+LEFT(ÖSSZEFÜGGÉSEK!A5,4)+1</f>
        <v>2019</v>
      </c>
      <c r="D4" s="321">
        <f>+C4+1</f>
        <v>2020</v>
      </c>
      <c r="E4" s="321">
        <f>+D4+1</f>
        <v>2021</v>
      </c>
      <c r="F4" s="515"/>
    </row>
    <row r="5" spans="1:6" ht="15.75" thickBot="1">
      <c r="A5" s="93"/>
      <c r="B5" s="94" t="s">
        <v>385</v>
      </c>
      <c r="C5" s="94" t="s">
        <v>386</v>
      </c>
      <c r="D5" s="94" t="s">
        <v>387</v>
      </c>
      <c r="E5" s="94" t="s">
        <v>389</v>
      </c>
      <c r="F5" s="95" t="s">
        <v>388</v>
      </c>
    </row>
    <row r="6" spans="1:6" ht="15">
      <c r="A6" s="92" t="s">
        <v>8</v>
      </c>
      <c r="B6" s="100"/>
      <c r="C6" s="346"/>
      <c r="D6" s="346"/>
      <c r="E6" s="346"/>
      <c r="F6" s="347">
        <f>SUM(C6:E6)</f>
        <v>0</v>
      </c>
    </row>
    <row r="7" spans="1:6" ht="15">
      <c r="A7" s="91" t="s">
        <v>9</v>
      </c>
      <c r="B7" s="101"/>
      <c r="C7" s="348"/>
      <c r="D7" s="348"/>
      <c r="E7" s="348"/>
      <c r="F7" s="349">
        <f>SUM(C7:E7)</f>
        <v>0</v>
      </c>
    </row>
    <row r="8" spans="1:6" ht="15">
      <c r="A8" s="91" t="s">
        <v>10</v>
      </c>
      <c r="B8" s="101"/>
      <c r="C8" s="348"/>
      <c r="D8" s="348"/>
      <c r="E8" s="348"/>
      <c r="F8" s="349">
        <f>SUM(C8:E8)</f>
        <v>0</v>
      </c>
    </row>
    <row r="9" spans="1:6" ht="15">
      <c r="A9" s="91" t="s">
        <v>11</v>
      </c>
      <c r="B9" s="101"/>
      <c r="C9" s="348"/>
      <c r="D9" s="348"/>
      <c r="E9" s="348"/>
      <c r="F9" s="349">
        <f>SUM(C9:E9)</f>
        <v>0</v>
      </c>
    </row>
    <row r="10" spans="1:6" ht="15.75" thickBot="1">
      <c r="A10" s="97" t="s">
        <v>12</v>
      </c>
      <c r="B10" s="102"/>
      <c r="C10" s="350"/>
      <c r="D10" s="350"/>
      <c r="E10" s="350"/>
      <c r="F10" s="349">
        <f>SUM(C10:E10)</f>
        <v>0</v>
      </c>
    </row>
    <row r="11" spans="1:6" s="313" customFormat="1" ht="15" thickBot="1">
      <c r="A11" s="312" t="s">
        <v>13</v>
      </c>
      <c r="B11" s="98" t="s">
        <v>124</v>
      </c>
      <c r="C11" s="351">
        <f>SUM(C6:C10)</f>
        <v>0</v>
      </c>
      <c r="D11" s="351">
        <f>SUM(D6:D10)</f>
        <v>0</v>
      </c>
      <c r="E11" s="351">
        <f>SUM(E6:E10)</f>
        <v>0</v>
      </c>
      <c r="F11" s="352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4/2018. (IV.27.)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8" sqref="C8"/>
    </sheetView>
  </sheetViews>
  <sheetFormatPr defaultColWidth="9.00390625" defaultRowHeight="12.75"/>
  <cols>
    <col min="1" max="1" width="5.625" style="89" customWidth="1"/>
    <col min="2" max="2" width="68.625" style="89" customWidth="1"/>
    <col min="3" max="3" width="19.50390625" style="89" customWidth="1"/>
    <col min="4" max="16384" width="9.375" style="89" customWidth="1"/>
  </cols>
  <sheetData>
    <row r="1" spans="1:3" ht="33" customHeight="1">
      <c r="A1" s="512" t="s">
        <v>455</v>
      </c>
      <c r="B1" s="512"/>
      <c r="C1" s="512"/>
    </row>
    <row r="2" spans="1:4" ht="15.75" customHeight="1" thickBot="1">
      <c r="A2" s="90"/>
      <c r="B2" s="90"/>
      <c r="C2" s="99" t="str">
        <f>'2.2.sz.mell  '!G2</f>
        <v>Forintban!</v>
      </c>
      <c r="D2" s="96"/>
    </row>
    <row r="3" spans="1:3" ht="26.25" customHeight="1" thickBot="1">
      <c r="A3" s="103" t="s">
        <v>6</v>
      </c>
      <c r="B3" s="104" t="s">
        <v>122</v>
      </c>
      <c r="C3" s="105" t="str">
        <f>+'1.1.sz.mell.'!D3</f>
        <v>2018. módosított előirányzat     2018.04.27.</v>
      </c>
    </row>
    <row r="4" spans="1:3" ht="15.75" thickBot="1">
      <c r="A4" s="106"/>
      <c r="B4" s="341" t="s">
        <v>385</v>
      </c>
      <c r="C4" s="342" t="s">
        <v>386</v>
      </c>
    </row>
    <row r="5" spans="1:3" ht="15">
      <c r="A5" s="107" t="s">
        <v>8</v>
      </c>
      <c r="B5" s="221" t="s">
        <v>391</v>
      </c>
      <c r="C5" s="218">
        <v>32400000</v>
      </c>
    </row>
    <row r="6" spans="1:3" ht="24.75">
      <c r="A6" s="108" t="s">
        <v>9</v>
      </c>
      <c r="B6" s="241" t="s">
        <v>156</v>
      </c>
      <c r="C6" s="219">
        <v>2651709</v>
      </c>
    </row>
    <row r="7" spans="1:3" ht="15">
      <c r="A7" s="108" t="s">
        <v>10</v>
      </c>
      <c r="B7" s="242" t="s">
        <v>392</v>
      </c>
      <c r="C7" s="219"/>
    </row>
    <row r="8" spans="1:3" ht="24.75">
      <c r="A8" s="108" t="s">
        <v>11</v>
      </c>
      <c r="B8" s="242" t="s">
        <v>158</v>
      </c>
      <c r="C8" s="219"/>
    </row>
    <row r="9" spans="1:3" ht="15">
      <c r="A9" s="109" t="s">
        <v>12</v>
      </c>
      <c r="B9" s="242" t="s">
        <v>157</v>
      </c>
      <c r="C9" s="220">
        <v>570000</v>
      </c>
    </row>
    <row r="10" spans="1:3" ht="15.75" thickBot="1">
      <c r="A10" s="108" t="s">
        <v>13</v>
      </c>
      <c r="B10" s="243" t="s">
        <v>393</v>
      </c>
      <c r="C10" s="219"/>
    </row>
    <row r="11" spans="1:3" ht="15.75" thickBot="1">
      <c r="A11" s="521" t="s">
        <v>125</v>
      </c>
      <c r="B11" s="522"/>
      <c r="C11" s="110">
        <f>SUM(C5:C10)</f>
        <v>35621709</v>
      </c>
    </row>
    <row r="12" spans="1:3" ht="23.25" customHeight="1">
      <c r="A12" s="523" t="s">
        <v>134</v>
      </c>
      <c r="B12" s="523"/>
      <c r="C12" s="52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4/2018. 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2018-05-02T11:57:24Z</cp:lastPrinted>
  <dcterms:created xsi:type="dcterms:W3CDTF">1999-10-30T10:30:45Z</dcterms:created>
  <dcterms:modified xsi:type="dcterms:W3CDTF">2018-05-02T11:59:09Z</dcterms:modified>
  <cp:category/>
  <cp:version/>
  <cp:contentType/>
  <cp:contentStatus/>
</cp:coreProperties>
</file>