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Éva\Documents\KÖVETKEZŐ TESTÜLETI ÜLÉS\KENÉZLŐ\2020.02.12\"/>
    </mc:Choice>
  </mc:AlternateContent>
  <xr:revisionPtr revIDLastSave="0" documentId="13_ncr:1_{ABA73CE6-CEBD-495A-BEE9-D060148EB48C}" xr6:coauthVersionLast="45" xr6:coauthVersionMax="45" xr10:uidLastSave="{00000000-0000-0000-0000-000000000000}"/>
  <bookViews>
    <workbookView xWindow="-108" yWindow="-108" windowWidth="23256" windowHeight="12576" firstSheet="6" activeTab="14" xr2:uid="{19AF623E-B43E-4FE0-995E-9F6B4C4484BB}"/>
  </bookViews>
  <sheets>
    <sheet name="1.1.mell." sheetId="1" r:id="rId1"/>
    <sheet name="1.2.mell." sheetId="2" r:id="rId2"/>
    <sheet name="1.3.mell." sheetId="3" r:id="rId3"/>
    <sheet name="2.1.mell." sheetId="4" r:id="rId4"/>
    <sheet name="2.2.mell." sheetId="5" r:id="rId5"/>
    <sheet name="KV_ELLENŐRZÉS" sheetId="6" r:id="rId6"/>
    <sheet name="3.mell." sheetId="7" r:id="rId7"/>
    <sheet name="4.mell." sheetId="8" r:id="rId8"/>
    <sheet name="5.mell." sheetId="9" r:id="rId9"/>
    <sheet name="6.1.mell" sheetId="10" r:id="rId10"/>
    <sheet name="6.1.1.mell" sheetId="11" r:id="rId11"/>
    <sheet name="6.1.2.mell." sheetId="12" r:id="rId12"/>
    <sheet name="6.2.mell" sheetId="13" r:id="rId13"/>
    <sheet name="6.3.mell" sheetId="14" r:id="rId14"/>
    <sheet name="7.mell" sheetId="15" r:id="rId15"/>
  </sheets>
  <externalReferences>
    <externalReference r:id="rId16"/>
  </externalReferences>
  <definedNames>
    <definedName name="__xlfn_IFERROR">#N/A</definedName>
    <definedName name="Excel_BuiltIn_Print_Area" localSheetId="0">'1.1.mell.'!$A$1:$C$164</definedName>
    <definedName name="Excel_BuiltIn_Print_Area" localSheetId="1">'1.2.mell.'!$A$1:$C$164</definedName>
    <definedName name="Excel_BuiltIn_Print_Area" localSheetId="2">'1.3.mell.'!$A$1:$C$164</definedName>
    <definedName name="Excel_BuiltIn_Print_Titles" localSheetId="10">'6.1.1.mell'!$1:$6</definedName>
    <definedName name="Excel_BuiltIn_Print_Titles" localSheetId="11">'6.1.2.mell.'!$1:$6</definedName>
    <definedName name="Excel_BuiltIn_Print_Titles" localSheetId="9">'6.1.mell'!$1:$6</definedName>
    <definedName name="Excel_BuiltIn_Print_Titles" localSheetId="12">'6.2.mell'!$1:$6</definedName>
    <definedName name="Excel_BuiltIn_Print_Titles" localSheetId="13">'6.3.mell'!$1:$6</definedName>
    <definedName name="_xlnm.Print_Titles" localSheetId="10">'6.1.1.mell'!$1:$6</definedName>
    <definedName name="_xlnm.Print_Titles" localSheetId="11">'6.1.2.mell.'!$1:$6</definedName>
    <definedName name="_xlnm.Print_Titles" localSheetId="9">'6.1.mell'!$1:$6</definedName>
    <definedName name="_xlnm.Print_Titles" localSheetId="12">'6.2.mell'!$1:$6</definedName>
    <definedName name="_xlnm.Print_Titles" localSheetId="13">'6.3.mell'!$1:$6</definedName>
    <definedName name="_xlnm.Print_Area" localSheetId="0">'1.1.mell.'!$A$1:$C$164</definedName>
    <definedName name="_xlnm.Print_Area" localSheetId="1">'1.2.mell.'!$A$1:$C$164</definedName>
    <definedName name="_xlnm.Print_Area" localSheetId="2">'1.3.mell.'!$A$1:$C$164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3" i="15" l="1"/>
  <c r="G14" i="15"/>
  <c r="G15" i="15"/>
  <c r="G16" i="15"/>
  <c r="G17" i="15"/>
  <c r="G18" i="15"/>
  <c r="C19" i="15"/>
  <c r="D19" i="15"/>
  <c r="E19" i="15"/>
  <c r="F19" i="15"/>
  <c r="G19" i="15"/>
  <c r="C8" i="14"/>
  <c r="C20" i="14"/>
  <c r="C36" i="14" s="1"/>
  <c r="C41" i="14" s="1"/>
  <c r="C26" i="14"/>
  <c r="C30" i="14"/>
  <c r="C37" i="14"/>
  <c r="C45" i="14"/>
  <c r="C57" i="14" s="1"/>
  <c r="C51" i="14"/>
  <c r="C8" i="13"/>
  <c r="C20" i="13"/>
  <c r="C26" i="13"/>
  <c r="C31" i="13"/>
  <c r="C37" i="13"/>
  <c r="C42" i="13" s="1"/>
  <c r="C38" i="13"/>
  <c r="C46" i="13"/>
  <c r="C58" i="13" s="1"/>
  <c r="C52" i="13"/>
  <c r="C8" i="12"/>
  <c r="C65" i="12" s="1"/>
  <c r="C90" i="12" s="1"/>
  <c r="C15" i="12"/>
  <c r="C22" i="12"/>
  <c r="C29" i="12"/>
  <c r="B30" i="12"/>
  <c r="B31" i="12"/>
  <c r="B32" i="12"/>
  <c r="B33" i="12"/>
  <c r="B34" i="12"/>
  <c r="B35" i="12"/>
  <c r="B36" i="12"/>
  <c r="C37" i="12"/>
  <c r="C49" i="12"/>
  <c r="C55" i="12"/>
  <c r="C60" i="12"/>
  <c r="C66" i="12"/>
  <c r="C89" i="12" s="1"/>
  <c r="C70" i="12"/>
  <c r="C75" i="12"/>
  <c r="C78" i="12"/>
  <c r="C82" i="12"/>
  <c r="C93" i="12"/>
  <c r="C128" i="12" s="1"/>
  <c r="C114" i="12"/>
  <c r="C129" i="12"/>
  <c r="C133" i="12"/>
  <c r="C140" i="12"/>
  <c r="C154" i="12" s="1"/>
  <c r="C146" i="12"/>
  <c r="C8" i="11"/>
  <c r="C65" i="11" s="1"/>
  <c r="C90" i="11" s="1"/>
  <c r="C15" i="11"/>
  <c r="C22" i="11"/>
  <c r="C29" i="11"/>
  <c r="B30" i="11"/>
  <c r="B31" i="11"/>
  <c r="B32" i="11"/>
  <c r="B33" i="11"/>
  <c r="B34" i="11"/>
  <c r="B35" i="11"/>
  <c r="B36" i="11"/>
  <c r="C37" i="11"/>
  <c r="C49" i="11"/>
  <c r="C55" i="11"/>
  <c r="C60" i="11"/>
  <c r="C66" i="11"/>
  <c r="C89" i="11" s="1"/>
  <c r="C70" i="11"/>
  <c r="C75" i="11"/>
  <c r="C78" i="11"/>
  <c r="C82" i="11"/>
  <c r="C93" i="11"/>
  <c r="C128" i="11" s="1"/>
  <c r="C114" i="11"/>
  <c r="C129" i="11"/>
  <c r="C133" i="11"/>
  <c r="C140" i="11"/>
  <c r="C154" i="11" s="1"/>
  <c r="C146" i="11"/>
  <c r="C8" i="10"/>
  <c r="C65" i="10" s="1"/>
  <c r="C90" i="10" s="1"/>
  <c r="C15" i="10"/>
  <c r="C22" i="10"/>
  <c r="C29" i="10"/>
  <c r="B30" i="10"/>
  <c r="B31" i="10"/>
  <c r="B32" i="10"/>
  <c r="B33" i="10"/>
  <c r="B34" i="10"/>
  <c r="B35" i="10"/>
  <c r="B36" i="10"/>
  <c r="C37" i="10"/>
  <c r="C49" i="10"/>
  <c r="C55" i="10"/>
  <c r="C60" i="10"/>
  <c r="C66" i="10"/>
  <c r="C89" i="10" s="1"/>
  <c r="C70" i="10"/>
  <c r="C75" i="10"/>
  <c r="C78" i="10"/>
  <c r="C82" i="10"/>
  <c r="C93" i="10"/>
  <c r="C128" i="10" s="1"/>
  <c r="C155" i="10" s="1"/>
  <c r="C114" i="10"/>
  <c r="C129" i="10"/>
  <c r="C133" i="10"/>
  <c r="C140" i="10"/>
  <c r="C146" i="10"/>
  <c r="C154" i="10"/>
  <c r="E7" i="9"/>
  <c r="C15" i="9"/>
  <c r="D15" i="9"/>
  <c r="E15" i="9"/>
  <c r="B18" i="9"/>
  <c r="B19" i="9"/>
  <c r="B20" i="9"/>
  <c r="B21" i="9"/>
  <c r="B24" i="9" s="1"/>
  <c r="B22" i="9"/>
  <c r="B23" i="9"/>
  <c r="C24" i="9"/>
  <c r="D24" i="9"/>
  <c r="E24" i="9"/>
  <c r="B25" i="9"/>
  <c r="B26" i="9"/>
  <c r="B27" i="9"/>
  <c r="B28" i="9"/>
  <c r="B30" i="9" s="1"/>
  <c r="B29" i="9"/>
  <c r="C30" i="9"/>
  <c r="D30" i="9"/>
  <c r="E30" i="9"/>
  <c r="B36" i="9"/>
  <c r="C37" i="9"/>
  <c r="D37" i="9"/>
  <c r="E37" i="9"/>
  <c r="B40" i="9"/>
  <c r="B41" i="9"/>
  <c r="B42" i="9"/>
  <c r="B43" i="9"/>
  <c r="B46" i="9" s="1"/>
  <c r="B44" i="9"/>
  <c r="B45" i="9"/>
  <c r="C46" i="9"/>
  <c r="D46" i="9"/>
  <c r="E46" i="9"/>
  <c r="B47" i="9"/>
  <c r="B48" i="9"/>
  <c r="B49" i="9"/>
  <c r="B50" i="9"/>
  <c r="B51" i="9"/>
  <c r="B52" i="9"/>
  <c r="C52" i="9"/>
  <c r="D52" i="9"/>
  <c r="E52" i="9"/>
  <c r="B57" i="9"/>
  <c r="C58" i="9"/>
  <c r="D58" i="9"/>
  <c r="E58" i="9"/>
  <c r="B61" i="9"/>
  <c r="B62" i="9"/>
  <c r="B63" i="9"/>
  <c r="B64" i="9"/>
  <c r="B67" i="9" s="1"/>
  <c r="B65" i="9"/>
  <c r="B66" i="9"/>
  <c r="C67" i="9"/>
  <c r="D67" i="9"/>
  <c r="E67" i="9"/>
  <c r="B68" i="9"/>
  <c r="B69" i="9"/>
  <c r="B70" i="9"/>
  <c r="B71" i="9"/>
  <c r="B72" i="9"/>
  <c r="B73" i="9"/>
  <c r="C73" i="9"/>
  <c r="D73" i="9"/>
  <c r="E73" i="9"/>
  <c r="B78" i="9"/>
  <c r="C79" i="9"/>
  <c r="D79" i="9"/>
  <c r="E79" i="9"/>
  <c r="B82" i="9"/>
  <c r="B83" i="9"/>
  <c r="B84" i="9"/>
  <c r="B85" i="9"/>
  <c r="B88" i="9" s="1"/>
  <c r="B86" i="9"/>
  <c r="B87" i="9"/>
  <c r="C88" i="9"/>
  <c r="D88" i="9"/>
  <c r="E88" i="9"/>
  <c r="B89" i="9"/>
  <c r="B90" i="9"/>
  <c r="B91" i="9"/>
  <c r="B92" i="9"/>
  <c r="B93" i="9"/>
  <c r="B94" i="9"/>
  <c r="C94" i="9"/>
  <c r="D94" i="9"/>
  <c r="E94" i="9"/>
  <c r="B99" i="9"/>
  <c r="C100" i="9"/>
  <c r="D100" i="9"/>
  <c r="E100" i="9"/>
  <c r="B103" i="9"/>
  <c r="B104" i="9"/>
  <c r="B105" i="9"/>
  <c r="B106" i="9"/>
  <c r="B109" i="9" s="1"/>
  <c r="B107" i="9"/>
  <c r="B108" i="9"/>
  <c r="C109" i="9"/>
  <c r="D109" i="9"/>
  <c r="E109" i="9"/>
  <c r="B110" i="9"/>
  <c r="B111" i="9"/>
  <c r="B112" i="9"/>
  <c r="B113" i="9"/>
  <c r="B114" i="9"/>
  <c r="B115" i="9"/>
  <c r="C115" i="9"/>
  <c r="D115" i="9"/>
  <c r="E115" i="9"/>
  <c r="B120" i="9"/>
  <c r="C121" i="9"/>
  <c r="D121" i="9"/>
  <c r="E121" i="9"/>
  <c r="B124" i="9"/>
  <c r="B125" i="9"/>
  <c r="B126" i="9"/>
  <c r="B127" i="9"/>
  <c r="B130" i="9" s="1"/>
  <c r="B128" i="9"/>
  <c r="B129" i="9"/>
  <c r="C130" i="9"/>
  <c r="D130" i="9"/>
  <c r="E130" i="9"/>
  <c r="B131" i="9"/>
  <c r="B132" i="9"/>
  <c r="B133" i="9"/>
  <c r="B134" i="9"/>
  <c r="B135" i="9"/>
  <c r="B136" i="9"/>
  <c r="C136" i="9"/>
  <c r="D136" i="9"/>
  <c r="E136" i="9"/>
  <c r="B141" i="9"/>
  <c r="C142" i="9"/>
  <c r="D142" i="9"/>
  <c r="E142" i="9"/>
  <c r="B145" i="9"/>
  <c r="B146" i="9"/>
  <c r="B147" i="9"/>
  <c r="B148" i="9"/>
  <c r="B151" i="9" s="1"/>
  <c r="B149" i="9"/>
  <c r="B150" i="9"/>
  <c r="C151" i="9"/>
  <c r="D151" i="9"/>
  <c r="E151" i="9"/>
  <c r="B152" i="9"/>
  <c r="B153" i="9"/>
  <c r="B154" i="9"/>
  <c r="B155" i="9"/>
  <c r="B156" i="9"/>
  <c r="B157" i="9"/>
  <c r="C157" i="9"/>
  <c r="D157" i="9"/>
  <c r="E157" i="9"/>
  <c r="B162" i="9"/>
  <c r="C163" i="9"/>
  <c r="D163" i="9"/>
  <c r="E163" i="9"/>
  <c r="B166" i="9"/>
  <c r="B167" i="9"/>
  <c r="B168" i="9"/>
  <c r="B169" i="9"/>
  <c r="B172" i="9" s="1"/>
  <c r="B170" i="9"/>
  <c r="B171" i="9"/>
  <c r="C172" i="9"/>
  <c r="D172" i="9"/>
  <c r="E172" i="9"/>
  <c r="B173" i="9"/>
  <c r="B174" i="9"/>
  <c r="B175" i="9"/>
  <c r="B176" i="9"/>
  <c r="B177" i="9"/>
  <c r="B178" i="9"/>
  <c r="C178" i="9"/>
  <c r="D178" i="9"/>
  <c r="E178" i="9"/>
  <c r="B183" i="9"/>
  <c r="C184" i="9"/>
  <c r="D184" i="9"/>
  <c r="E184" i="9"/>
  <c r="B187" i="9"/>
  <c r="B188" i="9"/>
  <c r="B189" i="9"/>
  <c r="B190" i="9"/>
  <c r="B193" i="9" s="1"/>
  <c r="B191" i="9"/>
  <c r="B192" i="9"/>
  <c r="C193" i="9"/>
  <c r="D193" i="9"/>
  <c r="E193" i="9"/>
  <c r="B194" i="9"/>
  <c r="B195" i="9"/>
  <c r="B196" i="9"/>
  <c r="B197" i="9"/>
  <c r="B198" i="9"/>
  <c r="B199" i="9"/>
  <c r="C199" i="9"/>
  <c r="D199" i="9"/>
  <c r="E199" i="9"/>
  <c r="B204" i="9"/>
  <c r="C205" i="9"/>
  <c r="D205" i="9"/>
  <c r="E205" i="9"/>
  <c r="B208" i="9"/>
  <c r="B209" i="9"/>
  <c r="B210" i="9"/>
  <c r="B211" i="9"/>
  <c r="B214" i="9" s="1"/>
  <c r="B212" i="9"/>
  <c r="B213" i="9"/>
  <c r="C214" i="9"/>
  <c r="D214" i="9"/>
  <c r="E214" i="9"/>
  <c r="B215" i="9"/>
  <c r="B216" i="9"/>
  <c r="B217" i="9"/>
  <c r="B218" i="9"/>
  <c r="B220" i="9" s="1"/>
  <c r="B219" i="9"/>
  <c r="C220" i="9"/>
  <c r="D220" i="9"/>
  <c r="E220" i="9"/>
  <c r="F5" i="8"/>
  <c r="C4" i="10" s="1"/>
  <c r="C4" i="11" s="1"/>
  <c r="C4" i="12" s="1"/>
  <c r="F8" i="8"/>
  <c r="F9" i="8"/>
  <c r="F10" i="8"/>
  <c r="F11" i="8"/>
  <c r="F12" i="8"/>
  <c r="F13" i="8"/>
  <c r="F14" i="8"/>
  <c r="F15" i="8"/>
  <c r="F16" i="8"/>
  <c r="F17" i="8"/>
  <c r="F18" i="8"/>
  <c r="F19" i="8"/>
  <c r="F20" i="8"/>
  <c r="F21" i="8"/>
  <c r="F22" i="8"/>
  <c r="F23" i="8"/>
  <c r="F24" i="8"/>
  <c r="B25" i="8"/>
  <c r="D25" i="8"/>
  <c r="E25" i="8"/>
  <c r="F25" i="8"/>
  <c r="F8" i="7"/>
  <c r="F24" i="7" s="1"/>
  <c r="F9" i="7"/>
  <c r="F10" i="7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B24" i="7"/>
  <c r="D24" i="7"/>
  <c r="E24" i="7"/>
  <c r="E2" i="5"/>
  <c r="C17" i="5"/>
  <c r="E17" i="5"/>
  <c r="D13" i="6" s="1"/>
  <c r="C18" i="5"/>
  <c r="C24" i="5"/>
  <c r="C30" i="5" s="1"/>
  <c r="C31" i="5" s="1"/>
  <c r="E30" i="5"/>
  <c r="E32" i="5"/>
  <c r="E2" i="4"/>
  <c r="C18" i="4"/>
  <c r="D6" i="6" s="1"/>
  <c r="E18" i="4"/>
  <c r="E30" i="4" s="1"/>
  <c r="C19" i="4"/>
  <c r="C29" i="4" s="1"/>
  <c r="C24" i="4"/>
  <c r="E29" i="4"/>
  <c r="D14" i="6" s="1"/>
  <c r="C31" i="4"/>
  <c r="C7" i="3"/>
  <c r="C95" i="3" s="1"/>
  <c r="C162" i="3" s="1"/>
  <c r="C10" i="3"/>
  <c r="C67" i="3" s="1"/>
  <c r="C17" i="3"/>
  <c r="C24" i="3"/>
  <c r="C31" i="3"/>
  <c r="B32" i="3"/>
  <c r="B33" i="3"/>
  <c r="B34" i="3"/>
  <c r="B35" i="3"/>
  <c r="B36" i="3"/>
  <c r="B37" i="3"/>
  <c r="B38" i="3"/>
  <c r="C39" i="3"/>
  <c r="C51" i="3"/>
  <c r="C57" i="3"/>
  <c r="C62" i="3"/>
  <c r="C68" i="3"/>
  <c r="C91" i="3" s="1"/>
  <c r="C72" i="3"/>
  <c r="C77" i="3"/>
  <c r="C80" i="3"/>
  <c r="C84" i="3"/>
  <c r="C98" i="3"/>
  <c r="C133" i="3" s="1"/>
  <c r="C119" i="3"/>
  <c r="C134" i="3"/>
  <c r="C138" i="3"/>
  <c r="C145" i="3"/>
  <c r="C158" i="3" s="1"/>
  <c r="C150" i="3"/>
  <c r="C7" i="2"/>
  <c r="C10" i="2"/>
  <c r="C17" i="2"/>
  <c r="C24" i="2"/>
  <c r="C31" i="2"/>
  <c r="B32" i="2"/>
  <c r="B33" i="2"/>
  <c r="B34" i="2"/>
  <c r="B35" i="2"/>
  <c r="B36" i="2"/>
  <c r="B37" i="2"/>
  <c r="B38" i="2"/>
  <c r="C39" i="2"/>
  <c r="C51" i="2"/>
  <c r="C57" i="2"/>
  <c r="C67" i="2" s="1"/>
  <c r="C62" i="2"/>
  <c r="C68" i="2"/>
  <c r="C72" i="2"/>
  <c r="C77" i="2"/>
  <c r="C80" i="2"/>
  <c r="C84" i="2"/>
  <c r="C91" i="2"/>
  <c r="C95" i="2"/>
  <c r="C98" i="2"/>
  <c r="C133" i="2" s="1"/>
  <c r="C119" i="2"/>
  <c r="C134" i="2"/>
  <c r="C138" i="2"/>
  <c r="C158" i="2" s="1"/>
  <c r="C164" i="2" s="1"/>
  <c r="C145" i="2"/>
  <c r="C150" i="2"/>
  <c r="C162" i="2"/>
  <c r="C10" i="1"/>
  <c r="C17" i="1"/>
  <c r="C67" i="1" s="1"/>
  <c r="C24" i="1"/>
  <c r="C31" i="1"/>
  <c r="C39" i="1"/>
  <c r="C51" i="1"/>
  <c r="C57" i="1"/>
  <c r="C62" i="1"/>
  <c r="C68" i="1"/>
  <c r="C91" i="1" s="1"/>
  <c r="C72" i="1"/>
  <c r="C77" i="1"/>
  <c r="C80" i="1"/>
  <c r="C84" i="1"/>
  <c r="C95" i="1"/>
  <c r="C98" i="1"/>
  <c r="C119" i="1"/>
  <c r="C133" i="1" s="1"/>
  <c r="C134" i="1"/>
  <c r="C138" i="1"/>
  <c r="C145" i="1"/>
  <c r="C150" i="1"/>
  <c r="C158" i="1"/>
  <c r="B14" i="6" s="1"/>
  <c r="E14" i="6" s="1"/>
  <c r="C162" i="1"/>
  <c r="B3" i="1"/>
  <c r="B3" i="2" s="1"/>
  <c r="B3" i="3" s="1"/>
  <c r="A4" i="6"/>
  <c r="A11" i="6"/>
  <c r="B7" i="6" l="1"/>
  <c r="C164" i="1"/>
  <c r="C92" i="2"/>
  <c r="C163" i="2"/>
  <c r="C159" i="3"/>
  <c r="C92" i="3"/>
  <c r="C160" i="3" s="1"/>
  <c r="C163" i="3"/>
  <c r="C159" i="1"/>
  <c r="B15" i="6" s="1"/>
  <c r="B13" i="6"/>
  <c r="E13" i="6" s="1"/>
  <c r="C164" i="3"/>
  <c r="C30" i="4"/>
  <c r="D7" i="6"/>
  <c r="C156" i="10"/>
  <c r="C155" i="12"/>
  <c r="C59" i="13"/>
  <c r="D15" i="6"/>
  <c r="C163" i="1"/>
  <c r="B6" i="6"/>
  <c r="E6" i="6" s="1"/>
  <c r="C92" i="1"/>
  <c r="C159" i="2"/>
  <c r="C155" i="11"/>
  <c r="C156" i="11"/>
  <c r="C58" i="14"/>
  <c r="E31" i="4"/>
  <c r="C32" i="5"/>
  <c r="F6" i="7"/>
  <c r="F6" i="8"/>
  <c r="E3" i="9"/>
  <c r="C8" i="1"/>
  <c r="C8" i="2"/>
  <c r="C96" i="2" s="1"/>
  <c r="E31" i="5"/>
  <c r="C8" i="3"/>
  <c r="C96" i="3" s="1"/>
  <c r="D6" i="7"/>
  <c r="D6" i="8" s="1"/>
  <c r="C33" i="5" l="1"/>
  <c r="C160" i="2"/>
  <c r="C4" i="4"/>
  <c r="C96" i="1"/>
  <c r="E6" i="7"/>
  <c r="E6" i="8" s="1"/>
  <c r="C160" i="1"/>
  <c r="B8" i="6"/>
  <c r="E15" i="6"/>
  <c r="E7" i="6"/>
  <c r="E34" i="9"/>
  <c r="E55" i="9"/>
  <c r="E76" i="9"/>
  <c r="E97" i="9"/>
  <c r="E118" i="9"/>
  <c r="E139" i="9"/>
  <c r="E160" i="9"/>
  <c r="E181" i="9"/>
  <c r="E202" i="9"/>
  <c r="E12" i="9"/>
  <c r="E33" i="5"/>
  <c r="C156" i="12"/>
  <c r="D8" i="6"/>
  <c r="C32" i="4"/>
  <c r="E32" i="4"/>
  <c r="E8" i="6" l="1"/>
  <c r="C4" i="5"/>
  <c r="E4" i="4"/>
  <c r="E4" i="5"/>
  <c r="A33" i="4"/>
</calcChain>
</file>

<file path=xl/sharedStrings.xml><?xml version="1.0" encoding="utf-8"?>
<sst xmlns="http://schemas.openxmlformats.org/spreadsheetml/2006/main" count="2518" uniqueCount="528">
  <si>
    <t>Finanszírozási bevételek, kiadások egyenlege (finanszírozási bevételek 17. sor - finanszírozási kiadások 10. sor)
 (+/-)</t>
  </si>
  <si>
    <t>2.</t>
  </si>
  <si>
    <t>Költségvetési hiány, többlet ( költségvetési bevételek 9. sor - költségvetési kiadások 3. sor) (+/-)</t>
  </si>
  <si>
    <t>3. sz. táblázat</t>
  </si>
  <si>
    <t>KÖLTSÉGVETÉSI, FINANSZÍROZÁSI BEVÉTELEK ÉS KIADÁSOK EGYENLEGE</t>
  </si>
  <si>
    <t>KIADÁSOK ÖSSZESEN: (3.+10.)</t>
  </si>
  <si>
    <t>11.</t>
  </si>
  <si>
    <t>FINANSZÍROZÁSI KIADÁSOK ÖSSZESEN: (4.+…+9.)</t>
  </si>
  <si>
    <t>10.</t>
  </si>
  <si>
    <t>Váltókiadások</t>
  </si>
  <si>
    <t>9.</t>
  </si>
  <si>
    <t>Adóssághoz nem kapcsolódó származékos ügyletek</t>
  </si>
  <si>
    <t>8.</t>
  </si>
  <si>
    <t>Hitelek, kölcsönök törlesztése külföldi pénzintézeteknek</t>
  </si>
  <si>
    <t>7.5.</t>
  </si>
  <si>
    <t>Hitelek, kölcsönök törlesztése külföldi kormányoknak nemz. szervezeteknek</t>
  </si>
  <si>
    <t>7.4.</t>
  </si>
  <si>
    <t>Külföldi értékpapírok beváltása</t>
  </si>
  <si>
    <t>7.3.</t>
  </si>
  <si>
    <t>Befektetési célú külföldi értékpapírok vásárlása</t>
  </si>
  <si>
    <t>7.2.</t>
  </si>
  <si>
    <t>Forgatási célú külföldi értékpapírok vásárlása</t>
  </si>
  <si>
    <t>7.1.</t>
  </si>
  <si>
    <t>Külföldi finanszírozás kiadásai (7.1. + … + 7.5.)</t>
  </si>
  <si>
    <t>7.</t>
  </si>
  <si>
    <t>Pénzügyi lízing kiadásai</t>
  </si>
  <si>
    <t>6.4.</t>
  </si>
  <si>
    <t>Pénzeszközök lekötött betétként elhelyezése</t>
  </si>
  <si>
    <t>6.3.</t>
  </si>
  <si>
    <t>Államháztartáson belüli megelőlegezések visszafizetése</t>
  </si>
  <si>
    <t>6.2.</t>
  </si>
  <si>
    <t>Államháztartáson belüli megelőlegezések folyósítása</t>
  </si>
  <si>
    <t>6.1.</t>
  </si>
  <si>
    <t>Belföldi finanszírozás kiadásai (6.1. + … + 6.4.)</t>
  </si>
  <si>
    <t>6.</t>
  </si>
  <si>
    <t>Éven túli lejáratú belföldi értékpapírok beváltása</t>
  </si>
  <si>
    <t>5.6.</t>
  </si>
  <si>
    <t>Belföldi kötvények beváltása</t>
  </si>
  <si>
    <t>5.5.</t>
  </si>
  <si>
    <t>Éven belüli lejáratú belföldi értékpapírok beváltása</t>
  </si>
  <si>
    <t>5.4.</t>
  </si>
  <si>
    <t>Kincstárjegyek beváltása</t>
  </si>
  <si>
    <t>5.3.</t>
  </si>
  <si>
    <t>Befektetési célú belföldi értékpapírok vásárlása</t>
  </si>
  <si>
    <t>5.2.</t>
  </si>
  <si>
    <t>Forgatási célú belföldi értékpapírok vásárlása</t>
  </si>
  <si>
    <t>5.1.</t>
  </si>
  <si>
    <t>Belföldi értékpapírok kiadásai (5.1. + … + 5.6.)</t>
  </si>
  <si>
    <t>5.</t>
  </si>
  <si>
    <t>Rövid lejáratú hitelek, kölcsönök törlesztése pénzügyi vállalkozásnak</t>
  </si>
  <si>
    <t>4.3.</t>
  </si>
  <si>
    <t>Likviditási célú hitelek, kölcsönök törlesztése pénzügyi vállalkozásnak</t>
  </si>
  <si>
    <t>4.2.</t>
  </si>
  <si>
    <t>Hosszú lejáratú hitelek, kölcsönök törlesztése pénzügyi vállalkozásnak</t>
  </si>
  <si>
    <t>4.1.</t>
  </si>
  <si>
    <t>Hitel-, kölcsöntörlesztés államháztartáson kívülre (4.1. + … + 4.3.)</t>
  </si>
  <si>
    <t>4.</t>
  </si>
  <si>
    <t>KÖLTSÉGVETÉSI KIADÁSOK ÖSSZESEN (1+2)</t>
  </si>
  <si>
    <t>3.</t>
  </si>
  <si>
    <t xml:space="preserve">   - Egyéb felhalmozási célú támogatások államháztartáson kívülre</t>
  </si>
  <si>
    <t>2.13.</t>
  </si>
  <si>
    <t xml:space="preserve">   - Lakástámogatás</t>
  </si>
  <si>
    <t>2.12.</t>
  </si>
  <si>
    <t xml:space="preserve">   - Visszatérítendő támogatások, kölcsönök nyújtása ÁH-n kívülre</t>
  </si>
  <si>
    <t>2.11.</t>
  </si>
  <si>
    <t xml:space="preserve">   - Garancia- és kezességvállalásból kifizetés ÁH-n kívülre</t>
  </si>
  <si>
    <t>2.10.</t>
  </si>
  <si>
    <t xml:space="preserve">   - Egyéb felhalmozási célú támogatások ÁH-n belülre</t>
  </si>
  <si>
    <t>2.9.</t>
  </si>
  <si>
    <t xml:space="preserve">   - Visszatérítendő támogatások, kölcsönök törlesztése ÁH-n belülre</t>
  </si>
  <si>
    <t>2.8.</t>
  </si>
  <si>
    <t xml:space="preserve">   - Visszatérítendő támogatások, kölcsönök nyújtása ÁH-n belülre</t>
  </si>
  <si>
    <t>2.7.</t>
  </si>
  <si>
    <t>2.5.-ből        - Garancia- és kezességvállalásból kifizetés ÁH-n belülre</t>
  </si>
  <si>
    <t>2.6.</t>
  </si>
  <si>
    <t>Egyéb felhalmozási célú kiadások</t>
  </si>
  <si>
    <t>2.5.</t>
  </si>
  <si>
    <t>2.3.-ból EU-s forrásból megvalósuló felújítás</t>
  </si>
  <si>
    <t>2.4.</t>
  </si>
  <si>
    <t>Felújítások</t>
  </si>
  <si>
    <t>2.3.</t>
  </si>
  <si>
    <t>2.1.-ből EU-s forrásból megvalósuló beruházás</t>
  </si>
  <si>
    <t>2.2.</t>
  </si>
  <si>
    <t>Beruházások</t>
  </si>
  <si>
    <t>2.1.</t>
  </si>
  <si>
    <r>
      <rPr>
        <b/>
        <sz val="8"/>
        <rFont val="Times New Roman CE"/>
        <family val="1"/>
        <charset val="238"/>
      </rPr>
      <t xml:space="preserve">   Felhalmozási költségvetés kiadásai </t>
    </r>
    <r>
      <rPr>
        <sz val="8"/>
        <rFont val="Times New Roman CE"/>
        <charset val="238"/>
      </rPr>
      <t>(2.1.+2.3.+2.5.)</t>
    </r>
  </si>
  <si>
    <t xml:space="preserve">   - Céltartalék</t>
  </si>
  <si>
    <t>1.20.</t>
  </si>
  <si>
    <t xml:space="preserve"> - az 1.18-ból: - Általános tartalék</t>
  </si>
  <si>
    <t>1.19.</t>
  </si>
  <si>
    <t>Tartalékok</t>
  </si>
  <si>
    <t>1.18.</t>
  </si>
  <si>
    <t xml:space="preserve">   - Egyéb működési célú támogatások államháztartáson kívülre</t>
  </si>
  <si>
    <t>1.17.</t>
  </si>
  <si>
    <t xml:space="preserve">   - Kamattámogatások</t>
  </si>
  <si>
    <t>1.16.</t>
  </si>
  <si>
    <t xml:space="preserve">   - Árkiegészítések, ártámogatások</t>
  </si>
  <si>
    <t>1.15.</t>
  </si>
  <si>
    <t>1.14.</t>
  </si>
  <si>
    <t xml:space="preserve">   - Garancia és kezességvállalásból kifizetés ÁH-n kívülre</t>
  </si>
  <si>
    <t>1.13.</t>
  </si>
  <si>
    <t xml:space="preserve">   - Egyéb működési célú támogatások ÁH-n belülre</t>
  </si>
  <si>
    <t>1.12.</t>
  </si>
  <si>
    <t>1.11.</t>
  </si>
  <si>
    <t xml:space="preserve">   -Visszatérítendő támogatások, kölcsönök nyújtása ÁH-n belülre</t>
  </si>
  <si>
    <t>1.10.</t>
  </si>
  <si>
    <t xml:space="preserve">   - Garancia- és kezességvállalásból kifizetés ÁH-n belülre</t>
  </si>
  <si>
    <t>1.9.</t>
  </si>
  <si>
    <t xml:space="preserve">   - Elvonások és befizetések</t>
  </si>
  <si>
    <t>1.8.</t>
  </si>
  <si>
    <t xml:space="preserve">   - Törvényi előíráson alapuló befizetések</t>
  </si>
  <si>
    <t>1.7.</t>
  </si>
  <si>
    <t xml:space="preserve"> - az 1.5-ből: - Előző évi elszámolásból származó befizetések</t>
  </si>
  <si>
    <t>1.6.</t>
  </si>
  <si>
    <t>Egyéb működési célú kiadások</t>
  </si>
  <si>
    <t>1.5</t>
  </si>
  <si>
    <t>Ellátottak pénzbeli juttatásai</t>
  </si>
  <si>
    <t>1.4.</t>
  </si>
  <si>
    <t>Dologi  kiadások</t>
  </si>
  <si>
    <t>1.3.</t>
  </si>
  <si>
    <t>Munkaadókat terhelő járulékok és szociális hozzájárulási adó</t>
  </si>
  <si>
    <t>1.2.</t>
  </si>
  <si>
    <t>Személyi  juttatások</t>
  </si>
  <si>
    <t>1.1.</t>
  </si>
  <si>
    <r>
      <rPr>
        <b/>
        <sz val="8"/>
        <rFont val="Times New Roman CE"/>
        <family val="1"/>
        <charset val="238"/>
      </rPr>
      <t xml:space="preserve">   Működési költségvetés kiadásai </t>
    </r>
    <r>
      <rPr>
        <sz val="8"/>
        <rFont val="Times New Roman CE"/>
        <charset val="238"/>
      </rPr>
      <t>(1.1+…+1.5.+1.18.)</t>
    </r>
  </si>
  <si>
    <t>1.</t>
  </si>
  <si>
    <t>B</t>
  </si>
  <si>
    <t>A</t>
  </si>
  <si>
    <t>Kiadási jogcímek</t>
  </si>
  <si>
    <t>Sor-
szám</t>
  </si>
  <si>
    <t>2. sz. táblázat</t>
  </si>
  <si>
    <t>K I A D Á S O K</t>
  </si>
  <si>
    <t>KÖLTSÉGVETÉSI ÉS FINANSZÍROZÁSI BEVÉTELEK ÖSSZESEN: (9+17)</t>
  </si>
  <si>
    <t xml:space="preserve">    18.</t>
  </si>
  <si>
    <t>FINANSZÍROZÁSI BEVÉTELEK ÖSSZESEN: (10. + … +16.)</t>
  </si>
  <si>
    <t xml:space="preserve">    17.</t>
  </si>
  <si>
    <t>Adóssághoz nem kapcsolódó származékos ügyletek bevételei</t>
  </si>
  <si>
    <t xml:space="preserve">    16.</t>
  </si>
  <si>
    <t>Váltóbevételek</t>
  </si>
  <si>
    <t xml:space="preserve">    15.</t>
  </si>
  <si>
    <t>Külföldi hitelek, kölcsönök felvétele</t>
  </si>
  <si>
    <t xml:space="preserve">    14.4.</t>
  </si>
  <si>
    <t>Külföldi értékpapírok kibocsátása</t>
  </si>
  <si>
    <t xml:space="preserve">    14.3.</t>
  </si>
  <si>
    <t>Befektetési célú külföldi értékpapírok beváltása,  értékesítése</t>
  </si>
  <si>
    <t xml:space="preserve">    14.2.</t>
  </si>
  <si>
    <t>Forgatási célú külföldi értékpapírok beváltása,  értékesítése</t>
  </si>
  <si>
    <t xml:space="preserve">    14.1.</t>
  </si>
  <si>
    <t>Külföldi finanszírozás bevételei (14.1.+…14.4.)</t>
  </si>
  <si>
    <t xml:space="preserve">    14.</t>
  </si>
  <si>
    <t>Lekötött betétek megszüntetése</t>
  </si>
  <si>
    <t>13.3.</t>
  </si>
  <si>
    <t>Államháztartáson belüli megelőlegezések törlesztése</t>
  </si>
  <si>
    <t>13.2.</t>
  </si>
  <si>
    <t>Államháztartáson belüli megelőlegezések</t>
  </si>
  <si>
    <t>13.1.</t>
  </si>
  <si>
    <t>Belföldi finanszírozás bevételei (13.1. + … + 13.3.)</t>
  </si>
  <si>
    <t xml:space="preserve">    13.</t>
  </si>
  <si>
    <t>Előző év vállalkozási maradványának igénybevétele</t>
  </si>
  <si>
    <t>12.2.</t>
  </si>
  <si>
    <t>Előző év költségvetési maradványának igénybevétele</t>
  </si>
  <si>
    <t>12.1.</t>
  </si>
  <si>
    <t>Maradvány igénybevétele (12.1. + 12.2.)</t>
  </si>
  <si>
    <t xml:space="preserve">    12.</t>
  </si>
  <si>
    <t>Éven túli lejáratú belföldi értékpapírok kibocsátása</t>
  </si>
  <si>
    <t>11.4.</t>
  </si>
  <si>
    <t>Befektetési célú belföldi értékpapírok beváltása,  értékesítése</t>
  </si>
  <si>
    <t>11.3.</t>
  </si>
  <si>
    <t>Éven belüli lejáratú belföldi értékpapírok kibocsátása</t>
  </si>
  <si>
    <t>11.2.</t>
  </si>
  <si>
    <t>Forgatási célú belföldi értékpapírok beváltása,  értékesítése</t>
  </si>
  <si>
    <t>11.1.</t>
  </si>
  <si>
    <t>Belföldi értékpapírok bevételei (11.1. +…+ 11.4.)</t>
  </si>
  <si>
    <t xml:space="preserve">   11.</t>
  </si>
  <si>
    <t xml:space="preserve">   Rövid lejáratú  hitelek, kölcsönök felvétele pénzügyi vállalkozástól</t>
  </si>
  <si>
    <t>10.3.</t>
  </si>
  <si>
    <t>Likviditási célú  hitelek, kölcsönök felvétele pénzügyi vállalkozástól</t>
  </si>
  <si>
    <t>10.2.</t>
  </si>
  <si>
    <t>Hosszú lejáratú  hitelek, kölcsönök felvétele</t>
  </si>
  <si>
    <t>10.1.</t>
  </si>
  <si>
    <t>Hitel-, kölcsönfelvétel államháztartáson kívülről  (10.1.+10.3.)</t>
  </si>
  <si>
    <t xml:space="preserve">   10.</t>
  </si>
  <si>
    <t>KÖLTSÉGVETÉSI BEVÉTELEK ÖSSZESEN: (1+…+8)</t>
  </si>
  <si>
    <t xml:space="preserve">   9.</t>
  </si>
  <si>
    <t>8.3.-ból EU-s támogatás (közvetlen)</t>
  </si>
  <si>
    <t>8.4.</t>
  </si>
  <si>
    <t>Egyéb felhalmozási célú átvett pénzeszköz</t>
  </si>
  <si>
    <t>8.3.</t>
  </si>
  <si>
    <t>Felhalm. célú visszatérítendő támogatások, kölcsönök visszatér. ÁH-n kívülről</t>
  </si>
  <si>
    <t>8.2.</t>
  </si>
  <si>
    <t>Felhalm. célú garancia- és kezességvállalásból megtérülések ÁH-n kívülről</t>
  </si>
  <si>
    <t>8.1.</t>
  </si>
  <si>
    <t>Felhalmozási célú átvett pénzeszközök (8.1.+8.2.+8.3.)</t>
  </si>
  <si>
    <t>7.3.-ból EU-s támogatás (közvetlen)</t>
  </si>
  <si>
    <t>Egyéb működési célú átvett pénzeszköz</t>
  </si>
  <si>
    <t>Működési célú visszatérítendő támogatások, kölcsönök visszatér. ÁH-n kívülről</t>
  </si>
  <si>
    <t>Működési célú garancia- és kezességvállalásból megtérülések ÁH-n kívülről</t>
  </si>
  <si>
    <t>Működési célú átvett pénzeszközök (7.1. + … + 7.3.)</t>
  </si>
  <si>
    <t xml:space="preserve">7. </t>
  </si>
  <si>
    <t>Részesedések megszűnéséhez kapcsolódó bevételek</t>
  </si>
  <si>
    <t>6.5.</t>
  </si>
  <si>
    <t>Részesedések értékesítése</t>
  </si>
  <si>
    <t>Egyéb tárgyi eszközök értékesítése</t>
  </si>
  <si>
    <t>Ingatlanok értékesítése</t>
  </si>
  <si>
    <t>Immateriális javak értékesítése</t>
  </si>
  <si>
    <t>Felhalmozási bevételek (6.1.+…+6.5.)</t>
  </si>
  <si>
    <t>Egyéb működési bevételek</t>
  </si>
  <si>
    <t>5.11.</t>
  </si>
  <si>
    <t>Biztosító által fizetett kártérítés</t>
  </si>
  <si>
    <t>5.10.</t>
  </si>
  <si>
    <t>Egyéb pénzügyi műveletek bevételei</t>
  </si>
  <si>
    <t>5.9.</t>
  </si>
  <si>
    <t>Kamatbevételek és más nyereségjellegű bevételek</t>
  </si>
  <si>
    <t>5.8.</t>
  </si>
  <si>
    <t>Általános forgalmi adó visszatérítése</t>
  </si>
  <si>
    <t>5.7.</t>
  </si>
  <si>
    <t xml:space="preserve">Kiszámlázott általános forgalmi adó </t>
  </si>
  <si>
    <t>Ellátási díjak</t>
  </si>
  <si>
    <t>Tulajdonosi bevételek</t>
  </si>
  <si>
    <t>Közvetített szolgáltatások értéke</t>
  </si>
  <si>
    <t>Szolgáltatások ellenértéke</t>
  </si>
  <si>
    <t>Készletértékesítés ellenértéke</t>
  </si>
  <si>
    <t>Működési bevételek (5.1.+…+ 5.11.)</t>
  </si>
  <si>
    <t>Kommunális adó</t>
  </si>
  <si>
    <t>4.7.</t>
  </si>
  <si>
    <t>Telekadó</t>
  </si>
  <si>
    <t>4.6.</t>
  </si>
  <si>
    <t>Gépjárműadó</t>
  </si>
  <si>
    <t>4.5.</t>
  </si>
  <si>
    <t xml:space="preserve">Talajterhelési díj </t>
  </si>
  <si>
    <t>4.4.</t>
  </si>
  <si>
    <t>Iparűzési adó</t>
  </si>
  <si>
    <t>Idegenforgalmi adó</t>
  </si>
  <si>
    <t>Építményadó</t>
  </si>
  <si>
    <t>Közhatalmi bevételek (4.1.+…+4.7.)</t>
  </si>
  <si>
    <t xml:space="preserve">4. </t>
  </si>
  <si>
    <t xml:space="preserve">   3.5.-ből EU-s támogatás</t>
  </si>
  <si>
    <t>3.6.</t>
  </si>
  <si>
    <t>Egyéb felhalmozási célú támogatások bevételei</t>
  </si>
  <si>
    <t>3.5.</t>
  </si>
  <si>
    <t>Felhalmozási célú visszatérítendő támogatások, kölcsönök igénybevétele</t>
  </si>
  <si>
    <t>3.4.</t>
  </si>
  <si>
    <t>Felhalmozási célú visszatérítendő támogatások, kölcsönök visszatérülése</t>
  </si>
  <si>
    <t>3.3.</t>
  </si>
  <si>
    <t>Felhalmozási célú garancia- és kezességvállalásból megtérülések</t>
  </si>
  <si>
    <t>3.2.</t>
  </si>
  <si>
    <t>Felhalmozási célú önkormányzati támogatások</t>
  </si>
  <si>
    <t>3.1.</t>
  </si>
  <si>
    <t>Felhalmozási célú támogatások államháztartáson belülről (3.1.+…+3.5.)</t>
  </si>
  <si>
    <t>2.5.-ből EU-s támogatás</t>
  </si>
  <si>
    <t xml:space="preserve">Egyéb működési célú támogatások bevételei államháztartáson belülről </t>
  </si>
  <si>
    <t>Működési célú visszatérítendő támogatások, kölcsönök igénybevétele</t>
  </si>
  <si>
    <t xml:space="preserve">Működési célú visszatérítendő támogatások, kölcsönök visszatérülése </t>
  </si>
  <si>
    <t xml:space="preserve">Működési célú garancia- és kezességvállalásból megtérülések </t>
  </si>
  <si>
    <t>Elvonások és befizetések bevételei</t>
  </si>
  <si>
    <t>Működési célú támogatások államháztartáson belülről (2.1.+…+.2.5.)</t>
  </si>
  <si>
    <t>Elszámolásból származó bevételek</t>
  </si>
  <si>
    <t xml:space="preserve">Működési célú kvi támogatások és kiegészítő támogatások </t>
  </si>
  <si>
    <t>1.5.</t>
  </si>
  <si>
    <t>Önkormányzatok kulturális feladatainak támogatása</t>
  </si>
  <si>
    <t>Önkormányzatok szociális és gyermekjóléti, étkeztetési feladatainak támogatása</t>
  </si>
  <si>
    <t>Önkormányzatok egyes köznevelési feladatainak támogatása</t>
  </si>
  <si>
    <t>Helyi önkormányzatok működésének általános támogatása</t>
  </si>
  <si>
    <t>Önkormányzat működési támogatásai (1.1.+…+.1.6.)</t>
  </si>
  <si>
    <t>Bevételi jogcím</t>
  </si>
  <si>
    <t>Forintban!</t>
  </si>
  <si>
    <t>1. sz. táblázat</t>
  </si>
  <si>
    <t>B E V É T E L E K</t>
  </si>
  <si>
    <t>ÖSSZEVONT MÉRLEGE</t>
  </si>
  <si>
    <t>KENÉZLŐ KÖZSÉG ÖNKORMÁNYZATA</t>
  </si>
  <si>
    <t>1.1. melléklet az 1/2020 (II.14.) önkormányzati rendelethez</t>
  </si>
  <si>
    <t>KÖTELEZŐ FELADATOK MÉRLEGE</t>
  </si>
  <si>
    <t>1.2. melléklet az 1/2020 (II.14.) önkormányzati rendelethez</t>
  </si>
  <si>
    <t>ÖNKÉNT VÁLLALT FELADATOK MÉRLEGE</t>
  </si>
  <si>
    <t>1.3. melléklet az 1/2020 (II.14.) önkormányzati rendelethez</t>
  </si>
  <si>
    <t>Bruttó  többlet:</t>
  </si>
  <si>
    <t>Bruttó  hiány:</t>
  </si>
  <si>
    <t>27.</t>
  </si>
  <si>
    <t>Költségvetési többlet:</t>
  </si>
  <si>
    <t>Költségvetési hiány:</t>
  </si>
  <si>
    <t>26.</t>
  </si>
  <si>
    <t>KIADÁSOK ÖSSZESEN (13.+24.)</t>
  </si>
  <si>
    <t>BEVÉTEL ÖSSZESEN (13.+24.)</t>
  </si>
  <si>
    <t>25.</t>
  </si>
  <si>
    <t>Működési célú finanszírozási kiadások összesen (14.+...+23.)</t>
  </si>
  <si>
    <t>Működési célú finanszírozási bevételek összesen (14.+19.+22.+23.)</t>
  </si>
  <si>
    <t>24.</t>
  </si>
  <si>
    <t>23.</t>
  </si>
  <si>
    <t>22.</t>
  </si>
  <si>
    <t>Egyéb</t>
  </si>
  <si>
    <t>21.</t>
  </si>
  <si>
    <t xml:space="preserve">   Likviditási célú hitelek, kölcsönök felvétele</t>
  </si>
  <si>
    <t>20.</t>
  </si>
  <si>
    <t>Forgatási célú belföldi, külföldi értékpapírok vásárlása</t>
  </si>
  <si>
    <t xml:space="preserve">Hiány külső finanszírozásának bevételei (20.+…+21.) </t>
  </si>
  <si>
    <t>19.</t>
  </si>
  <si>
    <t>Kölcsön törlesztése</t>
  </si>
  <si>
    <t>Értékpapír értékesítése</t>
  </si>
  <si>
    <t>18.</t>
  </si>
  <si>
    <t>Hosszú lejáratú hitelek törlesztése</t>
  </si>
  <si>
    <t xml:space="preserve">   Betét visszavonásából származó bevétel </t>
  </si>
  <si>
    <t>17.</t>
  </si>
  <si>
    <t>Rövid lejáratú hitelek törlesztése</t>
  </si>
  <si>
    <t xml:space="preserve">   Vállalkozási maradvány igénybevétele </t>
  </si>
  <si>
    <t>16.</t>
  </si>
  <si>
    <t>Likviditási célú hitelek törlesztése</t>
  </si>
  <si>
    <t xml:space="preserve">   Költségvetési maradvány igénybevétele </t>
  </si>
  <si>
    <t>15.</t>
  </si>
  <si>
    <t>Értékpapír vásárlása, visszavásárlása</t>
  </si>
  <si>
    <t>Hiány belső finanszírozásának bevételei (15.+…+18. )</t>
  </si>
  <si>
    <t>14.</t>
  </si>
  <si>
    <t>Költségvetési kiadások összesen (1.+...+12.)</t>
  </si>
  <si>
    <t>Költségvetési bevételek összesen (1.+2.+4.+5.+6.+8.+…+12.)</t>
  </si>
  <si>
    <t>13.</t>
  </si>
  <si>
    <t>12.</t>
  </si>
  <si>
    <t>6.-ból EU-s támogatás (közvetlen)</t>
  </si>
  <si>
    <t>Működési célú átvett pénzeszközök</t>
  </si>
  <si>
    <t>Működési bevételek</t>
  </si>
  <si>
    <t>Közhatalmi bevételek</t>
  </si>
  <si>
    <t xml:space="preserve">Dologi kiadások </t>
  </si>
  <si>
    <t>2.-ból EU-s támogatás</t>
  </si>
  <si>
    <t>Működési célú támogatások államháztartáson belülről</t>
  </si>
  <si>
    <t>Személyi juttatások</t>
  </si>
  <si>
    <t>Önkormányzatok működési támogatásai</t>
  </si>
  <si>
    <t>D</t>
  </si>
  <si>
    <t>C</t>
  </si>
  <si>
    <t>Megnevezés</t>
  </si>
  <si>
    <t>Kiadások</t>
  </si>
  <si>
    <t>Bevételek</t>
  </si>
  <si>
    <t>2.1. melléklet az 1/2020 (II.14.) önkormányzati rendelethez</t>
  </si>
  <si>
    <t>I. Működési célú bevételek és kiadások mérlege
(Önkormányzati szinten)</t>
  </si>
  <si>
    <t>28.</t>
  </si>
  <si>
    <t>KIADÁSOK ÖSSZESEN (12+25)</t>
  </si>
  <si>
    <t>BEVÉTEL ÖSSZESEN (12+25)</t>
  </si>
  <si>
    <t>Felhalmozási célú finanszírozási kiadások összesen
(13.+...+24.)</t>
  </si>
  <si>
    <t>Felhalmozási célú finanszírozási bevételek összesen (13.+19.)</t>
  </si>
  <si>
    <t>Egyéb külső finanszírozási bevételek</t>
  </si>
  <si>
    <t>Értékpapírok kibocsátása</t>
  </si>
  <si>
    <t>Rövid lejáratú hitelek, kölcsönök felvétele</t>
  </si>
  <si>
    <t>Likviditási célú hitelek, kölcsönök felvétele</t>
  </si>
  <si>
    <t>Hosszú lejáratú hitelek, kölcsönök felvétele</t>
  </si>
  <si>
    <t>Betét elhelyezése</t>
  </si>
  <si>
    <t>Hiány külső finanszírozásának bevételei (20+…+24 )</t>
  </si>
  <si>
    <t>Befektetési célú belföldi, külföldi értékpapírok vásárlása</t>
  </si>
  <si>
    <t>Egyéb belső finanszírozási bevételek</t>
  </si>
  <si>
    <t xml:space="preserve">Betét visszavonásából származó bevétel </t>
  </si>
  <si>
    <t xml:space="preserve">Vállalkozási maradvány igénybevétele </t>
  </si>
  <si>
    <t>Hitelek törlesztése</t>
  </si>
  <si>
    <t>Költségvetési maradvány igénybevétele</t>
  </si>
  <si>
    <t>Hiány belső finanszírozás bevételei ( 14+…+18)</t>
  </si>
  <si>
    <t>Költségvetési kiadások összesen: (1.+3.+5.+...+11.)</t>
  </si>
  <si>
    <t>Költségvetési bevételek összesen: (1.+3.+4.+6.+…+11.)</t>
  </si>
  <si>
    <t>Egyéb felhalmozási célú bevételek</t>
  </si>
  <si>
    <t>Egyéb felhalmozási kiadások</t>
  </si>
  <si>
    <t>4.-ből EU-s támogatás (közvetlen)</t>
  </si>
  <si>
    <t>3.-ból EU-s forrásból megvalósuló felújítás</t>
  </si>
  <si>
    <t>Felhalmozási célú átvett pénzeszközök átvétele</t>
  </si>
  <si>
    <t>Felhalmozási bevételek</t>
  </si>
  <si>
    <t>1.-ből EU-s forrásból megvalósuló beruházás</t>
  </si>
  <si>
    <t>1.-ből EU-s támogatás</t>
  </si>
  <si>
    <t>Felhalmozási célú támogatások államháztartáson belülről</t>
  </si>
  <si>
    <t>2.2. melléklet az 1/2020 (II.14.) önkormányzati rendelethez</t>
  </si>
  <si>
    <t>II. Felhalmozási célú bevételek és kiadások mérlege
(Önkormányzati szinten)</t>
  </si>
  <si>
    <t xml:space="preserve">2.1. számú melléklet E. oszlop 25. sor + 2.2. számú melléklet E. oszlop 26. sor </t>
  </si>
  <si>
    <t>1.1. sz. melléklet Kiadások táblázat C. oszlop 11 sora =</t>
  </si>
  <si>
    <t xml:space="preserve">2.1. számú melléklet E. oszlop 24. sor + 2.2. számú melléklet E. oszlop 25. sor </t>
  </si>
  <si>
    <t>1.1. sz. melléklet Kiadások táblázat C. oszlop 10 sora =</t>
  </si>
  <si>
    <t xml:space="preserve">2.1. számú melléklet E. oszlop 13. sor + 2.2. számú melléklet E. oszlop 12. sor </t>
  </si>
  <si>
    <t>1.1. sz. melléklet Kiadások táblázat C. oszlop 3 sora =</t>
  </si>
  <si>
    <t xml:space="preserve">2.1. számú melléklet C. oszlop 25. sor + 2.2. számú melléklet C. oszlop 26. sor </t>
  </si>
  <si>
    <t>1.1. sz. melléklet Bevételek táblázat C. oszlop 18 sora =</t>
  </si>
  <si>
    <t xml:space="preserve">2.1. számú melléklet C. oszlop 24. sor + 2.2. számú melléklet C. oszlop 25. sor </t>
  </si>
  <si>
    <t>1.1. sz. melléklet Bevételek táblázat C. oszlop 17 sora =</t>
  </si>
  <si>
    <t xml:space="preserve">2.1. számú melléklet C. oszlop 13. sor + 2.2. számú melléklet C. oszlop 12. sor </t>
  </si>
  <si>
    <t>1.1. sz. melléklet Bevételek táblázat C. oszlop 9 sora =</t>
  </si>
  <si>
    <t>ELTÉRÉS</t>
  </si>
  <si>
    <t>Költségvetési rendelet űrlapjainak összefüggései:</t>
  </si>
  <si>
    <t>ÖSSZESEN:</t>
  </si>
  <si>
    <t>2020</t>
  </si>
  <si>
    <t>Felszerelési tárgyak vásárlása (konyha)</t>
  </si>
  <si>
    <t>Felszerelési tárgyak vásárlása (óvoda)</t>
  </si>
  <si>
    <t>Tárgyi eszköz beszerzés (közfoglalkoztatás)</t>
  </si>
  <si>
    <t>Személygépkocsi vásárlás</t>
  </si>
  <si>
    <t>Felszerelési tárgyak vásárlása</t>
  </si>
  <si>
    <t>Felszerelési tárgyak vásárlása (közművelődési érd.növ.)</t>
  </si>
  <si>
    <t>Magyar Falu Program eszközfejlesztés</t>
  </si>
  <si>
    <t>Magyar Falu Program óvoda udvar fejlesztés</t>
  </si>
  <si>
    <t>Magyar Falu Program temetőfejlesztés</t>
  </si>
  <si>
    <t>Magyar Falu Program orvosi eszköz beszerzés</t>
  </si>
  <si>
    <t>F=(B-D-E)</t>
  </si>
  <si>
    <t>E</t>
  </si>
  <si>
    <t>Kivitelezés kezdési és befejezési éve</t>
  </si>
  <si>
    <t>Teljes költség</t>
  </si>
  <si>
    <t>Beruházás  megnevezése</t>
  </si>
  <si>
    <t>forintban!</t>
  </si>
  <si>
    <t>Beruházási (felhalmozási) kiadások előirányzata beruházásonként</t>
  </si>
  <si>
    <t>3. melléklet az 1/2020 (II.14.) önkormányzati rendelethez</t>
  </si>
  <si>
    <t>Felújítás  megnevezése</t>
  </si>
  <si>
    <t>Nemleges!</t>
  </si>
  <si>
    <t>Felújítási kiadások előirányzata felújításonként</t>
  </si>
  <si>
    <t>4. melléklet az 1/2020 (II.14.) önkormányzati rendelethez</t>
  </si>
  <si>
    <t>Kiadások összesen:</t>
  </si>
  <si>
    <t>Adminisztratív költségek</t>
  </si>
  <si>
    <t>Szolgáltatások igénybe vétele</t>
  </si>
  <si>
    <t>Beruházások, beszerzések</t>
  </si>
  <si>
    <t>Személyi jellegű</t>
  </si>
  <si>
    <t>Források összesen:</t>
  </si>
  <si>
    <t>Egyéb forrás</t>
  </si>
  <si>
    <t>Hitel</t>
  </si>
  <si>
    <t>Társfinanszírozás</t>
  </si>
  <si>
    <t>EU-s forrás</t>
  </si>
  <si>
    <t>- saját erőből központi támogatás</t>
  </si>
  <si>
    <t>Saját erő</t>
  </si>
  <si>
    <t>B=(C+D+E)</t>
  </si>
  <si>
    <t>Évenkénti ütemezés</t>
  </si>
  <si>
    <t>Támogatási szerződés szerinti bevételek, kiadások</t>
  </si>
  <si>
    <t>Források</t>
  </si>
  <si>
    <r>
      <rPr>
        <b/>
        <sz val="11"/>
        <rFont val="Times New Roman CE"/>
        <charset val="238"/>
      </rPr>
      <t>EU-s projekt neve, azonosítója:</t>
    </r>
    <r>
      <rPr>
        <sz val="11"/>
        <rFont val="Times New Roman"/>
        <family val="1"/>
        <charset val="238"/>
      </rPr>
      <t xml:space="preserve"> </t>
    </r>
  </si>
  <si>
    <t xml:space="preserve">* Amennyiben több projekt megvalósítása történi egy időben akkor azokat külön-külön, projektenként be kell mutatni!  </t>
  </si>
  <si>
    <t>Összes 
 forrás, kiadás</t>
  </si>
  <si>
    <r>
      <rPr>
        <b/>
        <sz val="11"/>
        <rFont val="Times New Roman CE"/>
        <charset val="238"/>
      </rPr>
      <t>EU-s projekt neve, azonosítója:</t>
    </r>
    <r>
      <rPr>
        <sz val="11"/>
        <rFont val="Times New Roman"/>
        <family val="1"/>
        <charset val="238"/>
      </rPr>
      <t>*</t>
    </r>
  </si>
  <si>
    <t xml:space="preserve">bevételei, kiadásai, hozzájárulások  </t>
  </si>
  <si>
    <t>Európai uniós támogatással megvalósuló projektek</t>
  </si>
  <si>
    <t xml:space="preserve">Összesen: </t>
  </si>
  <si>
    <t>Előirányzat</t>
  </si>
  <si>
    <t>Támogatott neve</t>
  </si>
  <si>
    <t xml:space="preserve">Önkormányzaton kívüli EU-s projekthez történő hozzájárulás </t>
  </si>
  <si>
    <t>5. melléklet az 1/2020 (II.14.) önkormányzati rendelethez</t>
  </si>
  <si>
    <t>Közfoglalkoztatottak létszáma (fő)</t>
  </si>
  <si>
    <t>Éves tervezett létszám előirányzat (fő)</t>
  </si>
  <si>
    <t>Központi, irányító szervi támogatás</t>
  </si>
  <si>
    <t>Belföldi finanszírozás kiadásai (6.1. + … + 6.5.)</t>
  </si>
  <si>
    <t>Éven belüli lejáatú belföldi értékpapírok beváltása</t>
  </si>
  <si>
    <t>Rövid lejáratú hitelek, kölcsönök törlesztése</t>
  </si>
  <si>
    <t>Hosszú lejáratú hitelek, kölcsönök törlesztése</t>
  </si>
  <si>
    <t xml:space="preserve">     - Céltartalék</t>
  </si>
  <si>
    <t xml:space="preserve"> az 1.18-ból: - Általános tartalék</t>
  </si>
  <si>
    <t xml:space="preserve"> az 1.5-ből: - Előző évi elszámolásból származó befizetések</t>
  </si>
  <si>
    <r>
      <rPr>
        <b/>
        <sz val="8"/>
        <rFont val="Times New Roman CE"/>
        <family val="1"/>
        <charset val="238"/>
      </rPr>
      <t xml:space="preserve">   Működési költségvetés kiadásai </t>
    </r>
    <r>
      <rPr>
        <sz val="8"/>
        <rFont val="Times New Roman CE"/>
        <charset val="238"/>
      </rPr>
      <t>(1.1+…+1.5+1.18.)</t>
    </r>
  </si>
  <si>
    <t>BEVÉTELEK ÖSSZESEN: (9+17)</t>
  </si>
  <si>
    <t xml:space="preserve">   18.</t>
  </si>
  <si>
    <t xml:space="preserve">   17.</t>
  </si>
  <si>
    <t xml:space="preserve">   16.</t>
  </si>
  <si>
    <t xml:space="preserve">   Rövid lejáratú  hitelek, kölcsönök felvétele</t>
  </si>
  <si>
    <t xml:space="preserve"> 10.</t>
  </si>
  <si>
    <t xml:space="preserve">   Egyéb működési bevételek</t>
  </si>
  <si>
    <t>Közhatalmi bevételek (4.1.+...+4.7.)</t>
  </si>
  <si>
    <t xml:space="preserve">   2.5.-ből EU-s támogatás</t>
  </si>
  <si>
    <t xml:space="preserve">Egyéb működési célú támogatások bevételei </t>
  </si>
  <si>
    <t xml:space="preserve">   Elszámolásból származó bevételek</t>
  </si>
  <si>
    <t>Működési célú kvi támogatások és kiegészítő támogatások</t>
  </si>
  <si>
    <t>Kiemelt előirányzat, előirányzat megnevezése</t>
  </si>
  <si>
    <t>Száma</t>
  </si>
  <si>
    <t>01</t>
  </si>
  <si>
    <t>Összes bevétel, kiadás</t>
  </si>
  <si>
    <t>Feladat megnevezése</t>
  </si>
  <si>
    <t>6.1. melléklet az 1/2020 (II.14.) önkormányzati rendelethez</t>
  </si>
  <si>
    <t xml:space="preserve">    Rövid lejáratú  hitelek, kölcsönök felvétele</t>
  </si>
  <si>
    <t>3.5.-ből EU-s támogatás</t>
  </si>
  <si>
    <t>02</t>
  </si>
  <si>
    <t>Kötelező feladatok bevételei, kiadása</t>
  </si>
  <si>
    <t>6.1.1. melléklet az 1/2020 (II.14.) önkormányzati rendelethez</t>
  </si>
  <si>
    <t>Kamatbevételek és más nyereség jellegű bevételek</t>
  </si>
  <si>
    <t>Közhatalmi bevételek (4.1.+4.2.+4.3.+4.4.)</t>
  </si>
  <si>
    <t>03</t>
  </si>
  <si>
    <t>Önként vállalt feladatok bevételei, kiadása</t>
  </si>
  <si>
    <t>6.1.2. melléklet az 1/2020 (II.14.) önkormányzati rendelethez</t>
  </si>
  <si>
    <t>KIADÁSOK ÖSSZESEN: (1.+2.+3.)</t>
  </si>
  <si>
    <t>Finanszírozási kiadások</t>
  </si>
  <si>
    <t xml:space="preserve"> 2.3.-ból EU-s támogatásból megvalósuló programok, projektek kiadása</t>
  </si>
  <si>
    <t>Egyéb fejlesztési célú kiadások</t>
  </si>
  <si>
    <t>Felhalmozási költségvetés kiadásai (2.1.+…+2.3.)</t>
  </si>
  <si>
    <t>Működési költségvetés kiadásai (1.1+…+1.5.)</t>
  </si>
  <si>
    <t>BEVÉTELEK ÖSSZESEN: (8.+9.)</t>
  </si>
  <si>
    <t>Irányító szervi (önkormányzati) támogatás (intézményfinanszírozás)</t>
  </si>
  <si>
    <t>9.3.</t>
  </si>
  <si>
    <t>Vállalkozási maradvány igénybevétele</t>
  </si>
  <si>
    <t>9.2.</t>
  </si>
  <si>
    <t>9.1.</t>
  </si>
  <si>
    <t>Finanszírozási bevételek (9.1.+…+9.3.)</t>
  </si>
  <si>
    <t>Költségvetési bevételek összesen (1.+…+7.)</t>
  </si>
  <si>
    <t>Felhalmozási célú átvett pénzeszközök</t>
  </si>
  <si>
    <t>Felhalmozási bevételek (5.1.+…+5.3.)</t>
  </si>
  <si>
    <t xml:space="preserve">  4.3.-ból EU-s támogatás</t>
  </si>
  <si>
    <t>Egyéb felhalmozási célú támogatások bevételei államháztartáson belülről</t>
  </si>
  <si>
    <t>Visszatérítendő támogatások, kölcsönök visszatérülése ÁH-n belülről</t>
  </si>
  <si>
    <t>Felhalmozási célú támogatások államháztartáson belülről (4.1.+…+4.3.)</t>
  </si>
  <si>
    <t xml:space="preserve">  2.3-ból EU támogatás</t>
  </si>
  <si>
    <t>Egyéb működési célú támogatások bevételei államháztartáson belülről</t>
  </si>
  <si>
    <t>Működési célú támogatások államháztartáson belülről (2.1.+…+2.3.)</t>
  </si>
  <si>
    <t>Kamatbevételek</t>
  </si>
  <si>
    <t>Általános forgalmi adó visszatérülése</t>
  </si>
  <si>
    <t>Kiszámlázott általános forgalmi adó</t>
  </si>
  <si>
    <t>Működési bevételek (1.1.+…+1.11.)</t>
  </si>
  <si>
    <t>Összes bevételei, kiadásai</t>
  </si>
  <si>
    <t>KENÉZLŐI KÖZÖS ÖNKORMÁNYZATI HIVATAL</t>
  </si>
  <si>
    <t>Költségvetési szerv megnevezése</t>
  </si>
  <si>
    <t>6.2. melléklet az 1/2020 (II.14.) önkormányzati rendelethez</t>
  </si>
  <si>
    <t>KÖLTSÉGVETÉSI BEVÉTELEK ÖSSZESEN (1.+…+7.)</t>
  </si>
  <si>
    <t xml:space="preserve">  4.2.-ből EU-s támogatás</t>
  </si>
  <si>
    <t>Felhalmozási célú támogatások államháztartáson belülről (4.1.+4.2.)</t>
  </si>
  <si>
    <t xml:space="preserve">  2.3.-ból EU támogatás</t>
  </si>
  <si>
    <t>Összes bevételei , kiadásai</t>
  </si>
  <si>
    <t>KENÉZLŐI ÓVODA ÉS KONYHA</t>
  </si>
  <si>
    <t>6.3. melléklet az 1/2020 (II.14.) önkormányzati rendelethez</t>
  </si>
  <si>
    <t>költségvetési szerv vezetője</t>
  </si>
  <si>
    <t>Kelt,………….…..</t>
  </si>
  <si>
    <t>Összesen:</t>
  </si>
  <si>
    <t>Egyéb tartozásállomány</t>
  </si>
  <si>
    <t>Tartozásállomány önkormányzatok és intézmények felé</t>
  </si>
  <si>
    <t>TB alapokkal szembeni tartozás</t>
  </si>
  <si>
    <t>Elkülönített állami pénzalapokkal szembeni tartozás</t>
  </si>
  <si>
    <t>Központi költségvetéssel szemben fennálló tartozás</t>
  </si>
  <si>
    <t>Állammal szembeni tartozások</t>
  </si>
  <si>
    <t>Át-ütemezett</t>
  </si>
  <si>
    <t>60 napon 
túli 
állomány</t>
  </si>
  <si>
    <t>30-60 nap 
közötti 
állomány</t>
  </si>
  <si>
    <t>30 nap 
alatti
állomány</t>
  </si>
  <si>
    <t xml:space="preserve">Tartozásállomány megnevezése </t>
  </si>
  <si>
    <t>Sor-szám</t>
  </si>
  <si>
    <t>30 napon túli elismert tartozásállomány összesen: ……………… Ft</t>
  </si>
  <si>
    <t>Éves eredeti kiadási előirányzat: …………… Ft</t>
  </si>
  <si>
    <t>11734169-15349552-00000000</t>
  </si>
  <si>
    <t>Költségvetési szerv számlaszáma:</t>
  </si>
  <si>
    <t>Kenézlő Község Önkormányzata</t>
  </si>
  <si>
    <t>Költségvetési szerv neve:</t>
  </si>
  <si>
    <t>Adatszolgáltatás 
az elismert tartozásállományról</t>
  </si>
  <si>
    <t>7. melléklet az 1/2020 (II.14.)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</si>
</sst>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#"/>
    <numFmt numFmtId="165" formatCode="#,##0.0"/>
    <numFmt numFmtId="166" formatCode="mmm\ d/"/>
  </numFmts>
  <fonts count="45" x14ac:knownFonts="1">
    <font>
      <sz val="10"/>
      <name val="Times New Roman CE"/>
      <charset val="238"/>
    </font>
    <font>
      <sz val="12"/>
      <name val="Times New Roman CE"/>
      <charset val="238"/>
    </font>
    <font>
      <b/>
      <sz val="8"/>
      <name val="Times New Roman CE"/>
      <family val="1"/>
      <charset val="238"/>
    </font>
    <font>
      <sz val="10"/>
      <name val="Times New Roman CE"/>
      <charset val="238"/>
    </font>
    <font>
      <b/>
      <i/>
      <sz val="9"/>
      <name val="Times New Roman CE"/>
      <family val="1"/>
      <charset val="238"/>
    </font>
    <font>
      <b/>
      <i/>
      <sz val="9"/>
      <name val="Times New Roman CE"/>
      <charset val="238"/>
    </font>
    <font>
      <b/>
      <sz val="8"/>
      <name val="Times New Roman CE"/>
      <charset val="238"/>
    </font>
    <font>
      <sz val="8"/>
      <color indexed="10"/>
      <name val="Times New Roman CE"/>
      <charset val="238"/>
    </font>
    <font>
      <sz val="8"/>
      <name val="Times New Roman CE"/>
      <charset val="238"/>
    </font>
    <font>
      <sz val="10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12"/>
      <name val="Times New Roman CE"/>
      <charset val="238"/>
    </font>
    <font>
      <b/>
      <sz val="12"/>
      <color indexed="10"/>
      <name val="Times New Roman CE"/>
      <charset val="238"/>
    </font>
    <font>
      <sz val="8"/>
      <name val="Times New Roman CE"/>
      <family val="1"/>
      <charset val="238"/>
    </font>
    <font>
      <sz val="8"/>
      <name val="Times New Roman"/>
      <family val="1"/>
      <charset val="238"/>
    </font>
    <font>
      <b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10"/>
      <name val="Times New Roman CE"/>
      <charset val="238"/>
    </font>
    <font>
      <i/>
      <sz val="11"/>
      <name val="Times New Roman CE"/>
      <charset val="238"/>
    </font>
    <font>
      <i/>
      <sz val="8"/>
      <name val="Times New Roman CE"/>
      <charset val="238"/>
    </font>
    <font>
      <b/>
      <sz val="9"/>
      <name val="Times New Roman CE"/>
      <charset val="238"/>
    </font>
    <font>
      <sz val="9"/>
      <name val="Times New Roman CE"/>
      <charset val="238"/>
    </font>
    <font>
      <sz val="9"/>
      <color indexed="17"/>
      <name val="Times New Roman CE"/>
      <charset val="238"/>
    </font>
    <font>
      <b/>
      <sz val="14"/>
      <name val="Times New Roman CE"/>
      <charset val="238"/>
    </font>
    <font>
      <b/>
      <i/>
      <sz val="10"/>
      <name val="Times New Roman CE"/>
      <family val="1"/>
      <charset val="238"/>
    </font>
    <font>
      <sz val="9"/>
      <name val="Times New Roman CE"/>
      <family val="1"/>
      <charset val="238"/>
    </font>
    <font>
      <i/>
      <sz val="9"/>
      <name val="Times New Roman CE"/>
      <charset val="238"/>
    </font>
    <font>
      <i/>
      <sz val="11"/>
      <name val="Times New Roman CE"/>
      <family val="1"/>
      <charset val="238"/>
    </font>
    <font>
      <b/>
      <sz val="11"/>
      <name val="Times New Roman CE"/>
      <charset val="238"/>
    </font>
    <font>
      <sz val="11"/>
      <name val="Times New Roman"/>
      <family val="1"/>
      <charset val="238"/>
    </font>
    <font>
      <i/>
      <sz val="12"/>
      <color indexed="8"/>
      <name val="Calibri"/>
      <family val="2"/>
      <charset val="238"/>
    </font>
    <font>
      <i/>
      <sz val="12"/>
      <name val="Times New Roman CE"/>
      <charset val="238"/>
    </font>
    <font>
      <b/>
      <i/>
      <sz val="8"/>
      <name val="Times New Roman"/>
      <family val="1"/>
      <charset val="238"/>
    </font>
    <font>
      <sz val="10"/>
      <color indexed="10"/>
      <name val="Times New Roman CE"/>
      <charset val="238"/>
    </font>
    <font>
      <b/>
      <sz val="9"/>
      <name val="Times New Roman"/>
      <family val="1"/>
      <charset val="238"/>
    </font>
    <font>
      <i/>
      <sz val="10"/>
      <name val="Times New Roman CE"/>
      <family val="1"/>
      <charset val="238"/>
    </font>
    <font>
      <sz val="11"/>
      <name val="Times New Roman CE"/>
      <family val="1"/>
      <charset val="238"/>
    </font>
    <font>
      <b/>
      <sz val="11"/>
      <name val="Times New Roman CE"/>
      <family val="1"/>
      <charset val="238"/>
    </font>
    <font>
      <sz val="12"/>
      <name val="Times New Roman CE"/>
      <family val="1"/>
      <charset val="238"/>
    </font>
    <font>
      <i/>
      <sz val="11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sz val="11"/>
      <name val="Times New Roman CE"/>
      <charset val="238"/>
    </font>
    <font>
      <b/>
      <i/>
      <sz val="11"/>
      <name val="Times New Roman CE"/>
      <charset val="238"/>
    </font>
    <font>
      <b/>
      <i/>
      <sz val="12"/>
      <name val="Times New Roman CE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44"/>
      </patternFill>
    </fill>
  </fills>
  <borders count="58">
    <border>
      <left/>
      <right/>
      <top/>
      <bottom/>
      <diagonal/>
    </border>
    <border>
      <left style="thin">
        <color indexed="63"/>
      </left>
      <right style="medium">
        <color indexed="63"/>
      </right>
      <top style="medium">
        <color indexed="63"/>
      </top>
      <bottom style="medium">
        <color indexed="63"/>
      </bottom>
      <diagonal/>
    </border>
    <border>
      <left style="thin">
        <color indexed="63"/>
      </left>
      <right style="thin">
        <color indexed="63"/>
      </right>
      <top style="medium">
        <color indexed="63"/>
      </top>
      <bottom style="medium">
        <color indexed="63"/>
      </bottom>
      <diagonal/>
    </border>
    <border>
      <left style="medium">
        <color indexed="63"/>
      </left>
      <right style="thin">
        <color indexed="63"/>
      </right>
      <top style="medium">
        <color indexed="63"/>
      </top>
      <bottom style="medium">
        <color indexed="63"/>
      </bottom>
      <diagonal/>
    </border>
    <border>
      <left/>
      <right/>
      <top/>
      <bottom style="medium">
        <color indexed="63"/>
      </bottom>
      <diagonal/>
    </border>
    <border>
      <left style="thin">
        <color indexed="63"/>
      </left>
      <right style="thin">
        <color indexed="63"/>
      </right>
      <top/>
      <bottom style="medium">
        <color indexed="63"/>
      </bottom>
      <diagonal/>
    </border>
    <border>
      <left style="medium">
        <color indexed="63"/>
      </left>
      <right style="thin">
        <color indexed="63"/>
      </right>
      <top/>
      <bottom style="medium">
        <color indexed="63"/>
      </bottom>
      <diagonal/>
    </border>
    <border>
      <left/>
      <right style="medium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 style="medium">
        <color indexed="63"/>
      </left>
      <right style="thin">
        <color indexed="63"/>
      </right>
      <top/>
      <bottom style="thin">
        <color indexed="63"/>
      </bottom>
      <diagonal/>
    </border>
    <border>
      <left/>
      <right style="medium">
        <color indexed="63"/>
      </right>
      <top style="thin">
        <color indexed="63"/>
      </top>
      <bottom style="medium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medium">
        <color indexed="63"/>
      </bottom>
      <diagonal/>
    </border>
    <border>
      <left style="medium">
        <color indexed="63"/>
      </left>
      <right style="thin">
        <color indexed="63"/>
      </right>
      <top style="thin">
        <color indexed="63"/>
      </top>
      <bottom style="medium">
        <color indexed="63"/>
      </bottom>
      <diagonal/>
    </border>
    <border>
      <left/>
      <right style="medium">
        <color indexed="63"/>
      </right>
      <top style="thin">
        <color indexed="63"/>
      </top>
      <bottom/>
      <diagonal/>
    </border>
    <border>
      <left style="thin">
        <color indexed="63"/>
      </left>
      <right style="thin">
        <color indexed="63"/>
      </right>
      <top/>
      <bottom/>
      <diagonal/>
    </border>
    <border>
      <left style="medium">
        <color indexed="63"/>
      </left>
      <right style="thin">
        <color indexed="63"/>
      </right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medium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medium">
        <color indexed="63"/>
      </right>
      <top/>
      <bottom style="thin">
        <color indexed="63"/>
      </bottom>
      <diagonal/>
    </border>
    <border>
      <left style="thin">
        <color indexed="63"/>
      </left>
      <right style="medium">
        <color indexed="63"/>
      </right>
      <top/>
      <bottom style="medium">
        <color indexed="63"/>
      </bottom>
      <diagonal/>
    </border>
    <border>
      <left style="thin">
        <color indexed="63"/>
      </left>
      <right style="medium">
        <color indexed="63"/>
      </right>
      <top style="thin">
        <color indexed="63"/>
      </top>
      <bottom style="medium">
        <color indexed="63"/>
      </bottom>
      <diagonal/>
    </border>
    <border>
      <left style="medium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medium">
        <color indexed="63"/>
      </right>
      <top style="thin">
        <color indexed="63"/>
      </top>
      <bottom/>
      <diagonal/>
    </border>
    <border>
      <left style="medium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 style="medium">
        <color indexed="63"/>
      </right>
      <top style="medium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medium">
        <color indexed="63"/>
      </top>
      <bottom style="thin">
        <color indexed="63"/>
      </bottom>
      <diagonal/>
    </border>
    <border>
      <left style="medium">
        <color indexed="63"/>
      </left>
      <right style="thin">
        <color indexed="63"/>
      </right>
      <top style="medium">
        <color indexed="63"/>
      </top>
      <bottom style="thin">
        <color indexed="63"/>
      </bottom>
      <diagonal/>
    </border>
    <border>
      <left style="thin">
        <color indexed="63"/>
      </left>
      <right style="medium">
        <color indexed="63"/>
      </right>
      <top style="medium">
        <color indexed="63"/>
      </top>
      <bottom/>
      <diagonal/>
    </border>
    <border>
      <left style="thin">
        <color indexed="63"/>
      </left>
      <right style="thin">
        <color indexed="63"/>
      </right>
      <top style="medium">
        <color indexed="63"/>
      </top>
      <bottom/>
      <diagonal/>
    </border>
    <border>
      <left style="medium">
        <color indexed="63"/>
      </left>
      <right style="thin">
        <color indexed="63"/>
      </right>
      <top style="medium">
        <color indexed="63"/>
      </top>
      <bottom/>
      <diagonal/>
    </border>
    <border>
      <left/>
      <right/>
      <top style="medium">
        <color indexed="63"/>
      </top>
      <bottom/>
      <diagonal/>
    </border>
    <border>
      <left/>
      <right style="medium">
        <color indexed="63"/>
      </right>
      <top style="medium">
        <color indexed="63"/>
      </top>
      <bottom style="medium">
        <color indexed="63"/>
      </bottom>
      <diagonal/>
    </border>
    <border>
      <left style="medium">
        <color indexed="63"/>
      </left>
      <right style="medium">
        <color indexed="63"/>
      </right>
      <top style="medium">
        <color indexed="63"/>
      </top>
      <bottom style="medium">
        <color indexed="63"/>
      </bottom>
      <diagonal/>
    </border>
    <border>
      <left style="thin">
        <color indexed="63"/>
      </left>
      <right style="medium">
        <color indexed="63"/>
      </right>
      <top/>
      <bottom/>
      <diagonal/>
    </border>
    <border>
      <left style="medium">
        <color indexed="63"/>
      </left>
      <right style="medium">
        <color indexed="63"/>
      </right>
      <top/>
      <bottom/>
      <diagonal/>
    </border>
    <border>
      <left style="medium">
        <color indexed="63"/>
      </left>
      <right style="medium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 style="medium">
        <color indexed="63"/>
      </left>
      <right/>
      <top/>
      <bottom/>
      <diagonal/>
    </border>
    <border>
      <left style="medium">
        <color indexed="63"/>
      </left>
      <right style="medium">
        <color indexed="63"/>
      </right>
      <top/>
      <bottom style="thin">
        <color indexed="63"/>
      </bottom>
      <diagonal/>
    </border>
    <border>
      <left style="thin">
        <color indexed="63"/>
      </left>
      <right/>
      <top/>
      <bottom/>
      <diagonal/>
    </border>
    <border>
      <left style="medium">
        <color indexed="63"/>
      </left>
      <right style="medium">
        <color indexed="63"/>
      </right>
      <top style="thin">
        <color indexed="63"/>
      </top>
      <bottom style="medium">
        <color indexed="63"/>
      </bottom>
      <diagonal/>
    </border>
    <border>
      <left style="medium">
        <color indexed="63"/>
      </left>
      <right style="medium">
        <color indexed="63"/>
      </right>
      <top style="thin">
        <color indexed="63"/>
      </top>
      <bottom/>
      <diagonal/>
    </border>
    <border>
      <left style="medium">
        <color indexed="63"/>
      </left>
      <right style="medium">
        <color indexed="63"/>
      </right>
      <top style="medium">
        <color indexed="63"/>
      </top>
      <bottom style="thin">
        <color indexed="63"/>
      </bottom>
      <diagonal/>
    </border>
    <border>
      <left style="medium">
        <color indexed="63"/>
      </left>
      <right style="medium">
        <color indexed="63"/>
      </right>
      <top style="medium">
        <color indexed="63"/>
      </top>
      <bottom/>
      <diagonal/>
    </border>
    <border>
      <left style="medium">
        <color indexed="63"/>
      </left>
      <right/>
      <top style="medium">
        <color indexed="63"/>
      </top>
      <bottom style="medium">
        <color indexed="63"/>
      </bottom>
      <diagonal/>
    </border>
    <border>
      <left style="medium">
        <color indexed="63"/>
      </left>
      <right/>
      <top style="thin">
        <color indexed="63"/>
      </top>
      <bottom style="thin">
        <color indexed="63"/>
      </bottom>
      <diagonal/>
    </border>
    <border>
      <left style="medium">
        <color indexed="63"/>
      </left>
      <right/>
      <top style="medium">
        <color indexed="63"/>
      </top>
      <bottom style="thin">
        <color indexed="63"/>
      </bottom>
      <diagonal/>
    </border>
    <border>
      <left style="medium">
        <color indexed="63"/>
      </left>
      <right style="medium">
        <color indexed="63"/>
      </right>
      <top/>
      <bottom style="medium">
        <color indexed="63"/>
      </bottom>
      <diagonal/>
    </border>
    <border>
      <left style="medium">
        <color indexed="63"/>
      </left>
      <right/>
      <top/>
      <bottom style="medium">
        <color indexed="63"/>
      </bottom>
      <diagonal/>
    </border>
    <border>
      <left style="medium">
        <color indexed="63"/>
      </left>
      <right/>
      <top style="thin">
        <color indexed="63"/>
      </top>
      <bottom style="medium">
        <color indexed="63"/>
      </bottom>
      <diagonal/>
    </border>
    <border>
      <left/>
      <right style="thin">
        <color indexed="63"/>
      </right>
      <top style="medium">
        <color indexed="63"/>
      </top>
      <bottom style="medium">
        <color indexed="63"/>
      </bottom>
      <diagonal/>
    </border>
    <border>
      <left/>
      <right/>
      <top style="medium">
        <color indexed="63"/>
      </top>
      <bottom style="medium">
        <color indexed="63"/>
      </bottom>
      <diagonal/>
    </border>
    <border>
      <left/>
      <right/>
      <top style="thin">
        <color indexed="63"/>
      </top>
      <bottom/>
      <diagonal/>
    </border>
    <border>
      <left style="medium">
        <color indexed="63"/>
      </left>
      <right/>
      <top style="thin">
        <color indexed="63"/>
      </top>
      <bottom/>
      <diagonal/>
    </border>
    <border>
      <left/>
      <right style="medium">
        <color indexed="63"/>
      </right>
      <top/>
      <bottom style="medium">
        <color indexed="63"/>
      </bottom>
      <diagonal/>
    </border>
    <border>
      <left/>
      <right/>
      <top style="hair">
        <color indexed="63"/>
      </top>
      <bottom/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422">
    <xf numFmtId="0" fontId="0" fillId="0" borderId="0" xfId="0"/>
    <xf numFmtId="0" fontId="1" fillId="0" borderId="0" xfId="1"/>
    <xf numFmtId="0" fontId="1" fillId="0" borderId="0" xfId="1" applyAlignment="1">
      <alignment horizontal="right" vertical="center" indent="1"/>
    </xf>
    <xf numFmtId="164" fontId="2" fillId="0" borderId="1" xfId="1" applyNumberFormat="1" applyFont="1" applyBorder="1" applyAlignment="1">
      <alignment horizontal="right" vertical="center" wrapText="1" indent="1"/>
    </xf>
    <xf numFmtId="0" fontId="2" fillId="0" borderId="2" xfId="1" applyFont="1" applyBorder="1" applyAlignment="1">
      <alignment vertical="center" wrapText="1"/>
    </xf>
    <xf numFmtId="0" fontId="2" fillId="0" borderId="3" xfId="1" applyFont="1" applyBorder="1" applyAlignment="1">
      <alignment horizontal="left" vertical="center" wrapText="1" indent="1"/>
    </xf>
    <xf numFmtId="0" fontId="4" fillId="0" borderId="4" xfId="0" applyFont="1" applyBorder="1" applyAlignment="1">
      <alignment horizontal="right" vertical="center"/>
    </xf>
    <xf numFmtId="164" fontId="5" fillId="0" borderId="4" xfId="1" applyNumberFormat="1" applyFont="1" applyBorder="1" applyAlignment="1">
      <alignment horizontal="left" vertical="center"/>
    </xf>
    <xf numFmtId="0" fontId="6" fillId="0" borderId="0" xfId="1" applyFont="1" applyAlignment="1">
      <alignment horizontal="center"/>
    </xf>
    <xf numFmtId="164" fontId="7" fillId="0" borderId="0" xfId="1" applyNumberFormat="1" applyFont="1" applyAlignment="1">
      <alignment horizontal="right" vertical="center" indent="1"/>
    </xf>
    <xf numFmtId="0" fontId="8" fillId="0" borderId="0" xfId="1" applyFont="1" applyProtection="1">
      <protection locked="0"/>
    </xf>
    <xf numFmtId="0" fontId="9" fillId="0" borderId="0" xfId="1" applyFont="1"/>
    <xf numFmtId="164" fontId="10" fillId="0" borderId="1" xfId="0" applyNumberFormat="1" applyFont="1" applyBorder="1" applyAlignment="1">
      <alignment horizontal="right" vertical="center" wrapText="1" indent="1"/>
    </xf>
    <xf numFmtId="0" fontId="10" fillId="0" borderId="5" xfId="0" applyFont="1" applyBorder="1" applyAlignment="1">
      <alignment horizontal="left" vertical="center" wrapText="1" indent="1"/>
    </xf>
    <xf numFmtId="0" fontId="10" fillId="0" borderId="6" xfId="0" applyFont="1" applyBorder="1" applyAlignment="1">
      <alignment horizontal="left" vertical="center" wrapText="1" indent="1"/>
    </xf>
    <xf numFmtId="0" fontId="11" fillId="0" borderId="0" xfId="1" applyFont="1"/>
    <xf numFmtId="0" fontId="12" fillId="0" borderId="0" xfId="1" applyFont="1"/>
    <xf numFmtId="0" fontId="6" fillId="0" borderId="2" xfId="1" applyFont="1" applyBorder="1" applyAlignment="1">
      <alignment horizontal="left" vertical="center" wrapText="1" indent="1"/>
    </xf>
    <xf numFmtId="164" fontId="10" fillId="0" borderId="1" xfId="0" applyNumberFormat="1" applyFont="1" applyBorder="1" applyAlignment="1" applyProtection="1">
      <alignment horizontal="right" vertical="center" wrapText="1" indent="1"/>
      <protection locked="0"/>
    </xf>
    <xf numFmtId="164" fontId="13" fillId="0" borderId="7" xfId="1" applyNumberFormat="1" applyFont="1" applyBorder="1" applyAlignment="1" applyProtection="1">
      <alignment horizontal="right" vertical="center" wrapText="1" indent="1"/>
      <protection locked="0"/>
    </xf>
    <xf numFmtId="0" fontId="13" fillId="0" borderId="8" xfId="1" applyFont="1" applyBorder="1" applyAlignment="1">
      <alignment horizontal="left" vertical="center" wrapText="1" indent="1"/>
    </xf>
    <xf numFmtId="49" fontId="13" fillId="0" borderId="9" xfId="1" applyNumberFormat="1" applyFont="1" applyBorder="1" applyAlignment="1">
      <alignment horizontal="left" vertical="center" wrapText="1" indent="1"/>
    </xf>
    <xf numFmtId="164" fontId="13" fillId="0" borderId="10" xfId="1" applyNumberFormat="1" applyFont="1" applyBorder="1" applyAlignment="1" applyProtection="1">
      <alignment horizontal="right" vertical="center" wrapText="1" indent="1"/>
      <protection locked="0"/>
    </xf>
    <xf numFmtId="0" fontId="13" fillId="0" borderId="11" xfId="1" applyFont="1" applyBorder="1" applyAlignment="1">
      <alignment horizontal="left" vertical="center" wrapText="1" indent="1"/>
    </xf>
    <xf numFmtId="49" fontId="13" fillId="0" borderId="12" xfId="1" applyNumberFormat="1" applyFont="1" applyBorder="1" applyAlignment="1">
      <alignment horizontal="left" vertical="center" wrapText="1" indent="1"/>
    </xf>
    <xf numFmtId="164" fontId="13" fillId="0" borderId="13" xfId="1" applyNumberFormat="1" applyFont="1" applyBorder="1" applyAlignment="1" applyProtection="1">
      <alignment horizontal="right" vertical="center" wrapText="1" indent="1"/>
      <protection locked="0"/>
    </xf>
    <xf numFmtId="0" fontId="13" fillId="0" borderId="14" xfId="1" applyFont="1" applyBorder="1" applyAlignment="1">
      <alignment horizontal="left" vertical="center" wrapText="1" indent="1"/>
    </xf>
    <xf numFmtId="49" fontId="13" fillId="0" borderId="15" xfId="1" applyNumberFormat="1" applyFont="1" applyBorder="1" applyAlignment="1">
      <alignment horizontal="left" vertical="center" wrapText="1" indent="1"/>
    </xf>
    <xf numFmtId="164" fontId="6" fillId="0" borderId="1" xfId="1" applyNumberFormat="1" applyFont="1" applyBorder="1" applyAlignment="1">
      <alignment horizontal="right" vertical="center" wrapText="1" indent="1"/>
    </xf>
    <xf numFmtId="0" fontId="13" fillId="0" borderId="16" xfId="1" applyFont="1" applyBorder="1" applyAlignment="1">
      <alignment horizontal="left" vertical="center" wrapText="1" indent="1"/>
    </xf>
    <xf numFmtId="0" fontId="13" fillId="0" borderId="17" xfId="1" applyFont="1" applyBorder="1" applyAlignment="1">
      <alignment horizontal="left" vertical="center" wrapText="1" indent="6"/>
    </xf>
    <xf numFmtId="0" fontId="13" fillId="0" borderId="8" xfId="1" applyFont="1" applyBorder="1" applyAlignment="1">
      <alignment horizontal="left" vertical="center" wrapText="1" indent="6"/>
    </xf>
    <xf numFmtId="0" fontId="14" fillId="0" borderId="17" xfId="0" applyFont="1" applyBorder="1" applyAlignment="1">
      <alignment horizontal="left" vertical="center" wrapText="1" indent="1"/>
    </xf>
    <xf numFmtId="0" fontId="14" fillId="0" borderId="16" xfId="0" applyFont="1" applyBorder="1" applyAlignment="1">
      <alignment horizontal="left" vertical="center" wrapText="1" indent="1"/>
    </xf>
    <xf numFmtId="164" fontId="13" fillId="0" borderId="18" xfId="1" applyNumberFormat="1" applyFont="1" applyBorder="1" applyAlignment="1" applyProtection="1">
      <alignment horizontal="right" vertical="center" wrapText="1" indent="1"/>
      <protection locked="0"/>
    </xf>
    <xf numFmtId="164" fontId="13" fillId="0" borderId="19" xfId="1" applyNumberFormat="1" applyFont="1" applyBorder="1" applyAlignment="1" applyProtection="1">
      <alignment horizontal="right" vertical="center" wrapText="1" indent="1"/>
      <protection locked="0"/>
    </xf>
    <xf numFmtId="0" fontId="13" fillId="0" borderId="17" xfId="1" applyFont="1" applyBorder="1" applyAlignment="1">
      <alignment horizontal="left" vertical="center" wrapText="1" indent="1"/>
    </xf>
    <xf numFmtId="164" fontId="2" fillId="0" borderId="20" xfId="1" applyNumberFormat="1" applyFont="1" applyBorder="1" applyAlignment="1">
      <alignment horizontal="right" vertical="center" wrapText="1" indent="1"/>
    </xf>
    <xf numFmtId="0" fontId="2" fillId="0" borderId="5" xfId="1" applyFont="1" applyBorder="1" applyAlignment="1">
      <alignment vertical="center" wrapText="1"/>
    </xf>
    <xf numFmtId="0" fontId="2" fillId="0" borderId="6" xfId="1" applyFont="1" applyBorder="1" applyAlignment="1">
      <alignment horizontal="left" vertical="center" wrapText="1" indent="1"/>
    </xf>
    <xf numFmtId="164" fontId="13" fillId="0" borderId="21" xfId="1" applyNumberFormat="1" applyFont="1" applyBorder="1" applyAlignment="1" applyProtection="1">
      <alignment horizontal="right" vertical="center" wrapText="1" indent="1"/>
      <protection locked="0"/>
    </xf>
    <xf numFmtId="0" fontId="13" fillId="0" borderId="11" xfId="1" applyFont="1" applyBorder="1" applyAlignment="1">
      <alignment horizontal="left" vertical="center" wrapText="1" indent="7"/>
    </xf>
    <xf numFmtId="49" fontId="13" fillId="0" borderId="22" xfId="1" applyNumberFormat="1" applyFont="1" applyBorder="1" applyAlignment="1">
      <alignment horizontal="left" vertical="center" wrapText="1" indent="1"/>
    </xf>
    <xf numFmtId="0" fontId="13" fillId="0" borderId="23" xfId="1" applyFont="1" applyBorder="1" applyAlignment="1">
      <alignment horizontal="left" vertical="center" wrapText="1" indent="1"/>
    </xf>
    <xf numFmtId="164" fontId="13" fillId="0" borderId="24" xfId="1" applyNumberFormat="1" applyFont="1" applyBorder="1" applyAlignment="1" applyProtection="1">
      <alignment horizontal="right" vertical="center" wrapText="1" indent="1"/>
      <protection locked="0"/>
    </xf>
    <xf numFmtId="0" fontId="13" fillId="0" borderId="16" xfId="1" applyFont="1" applyBorder="1" applyAlignment="1">
      <alignment horizontal="left" vertical="center" wrapText="1" indent="6"/>
    </xf>
    <xf numFmtId="49" fontId="13" fillId="0" borderId="25" xfId="1" applyNumberFormat="1" applyFont="1" applyBorder="1" applyAlignment="1">
      <alignment horizontal="left" vertical="center" wrapText="1" indent="1"/>
    </xf>
    <xf numFmtId="0" fontId="13" fillId="0" borderId="17" xfId="1" applyFont="1" applyBorder="1" applyAlignment="1">
      <alignment horizontal="left" indent="6"/>
    </xf>
    <xf numFmtId="0" fontId="13" fillId="0" borderId="0" xfId="1" applyFont="1" applyAlignment="1">
      <alignment horizontal="left" vertical="center" wrapText="1" indent="1"/>
    </xf>
    <xf numFmtId="164" fontId="13" fillId="0" borderId="26" xfId="1" applyNumberFormat="1" applyFont="1" applyBorder="1" applyAlignment="1" applyProtection="1">
      <alignment horizontal="right" vertical="center" wrapText="1" indent="1"/>
      <protection locked="0"/>
    </xf>
    <xf numFmtId="0" fontId="13" fillId="0" borderId="27" xfId="1" applyFont="1" applyBorder="1" applyAlignment="1">
      <alignment horizontal="left" vertical="center" wrapText="1" indent="1"/>
    </xf>
    <xf numFmtId="49" fontId="13" fillId="0" borderId="28" xfId="1" applyNumberFormat="1" applyFont="1" applyBorder="1" applyAlignment="1">
      <alignment horizontal="left" vertical="center" wrapText="1" indent="1"/>
    </xf>
    <xf numFmtId="164" fontId="2" fillId="0" borderId="29" xfId="1" applyNumberFormat="1" applyFont="1" applyBorder="1" applyAlignment="1">
      <alignment horizontal="right" vertical="center" wrapText="1" indent="1"/>
    </xf>
    <xf numFmtId="0" fontId="2" fillId="0" borderId="30" xfId="1" applyFont="1" applyBorder="1" applyAlignment="1">
      <alignment vertical="center" wrapText="1"/>
    </xf>
    <xf numFmtId="0" fontId="2" fillId="0" borderId="31" xfId="1" applyFont="1" applyBorder="1" applyAlignment="1">
      <alignment horizontal="left" vertical="center" wrapText="1" indent="1"/>
    </xf>
    <xf numFmtId="0" fontId="13" fillId="0" borderId="0" xfId="1" applyFont="1"/>
    <xf numFmtId="0" fontId="15" fillId="0" borderId="1" xfId="1" applyFont="1" applyBorder="1" applyAlignment="1">
      <alignment horizontal="center" vertical="center" wrapText="1"/>
    </xf>
    <xf numFmtId="0" fontId="15" fillId="0" borderId="2" xfId="1" applyFont="1" applyBorder="1" applyAlignment="1">
      <alignment horizontal="center" vertical="center" wrapText="1"/>
    </xf>
    <xf numFmtId="0" fontId="15" fillId="0" borderId="3" xfId="1" applyFont="1" applyBorder="1" applyAlignment="1">
      <alignment horizontal="center" vertical="center" wrapText="1"/>
    </xf>
    <xf numFmtId="0" fontId="4" fillId="0" borderId="4" xfId="0" applyFont="1" applyBorder="1" applyAlignment="1">
      <alignment horizontal="right"/>
    </xf>
    <xf numFmtId="164" fontId="5" fillId="0" borderId="4" xfId="1" applyNumberFormat="1" applyFont="1" applyBorder="1" applyAlignment="1">
      <alignment horizontal="left"/>
    </xf>
    <xf numFmtId="164" fontId="16" fillId="0" borderId="0" xfId="1" applyNumberFormat="1" applyFont="1" applyAlignment="1">
      <alignment horizontal="center" vertical="center"/>
    </xf>
    <xf numFmtId="164" fontId="16" fillId="0" borderId="0" xfId="1" applyNumberFormat="1" applyFont="1" applyAlignment="1">
      <alignment horizontal="right" vertical="center" wrapText="1" indent="1"/>
    </xf>
    <xf numFmtId="0" fontId="16" fillId="0" borderId="0" xfId="1" applyFont="1" applyAlignment="1">
      <alignment vertical="center" wrapText="1"/>
    </xf>
    <xf numFmtId="0" fontId="16" fillId="0" borderId="0" xfId="1" applyFont="1" applyAlignment="1">
      <alignment horizontal="center" vertical="center" wrapText="1"/>
    </xf>
    <xf numFmtId="0" fontId="10" fillId="0" borderId="5" xfId="0" applyFont="1" applyBorder="1" applyAlignment="1">
      <alignment wrapText="1"/>
    </xf>
    <xf numFmtId="0" fontId="10" fillId="0" borderId="6" xfId="0" applyFont="1" applyBorder="1" applyAlignment="1">
      <alignment vertical="center" wrapText="1"/>
    </xf>
    <xf numFmtId="0" fontId="10" fillId="0" borderId="2" xfId="0" applyFont="1" applyBorder="1" applyAlignment="1">
      <alignment wrapText="1"/>
    </xf>
    <xf numFmtId="0" fontId="10" fillId="0" borderId="3" xfId="0" applyFont="1" applyBorder="1" applyAlignment="1">
      <alignment vertical="center" wrapText="1"/>
    </xf>
    <xf numFmtId="164" fontId="2" fillId="0" borderId="1" xfId="1" applyNumberFormat="1" applyFont="1" applyBorder="1" applyAlignment="1" applyProtection="1">
      <alignment horizontal="right" vertical="center" wrapText="1" indent="1"/>
      <protection locked="0"/>
    </xf>
    <xf numFmtId="0" fontId="10" fillId="0" borderId="2" xfId="0" applyFont="1" applyBorder="1" applyAlignment="1">
      <alignment horizontal="left" vertical="center" wrapText="1" indent="1"/>
    </xf>
    <xf numFmtId="164" fontId="8" fillId="0" borderId="18" xfId="1" applyNumberFormat="1" applyFont="1" applyBorder="1" applyAlignment="1" applyProtection="1">
      <alignment horizontal="right" vertical="center" wrapText="1" indent="1"/>
      <protection locked="0"/>
    </xf>
    <xf numFmtId="0" fontId="14" fillId="0" borderId="25" xfId="0" applyFont="1" applyBorder="1" applyAlignment="1">
      <alignment wrapText="1"/>
    </xf>
    <xf numFmtId="0" fontId="14" fillId="0" borderId="17" xfId="0" applyFont="1" applyBorder="1" applyAlignment="1">
      <alignment horizontal="left" wrapText="1" indent="1"/>
    </xf>
    <xf numFmtId="0" fontId="14" fillId="0" borderId="22" xfId="0" applyFont="1" applyBorder="1" applyAlignment="1">
      <alignment wrapText="1"/>
    </xf>
    <xf numFmtId="0" fontId="14" fillId="0" borderId="8" xfId="0" applyFont="1" applyBorder="1" applyAlignment="1">
      <alignment horizontal="left" wrapText="1" indent="1"/>
    </xf>
    <xf numFmtId="0" fontId="14" fillId="0" borderId="9" xfId="0" applyFont="1" applyBorder="1" applyAlignment="1">
      <alignment wrapText="1"/>
    </xf>
    <xf numFmtId="164" fontId="8" fillId="0" borderId="21" xfId="1" applyNumberFormat="1" applyFont="1" applyBorder="1" applyAlignment="1" applyProtection="1">
      <alignment horizontal="right" vertical="center" wrapText="1" indent="1"/>
      <protection locked="0"/>
    </xf>
    <xf numFmtId="0" fontId="14" fillId="0" borderId="11" xfId="0" applyFont="1" applyBorder="1" applyAlignment="1">
      <alignment horizontal="left" vertical="center" wrapText="1" indent="1"/>
    </xf>
    <xf numFmtId="164" fontId="8" fillId="0" borderId="26" xfId="1" applyNumberFormat="1" applyFont="1" applyBorder="1" applyAlignment="1" applyProtection="1">
      <alignment horizontal="right" vertical="center" wrapText="1" indent="1"/>
      <protection locked="0"/>
    </xf>
    <xf numFmtId="0" fontId="14" fillId="0" borderId="27" xfId="0" applyFont="1" applyBorder="1" applyAlignment="1">
      <alignment horizontal="left" wrapText="1" indent="1"/>
    </xf>
    <xf numFmtId="164" fontId="8" fillId="0" borderId="24" xfId="1" applyNumberFormat="1" applyFont="1" applyBorder="1" applyAlignment="1" applyProtection="1">
      <alignment horizontal="right" vertical="center" wrapText="1" indent="1"/>
      <protection locked="0"/>
    </xf>
    <xf numFmtId="0" fontId="14" fillId="0" borderId="16" xfId="0" applyFont="1" applyBorder="1" applyAlignment="1">
      <alignment horizontal="left" wrapText="1" indent="1"/>
    </xf>
    <xf numFmtId="0" fontId="14" fillId="0" borderId="16" xfId="0" applyFont="1" applyBorder="1" applyAlignment="1">
      <alignment vertical="center" wrapText="1"/>
    </xf>
    <xf numFmtId="0" fontId="2" fillId="0" borderId="2" xfId="1" applyFont="1" applyBorder="1" applyAlignment="1">
      <alignment horizontal="left" vertical="center" wrapText="1" indent="1"/>
    </xf>
    <xf numFmtId="0" fontId="2" fillId="0" borderId="3" xfId="1" applyFont="1" applyBorder="1" applyAlignment="1">
      <alignment horizontal="left" vertical="center" wrapText="1"/>
    </xf>
    <xf numFmtId="164" fontId="8" fillId="0" borderId="19" xfId="1" applyNumberFormat="1" applyFont="1" applyBorder="1" applyAlignment="1" applyProtection="1">
      <alignment horizontal="right" vertical="center" wrapText="1" indent="1"/>
      <protection locked="0"/>
    </xf>
    <xf numFmtId="0" fontId="14" fillId="0" borderId="16" xfId="0" applyFont="1" applyBorder="1" applyAlignment="1">
      <alignment horizontal="left" indent="1"/>
    </xf>
    <xf numFmtId="0" fontId="9" fillId="0" borderId="0" xfId="1" applyFont="1" applyAlignment="1">
      <alignment vertical="center"/>
    </xf>
    <xf numFmtId="164" fontId="13" fillId="0" borderId="24" xfId="1" applyNumberFormat="1" applyFont="1" applyBorder="1" applyAlignment="1" applyProtection="1">
      <alignment horizontal="right" vertical="center" wrapText="1"/>
      <protection locked="0"/>
    </xf>
    <xf numFmtId="0" fontId="14" fillId="0" borderId="16" xfId="0" applyFont="1" applyBorder="1" applyAlignment="1">
      <alignment horizontal="left" vertical="center" wrapText="1"/>
    </xf>
    <xf numFmtId="49" fontId="13" fillId="0" borderId="25" xfId="1" applyNumberFormat="1" applyFont="1" applyBorder="1" applyAlignment="1">
      <alignment horizontal="left" vertical="center" wrapText="1"/>
    </xf>
    <xf numFmtId="0" fontId="17" fillId="0" borderId="29" xfId="1" applyFont="1" applyBorder="1" applyAlignment="1">
      <alignment horizontal="center" vertical="center" wrapText="1"/>
    </xf>
    <xf numFmtId="0" fontId="17" fillId="0" borderId="30" xfId="1" applyFont="1" applyBorder="1" applyAlignment="1">
      <alignment horizontal="center" vertical="center" wrapText="1"/>
    </xf>
    <xf numFmtId="0" fontId="17" fillId="0" borderId="31" xfId="1" applyFont="1" applyBorder="1" applyAlignment="1">
      <alignment horizontal="center" vertical="center" wrapText="1"/>
    </xf>
    <xf numFmtId="0" fontId="17" fillId="0" borderId="1" xfId="1" applyFont="1" applyBorder="1" applyAlignment="1" applyProtection="1">
      <alignment horizontal="center" vertical="center" wrapText="1"/>
      <protection locked="0"/>
    </xf>
    <xf numFmtId="0" fontId="17" fillId="0" borderId="2" xfId="1" applyFont="1" applyBorder="1" applyAlignment="1" applyProtection="1">
      <alignment horizontal="center" vertical="center" wrapText="1"/>
      <protection locked="0"/>
    </xf>
    <xf numFmtId="0" fontId="17" fillId="0" borderId="3" xfId="1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right" vertical="center"/>
      <protection locked="0"/>
    </xf>
    <xf numFmtId="164" fontId="5" fillId="0" borderId="4" xfId="1" applyNumberFormat="1" applyFont="1" applyBorder="1" applyAlignment="1" applyProtection="1">
      <alignment horizontal="left" vertical="center"/>
      <protection locked="0"/>
    </xf>
    <xf numFmtId="164" fontId="16" fillId="0" borderId="0" xfId="1" applyNumberFormat="1" applyFont="1" applyAlignment="1" applyProtection="1">
      <alignment horizontal="center" vertical="center"/>
      <protection locked="0"/>
    </xf>
    <xf numFmtId="0" fontId="1" fillId="0" borderId="0" xfId="1" applyAlignment="1" applyProtection="1">
      <alignment horizontal="right" vertical="center" indent="1"/>
      <protection locked="0"/>
    </xf>
    <xf numFmtId="0" fontId="1" fillId="0" borderId="0" xfId="1" applyProtection="1">
      <protection locked="0"/>
    </xf>
    <xf numFmtId="0" fontId="18" fillId="0" borderId="0" xfId="0" applyFont="1" applyAlignment="1" applyProtection="1">
      <alignment horizontal="center"/>
      <protection locked="0"/>
    </xf>
    <xf numFmtId="0" fontId="11" fillId="0" borderId="0" xfId="0" applyFont="1" applyAlignment="1" applyProtection="1">
      <alignment horizontal="center"/>
      <protection locked="0"/>
    </xf>
    <xf numFmtId="0" fontId="11" fillId="0" borderId="0" xfId="1" applyFont="1" applyAlignment="1" applyProtection="1">
      <alignment horizontal="center" wrapText="1"/>
      <protection locked="0"/>
    </xf>
    <xf numFmtId="0" fontId="19" fillId="0" borderId="0" xfId="1" applyFont="1" applyAlignment="1" applyProtection="1">
      <alignment horizontal="right"/>
      <protection locked="0"/>
    </xf>
    <xf numFmtId="0" fontId="8" fillId="0" borderId="0" xfId="1" applyFont="1"/>
    <xf numFmtId="0" fontId="17" fillId="0" borderId="1" xfId="1" applyFont="1" applyBorder="1" applyAlignment="1">
      <alignment horizontal="center" vertical="center" wrapText="1"/>
    </xf>
    <xf numFmtId="0" fontId="17" fillId="0" borderId="2" xfId="1" applyFont="1" applyBorder="1" applyAlignment="1">
      <alignment horizontal="center" vertical="center" wrapText="1"/>
    </xf>
    <xf numFmtId="0" fontId="17" fillId="0" borderId="3" xfId="1" applyFont="1" applyBorder="1" applyAlignment="1">
      <alignment horizontal="center" vertical="center" wrapText="1"/>
    </xf>
    <xf numFmtId="0" fontId="18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1" applyFont="1" applyAlignment="1">
      <alignment horizontal="center" wrapText="1"/>
    </xf>
    <xf numFmtId="0" fontId="19" fillId="0" borderId="0" xfId="1" applyFont="1" applyAlignment="1">
      <alignment horizontal="right"/>
    </xf>
    <xf numFmtId="164" fontId="0" fillId="0" borderId="0" xfId="0" applyNumberFormat="1" applyAlignment="1">
      <alignment vertical="center" wrapText="1"/>
    </xf>
    <xf numFmtId="164" fontId="0" fillId="0" borderId="0" xfId="0" applyNumberFormat="1" applyAlignment="1">
      <alignment horizontal="center" vertical="center" wrapText="1"/>
    </xf>
    <xf numFmtId="164" fontId="12" fillId="0" borderId="32" xfId="0" applyNumberFormat="1" applyFont="1" applyBorder="1" applyAlignment="1">
      <alignment horizontal="left" vertical="top" wrapText="1"/>
    </xf>
    <xf numFmtId="164" fontId="19" fillId="0" borderId="0" xfId="0" applyNumberFormat="1" applyFont="1" applyAlignment="1">
      <alignment horizontal="center" textRotation="180" wrapText="1"/>
    </xf>
    <xf numFmtId="164" fontId="18" fillId="0" borderId="33" xfId="0" applyNumberFormat="1" applyFont="1" applyBorder="1" applyAlignment="1">
      <alignment horizontal="right" vertical="center" wrapText="1" indent="1"/>
    </xf>
    <xf numFmtId="164" fontId="18" fillId="0" borderId="3" xfId="0" applyNumberFormat="1" applyFont="1" applyBorder="1" applyAlignment="1">
      <alignment horizontal="left" vertical="center" wrapText="1" indent="1"/>
    </xf>
    <xf numFmtId="164" fontId="18" fillId="0" borderId="34" xfId="0" applyNumberFormat="1" applyFont="1" applyBorder="1" applyAlignment="1">
      <alignment horizontal="left" vertical="center" wrapText="1" indent="1"/>
    </xf>
    <xf numFmtId="164" fontId="6" fillId="0" borderId="1" xfId="0" applyNumberFormat="1" applyFont="1" applyBorder="1" applyAlignment="1">
      <alignment horizontal="right" vertical="center" wrapText="1" indent="1"/>
    </xf>
    <xf numFmtId="164" fontId="6" fillId="0" borderId="3" xfId="0" applyNumberFormat="1" applyFont="1" applyBorder="1" applyAlignment="1">
      <alignment horizontal="left" vertical="center" wrapText="1" indent="1"/>
    </xf>
    <xf numFmtId="164" fontId="6" fillId="0" borderId="2" xfId="0" applyNumberFormat="1" applyFont="1" applyBorder="1" applyAlignment="1">
      <alignment horizontal="right" vertical="center" wrapText="1" indent="1"/>
    </xf>
    <xf numFmtId="164" fontId="8" fillId="0" borderId="35" xfId="0" applyNumberFormat="1" applyFont="1" applyBorder="1" applyAlignment="1" applyProtection="1">
      <alignment horizontal="right" vertical="center" wrapText="1" indent="1"/>
      <protection locked="0"/>
    </xf>
    <xf numFmtId="164" fontId="13" fillId="0" borderId="15" xfId="0" applyNumberFormat="1" applyFont="1" applyBorder="1" applyAlignment="1" applyProtection="1">
      <alignment horizontal="left" vertical="center" wrapText="1" indent="1"/>
      <protection locked="0"/>
    </xf>
    <xf numFmtId="164" fontId="8" fillId="0" borderId="14" xfId="0" applyNumberFormat="1" applyFont="1" applyBorder="1" applyAlignment="1" applyProtection="1">
      <alignment horizontal="right" vertical="center" wrapText="1" indent="1"/>
      <protection locked="0"/>
    </xf>
    <xf numFmtId="164" fontId="8" fillId="0" borderId="15" xfId="0" applyNumberFormat="1" applyFont="1" applyBorder="1" applyAlignment="1">
      <alignment horizontal="left" vertical="center" wrapText="1" indent="1"/>
    </xf>
    <xf numFmtId="164" fontId="0" fillId="0" borderId="36" xfId="0" applyNumberFormat="1" applyBorder="1" applyAlignment="1">
      <alignment horizontal="left" vertical="center" wrapText="1" indent="1"/>
    </xf>
    <xf numFmtId="164" fontId="8" fillId="0" borderId="18" xfId="0" applyNumberFormat="1" applyFont="1" applyBorder="1" applyAlignment="1" applyProtection="1">
      <alignment horizontal="right" vertical="center" wrapText="1" indent="1"/>
      <protection locked="0"/>
    </xf>
    <xf numFmtId="164" fontId="13" fillId="0" borderId="22" xfId="0" applyNumberFormat="1" applyFont="1" applyBorder="1" applyAlignment="1">
      <alignment horizontal="left" vertical="center" wrapText="1" indent="1"/>
    </xf>
    <xf numFmtId="164" fontId="8" fillId="0" borderId="17" xfId="0" applyNumberFormat="1" applyFont="1" applyBorder="1" applyAlignment="1" applyProtection="1">
      <alignment horizontal="right" vertical="center" wrapText="1" indent="1"/>
      <protection locked="0"/>
    </xf>
    <xf numFmtId="164" fontId="8" fillId="0" borderId="22" xfId="0" applyNumberFormat="1" applyFont="1" applyBorder="1" applyAlignment="1">
      <alignment horizontal="left" vertical="center" wrapText="1" indent="1"/>
    </xf>
    <xf numFmtId="164" fontId="0" fillId="0" borderId="37" xfId="0" applyNumberFormat="1" applyBorder="1" applyAlignment="1">
      <alignment horizontal="left" vertical="center" wrapText="1" indent="1"/>
    </xf>
    <xf numFmtId="164" fontId="8" fillId="0" borderId="22" xfId="0" applyNumberFormat="1" applyFont="1" applyBorder="1" applyAlignment="1">
      <alignment horizontal="left" vertical="center" wrapText="1" indent="2"/>
    </xf>
    <xf numFmtId="164" fontId="13" fillId="0" borderId="9" xfId="0" applyNumberFormat="1" applyFont="1" applyBorder="1" applyAlignment="1">
      <alignment horizontal="left" vertical="center" wrapText="1" indent="1"/>
    </xf>
    <xf numFmtId="164" fontId="20" fillId="0" borderId="17" xfId="0" applyNumberFormat="1" applyFont="1" applyBorder="1" applyAlignment="1">
      <alignment horizontal="right" vertical="center" wrapText="1" indent="1"/>
    </xf>
    <xf numFmtId="164" fontId="20" fillId="0" borderId="14" xfId="0" applyNumberFormat="1" applyFont="1" applyBorder="1" applyAlignment="1">
      <alignment horizontal="right" vertical="center" wrapText="1" indent="1"/>
    </xf>
    <xf numFmtId="164" fontId="13" fillId="0" borderId="24" xfId="0" applyNumberFormat="1" applyFont="1" applyBorder="1" applyAlignment="1" applyProtection="1">
      <alignment horizontal="right" vertical="center" wrapText="1" indent="1"/>
      <protection locked="0"/>
    </xf>
    <xf numFmtId="164" fontId="13" fillId="0" borderId="22" xfId="0" applyNumberFormat="1" applyFont="1" applyBorder="1" applyAlignment="1" applyProtection="1">
      <alignment horizontal="left" vertical="center" wrapText="1" indent="1"/>
      <protection locked="0"/>
    </xf>
    <xf numFmtId="164" fontId="13" fillId="0" borderId="16" xfId="0" applyNumberFormat="1" applyFont="1" applyBorder="1" applyAlignment="1" applyProtection="1">
      <alignment horizontal="right" vertical="center" wrapText="1" indent="1"/>
      <protection locked="0"/>
    </xf>
    <xf numFmtId="164" fontId="13" fillId="0" borderId="25" xfId="0" applyNumberFormat="1" applyFont="1" applyBorder="1" applyAlignment="1" applyProtection="1">
      <alignment horizontal="left" vertical="center" wrapText="1" indent="1"/>
      <protection locked="0"/>
    </xf>
    <xf numFmtId="164" fontId="13" fillId="0" borderId="18" xfId="0" applyNumberFormat="1" applyFont="1" applyBorder="1" applyAlignment="1" applyProtection="1">
      <alignment horizontal="right" vertical="center" wrapText="1" indent="1"/>
      <protection locked="0"/>
    </xf>
    <xf numFmtId="164" fontId="13" fillId="0" borderId="17" xfId="0" applyNumberFormat="1" applyFont="1" applyBorder="1" applyAlignment="1" applyProtection="1">
      <alignment horizontal="right" vertical="center" wrapText="1" indent="1"/>
      <protection locked="0"/>
    </xf>
    <xf numFmtId="164" fontId="13" fillId="0" borderId="38" xfId="0" applyNumberFormat="1" applyFont="1" applyBorder="1" applyAlignment="1" applyProtection="1">
      <alignment horizontal="right" vertical="center" wrapText="1" indent="1"/>
      <protection locked="0"/>
    </xf>
    <xf numFmtId="164" fontId="8" fillId="0" borderId="0" xfId="0" applyNumberFormat="1" applyFont="1" applyAlignment="1" applyProtection="1">
      <alignment horizontal="left" vertical="center" wrapText="1" indent="1"/>
      <protection locked="0"/>
    </xf>
    <xf numFmtId="164" fontId="13" fillId="0" borderId="39" xfId="0" applyNumberFormat="1" applyFont="1" applyBorder="1" applyAlignment="1">
      <alignment horizontal="left" vertical="center" wrapText="1" indent="1"/>
    </xf>
    <xf numFmtId="164" fontId="13" fillId="0" borderId="8" xfId="0" applyNumberFormat="1" applyFont="1" applyBorder="1" applyAlignment="1" applyProtection="1">
      <alignment horizontal="right" vertical="center" wrapText="1" indent="1"/>
      <protection locked="0"/>
    </xf>
    <xf numFmtId="164" fontId="0" fillId="0" borderId="40" xfId="0" applyNumberFormat="1" applyBorder="1" applyAlignment="1">
      <alignment horizontal="left" vertical="center" wrapText="1" indent="1"/>
    </xf>
    <xf numFmtId="164" fontId="6" fillId="0" borderId="0" xfId="0" applyNumberFormat="1" applyFont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164" fontId="6" fillId="0" borderId="3" xfId="0" applyNumberFormat="1" applyFont="1" applyBorder="1" applyAlignment="1">
      <alignment horizontal="center" vertical="center" wrapText="1"/>
    </xf>
    <xf numFmtId="164" fontId="6" fillId="0" borderId="2" xfId="0" applyNumberFormat="1" applyFont="1" applyBorder="1" applyAlignment="1">
      <alignment horizontal="center" vertical="center" wrapText="1"/>
    </xf>
    <xf numFmtId="164" fontId="6" fillId="0" borderId="34" xfId="0" applyNumberFormat="1" applyFont="1" applyBorder="1" applyAlignment="1">
      <alignment horizontal="center" vertical="center" wrapText="1"/>
    </xf>
    <xf numFmtId="164" fontId="15" fillId="0" borderId="0" xfId="0" applyNumberFormat="1" applyFont="1" applyAlignment="1">
      <alignment horizontal="center" vertical="center" wrapText="1"/>
    </xf>
    <xf numFmtId="164" fontId="17" fillId="0" borderId="1" xfId="0" applyNumberFormat="1" applyFont="1" applyBorder="1" applyAlignment="1">
      <alignment horizontal="center" vertical="center" wrapText="1"/>
    </xf>
    <xf numFmtId="164" fontId="17" fillId="0" borderId="3" xfId="0" applyNumberFormat="1" applyFont="1" applyBorder="1" applyAlignment="1">
      <alignment horizontal="center" vertical="center" wrapText="1"/>
    </xf>
    <xf numFmtId="164" fontId="17" fillId="0" borderId="2" xfId="0" applyNumberFormat="1" applyFont="1" applyBorder="1" applyAlignment="1">
      <alignment horizontal="center" vertical="center" wrapText="1"/>
    </xf>
    <xf numFmtId="164" fontId="21" fillId="0" borderId="34" xfId="0" applyNumberFormat="1" applyFont="1" applyBorder="1" applyAlignment="1">
      <alignment horizontal="center" vertical="center" wrapText="1"/>
    </xf>
    <xf numFmtId="164" fontId="17" fillId="0" borderId="34" xfId="0" applyNumberFormat="1" applyFont="1" applyBorder="1" applyAlignment="1">
      <alignment horizontal="center" vertical="center" wrapText="1"/>
    </xf>
    <xf numFmtId="164" fontId="17" fillId="0" borderId="3" xfId="0" applyNumberFormat="1" applyFont="1" applyBorder="1" applyAlignment="1">
      <alignment horizontal="center" vertical="center" wrapText="1"/>
    </xf>
    <xf numFmtId="164" fontId="4" fillId="0" borderId="0" xfId="0" applyNumberFormat="1" applyFont="1" applyAlignment="1">
      <alignment horizontal="right" vertical="center"/>
    </xf>
    <xf numFmtId="164" fontId="16" fillId="0" borderId="0" xfId="0" applyNumberFormat="1" applyFont="1" applyAlignment="1">
      <alignment horizontal="center" vertical="center" wrapText="1"/>
    </xf>
    <xf numFmtId="164" fontId="13" fillId="0" borderId="9" xfId="0" applyNumberFormat="1" applyFont="1" applyBorder="1" applyAlignment="1" applyProtection="1">
      <alignment horizontal="left" vertical="center" wrapText="1" indent="1"/>
      <protection locked="0"/>
    </xf>
    <xf numFmtId="164" fontId="13" fillId="0" borderId="25" xfId="0" applyNumberFormat="1" applyFont="1" applyBorder="1" applyAlignment="1">
      <alignment horizontal="left" vertical="center" wrapText="1" indent="2"/>
    </xf>
    <xf numFmtId="164" fontId="13" fillId="0" borderId="9" xfId="0" applyNumberFormat="1" applyFont="1" applyBorder="1" applyAlignment="1">
      <alignment horizontal="left" vertical="center" wrapText="1" indent="2"/>
    </xf>
    <xf numFmtId="164" fontId="8" fillId="0" borderId="9" xfId="0" applyNumberFormat="1" applyFont="1" applyBorder="1" applyAlignment="1" applyProtection="1">
      <alignment horizontal="left" vertical="center" wrapText="1" indent="1"/>
      <protection locked="0"/>
    </xf>
    <xf numFmtId="164" fontId="8" fillId="0" borderId="17" xfId="0" applyNumberFormat="1" applyFont="1" applyBorder="1" applyAlignment="1">
      <alignment horizontal="left" vertical="center" wrapText="1" indent="2"/>
    </xf>
    <xf numFmtId="164" fontId="8" fillId="0" borderId="9" xfId="0" applyNumberFormat="1" applyFont="1" applyBorder="1" applyAlignment="1">
      <alignment horizontal="left" vertical="center" wrapText="1" indent="1"/>
    </xf>
    <xf numFmtId="164" fontId="20" fillId="0" borderId="17" xfId="0" applyNumberFormat="1" applyFont="1" applyBorder="1" applyAlignment="1">
      <alignment horizontal="left" vertical="center" wrapText="1" indent="1"/>
    </xf>
    <xf numFmtId="164" fontId="8" fillId="0" borderId="19" xfId="0" applyNumberFormat="1" applyFont="1" applyBorder="1" applyAlignment="1" applyProtection="1">
      <alignment horizontal="right" vertical="center" wrapText="1" indent="1"/>
      <protection locked="0"/>
    </xf>
    <xf numFmtId="164" fontId="20" fillId="0" borderId="8" xfId="0" applyNumberFormat="1" applyFont="1" applyBorder="1" applyAlignment="1">
      <alignment horizontal="right" vertical="center" wrapText="1" indent="1"/>
    </xf>
    <xf numFmtId="164" fontId="20" fillId="0" borderId="15" xfId="0" applyNumberFormat="1" applyFont="1" applyBorder="1" applyAlignment="1">
      <alignment horizontal="left" vertical="center" wrapText="1" indent="1"/>
    </xf>
    <xf numFmtId="164" fontId="13" fillId="0" borderId="35" xfId="0" applyNumberFormat="1" applyFont="1" applyBorder="1" applyAlignment="1" applyProtection="1">
      <alignment horizontal="right" vertical="center" wrapText="1" indent="1"/>
      <protection locked="0"/>
    </xf>
    <xf numFmtId="164" fontId="13" fillId="0" borderId="15" xfId="0" applyNumberFormat="1" applyFont="1" applyBorder="1" applyAlignment="1">
      <alignment horizontal="left" vertical="center" wrapText="1" indent="1"/>
    </xf>
    <xf numFmtId="164" fontId="13" fillId="0" borderId="41" xfId="0" applyNumberFormat="1" applyFont="1" applyBorder="1" applyAlignment="1" applyProtection="1">
      <alignment horizontal="right" vertical="center" wrapText="1" indent="1"/>
      <protection locked="0"/>
    </xf>
    <xf numFmtId="164" fontId="13" fillId="0" borderId="22" xfId="0" applyNumberFormat="1" applyFont="1" applyBorder="1" applyAlignment="1" applyProtection="1">
      <alignment horizontal="left" vertical="center" wrapText="1" indent="6"/>
      <protection locked="0"/>
    </xf>
    <xf numFmtId="164" fontId="13" fillId="0" borderId="22" xfId="0" applyNumberFormat="1" applyFont="1" applyBorder="1" applyAlignment="1" applyProtection="1">
      <alignment horizontal="left" vertical="center" wrapText="1" indent="3"/>
      <protection locked="0"/>
    </xf>
    <xf numFmtId="164" fontId="8" fillId="0" borderId="22" xfId="0" applyNumberFormat="1" applyFont="1" applyBorder="1" applyAlignment="1" applyProtection="1">
      <alignment horizontal="left" vertical="center" wrapText="1" indent="6"/>
      <protection locked="0"/>
    </xf>
    <xf numFmtId="164" fontId="4" fillId="0" borderId="0" xfId="0" applyNumberFormat="1" applyFont="1" applyAlignment="1" applyProtection="1">
      <alignment horizontal="right" vertical="center"/>
      <protection locked="0"/>
    </xf>
    <xf numFmtId="0" fontId="22" fillId="0" borderId="0" xfId="0" applyFont="1"/>
    <xf numFmtId="0" fontId="22" fillId="0" borderId="0" xfId="0" applyFont="1" applyAlignment="1">
      <alignment horizontal="right" indent="1"/>
    </xf>
    <xf numFmtId="3" fontId="22" fillId="0" borderId="0" xfId="0" applyNumberFormat="1" applyFont="1" applyAlignment="1">
      <alignment horizontal="right" indent="1"/>
    </xf>
    <xf numFmtId="0" fontId="23" fillId="0" borderId="0" xfId="0" applyFont="1"/>
    <xf numFmtId="3" fontId="21" fillId="0" borderId="0" xfId="0" applyNumberFormat="1" applyFont="1" applyAlignment="1">
      <alignment horizontal="right" indent="1"/>
    </xf>
    <xf numFmtId="0" fontId="11" fillId="0" borderId="0" xfId="0" applyFont="1"/>
    <xf numFmtId="0" fontId="12" fillId="0" borderId="0" xfId="0" applyFont="1" applyAlignment="1">
      <alignment horizontal="center"/>
    </xf>
    <xf numFmtId="0" fontId="24" fillId="0" borderId="0" xfId="0" applyFont="1"/>
    <xf numFmtId="164" fontId="15" fillId="0" borderId="0" xfId="0" applyNumberFormat="1" applyFont="1" applyAlignment="1">
      <alignment vertical="center" wrapText="1"/>
    </xf>
    <xf numFmtId="164" fontId="2" fillId="0" borderId="1" xfId="0" applyNumberFormat="1" applyFont="1" applyBorder="1" applyAlignment="1">
      <alignment vertical="center" wrapText="1"/>
    </xf>
    <xf numFmtId="164" fontId="2" fillId="0" borderId="2" xfId="0" applyNumberFormat="1" applyFont="1" applyBorder="1" applyAlignment="1">
      <alignment vertical="center" wrapText="1"/>
    </xf>
    <xf numFmtId="164" fontId="2" fillId="2" borderId="2" xfId="0" applyNumberFormat="1" applyFont="1" applyFill="1" applyBorder="1" applyAlignment="1">
      <alignment vertical="center" wrapText="1"/>
    </xf>
    <xf numFmtId="164" fontId="17" fillId="0" borderId="3" xfId="0" applyNumberFormat="1" applyFont="1" applyBorder="1" applyAlignment="1">
      <alignment horizontal="left" vertical="center" wrapText="1"/>
    </xf>
    <xf numFmtId="164" fontId="13" fillId="0" borderId="24" xfId="0" applyNumberFormat="1" applyFont="1" applyBorder="1" applyAlignment="1">
      <alignment vertical="center" wrapText="1"/>
    </xf>
    <xf numFmtId="164" fontId="13" fillId="0" borderId="16" xfId="0" applyNumberFormat="1" applyFont="1" applyBorder="1" applyAlignment="1" applyProtection="1">
      <alignment vertical="center" wrapText="1"/>
      <protection locked="0"/>
    </xf>
    <xf numFmtId="49" fontId="13" fillId="0" borderId="16" xfId="0" applyNumberFormat="1" applyFont="1" applyBorder="1" applyAlignment="1" applyProtection="1">
      <alignment horizontal="center" vertical="center" wrapText="1"/>
      <protection locked="0"/>
    </xf>
    <xf numFmtId="164" fontId="13" fillId="0" borderId="18" xfId="0" applyNumberFormat="1" applyFont="1" applyBorder="1" applyAlignment="1">
      <alignment vertical="center" wrapText="1"/>
    </xf>
    <xf numFmtId="164" fontId="13" fillId="0" borderId="17" xfId="0" applyNumberFormat="1" applyFont="1" applyBorder="1" applyAlignment="1" applyProtection="1">
      <alignment vertical="center" wrapText="1"/>
      <protection locked="0"/>
    </xf>
    <xf numFmtId="49" fontId="13" fillId="0" borderId="17" xfId="0" applyNumberFormat="1" applyFont="1" applyBorder="1" applyAlignment="1" applyProtection="1">
      <alignment horizontal="center" vertical="center" wrapText="1"/>
      <protection locked="0"/>
    </xf>
    <xf numFmtId="164" fontId="13" fillId="0" borderId="22" xfId="0" applyNumberFormat="1" applyFont="1" applyBorder="1" applyAlignment="1" applyProtection="1">
      <alignment horizontal="left" vertical="center" wrapText="1"/>
      <protection locked="0"/>
    </xf>
    <xf numFmtId="164" fontId="22" fillId="0" borderId="15" xfId="0" applyNumberFormat="1" applyFont="1" applyBorder="1" applyAlignment="1" applyProtection="1">
      <alignment horizontal="left" vertical="center" wrapText="1"/>
      <protection locked="0"/>
    </xf>
    <xf numFmtId="164" fontId="8" fillId="0" borderId="15" xfId="0" applyNumberFormat="1" applyFont="1" applyBorder="1" applyAlignment="1" applyProtection="1">
      <alignment horizontal="left" vertical="center" wrapText="1"/>
      <protection locked="0"/>
    </xf>
    <xf numFmtId="164" fontId="6" fillId="0" borderId="20" xfId="0" applyNumberFormat="1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164" fontId="2" fillId="0" borderId="6" xfId="0" applyNumberFormat="1" applyFont="1" applyBorder="1" applyAlignment="1">
      <alignment horizontal="center" vertical="center" wrapText="1"/>
    </xf>
    <xf numFmtId="164" fontId="17" fillId="0" borderId="1" xfId="0" applyNumberFormat="1" applyFont="1" applyBorder="1" applyAlignment="1" applyProtection="1">
      <alignment horizontal="center" vertical="center" wrapText="1"/>
      <protection locked="0"/>
    </xf>
    <xf numFmtId="164" fontId="17" fillId="0" borderId="2" xfId="0" applyNumberFormat="1" applyFont="1" applyBorder="1" applyAlignment="1" applyProtection="1">
      <alignment horizontal="center" vertical="center" wrapText="1"/>
      <protection locked="0"/>
    </xf>
    <xf numFmtId="164" fontId="17" fillId="0" borderId="3" xfId="0" applyNumberFormat="1" applyFont="1" applyBorder="1" applyAlignment="1" applyProtection="1">
      <alignment horizontal="center" vertical="center" wrapText="1"/>
      <protection locked="0"/>
    </xf>
    <xf numFmtId="164" fontId="25" fillId="0" borderId="0" xfId="0" applyNumberFormat="1" applyFont="1" applyAlignment="1" applyProtection="1">
      <alignment horizontal="right" wrapText="1"/>
      <protection locked="0"/>
    </xf>
    <xf numFmtId="164" fontId="0" fillId="0" borderId="0" xfId="0" applyNumberFormat="1" applyAlignment="1" applyProtection="1">
      <alignment vertical="center" wrapText="1"/>
      <protection locked="0"/>
    </xf>
    <xf numFmtId="164" fontId="0" fillId="0" borderId="0" xfId="0" applyNumberFormat="1" applyAlignment="1" applyProtection="1">
      <alignment horizontal="center" vertical="center" wrapText="1"/>
      <protection locked="0"/>
    </xf>
    <xf numFmtId="164" fontId="11" fillId="0" borderId="0" xfId="0" applyNumberFormat="1" applyFont="1" applyAlignment="1" applyProtection="1">
      <alignment horizontal="center" vertical="center" wrapText="1"/>
      <protection locked="0"/>
    </xf>
    <xf numFmtId="164" fontId="19" fillId="0" borderId="0" xfId="0" applyNumberFormat="1" applyFont="1" applyAlignment="1" applyProtection="1">
      <alignment horizontal="right" vertical="center" wrapText="1"/>
      <protection locked="0"/>
    </xf>
    <xf numFmtId="164" fontId="17" fillId="0" borderId="1" xfId="0" applyNumberFormat="1" applyFont="1" applyBorder="1" applyAlignment="1">
      <alignment vertical="center" wrapText="1"/>
    </xf>
    <xf numFmtId="164" fontId="17" fillId="0" borderId="2" xfId="0" applyNumberFormat="1" applyFont="1" applyBorder="1" applyAlignment="1">
      <alignment vertical="center" wrapText="1"/>
    </xf>
    <xf numFmtId="164" fontId="17" fillId="2" borderId="2" xfId="0" applyNumberFormat="1" applyFont="1" applyFill="1" applyBorder="1" applyAlignment="1">
      <alignment vertical="center" wrapText="1"/>
    </xf>
    <xf numFmtId="164" fontId="26" fillId="0" borderId="24" xfId="0" applyNumberFormat="1" applyFont="1" applyBorder="1" applyAlignment="1">
      <alignment vertical="center" wrapText="1"/>
    </xf>
    <xf numFmtId="164" fontId="26" fillId="0" borderId="16" xfId="0" applyNumberFormat="1" applyFont="1" applyBorder="1" applyAlignment="1" applyProtection="1">
      <alignment vertical="center" wrapText="1"/>
      <protection locked="0"/>
    </xf>
    <xf numFmtId="49" fontId="26" fillId="0" borderId="16" xfId="0" applyNumberFormat="1" applyFont="1" applyBorder="1" applyAlignment="1" applyProtection="1">
      <alignment horizontal="center" vertical="center" wrapText="1"/>
      <protection locked="0"/>
    </xf>
    <xf numFmtId="164" fontId="26" fillId="0" borderId="25" xfId="0" applyNumberFormat="1" applyFont="1" applyBorder="1" applyAlignment="1" applyProtection="1">
      <alignment horizontal="left" vertical="center" wrapText="1" indent="1"/>
      <protection locked="0"/>
    </xf>
    <xf numFmtId="164" fontId="26" fillId="0" borderId="18" xfId="0" applyNumberFormat="1" applyFont="1" applyBorder="1" applyAlignment="1">
      <alignment vertical="center" wrapText="1"/>
    </xf>
    <xf numFmtId="164" fontId="26" fillId="0" borderId="17" xfId="0" applyNumberFormat="1" applyFont="1" applyBorder="1" applyAlignment="1" applyProtection="1">
      <alignment vertical="center" wrapText="1"/>
      <protection locked="0"/>
    </xf>
    <xf numFmtId="49" fontId="26" fillId="0" borderId="17" xfId="0" applyNumberFormat="1" applyFont="1" applyBorder="1" applyAlignment="1" applyProtection="1">
      <alignment horizontal="center" vertical="center" wrapText="1"/>
      <protection locked="0"/>
    </xf>
    <xf numFmtId="164" fontId="26" fillId="0" borderId="22" xfId="0" applyNumberFormat="1" applyFont="1" applyBorder="1" applyAlignment="1" applyProtection="1">
      <alignment horizontal="left" vertical="center" wrapText="1" indent="1"/>
      <protection locked="0"/>
    </xf>
    <xf numFmtId="164" fontId="2" fillId="0" borderId="20" xfId="0" applyNumberFormat="1" applyFont="1" applyBorder="1" applyAlignment="1">
      <alignment horizontal="center" vertical="center" wrapText="1"/>
    </xf>
    <xf numFmtId="164" fontId="21" fillId="0" borderId="34" xfId="2" applyNumberFormat="1" applyFont="1" applyBorder="1" applyAlignment="1">
      <alignment horizontal="right" vertical="center" wrapText="1" indent="2"/>
    </xf>
    <xf numFmtId="164" fontId="21" fillId="0" borderId="34" xfId="2" applyNumberFormat="1" applyFont="1" applyBorder="1" applyAlignment="1">
      <alignment horizontal="right" vertical="center" indent="2"/>
    </xf>
    <xf numFmtId="165" fontId="21" fillId="0" borderId="34" xfId="2" applyNumberFormat="1" applyFont="1" applyBorder="1" applyAlignment="1">
      <alignment horizontal="left" vertical="center" wrapText="1"/>
    </xf>
    <xf numFmtId="164" fontId="22" fillId="0" borderId="42" xfId="2" applyNumberFormat="1" applyFont="1" applyBorder="1" applyAlignment="1" applyProtection="1">
      <alignment horizontal="right" vertical="center" wrapText="1" indent="2"/>
      <protection locked="0"/>
    </xf>
    <xf numFmtId="164" fontId="22" fillId="0" borderId="43" xfId="2" applyNumberFormat="1" applyFont="1" applyBorder="1" applyAlignment="1" applyProtection="1">
      <alignment horizontal="right" vertical="center" wrapText="1" indent="2"/>
      <protection locked="0"/>
    </xf>
    <xf numFmtId="164" fontId="22" fillId="0" borderId="43" xfId="2" applyNumberFormat="1" applyFont="1" applyBorder="1" applyAlignment="1">
      <alignment horizontal="right" vertical="center" indent="2"/>
    </xf>
    <xf numFmtId="49" fontId="22" fillId="0" borderId="25" xfId="2" applyNumberFormat="1" applyFont="1" applyBorder="1" applyAlignment="1" applyProtection="1">
      <alignment horizontal="left" vertical="center"/>
      <protection locked="0"/>
    </xf>
    <xf numFmtId="164" fontId="22" fillId="0" borderId="37" xfId="2" applyNumberFormat="1" applyFont="1" applyBorder="1" applyAlignment="1" applyProtection="1">
      <alignment horizontal="right" vertical="center" wrapText="1" indent="2"/>
      <protection locked="0"/>
    </xf>
    <xf numFmtId="164" fontId="22" fillId="0" borderId="37" xfId="2" applyNumberFormat="1" applyFont="1" applyBorder="1" applyAlignment="1">
      <alignment horizontal="right" vertical="center" indent="2"/>
    </xf>
    <xf numFmtId="49" fontId="22" fillId="0" borderId="22" xfId="2" applyNumberFormat="1" applyFont="1" applyBorder="1" applyAlignment="1">
      <alignment horizontal="left" vertical="center"/>
    </xf>
    <xf numFmtId="164" fontId="22" fillId="0" borderId="44" xfId="2" applyNumberFormat="1" applyFont="1" applyBorder="1" applyAlignment="1" applyProtection="1">
      <alignment horizontal="right" vertical="center" wrapText="1" indent="2"/>
      <protection locked="0"/>
    </xf>
    <xf numFmtId="164" fontId="22" fillId="0" borderId="45" xfId="2" applyNumberFormat="1" applyFont="1" applyBorder="1" applyAlignment="1" applyProtection="1">
      <alignment horizontal="right" vertical="center" wrapText="1" indent="2"/>
      <protection locked="0"/>
    </xf>
    <xf numFmtId="164" fontId="22" fillId="0" borderId="45" xfId="2" applyNumberFormat="1" applyFont="1" applyBorder="1" applyAlignment="1">
      <alignment horizontal="right" vertical="center" indent="2"/>
    </xf>
    <xf numFmtId="49" fontId="22" fillId="0" borderId="9" xfId="2" applyNumberFormat="1" applyFont="1" applyBorder="1" applyAlignment="1">
      <alignment horizontal="left" vertical="center"/>
    </xf>
    <xf numFmtId="49" fontId="21" fillId="0" borderId="46" xfId="2" applyNumberFormat="1" applyFont="1" applyBorder="1" applyAlignment="1" applyProtection="1">
      <alignment horizontal="left" vertical="center"/>
      <protection locked="0"/>
    </xf>
    <xf numFmtId="49" fontId="22" fillId="0" borderId="47" xfId="2" applyNumberFormat="1" applyFont="1" applyBorder="1" applyAlignment="1">
      <alignment horizontal="left" vertical="center"/>
    </xf>
    <xf numFmtId="164" fontId="27" fillId="0" borderId="37" xfId="2" applyNumberFormat="1" applyFont="1" applyBorder="1" applyAlignment="1" applyProtection="1">
      <alignment horizontal="right" vertical="center" wrapText="1" indent="2"/>
      <protection locked="0"/>
    </xf>
    <xf numFmtId="164" fontId="27" fillId="0" borderId="37" xfId="2" applyNumberFormat="1" applyFont="1" applyBorder="1" applyAlignment="1">
      <alignment horizontal="right" vertical="center" indent="2"/>
    </xf>
    <xf numFmtId="49" fontId="27" fillId="0" borderId="47" xfId="2" applyNumberFormat="1" applyFont="1" applyBorder="1" applyAlignment="1">
      <alignment horizontal="left" vertical="center"/>
    </xf>
    <xf numFmtId="49" fontId="22" fillId="0" borderId="48" xfId="2" applyNumberFormat="1" applyFont="1" applyBorder="1" applyAlignment="1">
      <alignment horizontal="left" vertical="center"/>
    </xf>
    <xf numFmtId="164" fontId="2" fillId="0" borderId="49" xfId="2" applyNumberFormat="1" applyFont="1" applyBorder="1" applyAlignment="1">
      <alignment horizontal="center" vertical="center" wrapText="1"/>
    </xf>
    <xf numFmtId="164" fontId="2" fillId="0" borderId="34" xfId="2" applyNumberFormat="1" applyFont="1" applyBorder="1" applyAlignment="1">
      <alignment horizontal="center" vertical="center" wrapText="1"/>
    </xf>
    <xf numFmtId="164" fontId="2" fillId="0" borderId="49" xfId="2" applyNumberFormat="1" applyFont="1" applyBorder="1" applyAlignment="1">
      <alignment horizontal="center" vertical="center"/>
    </xf>
    <xf numFmtId="164" fontId="2" fillId="0" borderId="34" xfId="2" applyNumberFormat="1" applyFont="1" applyBorder="1" applyAlignment="1">
      <alignment horizontal="center" vertical="center"/>
    </xf>
    <xf numFmtId="164" fontId="2" fillId="0" borderId="50" xfId="2" applyNumberFormat="1" applyFont="1" applyBorder="1" applyAlignment="1">
      <alignment horizontal="center" vertical="center"/>
    </xf>
    <xf numFmtId="164" fontId="15" fillId="0" borderId="34" xfId="2" applyNumberFormat="1" applyFont="1" applyBorder="1" applyAlignment="1">
      <alignment horizontal="center" vertical="center" wrapText="1"/>
    </xf>
    <xf numFmtId="164" fontId="15" fillId="0" borderId="46" xfId="2" applyNumberFormat="1" applyFont="1" applyBorder="1" applyAlignment="1">
      <alignment horizontal="center" vertical="center"/>
    </xf>
    <xf numFmtId="164" fontId="18" fillId="0" borderId="45" xfId="2" applyNumberFormat="1" applyFont="1" applyBorder="1" applyAlignment="1">
      <alignment horizontal="center" vertical="center" wrapText="1"/>
    </xf>
    <xf numFmtId="164" fontId="25" fillId="0" borderId="4" xfId="2" applyNumberFormat="1" applyFont="1" applyBorder="1" applyAlignment="1" applyProtection="1">
      <alignment horizontal="right" vertical="center"/>
      <protection locked="0"/>
    </xf>
    <xf numFmtId="164" fontId="28" fillId="0" borderId="0" xfId="2" applyNumberFormat="1" applyFont="1" applyAlignment="1" applyProtection="1">
      <alignment vertical="center" wrapText="1"/>
      <protection locked="0"/>
    </xf>
    <xf numFmtId="164" fontId="3" fillId="0" borderId="0" xfId="2" applyNumberFormat="1" applyAlignment="1" applyProtection="1">
      <alignment horizontal="left" vertical="center" wrapText="1"/>
      <protection locked="0"/>
    </xf>
    <xf numFmtId="164" fontId="29" fillId="0" borderId="0" xfId="2" applyNumberFormat="1" applyFont="1" applyAlignment="1" applyProtection="1">
      <alignment horizontal="left" vertical="center" wrapText="1"/>
      <protection locked="0"/>
    </xf>
    <xf numFmtId="0" fontId="0" fillId="0" borderId="0" xfId="0" applyProtection="1">
      <protection locked="0"/>
    </xf>
    <xf numFmtId="0" fontId="31" fillId="0" borderId="0" xfId="0" applyFont="1" applyAlignment="1">
      <alignment vertical="top" textRotation="180"/>
    </xf>
    <xf numFmtId="0" fontId="3" fillId="0" borderId="0" xfId="2" applyAlignment="1">
      <alignment vertical="center"/>
    </xf>
    <xf numFmtId="0" fontId="32" fillId="0" borderId="0" xfId="2" applyFont="1" applyAlignment="1">
      <alignment horizontal="center" vertical="top" textRotation="180"/>
    </xf>
    <xf numFmtId="165" fontId="33" fillId="0" borderId="32" xfId="2" applyNumberFormat="1" applyFont="1" applyBorder="1" applyAlignment="1" applyProtection="1">
      <alignment horizontal="left" vertical="center" wrapText="1"/>
      <protection locked="0"/>
    </xf>
    <xf numFmtId="0" fontId="11" fillId="0" borderId="0" xfId="2" applyFont="1" applyAlignment="1" applyProtection="1">
      <alignment horizontal="center" vertical="center"/>
      <protection locked="0"/>
    </xf>
    <xf numFmtId="0" fontId="11" fillId="0" borderId="0" xfId="2" applyFont="1" applyAlignment="1">
      <alignment horizontal="center" vertical="center"/>
    </xf>
    <xf numFmtId="164" fontId="18" fillId="0" borderId="0" xfId="2" applyNumberFormat="1" applyFont="1" applyAlignment="1">
      <alignment horizontal="right" vertical="center" wrapText="1"/>
    </xf>
    <xf numFmtId="164" fontId="18" fillId="0" borderId="0" xfId="2" applyNumberFormat="1" applyFont="1" applyAlignment="1">
      <alignment horizontal="left" vertical="center" wrapText="1"/>
    </xf>
    <xf numFmtId="164" fontId="18" fillId="0" borderId="34" xfId="2" applyNumberFormat="1" applyFont="1" applyBorder="1" applyAlignment="1">
      <alignment horizontal="right" vertical="center" wrapText="1"/>
    </xf>
    <xf numFmtId="164" fontId="18" fillId="0" borderId="46" xfId="2" applyNumberFormat="1" applyFont="1" applyBorder="1" applyAlignment="1">
      <alignment horizontal="left" vertical="center" wrapText="1"/>
    </xf>
    <xf numFmtId="3" fontId="3" fillId="0" borderId="43" xfId="2" applyNumberFormat="1" applyBorder="1" applyAlignment="1" applyProtection="1">
      <alignment horizontal="right" vertical="center" wrapText="1"/>
      <protection locked="0"/>
    </xf>
    <xf numFmtId="164" fontId="3" fillId="0" borderId="51" xfId="2" applyNumberFormat="1" applyBorder="1" applyAlignment="1" applyProtection="1">
      <alignment horizontal="left" vertical="center" wrapText="1"/>
      <protection locked="0"/>
    </xf>
    <xf numFmtId="3" fontId="3" fillId="0" borderId="40" xfId="2" applyNumberFormat="1" applyBorder="1" applyAlignment="1" applyProtection="1">
      <alignment horizontal="right" vertical="center" wrapText="1"/>
      <protection locked="0"/>
    </xf>
    <xf numFmtId="164" fontId="0" fillId="0" borderId="48" xfId="2" applyNumberFormat="1" applyFont="1" applyBorder="1" applyAlignment="1" applyProtection="1">
      <alignment horizontal="left" vertical="center" wrapText="1"/>
      <protection locked="0"/>
    </xf>
    <xf numFmtId="164" fontId="18" fillId="0" borderId="34" xfId="2" applyNumberFormat="1" applyFont="1" applyBorder="1" applyAlignment="1">
      <alignment horizontal="center" vertical="center" wrapText="1"/>
    </xf>
    <xf numFmtId="164" fontId="18" fillId="0" borderId="46" xfId="2" applyNumberFormat="1" applyFont="1" applyBorder="1" applyAlignment="1">
      <alignment horizontal="center" vertical="center" wrapText="1"/>
    </xf>
    <xf numFmtId="164" fontId="25" fillId="0" borderId="4" xfId="2" applyNumberFormat="1" applyFont="1" applyBorder="1" applyAlignment="1">
      <alignment horizontal="right" vertical="center"/>
    </xf>
    <xf numFmtId="164" fontId="3" fillId="0" borderId="0" xfId="2" applyNumberFormat="1" applyAlignment="1">
      <alignment vertical="center" wrapText="1"/>
    </xf>
    <xf numFmtId="165" fontId="16" fillId="0" borderId="0" xfId="2" applyNumberFormat="1" applyFont="1" applyAlignment="1" applyProtection="1">
      <alignment horizontal="center" vertical="center" wrapText="1"/>
      <protection locked="0"/>
    </xf>
    <xf numFmtId="0" fontId="0" fillId="0" borderId="0" xfId="0" applyAlignment="1">
      <alignment vertical="center" wrapText="1"/>
    </xf>
    <xf numFmtId="0" fontId="0" fillId="0" borderId="0" xfId="0" applyAlignment="1">
      <alignment horizontal="right" vertical="center" wrapText="1" indent="1"/>
    </xf>
    <xf numFmtId="0" fontId="0" fillId="0" borderId="0" xfId="0" applyAlignment="1">
      <alignment horizontal="left" vertical="center" wrapText="1"/>
    </xf>
    <xf numFmtId="0" fontId="0" fillId="0" borderId="0" xfId="0" applyAlignment="1" applyProtection="1">
      <alignment horizontal="right" vertical="center" wrapText="1" indent="1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0" borderId="0" xfId="0" applyAlignment="1" applyProtection="1">
      <alignment horizontal="left" vertical="center" wrapText="1"/>
      <protection locked="0"/>
    </xf>
    <xf numFmtId="3" fontId="15" fillId="0" borderId="1" xfId="0" applyNumberFormat="1" applyFont="1" applyBorder="1" applyAlignment="1" applyProtection="1">
      <alignment horizontal="right" vertical="center" wrapText="1" indent="1"/>
      <protection locked="0"/>
    </xf>
    <xf numFmtId="0" fontId="15" fillId="0" borderId="52" xfId="0" applyFont="1" applyBorder="1" applyAlignment="1">
      <alignment vertical="center" wrapText="1"/>
    </xf>
    <xf numFmtId="0" fontId="15" fillId="0" borderId="3" xfId="0" applyFont="1" applyBorder="1" applyAlignment="1">
      <alignment horizontal="left" vertical="center"/>
    </xf>
    <xf numFmtId="164" fontId="34" fillId="0" borderId="0" xfId="0" applyNumberFormat="1" applyFont="1" applyAlignment="1">
      <alignment horizontal="right" vertical="center" wrapText="1" indent="1"/>
    </xf>
    <xf numFmtId="164" fontId="35" fillId="0" borderId="1" xfId="0" applyNumberFormat="1" applyFont="1" applyBorder="1" applyAlignment="1">
      <alignment horizontal="right" vertical="center" wrapText="1" indent="1"/>
    </xf>
    <xf numFmtId="0" fontId="35" fillId="0" borderId="5" xfId="0" applyFont="1" applyBorder="1" applyAlignment="1">
      <alignment horizontal="left" vertical="center" wrapText="1" indent="1"/>
    </xf>
    <xf numFmtId="0" fontId="10" fillId="0" borderId="6" xfId="0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49" fontId="6" fillId="0" borderId="3" xfId="1" applyNumberFormat="1" applyFont="1" applyBorder="1" applyAlignment="1">
      <alignment horizontal="center" vertical="center" wrapText="1"/>
    </xf>
    <xf numFmtId="49" fontId="13" fillId="0" borderId="15" xfId="1" applyNumberFormat="1" applyFont="1" applyBorder="1" applyAlignment="1">
      <alignment horizontal="center" vertical="center" wrapText="1"/>
    </xf>
    <xf numFmtId="0" fontId="36" fillId="0" borderId="0" xfId="0" applyFont="1" applyAlignment="1">
      <alignment vertical="center" wrapText="1"/>
    </xf>
    <xf numFmtId="49" fontId="13" fillId="0" borderId="9" xfId="1" applyNumberFormat="1" applyFont="1" applyBorder="1" applyAlignment="1">
      <alignment horizontal="center" vertical="center" wrapText="1"/>
    </xf>
    <xf numFmtId="166" fontId="0" fillId="0" borderId="0" xfId="0" applyNumberFormat="1" applyAlignment="1">
      <alignment vertical="center" wrapText="1"/>
    </xf>
    <xf numFmtId="0" fontId="13" fillId="0" borderId="11" xfId="1" applyFont="1" applyBorder="1" applyAlignment="1">
      <alignment horizontal="left" vertical="center" wrapText="1" indent="6"/>
    </xf>
    <xf numFmtId="49" fontId="13" fillId="0" borderId="12" xfId="1" applyNumberFormat="1" applyFont="1" applyBorder="1" applyAlignment="1">
      <alignment horizontal="center" vertical="center" wrapText="1"/>
    </xf>
    <xf numFmtId="49" fontId="13" fillId="0" borderId="25" xfId="1" applyNumberFormat="1" applyFont="1" applyBorder="1" applyAlignment="1">
      <alignment horizontal="center" vertical="center" wrapText="1"/>
    </xf>
    <xf numFmtId="49" fontId="13" fillId="0" borderId="22" xfId="1" applyNumberFormat="1" applyFont="1" applyBorder="1" applyAlignment="1">
      <alignment horizontal="center" vertical="center" wrapText="1"/>
    </xf>
    <xf numFmtId="49" fontId="13" fillId="0" borderId="28" xfId="1" applyNumberFormat="1" applyFont="1" applyBorder="1" applyAlignment="1">
      <alignment horizontal="center" vertical="center" wrapText="1"/>
    </xf>
    <xf numFmtId="0" fontId="2" fillId="0" borderId="31" xfId="1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164" fontId="2" fillId="0" borderId="33" xfId="0" applyNumberFormat="1" applyFont="1" applyBorder="1" applyAlignment="1">
      <alignment horizontal="right" vertical="center" wrapText="1" indent="1"/>
    </xf>
    <xf numFmtId="0" fontId="17" fillId="0" borderId="53" xfId="0" applyFont="1" applyBorder="1" applyAlignment="1">
      <alignment horizontal="center" vertical="center" wrapText="1"/>
    </xf>
    <xf numFmtId="0" fontId="2" fillId="0" borderId="46" xfId="0" applyFont="1" applyBorder="1" applyAlignment="1">
      <alignment horizontal="center" vertical="center" wrapText="1"/>
    </xf>
    <xf numFmtId="0" fontId="37" fillId="0" borderId="0" xfId="0" applyFont="1" applyAlignment="1">
      <alignment vertical="center" wrapText="1"/>
    </xf>
    <xf numFmtId="164" fontId="2" fillId="0" borderId="0" xfId="0" applyNumberFormat="1" applyFont="1" applyAlignment="1">
      <alignment horizontal="right" vertical="center" wrapText="1" indent="1"/>
    </xf>
    <xf numFmtId="0" fontId="17" fillId="0" borderId="0" xfId="0" applyFont="1" applyAlignment="1">
      <alignment horizontal="left" vertical="center" wrapText="1" indent="1"/>
    </xf>
    <xf numFmtId="0" fontId="13" fillId="0" borderId="0" xfId="0" applyFont="1" applyAlignment="1">
      <alignment horizontal="center" vertical="center" wrapText="1"/>
    </xf>
    <xf numFmtId="0" fontId="28" fillId="0" borderId="0" xfId="0" applyFont="1" applyAlignment="1">
      <alignment vertical="center" wrapText="1"/>
    </xf>
    <xf numFmtId="0" fontId="10" fillId="0" borderId="6" xfId="0" applyFont="1" applyBorder="1" applyAlignment="1">
      <alignment horizontal="center" wrapText="1"/>
    </xf>
    <xf numFmtId="0" fontId="10" fillId="0" borderId="3" xfId="0" applyFont="1" applyBorder="1" applyAlignment="1">
      <alignment horizontal="center" wrapText="1"/>
    </xf>
    <xf numFmtId="0" fontId="14" fillId="0" borderId="25" xfId="0" applyFont="1" applyBorder="1" applyAlignment="1">
      <alignment horizontal="center" wrapText="1"/>
    </xf>
    <xf numFmtId="0" fontId="14" fillId="0" borderId="22" xfId="0" applyFont="1" applyBorder="1" applyAlignment="1">
      <alignment horizontal="center" wrapText="1"/>
    </xf>
    <xf numFmtId="0" fontId="14" fillId="0" borderId="9" xfId="0" applyFont="1" applyBorder="1" applyAlignment="1">
      <alignment horizontal="center" wrapText="1"/>
    </xf>
    <xf numFmtId="0" fontId="14" fillId="0" borderId="16" xfId="0" applyFont="1" applyBorder="1" applyAlignment="1">
      <alignment wrapText="1"/>
    </xf>
    <xf numFmtId="164" fontId="8" fillId="0" borderId="24" xfId="1" applyNumberFormat="1" applyFont="1" applyBorder="1" applyAlignment="1" applyProtection="1">
      <alignment horizontal="right" vertical="center" wrapText="1"/>
      <protection locked="0"/>
    </xf>
    <xf numFmtId="164" fontId="13" fillId="0" borderId="19" xfId="1" applyNumberFormat="1" applyFont="1" applyBorder="1" applyAlignment="1">
      <alignment horizontal="right" vertical="center" wrapText="1" indent="1"/>
    </xf>
    <xf numFmtId="164" fontId="17" fillId="0" borderId="13" xfId="0" applyNumberFormat="1" applyFont="1" applyBorder="1" applyAlignment="1" applyProtection="1">
      <alignment horizontal="right" vertical="center" wrapText="1" indent="1"/>
      <protection locked="0"/>
    </xf>
    <xf numFmtId="0" fontId="17" fillId="0" borderId="54" xfId="0" applyFont="1" applyBorder="1" applyAlignment="1" applyProtection="1">
      <alignment horizontal="center" vertical="center" wrapText="1"/>
      <protection locked="0"/>
    </xf>
    <xf numFmtId="0" fontId="17" fillId="0" borderId="55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17" fillId="0" borderId="29" xfId="0" applyFont="1" applyBorder="1" applyAlignment="1" applyProtection="1">
      <alignment horizontal="right" vertical="center" wrapText="1" indent="1"/>
      <protection locked="0"/>
    </xf>
    <xf numFmtId="0" fontId="17" fillId="0" borderId="30" xfId="0" applyFont="1" applyBorder="1" applyAlignment="1" applyProtection="1">
      <alignment horizontal="center" vertical="center" wrapText="1"/>
      <protection locked="0"/>
    </xf>
    <xf numFmtId="0" fontId="17" fillId="0" borderId="46" xfId="0" applyFont="1" applyBorder="1" applyAlignment="1" applyProtection="1">
      <alignment horizontal="center" vertical="center" wrapText="1"/>
      <protection locked="0"/>
    </xf>
    <xf numFmtId="0" fontId="15" fillId="0" borderId="0" xfId="0" applyFont="1" applyAlignment="1">
      <alignment vertical="center"/>
    </xf>
    <xf numFmtId="0" fontId="25" fillId="0" borderId="0" xfId="0" applyFont="1" applyAlignment="1" applyProtection="1">
      <alignment horizontal="right"/>
      <protection locked="0"/>
    </xf>
    <xf numFmtId="0" fontId="17" fillId="0" borderId="0" xfId="0" applyFont="1" applyAlignment="1" applyProtection="1">
      <alignment vertical="center"/>
      <protection locked="0"/>
    </xf>
    <xf numFmtId="0" fontId="16" fillId="0" borderId="0" xfId="0" applyFont="1" applyAlignment="1">
      <alignment vertical="center"/>
    </xf>
    <xf numFmtId="49" fontId="17" fillId="0" borderId="56" xfId="0" applyNumberFormat="1" applyFont="1" applyBorder="1" applyAlignment="1" applyProtection="1">
      <alignment horizontal="right" vertical="center" indent="1"/>
      <protection locked="0"/>
    </xf>
    <xf numFmtId="0" fontId="38" fillId="0" borderId="11" xfId="0" applyFont="1" applyBorder="1" applyAlignment="1" applyProtection="1">
      <alignment horizontal="center" vertical="center"/>
      <protection locked="0"/>
    </xf>
    <xf numFmtId="0" fontId="17" fillId="0" borderId="51" xfId="0" applyFont="1" applyBorder="1" applyAlignment="1" applyProtection="1">
      <alignment vertical="center"/>
      <protection locked="0"/>
    </xf>
    <xf numFmtId="0" fontId="17" fillId="0" borderId="26" xfId="0" applyFont="1" applyBorder="1" applyAlignment="1" applyProtection="1">
      <alignment horizontal="right" vertical="center" indent="1"/>
      <protection locked="0"/>
    </xf>
    <xf numFmtId="0" fontId="38" fillId="0" borderId="27" xfId="0" applyFont="1" applyBorder="1" applyAlignment="1" applyProtection="1">
      <alignment horizontal="center" vertical="center"/>
      <protection locked="0"/>
    </xf>
    <xf numFmtId="0" fontId="17" fillId="0" borderId="48" xfId="0" applyFont="1" applyBorder="1" applyAlignment="1" applyProtection="1">
      <alignment horizontal="center" vertical="center" wrapText="1"/>
      <protection locked="0"/>
    </xf>
    <xf numFmtId="164" fontId="39" fillId="0" borderId="0" xfId="0" applyNumberFormat="1" applyFont="1" applyAlignment="1">
      <alignment vertical="center" wrapText="1"/>
    </xf>
    <xf numFmtId="0" fontId="40" fillId="0" borderId="0" xfId="0" applyFont="1" applyAlignment="1" applyProtection="1">
      <alignment horizontal="right" vertical="top"/>
      <protection locked="0"/>
    </xf>
    <xf numFmtId="164" fontId="26" fillId="0" borderId="0" xfId="0" applyNumberFormat="1" applyFont="1" applyAlignment="1" applyProtection="1">
      <alignment vertical="center" wrapText="1"/>
      <protection locked="0"/>
    </xf>
    <xf numFmtId="164" fontId="39" fillId="0" borderId="0" xfId="0" applyNumberFormat="1" applyFont="1" applyAlignment="1" applyProtection="1">
      <alignment horizontal="left" vertical="center" wrapText="1"/>
      <protection locked="0"/>
    </xf>
    <xf numFmtId="164" fontId="17" fillId="0" borderId="13" xfId="0" applyNumberFormat="1" applyFont="1" applyBorder="1" applyAlignment="1">
      <alignment horizontal="right" vertical="center" wrapText="1" indent="1"/>
    </xf>
    <xf numFmtId="0" fontId="17" fillId="0" borderId="54" xfId="0" applyFont="1" applyBorder="1" applyAlignment="1">
      <alignment horizontal="center" vertical="center" wrapText="1"/>
    </xf>
    <xf numFmtId="0" fontId="17" fillId="0" borderId="55" xfId="0" applyFont="1" applyBorder="1" applyAlignment="1">
      <alignment horizontal="center" vertical="center" wrapText="1"/>
    </xf>
    <xf numFmtId="164" fontId="34" fillId="0" borderId="0" xfId="0" applyNumberFormat="1" applyFont="1" applyAlignment="1">
      <alignment vertical="center" wrapText="1"/>
    </xf>
    <xf numFmtId="164" fontId="2" fillId="0" borderId="1" xfId="0" applyNumberFormat="1" applyFont="1" applyBorder="1" applyAlignment="1">
      <alignment horizontal="right" vertical="center" wrapText="1" indent="1"/>
    </xf>
    <xf numFmtId="0" fontId="17" fillId="0" borderId="2" xfId="0" applyFont="1" applyBorder="1" applyAlignment="1">
      <alignment horizontal="left" vertical="center" wrapText="1" indent="1"/>
    </xf>
    <xf numFmtId="0" fontId="6" fillId="0" borderId="3" xfId="0" applyFont="1" applyBorder="1" applyAlignment="1">
      <alignment horizontal="center" vertical="center" wrapText="1"/>
    </xf>
    <xf numFmtId="164" fontId="6" fillId="0" borderId="1" xfId="0" applyNumberFormat="1" applyFont="1" applyBorder="1" applyAlignment="1" applyProtection="1">
      <alignment horizontal="right" vertical="center" wrapText="1" indent="1"/>
      <protection locked="0"/>
    </xf>
    <xf numFmtId="49" fontId="8" fillId="0" borderId="22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horizontal="right" vertical="center" wrapText="1" indent="1"/>
    </xf>
    <xf numFmtId="0" fontId="13" fillId="0" borderId="0" xfId="0" applyFont="1" applyAlignment="1">
      <alignment vertical="center" wrapText="1"/>
    </xf>
    <xf numFmtId="0" fontId="13" fillId="0" borderId="0" xfId="0" applyFont="1" applyAlignment="1">
      <alignment horizontal="left" vertical="center" wrapText="1"/>
    </xf>
    <xf numFmtId="0" fontId="41" fillId="0" borderId="52" xfId="0" applyFont="1" applyBorder="1" applyAlignment="1">
      <alignment horizontal="left" wrapText="1" indent="1"/>
    </xf>
    <xf numFmtId="0" fontId="10" fillId="0" borderId="3" xfId="0" applyFont="1" applyBorder="1" applyAlignment="1">
      <alignment horizontal="center" vertical="center" wrapText="1"/>
    </xf>
    <xf numFmtId="164" fontId="8" fillId="0" borderId="21" xfId="0" applyNumberFormat="1" applyFont="1" applyBorder="1" applyAlignment="1" applyProtection="1">
      <alignment horizontal="right" vertical="center" wrapText="1" indent="1"/>
      <protection locked="0"/>
    </xf>
    <xf numFmtId="0" fontId="8" fillId="0" borderId="5" xfId="1" applyFont="1" applyBorder="1" applyAlignment="1">
      <alignment horizontal="left" vertical="center" wrapText="1" indent="1"/>
    </xf>
    <xf numFmtId="0" fontId="8" fillId="0" borderId="17" xfId="1" applyFont="1" applyBorder="1" applyAlignment="1">
      <alignment horizontal="left" vertical="center" wrapText="1" indent="1"/>
    </xf>
    <xf numFmtId="49" fontId="8" fillId="0" borderId="9" xfId="0" applyNumberFormat="1" applyFont="1" applyBorder="1" applyAlignment="1">
      <alignment horizontal="center" vertical="center" wrapText="1"/>
    </xf>
    <xf numFmtId="0" fontId="8" fillId="0" borderId="8" xfId="1" applyFont="1" applyBorder="1" applyAlignment="1">
      <alignment horizontal="left" vertical="center" wrapText="1" indent="1"/>
    </xf>
    <xf numFmtId="164" fontId="6" fillId="0" borderId="33" xfId="0" applyNumberFormat="1" applyFont="1" applyBorder="1" applyAlignment="1">
      <alignment horizontal="right" vertical="center" wrapText="1" indent="1"/>
    </xf>
    <xf numFmtId="0" fontId="2" fillId="0" borderId="3" xfId="0" applyFont="1" applyBorder="1" applyAlignment="1">
      <alignment horizontal="center" vertical="center" wrapText="1"/>
    </xf>
    <xf numFmtId="164" fontId="6" fillId="0" borderId="33" xfId="0" applyNumberFormat="1" applyFont="1" applyBorder="1" applyAlignment="1" applyProtection="1">
      <alignment horizontal="right" vertical="center" wrapText="1" indent="1"/>
      <protection locked="0"/>
    </xf>
    <xf numFmtId="0" fontId="6" fillId="0" borderId="2" xfId="0" applyFont="1" applyBorder="1" applyAlignment="1">
      <alignment horizontal="left" vertical="center" wrapText="1" indent="1"/>
    </xf>
    <xf numFmtId="164" fontId="13" fillId="0" borderId="26" xfId="0" applyNumberFormat="1" applyFont="1" applyBorder="1" applyAlignment="1" applyProtection="1">
      <alignment horizontal="right" vertical="center" wrapText="1" indent="1"/>
      <protection locked="0"/>
    </xf>
    <xf numFmtId="49" fontId="8" fillId="0" borderId="28" xfId="0" applyNumberFormat="1" applyFont="1" applyBorder="1" applyAlignment="1">
      <alignment horizontal="center" vertical="center" wrapText="1"/>
    </xf>
    <xf numFmtId="164" fontId="17" fillId="0" borderId="13" xfId="0" applyNumberFormat="1" applyFont="1" applyBorder="1" applyAlignment="1">
      <alignment horizontal="center" vertical="center" wrapText="1"/>
    </xf>
    <xf numFmtId="0" fontId="17" fillId="0" borderId="29" xfId="0" applyFont="1" applyBorder="1" applyAlignment="1" applyProtection="1">
      <alignment horizontal="center" vertical="center" wrapText="1"/>
      <protection locked="0"/>
    </xf>
    <xf numFmtId="49" fontId="17" fillId="0" borderId="56" xfId="0" applyNumberFormat="1" applyFont="1" applyBorder="1" applyAlignment="1" applyProtection="1">
      <alignment horizontal="right" vertical="center"/>
      <protection locked="0"/>
    </xf>
    <xf numFmtId="0" fontId="17" fillId="0" borderId="51" xfId="0" applyFont="1" applyBorder="1" applyAlignment="1" applyProtection="1">
      <alignment horizontal="center" vertical="center" wrapText="1"/>
      <protection locked="0"/>
    </xf>
    <xf numFmtId="49" fontId="17" fillId="0" borderId="26" xfId="0" applyNumberFormat="1" applyFont="1" applyBorder="1" applyAlignment="1" applyProtection="1">
      <alignment horizontal="right" vertical="center"/>
      <protection locked="0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7" fillId="0" borderId="29" xfId="0" applyFont="1" applyBorder="1" applyAlignment="1">
      <alignment horizontal="center" vertical="center" wrapText="1"/>
    </xf>
    <xf numFmtId="0" fontId="17" fillId="0" borderId="30" xfId="0" applyFont="1" applyBorder="1" applyAlignment="1">
      <alignment horizontal="center" vertical="center" wrapText="1"/>
    </xf>
    <xf numFmtId="0" fontId="17" fillId="0" borderId="46" xfId="0" applyFont="1" applyBorder="1" applyAlignment="1">
      <alignment horizontal="center" vertical="center" wrapText="1"/>
    </xf>
    <xf numFmtId="0" fontId="25" fillId="0" borderId="0" xfId="0" applyFont="1" applyAlignment="1">
      <alignment horizontal="right"/>
    </xf>
    <xf numFmtId="0" fontId="17" fillId="0" borderId="0" xfId="0" applyFont="1" applyAlignment="1">
      <alignment vertical="center"/>
    </xf>
    <xf numFmtId="49" fontId="17" fillId="0" borderId="56" xfId="0" applyNumberFormat="1" applyFont="1" applyBorder="1" applyAlignment="1">
      <alignment horizontal="right" vertical="center"/>
    </xf>
    <xf numFmtId="0" fontId="38" fillId="0" borderId="11" xfId="0" applyFont="1" applyBorder="1" applyAlignment="1">
      <alignment horizontal="center" vertical="center"/>
    </xf>
    <xf numFmtId="0" fontId="17" fillId="0" borderId="51" xfId="0" applyFont="1" applyBorder="1" applyAlignment="1">
      <alignment horizontal="center" vertical="center" wrapText="1"/>
    </xf>
    <xf numFmtId="49" fontId="17" fillId="0" borderId="26" xfId="0" applyNumberFormat="1" applyFont="1" applyBorder="1" applyAlignment="1">
      <alignment horizontal="right" vertical="center"/>
    </xf>
    <xf numFmtId="0" fontId="38" fillId="0" borderId="27" xfId="0" applyFont="1" applyBorder="1" applyAlignment="1">
      <alignment horizontal="center" vertical="center" wrapText="1"/>
    </xf>
    <xf numFmtId="0" fontId="17" fillId="0" borderId="48" xfId="0" applyFont="1" applyBorder="1" applyAlignment="1">
      <alignment horizontal="center" vertical="center" wrapText="1"/>
    </xf>
    <xf numFmtId="164" fontId="37" fillId="0" borderId="4" xfId="0" applyNumberFormat="1" applyFont="1" applyBorder="1" applyAlignment="1">
      <alignment horizontal="right" vertical="center" wrapText="1"/>
    </xf>
    <xf numFmtId="164" fontId="39" fillId="0" borderId="0" xfId="0" applyNumberFormat="1" applyFont="1" applyAlignment="1">
      <alignment horizontal="left" vertical="center" wrapText="1"/>
    </xf>
    <xf numFmtId="0" fontId="25" fillId="0" borderId="0" xfId="0" applyFont="1" applyAlignment="1">
      <alignment horizontal="center"/>
    </xf>
    <xf numFmtId="0" fontId="0" fillId="0" borderId="57" xfId="0" applyBorder="1"/>
    <xf numFmtId="0" fontId="25" fillId="0" borderId="57" xfId="0" applyFont="1" applyBorder="1" applyAlignment="1">
      <alignment horizontal="center"/>
    </xf>
    <xf numFmtId="0" fontId="39" fillId="0" borderId="0" xfId="0" applyFont="1" applyProtection="1">
      <protection locked="0"/>
    </xf>
    <xf numFmtId="0" fontId="15" fillId="0" borderId="0" xfId="0" applyFont="1"/>
    <xf numFmtId="164" fontId="6" fillId="0" borderId="1" xfId="0" applyNumberFormat="1" applyFont="1" applyBorder="1" applyAlignment="1">
      <alignment vertical="center"/>
    </xf>
    <xf numFmtId="164" fontId="6" fillId="0" borderId="2" xfId="0" applyNumberFormat="1" applyFont="1" applyBorder="1" applyAlignment="1">
      <alignment vertical="center"/>
    </xf>
    <xf numFmtId="0" fontId="21" fillId="0" borderId="2" xfId="0" applyFont="1" applyBorder="1" applyAlignment="1">
      <alignment vertical="center" wrapText="1"/>
    </xf>
    <xf numFmtId="0" fontId="6" fillId="0" borderId="3" xfId="0" applyFont="1" applyBorder="1" applyAlignment="1">
      <alignment horizontal="center" vertical="center"/>
    </xf>
    <xf numFmtId="164" fontId="6" fillId="0" borderId="24" xfId="0" applyNumberFormat="1" applyFont="1" applyBorder="1" applyAlignment="1">
      <alignment vertical="center"/>
    </xf>
    <xf numFmtId="164" fontId="8" fillId="0" borderId="16" xfId="0" applyNumberFormat="1" applyFont="1" applyBorder="1" applyAlignment="1" applyProtection="1">
      <alignment vertical="center"/>
      <protection locked="0"/>
    </xf>
    <xf numFmtId="0" fontId="8" fillId="0" borderId="16" xfId="0" applyFont="1" applyBorder="1" applyAlignment="1">
      <alignment vertical="center" wrapText="1"/>
    </xf>
    <xf numFmtId="0" fontId="8" fillId="0" borderId="25" xfId="0" applyFont="1" applyBorder="1" applyAlignment="1">
      <alignment horizontal="center" vertical="center"/>
    </xf>
    <xf numFmtId="164" fontId="6" fillId="0" borderId="18" xfId="0" applyNumberFormat="1" applyFont="1" applyBorder="1" applyAlignment="1">
      <alignment vertical="center"/>
    </xf>
    <xf numFmtId="164" fontId="8" fillId="0" borderId="17" xfId="0" applyNumberFormat="1" applyFont="1" applyBorder="1" applyAlignment="1" applyProtection="1">
      <alignment vertical="center"/>
      <protection locked="0"/>
    </xf>
    <xf numFmtId="0" fontId="8" fillId="0" borderId="17" xfId="0" applyFont="1" applyBorder="1" applyAlignment="1">
      <alignment vertical="center" wrapText="1"/>
    </xf>
    <xf numFmtId="0" fontId="8" fillId="0" borderId="22" xfId="0" applyFont="1" applyBorder="1" applyAlignment="1">
      <alignment horizontal="center" vertical="center"/>
    </xf>
    <xf numFmtId="164" fontId="6" fillId="0" borderId="19" xfId="0" applyNumberFormat="1" applyFont="1" applyBorder="1" applyAlignment="1">
      <alignment vertical="center"/>
    </xf>
    <xf numFmtId="164" fontId="8" fillId="0" borderId="8" xfId="0" applyNumberFormat="1" applyFont="1" applyBorder="1" applyAlignment="1" applyProtection="1">
      <alignment vertical="center"/>
      <protection locked="0"/>
    </xf>
    <xf numFmtId="0" fontId="8" fillId="0" borderId="8" xfId="0" applyFont="1" applyBorder="1" applyAlignment="1">
      <alignment vertical="center" wrapText="1"/>
    </xf>
    <xf numFmtId="0" fontId="8" fillId="0" borderId="9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42" fillId="0" borderId="0" xfId="0" applyFont="1"/>
    <xf numFmtId="0" fontId="43" fillId="0" borderId="0" xfId="0" applyFont="1" applyAlignment="1" applyProtection="1">
      <alignment horizontal="right"/>
      <protection locked="0"/>
    </xf>
    <xf numFmtId="0" fontId="42" fillId="0" borderId="0" xfId="0" applyFont="1" applyProtection="1">
      <protection locked="0"/>
    </xf>
    <xf numFmtId="0" fontId="29" fillId="0" borderId="0" xfId="0" applyFont="1" applyProtection="1">
      <protection locked="0"/>
    </xf>
    <xf numFmtId="0" fontId="39" fillId="0" borderId="0" xfId="0" applyFont="1" applyProtection="1">
      <protection locked="0"/>
    </xf>
    <xf numFmtId="0" fontId="39" fillId="0" borderId="0" xfId="0" applyFont="1" applyAlignment="1" applyProtection="1">
      <alignment horizontal="left"/>
      <protection locked="0"/>
    </xf>
    <xf numFmtId="0" fontId="44" fillId="0" borderId="0" xfId="0" applyFont="1" applyProtection="1">
      <protection locked="0"/>
    </xf>
    <xf numFmtId="0" fontId="11" fillId="0" borderId="0" xfId="0" applyFont="1" applyAlignment="1">
      <alignment horizontal="center" wrapText="1"/>
    </xf>
    <xf numFmtId="0" fontId="19" fillId="0" borderId="0" xfId="0" applyFont="1" applyAlignment="1">
      <alignment horizontal="right"/>
    </xf>
  </cellXfs>
  <cellStyles count="3">
    <cellStyle name="Normál" xfId="0" builtinId="0"/>
    <cellStyle name="Normál 2" xfId="2" xr:uid="{B6946ED9-E697-4499-81E4-FF2A1C07710C}"/>
    <cellStyle name="Normál_KVRENMUNKA" xfId="1" xr:uid="{E370FA06-8B42-4A88-909A-107596EE413E}"/>
  </cellStyles>
  <dxfs count="2">
    <dxf>
      <font>
        <b val="0"/>
        <condense val="0"/>
        <extend val="0"/>
        <color indexed="10"/>
      </font>
    </dxf>
    <dxf>
      <font>
        <b val="0"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M&#225;solat%20-%202020.%20&#201;VI%20K&#214;LTS&#201;GVET&#201;SI%20T&#193;BL&#193;K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RTALOMJEGYZÉK"/>
      <sheetName val="ALAPADATOK"/>
      <sheetName val="KV_ÖSSZEFÜGGÉSEK"/>
      <sheetName val="RM_2.1.sz.mell."/>
      <sheetName val="RM_2.2.sz.mell."/>
      <sheetName val="RM_ELLENŐRZÉS"/>
      <sheetName val="RM_3.sz.mell."/>
      <sheetName val="RM_4.sz.mell."/>
      <sheetName val="RM_5.sz.mell."/>
      <sheetName val="RM_6.1.sz.mell"/>
      <sheetName val="RM_6.1.1.sz.mell"/>
      <sheetName val="RM_6.1.2.sz.mell"/>
      <sheetName val="RM_6.1.3.sz.mell"/>
      <sheetName val="RM_6.2.sz.mell"/>
      <sheetName val="RM_6.2.1.sz.mell"/>
      <sheetName val="RM_6.2.2.sz.mell"/>
      <sheetName val="RM_6.2.3.sz.mell"/>
      <sheetName val="RM_6.3.sz.mell"/>
      <sheetName val="RM_6.3.1.sz.mell"/>
      <sheetName val="RM_6.3.2.sz.mell"/>
      <sheetName val="RM_6.3.3.sz.mell"/>
      <sheetName val="RM_6.4.sz.mell"/>
      <sheetName val="RM_6.4.1.sz.mell"/>
      <sheetName val="RM_6.4.2.sz.mell"/>
      <sheetName val="RM_6.4.3.sz.mell"/>
      <sheetName val="RM_6.5.sz.mell"/>
      <sheetName val="RM_6.5.1.sz.mell"/>
      <sheetName val="RM_6.5.2.sz.mell"/>
      <sheetName val="RM_6.5.3.sz.mell"/>
      <sheetName val="RM_6.6.sz.mell"/>
      <sheetName val="RM_6.6.1.sz.mell"/>
      <sheetName val="RM_6.6.2.sz.mell"/>
      <sheetName val="RM_6.6.3.sz.mell"/>
      <sheetName val="RM_6.7.sz.mell"/>
      <sheetName val="RM_6.7.1.sz.mell"/>
      <sheetName val="RM_6.7.2.sz.mell"/>
      <sheetName val="RM_6.7.3.sz.mell"/>
      <sheetName val="RM_6.8.sz.mell"/>
      <sheetName val="RM_6.8.1.sz.mell"/>
      <sheetName val="RM_6.8.2.sz.mell"/>
      <sheetName val="RM_6.8.3.sz.mell"/>
      <sheetName val="RM_6.9.sz.mell"/>
      <sheetName val="RM_6.9.1.sz.mell"/>
      <sheetName val="RM_6.9.2.sz.mell"/>
      <sheetName val="RM_6.9.3.sz.mell"/>
      <sheetName val="RM_6.10.sz.mell"/>
      <sheetName val="RM_6.10.1.sz.mell"/>
      <sheetName val="RM_6.10.2.sz.mell"/>
      <sheetName val="RM_6.10.3.sz.mell"/>
      <sheetName val="RM_6.11.sz.mell"/>
      <sheetName val="RM_6.11.1.sz.mell"/>
      <sheetName val="RM_6.11.2.sz.mell"/>
      <sheetName val="RM_6.11.3.sz.mell"/>
      <sheetName val="RM_6.12.sz.mell"/>
      <sheetName val="RM_6.12.1.sz.mell"/>
      <sheetName val="RM_6.12.2.sz.mell"/>
      <sheetName val="RM_6.12.3.sz.mell"/>
      <sheetName val="RM_7.sz.mell"/>
      <sheetName val="KVI_MOD_TARTALOMJEGYZÉK"/>
      <sheetName val="KVI_MOD_ALAPADATOK"/>
      <sheetName val="KVI_MOD_ÖSSZEFÜGGÉSEK"/>
      <sheetName val="KVI_MOD_1.1.sz.mell."/>
      <sheetName val="KVI_MOD_1.2.sz.mell."/>
      <sheetName val="KVI_MOD_1.3.sz.mell."/>
      <sheetName val="KVI_MOD_1.4.sz.mell."/>
      <sheetName val="KVI_MOD_2.1.sz.mell"/>
      <sheetName val="KVI_MOD_2.2.sz.mell"/>
      <sheetName val="KVI_MOD_ELLENŐRZÉS"/>
      <sheetName val="KVI_MOD_3.sz.mell."/>
      <sheetName val="KVI_MOD_4.sz.mell."/>
      <sheetName val="KVI_MOD_5.sz.mell."/>
      <sheetName val="KVI_MOD_6.sz.mell."/>
      <sheetName val="KVI_MOD_7.sz.mell."/>
      <sheetName val="KVI_MOD_8.sz.mell."/>
      <sheetName val="KVI_MOD_9.1.sz.mell"/>
      <sheetName val="KVI_MOD_9.1.1.sz.mell"/>
      <sheetName val="KVI_MOD_9.1.2.sz.mell"/>
      <sheetName val="KVI_MOD_9.1.3.sz.mell"/>
      <sheetName val="KVI_MOD_9.2.sz.mell"/>
      <sheetName val="KVI_MOD_9.2.1.sz.mell"/>
      <sheetName val="KVI_MOD_9.2.2.sz.mell"/>
      <sheetName val="KVI_MOD_9.2.3.sz.mell"/>
      <sheetName val="KVI_MOD_9.3.sz.mell"/>
      <sheetName val="KVI_MOD_9.3.1.sz.mell"/>
      <sheetName val="KVI_MOD_9.3.2.sz.mell"/>
      <sheetName val="KVI_MOD_9.3.3.sz.mell"/>
      <sheetName val="KVI_MOD_9.4.sz.mell"/>
      <sheetName val="KVI_MOD_9.4.1.sz.mell"/>
      <sheetName val="KVI_MOD_9.4.2.sz.mell"/>
      <sheetName val="KVI_MOD_9.4.3.sz.mell"/>
      <sheetName val="KVI_MOD_9.5.sz.mell"/>
      <sheetName val="KVI_MOD_9.5.1.sz.mell"/>
      <sheetName val="KVI_MOD_9.5.2.sz.mell"/>
      <sheetName val="KVI_MOD_9.5.3.sz.mell"/>
      <sheetName val="KVI_MOD_9.6.sz.mell"/>
      <sheetName val="KVI_MOD_9.6.1.sz.mell"/>
      <sheetName val="KVI_MOD_9.6.2.sz.mell"/>
      <sheetName val="KVI_MOD_9.6.3.sz.mell"/>
      <sheetName val="KVI_MOD_9.7.sz.mell"/>
      <sheetName val="KVI_MOD_9.7.1.sz.mell"/>
      <sheetName val="KVI_MOD_9.7.2.sz.mell"/>
      <sheetName val="KVI_MOD_9.7.3.sz.mell"/>
      <sheetName val="KVI_MOD_9.8.sz.mell"/>
      <sheetName val="KVI_MOD_9.8.1.sz.mell"/>
      <sheetName val="KVI_MOD_9.8.2.sz.mell"/>
      <sheetName val="KVI_MOD_9.8.3.sz.mell"/>
      <sheetName val="KVI_MOD_9.9.sz.mell"/>
      <sheetName val="KVI_MOD_9.9.1.sz.mell"/>
      <sheetName val="KVI_MOD_9.9.2.sz.mell"/>
      <sheetName val="KVI_MOD_9.9.3.sz.mell"/>
      <sheetName val="KVI_MOD_9.10.sz.mell"/>
      <sheetName val="KVI_MOD_9.10.1.sz.mell"/>
      <sheetName val="KVI_MOD_9.10.2.sz.mell"/>
      <sheetName val="KVI_MOD_9.10.3.sz.mell"/>
      <sheetName val="KVI_MOD_9.11.sz.mell"/>
      <sheetName val="KVI_MOD_9.11.1.sz.mell"/>
      <sheetName val="KVI_MOD_9.11.2.sz.mell"/>
      <sheetName val="KVI_MOD_9.11.3.sz.mell"/>
      <sheetName val="KVI_MOD_9.12.sz.mell"/>
      <sheetName val="KVI_MOD_9.12.1.sz.mell"/>
      <sheetName val="KVI_MOD_9.12.2.sz.mell"/>
      <sheetName val="KVI_MOD_9.12.3.sz.mell"/>
      <sheetName val="KVI_MOD_10.sz.mell"/>
      <sheetName val="E_TARTALOMJEGYZÉK"/>
      <sheetName val="E_ALAPADATOK"/>
      <sheetName val="E_ÖSSZEFÜGGÉSEK"/>
      <sheetName val="E_1.1.sz.mell."/>
      <sheetName val="E_1.2.sz.mell."/>
      <sheetName val="E_1.3.sz.mell."/>
      <sheetName val="E_1.4.sz.mell."/>
      <sheetName val="E_2.1.sz.mell."/>
      <sheetName val="E_2.2.sz.mell."/>
      <sheetName val="E_ELLENŐRZÉS"/>
      <sheetName val="E_3.sz.mell."/>
      <sheetName val="E_4.sz.mell."/>
      <sheetName val="E_5.1.sz.mell"/>
      <sheetName val="E_5.1.1.sz.mell"/>
      <sheetName val="E_5.1.2.sz.mell"/>
      <sheetName val="E_5.1.3.sz.mell"/>
      <sheetName val="E_5.2.sz.mell"/>
      <sheetName val="E_5.2.1.sz.mell"/>
      <sheetName val="E_5.2.2.sz.mell"/>
      <sheetName val="E_5.2.3.sz.mell"/>
      <sheetName val="E_5.3.sz.mell"/>
      <sheetName val="E_5.3.1.sz.mell"/>
      <sheetName val="E_5.3.2.sz.mell"/>
      <sheetName val="E_5.3.3.sz.mell"/>
      <sheetName val="E_5.4.sz.mell"/>
      <sheetName val="E_5.4.1.sz.mell"/>
      <sheetName val="E_5.4.2.sz.mell"/>
      <sheetName val="E_5.4.3.sz.mell"/>
      <sheetName val="E_5.5.sz.mell"/>
      <sheetName val="E_5.5.1.sz.mell"/>
      <sheetName val="E_5.5.2.sz.mell"/>
      <sheetName val="E_5.5.3.sz.mell"/>
      <sheetName val="E_5.6.sz.mell"/>
      <sheetName val="E_5.6.1.sz.mell"/>
      <sheetName val="E_5.6.2.sz.mell"/>
      <sheetName val="E_5.6.3.sz.mell"/>
      <sheetName val="E_5.7.sz.mell"/>
      <sheetName val="E_5.7.1.sz.mell"/>
      <sheetName val="E_5.7.2.sz.mell"/>
      <sheetName val="E_5.7.3.sz.mell"/>
      <sheetName val="E_5.8.sz.mell"/>
      <sheetName val="E_5.8.1.sz.mell"/>
      <sheetName val="E_5.8.2.sz.mell"/>
      <sheetName val="E_5.8.3.sz.mell"/>
      <sheetName val="E_5.9.sz.mell"/>
      <sheetName val="E_5.9.1.sz.mell"/>
      <sheetName val="E_5.9.2.sz.mell"/>
      <sheetName val="E_5.9.3.sz.mell"/>
      <sheetName val="E_5.10.sz.mell"/>
      <sheetName val="E_5.10.1.sz.mell"/>
      <sheetName val="E_5.10.2.sz.mell"/>
      <sheetName val="E_5.10.3.sz.mell"/>
      <sheetName val="E_5.11.sz.mell"/>
      <sheetName val="E_5.11.1.sz.mell"/>
      <sheetName val="E_5.11.2.sz.mell"/>
      <sheetName val="E_5.11.3.sz.mell"/>
      <sheetName val="E_5.12.sz.mell"/>
      <sheetName val="E_5.12.1.sz.mell"/>
      <sheetName val="E_5.12.2.sz.mell"/>
      <sheetName val="E_5.12.3.sz.mell"/>
      <sheetName val="IB_TARTALOMJEGYZÉK"/>
      <sheetName val="IB_ALAPADATOK"/>
      <sheetName val="IB_ÖSSZEFÜGGÉSEK"/>
      <sheetName val="IB_1.1.sz.mell."/>
      <sheetName val="IB_1.2.sz.mell."/>
      <sheetName val="IB_1.3.sz.mell."/>
      <sheetName val="IB_1.4.sz.mell."/>
      <sheetName val="IB_2.1.sz.mell"/>
      <sheetName val="IB_2.2.sz.mell"/>
      <sheetName val="IB_ELLENŐRZÉS"/>
      <sheetName val="IB_3.sz.mell."/>
      <sheetName val="IB_4.sz.mell."/>
      <sheetName val="IB_5.sz.mell."/>
      <sheetName val="IB_6.1.sz.mell"/>
      <sheetName val="IB_6.1.1.sz.mell"/>
      <sheetName val="IB_6.1.2.sz.mell"/>
      <sheetName val="IB_6.1.3.sz.mell"/>
      <sheetName val="IB_6.2.sz.mell"/>
      <sheetName val="IB_6.2.1.sz.mell"/>
      <sheetName val="IB_6.2.2.sz.mell"/>
      <sheetName val="IB_6.2.3.sz.mell"/>
      <sheetName val="IB_6.3.sz.mell"/>
      <sheetName val="IB_6.3.1.sz.mell"/>
      <sheetName val="IB_6.3.2.sz.mell"/>
      <sheetName val="IB_6.3.3.sz.mell"/>
      <sheetName val="IB_6.4.sz.mell"/>
      <sheetName val="IB_6.4.1.sz.mell"/>
      <sheetName val="IB_6.4.2.sz.mell"/>
      <sheetName val="IB_6.4.3.sz.mell"/>
      <sheetName val="IB_6.5.sz.mell"/>
      <sheetName val="IB_6.5.1.sz.mell"/>
      <sheetName val="IB_6.5.2.sz.mell"/>
      <sheetName val="IB_6.5.3.sz.mell"/>
      <sheetName val="IB_6.6.sz.mell"/>
      <sheetName val="IB_6.6.1.sz.mell"/>
      <sheetName val="IB_6.6.2.sz.mell"/>
      <sheetName val="IB_6.6.3.sz.mell"/>
      <sheetName val="IB_6.7.sz.mell"/>
      <sheetName val="IB_6.7.1.sz.mell"/>
      <sheetName val="IB_6.7.2.sz.mell"/>
      <sheetName val="IB_6.7.3.sz.mell"/>
      <sheetName val="IB_6.8.sz.mell"/>
      <sheetName val="IB_6.8.1.sz.mell"/>
      <sheetName val="IB_6.8.2.sz.mell"/>
      <sheetName val="IB_6.8.3.sz.mell"/>
      <sheetName val="IB_6.9.sz.mell"/>
      <sheetName val="IB_6.9.1.sz.mell"/>
      <sheetName val="IB_6.9.2.sz.mell"/>
      <sheetName val="IB_6.9.3.sz.mell"/>
      <sheetName val="IB_6.10.sz.mell"/>
      <sheetName val="IB_6.10.1.sz.mell"/>
      <sheetName val="IB_6.10.2.sz.mell"/>
      <sheetName val="IB_6.10.3.sz.mell"/>
      <sheetName val="IB_6.11.sz.mell"/>
      <sheetName val="IB_6.11.1.sz.mell"/>
      <sheetName val="IB_6.11.2.sz.mell"/>
      <sheetName val="IB_6.11.3.sz.mell"/>
      <sheetName val="IB_6.12.sz.mell"/>
      <sheetName val="IB_6.12.1.sz.mell"/>
      <sheetName val="IB_6.12.2.sz.mell"/>
      <sheetName val="IB_6.12.3.sz.mell"/>
      <sheetName val="IB_7.sz.mell."/>
      <sheetName val="Z_TARTALOMJEGYZÉK"/>
      <sheetName val="Z_ALAPADATOK"/>
      <sheetName val="Z_ÖSSZEFÜGGÉSEK"/>
      <sheetName val="Z_1.1.sz.mell."/>
      <sheetName val="Z_1.2.sz.mell."/>
      <sheetName val="Z_1.3.sz.mell."/>
      <sheetName val="Z_1.4.sz.mell."/>
      <sheetName val="Z_2.1.sz.mell"/>
      <sheetName val="Z_2.2.sz.mell"/>
      <sheetName val="Z_ELLENŐRZÉS"/>
      <sheetName val="Z_3.sz.mell."/>
      <sheetName val="Z_4.sz.mell."/>
      <sheetName val="Z_5.sz.mell."/>
      <sheetName val="Z_6.1.sz.mell"/>
      <sheetName val="Z_6.1.1.sz.mell"/>
      <sheetName val="Z_6.1.2.sz.mell"/>
      <sheetName val="Z_6.1.3.sz.mell"/>
      <sheetName val="Z_6.2.sz.mell"/>
      <sheetName val="Z_6.2.1.sz.mell"/>
      <sheetName val="Z_6.2.2.sz.mell"/>
      <sheetName val="Z_6.2.3.sz.mell"/>
      <sheetName val="Z_6.3.sz.mell"/>
      <sheetName val="Z_6.3.1.sz.mell"/>
      <sheetName val="Z_6.3.2.sz.mell"/>
      <sheetName val="Z_6.3.3.sz.mell"/>
      <sheetName val="Z_6.4.sz.mell"/>
      <sheetName val="Z_6.4.1.sz.mell"/>
      <sheetName val="Z_6.4.2.sz.mell"/>
      <sheetName val="Z_6.4.3.sz.mell"/>
      <sheetName val="Z_6.5.sz.mell"/>
      <sheetName val="Z_6.5.1.sz.mell"/>
      <sheetName val="Z_6.5.2.sz.mell"/>
      <sheetName val="Z_6.5.3.sz.mell"/>
      <sheetName val="Z_6.6.sz.mell"/>
      <sheetName val="Z_6.6.1.sz.mell"/>
      <sheetName val="Z_6.6.2.sz.mell"/>
      <sheetName val="Z_6.6.3.sz.mell"/>
      <sheetName val="Z_6.7.sz.mell"/>
      <sheetName val="Z_6.7.1.sz.mell"/>
      <sheetName val="Z_6.7.2.sz.mell"/>
      <sheetName val="Z_6.7.3.sz.mell"/>
      <sheetName val="Z_6.8.sz.mell"/>
      <sheetName val="Z_6.8.1.sz.mell"/>
      <sheetName val="Z_6.8.2.sz.mell"/>
      <sheetName val="Z_6.8.3.sz.mell"/>
      <sheetName val="Z_6.9.sz.mell"/>
      <sheetName val="Z_6.9.1.sz.mell"/>
      <sheetName val="Z_6.9.2.sz.mell"/>
      <sheetName val="Z_6.9.3.sz.mell"/>
      <sheetName val="Z_6.10.sz.mell"/>
      <sheetName val="Z_6.10.1.sz.mell"/>
      <sheetName val="Z_6.10.2.sz.mell"/>
      <sheetName val="Z_6.10.3.sz.mell"/>
      <sheetName val="Z_6.11.sz.mell"/>
      <sheetName val="Z_6.11.1.sz.mell"/>
      <sheetName val="Z_6.11.2.sz.mell"/>
      <sheetName val="Z_6.11.3.sz.mell"/>
      <sheetName val="Z_6.12.sz.mell"/>
      <sheetName val="Z_6.12.1.sz.mell"/>
      <sheetName val="Z_6.12.2.sz.mell"/>
      <sheetName val="Z_6.12.3.sz.mell"/>
      <sheetName val="Z_7.sz.mell"/>
      <sheetName val="Z_8.sz.mell"/>
      <sheetName val="Z_1.tájékoztató_t."/>
      <sheetName val="Z_2.tájékoztató_t."/>
      <sheetName val="Z_3.tájékoztató_t."/>
      <sheetName val="Z_4.tájékoztató_t."/>
      <sheetName val="Z_5.tájékoztató_t."/>
      <sheetName val="Z_6.tájékoztató_t."/>
      <sheetName val="Z_7.1.tájékoztató_t."/>
      <sheetName val="Z_7.2.tájékoztató_t."/>
      <sheetName val="Z_7.3.tájékoztató_t."/>
      <sheetName val="Z_8.tájékoztató_t."/>
      <sheetName val="Z_9.tájékoztató_t."/>
    </sheetNames>
    <sheetDataSet>
      <sheetData sheetId="0">
        <row r="1">
          <cell r="A1">
            <v>2020</v>
          </cell>
        </row>
      </sheetData>
      <sheetData sheetId="1">
        <row r="7">
          <cell r="D7" t="str">
            <v>2020.</v>
          </cell>
        </row>
      </sheetData>
      <sheetData sheetId="2">
        <row r="5">
          <cell r="A5" t="str">
            <v>2020. évi előirányzat BEVÉTELEK</v>
          </cell>
        </row>
        <row r="12">
          <cell r="A12" t="str">
            <v>2020. évi előirányzat KIADÁSOK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52BE40-C929-4814-8BDB-9CB45A104FEF}">
  <sheetPr>
    <tabColor indexed="50"/>
  </sheetPr>
  <dimension ref="A1:I164"/>
  <sheetViews>
    <sheetView zoomScale="120" zoomScaleNormal="120" zoomScaleSheetLayoutView="100" workbookViewId="0">
      <selection activeCell="B1" sqref="B1:C1"/>
    </sheetView>
  </sheetViews>
  <sheetFormatPr defaultColWidth="9.33203125" defaultRowHeight="15.6" x14ac:dyDescent="0.3"/>
  <cols>
    <col min="1" max="1" width="9.44140625" style="1" customWidth="1"/>
    <col min="2" max="2" width="99.33203125" style="1" customWidth="1"/>
    <col min="3" max="3" width="21.6640625" style="2" customWidth="1"/>
    <col min="4" max="4" width="9" style="1" customWidth="1"/>
    <col min="5" max="16384" width="9.33203125" style="1"/>
  </cols>
  <sheetData>
    <row r="1" spans="1:3" ht="18.75" customHeight="1" x14ac:dyDescent="0.3">
      <c r="A1" s="102"/>
      <c r="B1" s="106" t="s">
        <v>270</v>
      </c>
      <c r="C1" s="106"/>
    </row>
    <row r="2" spans="1:3" ht="21.9" customHeight="1" x14ac:dyDescent="0.3">
      <c r="A2" s="105"/>
      <c r="B2" s="104" t="s">
        <v>269</v>
      </c>
      <c r="C2" s="103"/>
    </row>
    <row r="3" spans="1:3" ht="21.9" customHeight="1" x14ac:dyDescent="0.3">
      <c r="A3" s="103"/>
      <c r="B3" s="104" t="str">
        <f>CONCATENATE([1]ALAPADATOK!D7," ÉVI KÖLTSÉGVETÉS")</f>
        <v>2020. ÉVI KÖLTSÉGVETÉS</v>
      </c>
      <c r="C3" s="103"/>
    </row>
    <row r="4" spans="1:3" ht="21.9" customHeight="1" x14ac:dyDescent="0.3">
      <c r="A4" s="103"/>
      <c r="B4" s="104" t="s">
        <v>268</v>
      </c>
      <c r="C4" s="103"/>
    </row>
    <row r="5" spans="1:3" ht="21.9" customHeight="1" x14ac:dyDescent="0.3">
      <c r="A5" s="102"/>
      <c r="B5" s="102"/>
      <c r="C5" s="101"/>
    </row>
    <row r="6" spans="1:3" ht="15.15" customHeight="1" x14ac:dyDescent="0.3">
      <c r="A6" s="100" t="s">
        <v>267</v>
      </c>
      <c r="B6" s="100"/>
      <c r="C6" s="100"/>
    </row>
    <row r="7" spans="1:3" ht="15.15" customHeight="1" thickBot="1" x14ac:dyDescent="0.35">
      <c r="A7" s="99" t="s">
        <v>266</v>
      </c>
      <c r="B7" s="99"/>
      <c r="C7" s="98" t="s">
        <v>265</v>
      </c>
    </row>
    <row r="8" spans="1:3" ht="24" customHeight="1" thickBot="1" x14ac:dyDescent="0.35">
      <c r="A8" s="97" t="s">
        <v>129</v>
      </c>
      <c r="B8" s="96" t="s">
        <v>264</v>
      </c>
      <c r="C8" s="95" t="str">
        <f>+CONCATENATE(LEFT([1]KV_ÖSSZEFÜGGÉSEK!A5,4),". évi előirányzat")</f>
        <v>2020. évi előirányzat</v>
      </c>
    </row>
    <row r="9" spans="1:3" s="55" customFormat="1" ht="12" customHeight="1" thickBot="1" x14ac:dyDescent="0.25">
      <c r="A9" s="94"/>
      <c r="B9" s="93" t="s">
        <v>127</v>
      </c>
      <c r="C9" s="92" t="s">
        <v>126</v>
      </c>
    </row>
    <row r="10" spans="1:3" s="11" customFormat="1" ht="12" customHeight="1" thickBot="1" x14ac:dyDescent="0.3">
      <c r="A10" s="5" t="s">
        <v>125</v>
      </c>
      <c r="B10" s="84" t="s">
        <v>263</v>
      </c>
      <c r="C10" s="3">
        <f>+C11+C12+C13+C14+C15+C16</f>
        <v>168970197</v>
      </c>
    </row>
    <row r="11" spans="1:3" s="11" customFormat="1" ht="12" customHeight="1" x14ac:dyDescent="0.25">
      <c r="A11" s="21" t="s">
        <v>123</v>
      </c>
      <c r="B11" s="75" t="s">
        <v>262</v>
      </c>
      <c r="C11" s="35">
        <v>93146881</v>
      </c>
    </row>
    <row r="12" spans="1:3" s="11" customFormat="1" ht="12" customHeight="1" x14ac:dyDescent="0.25">
      <c r="A12" s="42" t="s">
        <v>121</v>
      </c>
      <c r="B12" s="73" t="s">
        <v>261</v>
      </c>
      <c r="C12" s="34">
        <v>26657600</v>
      </c>
    </row>
    <row r="13" spans="1:3" s="11" customFormat="1" ht="12" customHeight="1" x14ac:dyDescent="0.25">
      <c r="A13" s="42" t="s">
        <v>119</v>
      </c>
      <c r="B13" s="73" t="s">
        <v>260</v>
      </c>
      <c r="C13" s="34">
        <v>47365716</v>
      </c>
    </row>
    <row r="14" spans="1:3" s="11" customFormat="1" ht="12" customHeight="1" x14ac:dyDescent="0.25">
      <c r="A14" s="42" t="s">
        <v>117</v>
      </c>
      <c r="B14" s="73" t="s">
        <v>259</v>
      </c>
      <c r="C14" s="34">
        <v>1800000</v>
      </c>
    </row>
    <row r="15" spans="1:3" s="11" customFormat="1" ht="12" customHeight="1" x14ac:dyDescent="0.25">
      <c r="A15" s="42" t="s">
        <v>258</v>
      </c>
      <c r="B15" s="32" t="s">
        <v>257</v>
      </c>
      <c r="C15" s="34"/>
    </row>
    <row r="16" spans="1:3" s="11" customFormat="1" ht="12" customHeight="1" thickBot="1" x14ac:dyDescent="0.3">
      <c r="A16" s="46" t="s">
        <v>113</v>
      </c>
      <c r="B16" s="33" t="s">
        <v>256</v>
      </c>
      <c r="C16" s="34"/>
    </row>
    <row r="17" spans="1:3" s="11" customFormat="1" ht="12" customHeight="1" thickBot="1" x14ac:dyDescent="0.3">
      <c r="A17" s="5" t="s">
        <v>1</v>
      </c>
      <c r="B17" s="70" t="s">
        <v>255</v>
      </c>
      <c r="C17" s="3">
        <f>+C18+C19+C20+C21+C22</f>
        <v>72092080</v>
      </c>
    </row>
    <row r="18" spans="1:3" s="11" customFormat="1" ht="12" customHeight="1" x14ac:dyDescent="0.25">
      <c r="A18" s="21" t="s">
        <v>84</v>
      </c>
      <c r="B18" s="75" t="s">
        <v>254</v>
      </c>
      <c r="C18" s="35"/>
    </row>
    <row r="19" spans="1:3" s="11" customFormat="1" ht="12" customHeight="1" x14ac:dyDescent="0.25">
      <c r="A19" s="42" t="s">
        <v>82</v>
      </c>
      <c r="B19" s="73" t="s">
        <v>253</v>
      </c>
      <c r="C19" s="34"/>
    </row>
    <row r="20" spans="1:3" s="11" customFormat="1" ht="12" customHeight="1" x14ac:dyDescent="0.25">
      <c r="A20" s="42" t="s">
        <v>80</v>
      </c>
      <c r="B20" s="73" t="s">
        <v>252</v>
      </c>
      <c r="C20" s="34"/>
    </row>
    <row r="21" spans="1:3" s="11" customFormat="1" ht="12" customHeight="1" x14ac:dyDescent="0.25">
      <c r="A21" s="42" t="s">
        <v>78</v>
      </c>
      <c r="B21" s="73" t="s">
        <v>251</v>
      </c>
      <c r="C21" s="34"/>
    </row>
    <row r="22" spans="1:3" s="11" customFormat="1" ht="12" customHeight="1" x14ac:dyDescent="0.25">
      <c r="A22" s="42" t="s">
        <v>76</v>
      </c>
      <c r="B22" s="73" t="s">
        <v>250</v>
      </c>
      <c r="C22" s="34">
        <v>72092080</v>
      </c>
    </row>
    <row r="23" spans="1:3" s="11" customFormat="1" ht="12" customHeight="1" thickBot="1" x14ac:dyDescent="0.3">
      <c r="A23" s="46" t="s">
        <v>74</v>
      </c>
      <c r="B23" s="33" t="s">
        <v>249</v>
      </c>
      <c r="C23" s="44"/>
    </row>
    <row r="24" spans="1:3" s="11" customFormat="1" ht="12" customHeight="1" thickBot="1" x14ac:dyDescent="0.3">
      <c r="A24" s="5" t="s">
        <v>58</v>
      </c>
      <c r="B24" s="84" t="s">
        <v>248</v>
      </c>
      <c r="C24" s="3">
        <f>+C25+C26+C27+C28+C29</f>
        <v>2641600</v>
      </c>
    </row>
    <row r="25" spans="1:3" s="11" customFormat="1" ht="12" customHeight="1" x14ac:dyDescent="0.25">
      <c r="A25" s="21" t="s">
        <v>247</v>
      </c>
      <c r="B25" s="75" t="s">
        <v>246</v>
      </c>
      <c r="C25" s="35"/>
    </row>
    <row r="26" spans="1:3" s="11" customFormat="1" ht="12" customHeight="1" x14ac:dyDescent="0.25">
      <c r="A26" s="42" t="s">
        <v>245</v>
      </c>
      <c r="B26" s="73" t="s">
        <v>244</v>
      </c>
      <c r="C26" s="34"/>
    </row>
    <row r="27" spans="1:3" s="11" customFormat="1" ht="12" customHeight="1" x14ac:dyDescent="0.25">
      <c r="A27" s="42" t="s">
        <v>243</v>
      </c>
      <c r="B27" s="73" t="s">
        <v>242</v>
      </c>
      <c r="C27" s="34"/>
    </row>
    <row r="28" spans="1:3" s="11" customFormat="1" ht="12" customHeight="1" x14ac:dyDescent="0.25">
      <c r="A28" s="42" t="s">
        <v>241</v>
      </c>
      <c r="B28" s="73" t="s">
        <v>240</v>
      </c>
      <c r="C28" s="34"/>
    </row>
    <row r="29" spans="1:3" s="11" customFormat="1" ht="12" customHeight="1" x14ac:dyDescent="0.25">
      <c r="A29" s="42" t="s">
        <v>239</v>
      </c>
      <c r="B29" s="73" t="s">
        <v>238</v>
      </c>
      <c r="C29" s="34">
        <v>2641600</v>
      </c>
    </row>
    <row r="30" spans="1:3" s="88" customFormat="1" ht="12" customHeight="1" thickBot="1" x14ac:dyDescent="0.3">
      <c r="A30" s="91" t="s">
        <v>237</v>
      </c>
      <c r="B30" s="90" t="s">
        <v>236</v>
      </c>
      <c r="C30" s="89"/>
    </row>
    <row r="31" spans="1:3" s="11" customFormat="1" ht="12" customHeight="1" thickBot="1" x14ac:dyDescent="0.3">
      <c r="A31" s="5" t="s">
        <v>235</v>
      </c>
      <c r="B31" s="84" t="s">
        <v>234</v>
      </c>
      <c r="C31" s="28">
        <f>SUM(C32:C38)</f>
        <v>9700000</v>
      </c>
    </row>
    <row r="32" spans="1:3" s="11" customFormat="1" ht="12" customHeight="1" x14ac:dyDescent="0.25">
      <c r="A32" s="21" t="s">
        <v>54</v>
      </c>
      <c r="B32" s="75" t="s">
        <v>233</v>
      </c>
      <c r="C32" s="35"/>
    </row>
    <row r="33" spans="1:3" s="11" customFormat="1" ht="12" customHeight="1" x14ac:dyDescent="0.25">
      <c r="A33" s="42" t="s">
        <v>52</v>
      </c>
      <c r="B33" s="73" t="s">
        <v>232</v>
      </c>
      <c r="C33" s="34"/>
    </row>
    <row r="34" spans="1:3" s="11" customFormat="1" ht="12" customHeight="1" x14ac:dyDescent="0.25">
      <c r="A34" s="42" t="s">
        <v>50</v>
      </c>
      <c r="B34" s="73" t="s">
        <v>231</v>
      </c>
      <c r="C34" s="34">
        <v>8200000</v>
      </c>
    </row>
    <row r="35" spans="1:3" s="11" customFormat="1" ht="12" customHeight="1" x14ac:dyDescent="0.25">
      <c r="A35" s="42" t="s">
        <v>230</v>
      </c>
      <c r="B35" s="73" t="s">
        <v>229</v>
      </c>
      <c r="C35" s="34"/>
    </row>
    <row r="36" spans="1:3" s="11" customFormat="1" ht="12" customHeight="1" x14ac:dyDescent="0.25">
      <c r="A36" s="42" t="s">
        <v>228</v>
      </c>
      <c r="B36" s="73" t="s">
        <v>227</v>
      </c>
      <c r="C36" s="34">
        <v>1500000</v>
      </c>
    </row>
    <row r="37" spans="1:3" s="11" customFormat="1" ht="12" customHeight="1" x14ac:dyDescent="0.25">
      <c r="A37" s="42" t="s">
        <v>226</v>
      </c>
      <c r="B37" s="73" t="s">
        <v>225</v>
      </c>
      <c r="C37" s="34"/>
    </row>
    <row r="38" spans="1:3" s="11" customFormat="1" ht="12" customHeight="1" thickBot="1" x14ac:dyDescent="0.3">
      <c r="A38" s="46" t="s">
        <v>224</v>
      </c>
      <c r="B38" s="87" t="s">
        <v>223</v>
      </c>
      <c r="C38" s="44"/>
    </row>
    <row r="39" spans="1:3" s="11" customFormat="1" ht="12" customHeight="1" thickBot="1" x14ac:dyDescent="0.3">
      <c r="A39" s="5" t="s">
        <v>48</v>
      </c>
      <c r="B39" s="84" t="s">
        <v>222</v>
      </c>
      <c r="C39" s="3">
        <f>SUM(C40:C50)</f>
        <v>24723194</v>
      </c>
    </row>
    <row r="40" spans="1:3" s="11" customFormat="1" ht="12" customHeight="1" x14ac:dyDescent="0.25">
      <c r="A40" s="21" t="s">
        <v>46</v>
      </c>
      <c r="B40" s="75" t="s">
        <v>221</v>
      </c>
      <c r="C40" s="35">
        <v>120000</v>
      </c>
    </row>
    <row r="41" spans="1:3" s="11" customFormat="1" ht="12" customHeight="1" x14ac:dyDescent="0.25">
      <c r="A41" s="42" t="s">
        <v>44</v>
      </c>
      <c r="B41" s="73" t="s">
        <v>220</v>
      </c>
      <c r="C41" s="34">
        <v>13878946</v>
      </c>
    </row>
    <row r="42" spans="1:3" s="11" customFormat="1" ht="12" customHeight="1" x14ac:dyDescent="0.25">
      <c r="A42" s="42" t="s">
        <v>42</v>
      </c>
      <c r="B42" s="73" t="s">
        <v>219</v>
      </c>
      <c r="C42" s="34">
        <v>749606</v>
      </c>
    </row>
    <row r="43" spans="1:3" s="11" customFormat="1" ht="12" customHeight="1" x14ac:dyDescent="0.25">
      <c r="A43" s="42" t="s">
        <v>40</v>
      </c>
      <c r="B43" s="73" t="s">
        <v>218</v>
      </c>
      <c r="C43" s="34"/>
    </row>
    <row r="44" spans="1:3" s="11" customFormat="1" ht="12" customHeight="1" x14ac:dyDescent="0.25">
      <c r="A44" s="42" t="s">
        <v>38</v>
      </c>
      <c r="B44" s="73" t="s">
        <v>217</v>
      </c>
      <c r="C44" s="34">
        <v>4718529</v>
      </c>
    </row>
    <row r="45" spans="1:3" s="11" customFormat="1" ht="12" customHeight="1" x14ac:dyDescent="0.25">
      <c r="A45" s="42" t="s">
        <v>36</v>
      </c>
      <c r="B45" s="73" t="s">
        <v>216</v>
      </c>
      <c r="C45" s="34">
        <v>5256113</v>
      </c>
    </row>
    <row r="46" spans="1:3" s="11" customFormat="1" ht="12" customHeight="1" x14ac:dyDescent="0.25">
      <c r="A46" s="42" t="s">
        <v>215</v>
      </c>
      <c r="B46" s="73" t="s">
        <v>214</v>
      </c>
      <c r="C46" s="34"/>
    </row>
    <row r="47" spans="1:3" s="11" customFormat="1" ht="12" customHeight="1" x14ac:dyDescent="0.25">
      <c r="A47" s="42" t="s">
        <v>213</v>
      </c>
      <c r="B47" s="73" t="s">
        <v>212</v>
      </c>
      <c r="C47" s="34"/>
    </row>
    <row r="48" spans="1:3" s="11" customFormat="1" ht="12" customHeight="1" x14ac:dyDescent="0.25">
      <c r="A48" s="42" t="s">
        <v>211</v>
      </c>
      <c r="B48" s="73" t="s">
        <v>210</v>
      </c>
      <c r="C48" s="71"/>
    </row>
    <row r="49" spans="1:3" s="11" customFormat="1" ht="12" customHeight="1" x14ac:dyDescent="0.25">
      <c r="A49" s="46" t="s">
        <v>209</v>
      </c>
      <c r="B49" s="82" t="s">
        <v>208</v>
      </c>
      <c r="C49" s="81"/>
    </row>
    <row r="50" spans="1:3" s="11" customFormat="1" ht="12" customHeight="1" thickBot="1" x14ac:dyDescent="0.3">
      <c r="A50" s="46" t="s">
        <v>207</v>
      </c>
      <c r="B50" s="33" t="s">
        <v>206</v>
      </c>
      <c r="C50" s="81"/>
    </row>
    <row r="51" spans="1:3" s="11" customFormat="1" ht="12" customHeight="1" thickBot="1" x14ac:dyDescent="0.3">
      <c r="A51" s="5" t="s">
        <v>34</v>
      </c>
      <c r="B51" s="84" t="s">
        <v>205</v>
      </c>
      <c r="C51" s="3">
        <f>SUM(C52:C56)</f>
        <v>700000</v>
      </c>
    </row>
    <row r="52" spans="1:3" s="11" customFormat="1" ht="12" customHeight="1" x14ac:dyDescent="0.25">
      <c r="A52" s="21" t="s">
        <v>32</v>
      </c>
      <c r="B52" s="75" t="s">
        <v>204</v>
      </c>
      <c r="C52" s="86"/>
    </row>
    <row r="53" spans="1:3" s="11" customFormat="1" ht="12" customHeight="1" x14ac:dyDescent="0.25">
      <c r="A53" s="42" t="s">
        <v>30</v>
      </c>
      <c r="B53" s="73" t="s">
        <v>203</v>
      </c>
      <c r="C53" s="71">
        <v>700000</v>
      </c>
    </row>
    <row r="54" spans="1:3" s="11" customFormat="1" ht="12" customHeight="1" x14ac:dyDescent="0.25">
      <c r="A54" s="42" t="s">
        <v>28</v>
      </c>
      <c r="B54" s="73" t="s">
        <v>202</v>
      </c>
      <c r="C54" s="71"/>
    </row>
    <row r="55" spans="1:3" s="11" customFormat="1" ht="12" customHeight="1" x14ac:dyDescent="0.25">
      <c r="A55" s="42" t="s">
        <v>26</v>
      </c>
      <c r="B55" s="73" t="s">
        <v>201</v>
      </c>
      <c r="C55" s="71"/>
    </row>
    <row r="56" spans="1:3" s="11" customFormat="1" ht="12" customHeight="1" thickBot="1" x14ac:dyDescent="0.3">
      <c r="A56" s="46" t="s">
        <v>200</v>
      </c>
      <c r="B56" s="33" t="s">
        <v>199</v>
      </c>
      <c r="C56" s="81"/>
    </row>
    <row r="57" spans="1:3" s="11" customFormat="1" ht="12" customHeight="1" thickBot="1" x14ac:dyDescent="0.3">
      <c r="A57" s="5" t="s">
        <v>198</v>
      </c>
      <c r="B57" s="84" t="s">
        <v>197</v>
      </c>
      <c r="C57" s="3">
        <f>SUM(C58:C60)</f>
        <v>56000</v>
      </c>
    </row>
    <row r="58" spans="1:3" s="11" customFormat="1" ht="12" customHeight="1" x14ac:dyDescent="0.25">
      <c r="A58" s="21" t="s">
        <v>22</v>
      </c>
      <c r="B58" s="75" t="s">
        <v>196</v>
      </c>
      <c r="C58" s="35"/>
    </row>
    <row r="59" spans="1:3" s="11" customFormat="1" ht="12" customHeight="1" x14ac:dyDescent="0.25">
      <c r="A59" s="42" t="s">
        <v>20</v>
      </c>
      <c r="B59" s="73" t="s">
        <v>195</v>
      </c>
      <c r="C59" s="34"/>
    </row>
    <row r="60" spans="1:3" s="11" customFormat="1" ht="12" customHeight="1" x14ac:dyDescent="0.25">
      <c r="A60" s="42" t="s">
        <v>18</v>
      </c>
      <c r="B60" s="73" t="s">
        <v>194</v>
      </c>
      <c r="C60" s="34">
        <v>56000</v>
      </c>
    </row>
    <row r="61" spans="1:3" s="11" customFormat="1" ht="12" customHeight="1" thickBot="1" x14ac:dyDescent="0.3">
      <c r="A61" s="46" t="s">
        <v>16</v>
      </c>
      <c r="B61" s="33" t="s">
        <v>193</v>
      </c>
      <c r="C61" s="44"/>
    </row>
    <row r="62" spans="1:3" s="11" customFormat="1" ht="12" customHeight="1" thickBot="1" x14ac:dyDescent="0.3">
      <c r="A62" s="5" t="s">
        <v>12</v>
      </c>
      <c r="B62" s="70" t="s">
        <v>192</v>
      </c>
      <c r="C62" s="3">
        <f>SUM(C63:C65)</f>
        <v>0</v>
      </c>
    </row>
    <row r="63" spans="1:3" s="11" customFormat="1" ht="12" customHeight="1" x14ac:dyDescent="0.25">
      <c r="A63" s="21" t="s">
        <v>191</v>
      </c>
      <c r="B63" s="75" t="s">
        <v>190</v>
      </c>
      <c r="C63" s="71"/>
    </row>
    <row r="64" spans="1:3" s="11" customFormat="1" ht="12" customHeight="1" x14ac:dyDescent="0.25">
      <c r="A64" s="42" t="s">
        <v>189</v>
      </c>
      <c r="B64" s="73" t="s">
        <v>188</v>
      </c>
      <c r="C64" s="71"/>
    </row>
    <row r="65" spans="1:3" s="11" customFormat="1" ht="12" customHeight="1" x14ac:dyDescent="0.25">
      <c r="A65" s="42" t="s">
        <v>187</v>
      </c>
      <c r="B65" s="73" t="s">
        <v>186</v>
      </c>
      <c r="C65" s="71"/>
    </row>
    <row r="66" spans="1:3" s="11" customFormat="1" ht="12" customHeight="1" thickBot="1" x14ac:dyDescent="0.3">
      <c r="A66" s="46" t="s">
        <v>185</v>
      </c>
      <c r="B66" s="33" t="s">
        <v>184</v>
      </c>
      <c r="C66" s="71"/>
    </row>
    <row r="67" spans="1:3" s="11" customFormat="1" ht="12" customHeight="1" thickBot="1" x14ac:dyDescent="0.3">
      <c r="A67" s="85" t="s">
        <v>183</v>
      </c>
      <c r="B67" s="84" t="s">
        <v>182</v>
      </c>
      <c r="C67" s="28">
        <f>+C10+C17+C24+C31+C39+C51+C57+C62</f>
        <v>278883071</v>
      </c>
    </row>
    <row r="68" spans="1:3" s="11" customFormat="1" ht="12" customHeight="1" thickBot="1" x14ac:dyDescent="0.3">
      <c r="A68" s="68" t="s">
        <v>181</v>
      </c>
      <c r="B68" s="70" t="s">
        <v>180</v>
      </c>
      <c r="C68" s="3">
        <f>SUM(C69:C71)</f>
        <v>0</v>
      </c>
    </row>
    <row r="69" spans="1:3" s="11" customFormat="1" ht="12" customHeight="1" x14ac:dyDescent="0.25">
      <c r="A69" s="21" t="s">
        <v>179</v>
      </c>
      <c r="B69" s="75" t="s">
        <v>178</v>
      </c>
      <c r="C69" s="71"/>
    </row>
    <row r="70" spans="1:3" s="11" customFormat="1" ht="12" customHeight="1" x14ac:dyDescent="0.25">
      <c r="A70" s="42" t="s">
        <v>177</v>
      </c>
      <c r="B70" s="73" t="s">
        <v>176</v>
      </c>
      <c r="C70" s="71"/>
    </row>
    <row r="71" spans="1:3" s="11" customFormat="1" ht="12" customHeight="1" thickBot="1" x14ac:dyDescent="0.3">
      <c r="A71" s="46" t="s">
        <v>175</v>
      </c>
      <c r="B71" s="83" t="s">
        <v>174</v>
      </c>
      <c r="C71" s="71"/>
    </row>
    <row r="72" spans="1:3" s="11" customFormat="1" ht="12" customHeight="1" thickBot="1" x14ac:dyDescent="0.3">
      <c r="A72" s="68" t="s">
        <v>173</v>
      </c>
      <c r="B72" s="70" t="s">
        <v>172</v>
      </c>
      <c r="C72" s="3">
        <f>SUM(C73:C76)</f>
        <v>0</v>
      </c>
    </row>
    <row r="73" spans="1:3" s="11" customFormat="1" ht="12" customHeight="1" x14ac:dyDescent="0.25">
      <c r="A73" s="21" t="s">
        <v>171</v>
      </c>
      <c r="B73" s="75" t="s">
        <v>170</v>
      </c>
      <c r="C73" s="71"/>
    </row>
    <row r="74" spans="1:3" s="11" customFormat="1" ht="12" customHeight="1" x14ac:dyDescent="0.25">
      <c r="A74" s="42" t="s">
        <v>169</v>
      </c>
      <c r="B74" s="73" t="s">
        <v>168</v>
      </c>
      <c r="C74" s="71"/>
    </row>
    <row r="75" spans="1:3" s="11" customFormat="1" ht="12" customHeight="1" x14ac:dyDescent="0.25">
      <c r="A75" s="46" t="s">
        <v>167</v>
      </c>
      <c r="B75" s="82" t="s">
        <v>166</v>
      </c>
      <c r="C75" s="81"/>
    </row>
    <row r="76" spans="1:3" s="11" customFormat="1" ht="12" customHeight="1" thickBot="1" x14ac:dyDescent="0.3">
      <c r="A76" s="24" t="s">
        <v>165</v>
      </c>
      <c r="B76" s="78" t="s">
        <v>164</v>
      </c>
      <c r="C76" s="77"/>
    </row>
    <row r="77" spans="1:3" s="11" customFormat="1" ht="12" customHeight="1" thickBot="1" x14ac:dyDescent="0.3">
      <c r="A77" s="68" t="s">
        <v>163</v>
      </c>
      <c r="B77" s="70" t="s">
        <v>162</v>
      </c>
      <c r="C77" s="3">
        <f>SUM(C78:C79)</f>
        <v>45873022</v>
      </c>
    </row>
    <row r="78" spans="1:3" s="11" customFormat="1" ht="12" customHeight="1" x14ac:dyDescent="0.25">
      <c r="A78" s="51" t="s">
        <v>161</v>
      </c>
      <c r="B78" s="80" t="s">
        <v>160</v>
      </c>
      <c r="C78" s="79">
        <v>45873022</v>
      </c>
    </row>
    <row r="79" spans="1:3" s="11" customFormat="1" ht="12" customHeight="1" thickBot="1" x14ac:dyDescent="0.3">
      <c r="A79" s="24" t="s">
        <v>159</v>
      </c>
      <c r="B79" s="78" t="s">
        <v>158</v>
      </c>
      <c r="C79" s="77"/>
    </row>
    <row r="80" spans="1:3" s="11" customFormat="1" ht="12" customHeight="1" thickBot="1" x14ac:dyDescent="0.3">
      <c r="A80" s="68" t="s">
        <v>157</v>
      </c>
      <c r="B80" s="70" t="s">
        <v>156</v>
      </c>
      <c r="C80" s="3">
        <f>SUM(C81:C83)</f>
        <v>0</v>
      </c>
    </row>
    <row r="81" spans="1:3" s="11" customFormat="1" ht="12" customHeight="1" x14ac:dyDescent="0.25">
      <c r="A81" s="21" t="s">
        <v>155</v>
      </c>
      <c r="B81" s="75" t="s">
        <v>154</v>
      </c>
      <c r="C81" s="71"/>
    </row>
    <row r="82" spans="1:3" s="11" customFormat="1" ht="12" customHeight="1" x14ac:dyDescent="0.25">
      <c r="A82" s="42" t="s">
        <v>153</v>
      </c>
      <c r="B82" s="73" t="s">
        <v>152</v>
      </c>
      <c r="C82" s="71"/>
    </row>
    <row r="83" spans="1:3" s="11" customFormat="1" ht="12" customHeight="1" thickBot="1" x14ac:dyDescent="0.3">
      <c r="A83" s="24" t="s">
        <v>151</v>
      </c>
      <c r="B83" s="78" t="s">
        <v>150</v>
      </c>
      <c r="C83" s="77"/>
    </row>
    <row r="84" spans="1:3" s="11" customFormat="1" ht="12" customHeight="1" thickBot="1" x14ac:dyDescent="0.3">
      <c r="A84" s="68" t="s">
        <v>149</v>
      </c>
      <c r="B84" s="70" t="s">
        <v>148</v>
      </c>
      <c r="C84" s="3">
        <f>SUM(C85:C88)</f>
        <v>0</v>
      </c>
    </row>
    <row r="85" spans="1:3" s="11" customFormat="1" ht="12" customHeight="1" x14ac:dyDescent="0.25">
      <c r="A85" s="76" t="s">
        <v>147</v>
      </c>
      <c r="B85" s="75" t="s">
        <v>146</v>
      </c>
      <c r="C85" s="71"/>
    </row>
    <row r="86" spans="1:3" s="11" customFormat="1" ht="12" customHeight="1" x14ac:dyDescent="0.25">
      <c r="A86" s="74" t="s">
        <v>145</v>
      </c>
      <c r="B86" s="73" t="s">
        <v>144</v>
      </c>
      <c r="C86" s="71"/>
    </row>
    <row r="87" spans="1:3" s="11" customFormat="1" ht="12" customHeight="1" x14ac:dyDescent="0.25">
      <c r="A87" s="74" t="s">
        <v>143</v>
      </c>
      <c r="B87" s="73" t="s">
        <v>142</v>
      </c>
      <c r="C87" s="71"/>
    </row>
    <row r="88" spans="1:3" s="11" customFormat="1" ht="12" customHeight="1" thickBot="1" x14ac:dyDescent="0.3">
      <c r="A88" s="72" t="s">
        <v>141</v>
      </c>
      <c r="B88" s="33" t="s">
        <v>140</v>
      </c>
      <c r="C88" s="71"/>
    </row>
    <row r="89" spans="1:3" s="11" customFormat="1" ht="12" customHeight="1" thickBot="1" x14ac:dyDescent="0.3">
      <c r="A89" s="68" t="s">
        <v>139</v>
      </c>
      <c r="B89" s="70" t="s">
        <v>138</v>
      </c>
      <c r="C89" s="69"/>
    </row>
    <row r="90" spans="1:3" s="11" customFormat="1" ht="13.5" customHeight="1" thickBot="1" x14ac:dyDescent="0.3">
      <c r="A90" s="68" t="s">
        <v>137</v>
      </c>
      <c r="B90" s="70" t="s">
        <v>136</v>
      </c>
      <c r="C90" s="69"/>
    </row>
    <row r="91" spans="1:3" s="11" customFormat="1" ht="15.75" customHeight="1" thickBot="1" x14ac:dyDescent="0.3">
      <c r="A91" s="68" t="s">
        <v>135</v>
      </c>
      <c r="B91" s="67" t="s">
        <v>134</v>
      </c>
      <c r="C91" s="28">
        <f>+C68+C72+C77+C80+C84+C90+C89</f>
        <v>45873022</v>
      </c>
    </row>
    <row r="92" spans="1:3" s="11" customFormat="1" ht="16.5" customHeight="1" thickBot="1" x14ac:dyDescent="0.3">
      <c r="A92" s="66" t="s">
        <v>133</v>
      </c>
      <c r="B92" s="65" t="s">
        <v>132</v>
      </c>
      <c r="C92" s="28">
        <f>+C67+C91</f>
        <v>324756093</v>
      </c>
    </row>
    <row r="93" spans="1:3" s="11" customFormat="1" ht="11.1" customHeight="1" x14ac:dyDescent="0.25">
      <c r="A93" s="64"/>
      <c r="B93" s="63"/>
      <c r="C93" s="62"/>
    </row>
    <row r="94" spans="1:3" ht="16.5" customHeight="1" x14ac:dyDescent="0.3">
      <c r="A94" s="61" t="s">
        <v>131</v>
      </c>
      <c r="B94" s="61"/>
      <c r="C94" s="61"/>
    </row>
    <row r="95" spans="1:3" ht="16.5" customHeight="1" thickBot="1" x14ac:dyDescent="0.35">
      <c r="A95" s="60" t="s">
        <v>130</v>
      </c>
      <c r="B95" s="60"/>
      <c r="C95" s="59" t="str">
        <f>C7</f>
        <v>Forintban!</v>
      </c>
    </row>
    <row r="96" spans="1:3" ht="27.75" customHeight="1" thickBot="1" x14ac:dyDescent="0.35">
      <c r="A96" s="58" t="s">
        <v>129</v>
      </c>
      <c r="B96" s="57" t="s">
        <v>128</v>
      </c>
      <c r="C96" s="56" t="str">
        <f>+C8</f>
        <v>2020. évi előirányzat</v>
      </c>
    </row>
    <row r="97" spans="1:3" s="55" customFormat="1" ht="12" customHeight="1" thickBot="1" x14ac:dyDescent="0.25">
      <c r="A97" s="58"/>
      <c r="B97" s="57" t="s">
        <v>127</v>
      </c>
      <c r="C97" s="56" t="s">
        <v>126</v>
      </c>
    </row>
    <row r="98" spans="1:3" ht="12" customHeight="1" thickBot="1" x14ac:dyDescent="0.35">
      <c r="A98" s="54" t="s">
        <v>125</v>
      </c>
      <c r="B98" s="53" t="s">
        <v>124</v>
      </c>
      <c r="C98" s="52">
        <f>C99+C100+C101+C102+C103+C116</f>
        <v>284778829</v>
      </c>
    </row>
    <row r="99" spans="1:3" ht="12" customHeight="1" x14ac:dyDescent="0.3">
      <c r="A99" s="51" t="s">
        <v>123</v>
      </c>
      <c r="B99" s="50" t="s">
        <v>122</v>
      </c>
      <c r="C99" s="49">
        <v>138787280</v>
      </c>
    </row>
    <row r="100" spans="1:3" ht="12" customHeight="1" x14ac:dyDescent="0.3">
      <c r="A100" s="42" t="s">
        <v>121</v>
      </c>
      <c r="B100" s="36" t="s">
        <v>120</v>
      </c>
      <c r="C100" s="34">
        <v>21087698</v>
      </c>
    </row>
    <row r="101" spans="1:3" ht="12" customHeight="1" x14ac:dyDescent="0.3">
      <c r="A101" s="42" t="s">
        <v>119</v>
      </c>
      <c r="B101" s="36" t="s">
        <v>118</v>
      </c>
      <c r="C101" s="44">
        <v>96257733</v>
      </c>
    </row>
    <row r="102" spans="1:3" ht="12" customHeight="1" x14ac:dyDescent="0.3">
      <c r="A102" s="42" t="s">
        <v>117</v>
      </c>
      <c r="B102" s="43" t="s">
        <v>116</v>
      </c>
      <c r="C102" s="44">
        <v>22492920</v>
      </c>
    </row>
    <row r="103" spans="1:3" ht="12" customHeight="1" x14ac:dyDescent="0.3">
      <c r="A103" s="42" t="s">
        <v>115</v>
      </c>
      <c r="B103" s="48" t="s">
        <v>114</v>
      </c>
      <c r="C103" s="44">
        <v>2137048</v>
      </c>
    </row>
    <row r="104" spans="1:3" ht="12" customHeight="1" x14ac:dyDescent="0.3">
      <c r="A104" s="42" t="s">
        <v>113</v>
      </c>
      <c r="B104" s="36" t="s">
        <v>112</v>
      </c>
      <c r="C104" s="44"/>
    </row>
    <row r="105" spans="1:3" ht="12" customHeight="1" x14ac:dyDescent="0.3">
      <c r="A105" s="42" t="s">
        <v>111</v>
      </c>
      <c r="B105" s="45" t="s">
        <v>110</v>
      </c>
      <c r="C105" s="44"/>
    </row>
    <row r="106" spans="1:3" ht="12" customHeight="1" x14ac:dyDescent="0.3">
      <c r="A106" s="42" t="s">
        <v>109</v>
      </c>
      <c r="B106" s="45" t="s">
        <v>108</v>
      </c>
      <c r="C106" s="44"/>
    </row>
    <row r="107" spans="1:3" ht="12" customHeight="1" x14ac:dyDescent="0.3">
      <c r="A107" s="42" t="s">
        <v>107</v>
      </c>
      <c r="B107" s="47" t="s">
        <v>106</v>
      </c>
      <c r="C107" s="44"/>
    </row>
    <row r="108" spans="1:3" ht="12" customHeight="1" x14ac:dyDescent="0.3">
      <c r="A108" s="42" t="s">
        <v>105</v>
      </c>
      <c r="B108" s="30" t="s">
        <v>104</v>
      </c>
      <c r="C108" s="44"/>
    </row>
    <row r="109" spans="1:3" ht="12" customHeight="1" x14ac:dyDescent="0.3">
      <c r="A109" s="42" t="s">
        <v>103</v>
      </c>
      <c r="B109" s="30" t="s">
        <v>69</v>
      </c>
      <c r="C109" s="44"/>
    </row>
    <row r="110" spans="1:3" ht="12" customHeight="1" x14ac:dyDescent="0.3">
      <c r="A110" s="42" t="s">
        <v>102</v>
      </c>
      <c r="B110" s="47" t="s">
        <v>101</v>
      </c>
      <c r="C110" s="44">
        <v>1737048</v>
      </c>
    </row>
    <row r="111" spans="1:3" ht="12" customHeight="1" x14ac:dyDescent="0.3">
      <c r="A111" s="42" t="s">
        <v>100</v>
      </c>
      <c r="B111" s="47" t="s">
        <v>99</v>
      </c>
      <c r="C111" s="44"/>
    </row>
    <row r="112" spans="1:3" ht="12" customHeight="1" x14ac:dyDescent="0.3">
      <c r="A112" s="42" t="s">
        <v>98</v>
      </c>
      <c r="B112" s="30" t="s">
        <v>63</v>
      </c>
      <c r="C112" s="44"/>
    </row>
    <row r="113" spans="1:3" ht="12" customHeight="1" x14ac:dyDescent="0.3">
      <c r="A113" s="27" t="s">
        <v>97</v>
      </c>
      <c r="B113" s="45" t="s">
        <v>96</v>
      </c>
      <c r="C113" s="44"/>
    </row>
    <row r="114" spans="1:3" ht="12" customHeight="1" x14ac:dyDescent="0.3">
      <c r="A114" s="42" t="s">
        <v>95</v>
      </c>
      <c r="B114" s="45" t="s">
        <v>94</v>
      </c>
      <c r="C114" s="44"/>
    </row>
    <row r="115" spans="1:3" ht="12" customHeight="1" x14ac:dyDescent="0.3">
      <c r="A115" s="46" t="s">
        <v>93</v>
      </c>
      <c r="B115" s="45" t="s">
        <v>92</v>
      </c>
      <c r="C115" s="44">
        <v>400000</v>
      </c>
    </row>
    <row r="116" spans="1:3" ht="12" customHeight="1" x14ac:dyDescent="0.3">
      <c r="A116" s="42" t="s">
        <v>91</v>
      </c>
      <c r="B116" s="43" t="s">
        <v>90</v>
      </c>
      <c r="C116" s="34">
        <v>4016150</v>
      </c>
    </row>
    <row r="117" spans="1:3" ht="12" customHeight="1" x14ac:dyDescent="0.3">
      <c r="A117" s="42" t="s">
        <v>89</v>
      </c>
      <c r="B117" s="36" t="s">
        <v>88</v>
      </c>
      <c r="C117" s="34">
        <v>2500000</v>
      </c>
    </row>
    <row r="118" spans="1:3" ht="12" customHeight="1" thickBot="1" x14ac:dyDescent="0.35">
      <c r="A118" s="24" t="s">
        <v>87</v>
      </c>
      <c r="B118" s="41" t="s">
        <v>86</v>
      </c>
      <c r="C118" s="40">
        <v>1516150</v>
      </c>
    </row>
    <row r="119" spans="1:3" ht="12" customHeight="1" thickBot="1" x14ac:dyDescent="0.35">
      <c r="A119" s="39" t="s">
        <v>1</v>
      </c>
      <c r="B119" s="38" t="s">
        <v>85</v>
      </c>
      <c r="C119" s="37">
        <f>+C120+C122+C124</f>
        <v>33813200</v>
      </c>
    </row>
    <row r="120" spans="1:3" ht="12" customHeight="1" x14ac:dyDescent="0.3">
      <c r="A120" s="21" t="s">
        <v>84</v>
      </c>
      <c r="B120" s="36" t="s">
        <v>83</v>
      </c>
      <c r="C120" s="35">
        <v>33813200</v>
      </c>
    </row>
    <row r="121" spans="1:3" ht="12" customHeight="1" x14ac:dyDescent="0.3">
      <c r="A121" s="21" t="s">
        <v>82</v>
      </c>
      <c r="B121" s="29" t="s">
        <v>81</v>
      </c>
      <c r="C121" s="35"/>
    </row>
    <row r="122" spans="1:3" ht="12" customHeight="1" x14ac:dyDescent="0.3">
      <c r="A122" s="21" t="s">
        <v>80</v>
      </c>
      <c r="B122" s="29" t="s">
        <v>79</v>
      </c>
      <c r="C122" s="34"/>
    </row>
    <row r="123" spans="1:3" ht="12" customHeight="1" x14ac:dyDescent="0.3">
      <c r="A123" s="21" t="s">
        <v>78</v>
      </c>
      <c r="B123" s="29" t="s">
        <v>77</v>
      </c>
      <c r="C123" s="19"/>
    </row>
    <row r="124" spans="1:3" ht="12" customHeight="1" x14ac:dyDescent="0.3">
      <c r="A124" s="21" t="s">
        <v>76</v>
      </c>
      <c r="B124" s="33" t="s">
        <v>75</v>
      </c>
      <c r="C124" s="19"/>
    </row>
    <row r="125" spans="1:3" ht="12" customHeight="1" x14ac:dyDescent="0.3">
      <c r="A125" s="21" t="s">
        <v>74</v>
      </c>
      <c r="B125" s="32" t="s">
        <v>73</v>
      </c>
      <c r="C125" s="19"/>
    </row>
    <row r="126" spans="1:3" ht="12" customHeight="1" x14ac:dyDescent="0.3">
      <c r="A126" s="21" t="s">
        <v>72</v>
      </c>
      <c r="B126" s="31" t="s">
        <v>71</v>
      </c>
      <c r="C126" s="19"/>
    </row>
    <row r="127" spans="1:3" x14ac:dyDescent="0.3">
      <c r="A127" s="21" t="s">
        <v>70</v>
      </c>
      <c r="B127" s="30" t="s">
        <v>69</v>
      </c>
      <c r="C127" s="19"/>
    </row>
    <row r="128" spans="1:3" ht="12" customHeight="1" x14ac:dyDescent="0.3">
      <c r="A128" s="21" t="s">
        <v>68</v>
      </c>
      <c r="B128" s="30" t="s">
        <v>67</v>
      </c>
      <c r="C128" s="19"/>
    </row>
    <row r="129" spans="1:3" ht="12" customHeight="1" x14ac:dyDescent="0.3">
      <c r="A129" s="21" t="s">
        <v>66</v>
      </c>
      <c r="B129" s="30" t="s">
        <v>65</v>
      </c>
      <c r="C129" s="19"/>
    </row>
    <row r="130" spans="1:3" ht="12" customHeight="1" x14ac:dyDescent="0.3">
      <c r="A130" s="21" t="s">
        <v>64</v>
      </c>
      <c r="B130" s="30" t="s">
        <v>63</v>
      </c>
      <c r="C130" s="19"/>
    </row>
    <row r="131" spans="1:3" ht="12" customHeight="1" x14ac:dyDescent="0.3">
      <c r="A131" s="21" t="s">
        <v>62</v>
      </c>
      <c r="B131" s="30" t="s">
        <v>61</v>
      </c>
      <c r="C131" s="19"/>
    </row>
    <row r="132" spans="1:3" ht="16.2" thickBot="1" x14ac:dyDescent="0.35">
      <c r="A132" s="27" t="s">
        <v>60</v>
      </c>
      <c r="B132" s="30" t="s">
        <v>59</v>
      </c>
      <c r="C132" s="25"/>
    </row>
    <row r="133" spans="1:3" ht="12" customHeight="1" thickBot="1" x14ac:dyDescent="0.35">
      <c r="A133" s="5" t="s">
        <v>58</v>
      </c>
      <c r="B133" s="17" t="s">
        <v>57</v>
      </c>
      <c r="C133" s="3">
        <f>+C98+C119</f>
        <v>318592029</v>
      </c>
    </row>
    <row r="134" spans="1:3" ht="12" customHeight="1" thickBot="1" x14ac:dyDescent="0.35">
      <c r="A134" s="5" t="s">
        <v>56</v>
      </c>
      <c r="B134" s="17" t="s">
        <v>55</v>
      </c>
      <c r="C134" s="3">
        <f>+C135+C136+C137</f>
        <v>0</v>
      </c>
    </row>
    <row r="135" spans="1:3" ht="12" customHeight="1" x14ac:dyDescent="0.3">
      <c r="A135" s="21" t="s">
        <v>54</v>
      </c>
      <c r="B135" s="29" t="s">
        <v>53</v>
      </c>
      <c r="C135" s="19"/>
    </row>
    <row r="136" spans="1:3" ht="12" customHeight="1" x14ac:dyDescent="0.3">
      <c r="A136" s="21" t="s">
        <v>52</v>
      </c>
      <c r="B136" s="29" t="s">
        <v>51</v>
      </c>
      <c r="C136" s="19"/>
    </row>
    <row r="137" spans="1:3" ht="12" customHeight="1" thickBot="1" x14ac:dyDescent="0.35">
      <c r="A137" s="27" t="s">
        <v>50</v>
      </c>
      <c r="B137" s="29" t="s">
        <v>49</v>
      </c>
      <c r="C137" s="19"/>
    </row>
    <row r="138" spans="1:3" ht="12" customHeight="1" thickBot="1" x14ac:dyDescent="0.35">
      <c r="A138" s="5" t="s">
        <v>48</v>
      </c>
      <c r="B138" s="17" t="s">
        <v>47</v>
      </c>
      <c r="C138" s="3">
        <f>SUM(C139:C144)</f>
        <v>0</v>
      </c>
    </row>
    <row r="139" spans="1:3" ht="12" customHeight="1" x14ac:dyDescent="0.3">
      <c r="A139" s="21" t="s">
        <v>46</v>
      </c>
      <c r="B139" s="20" t="s">
        <v>45</v>
      </c>
      <c r="C139" s="19"/>
    </row>
    <row r="140" spans="1:3" ht="12" customHeight="1" x14ac:dyDescent="0.3">
      <c r="A140" s="21" t="s">
        <v>44</v>
      </c>
      <c r="B140" s="20" t="s">
        <v>43</v>
      </c>
      <c r="C140" s="19"/>
    </row>
    <row r="141" spans="1:3" ht="12" customHeight="1" x14ac:dyDescent="0.3">
      <c r="A141" s="21" t="s">
        <v>42</v>
      </c>
      <c r="B141" s="20" t="s">
        <v>41</v>
      </c>
      <c r="C141" s="19"/>
    </row>
    <row r="142" spans="1:3" ht="12" customHeight="1" x14ac:dyDescent="0.3">
      <c r="A142" s="21" t="s">
        <v>40</v>
      </c>
      <c r="B142" s="20" t="s">
        <v>39</v>
      </c>
      <c r="C142" s="19"/>
    </row>
    <row r="143" spans="1:3" ht="12" customHeight="1" x14ac:dyDescent="0.3">
      <c r="A143" s="27" t="s">
        <v>38</v>
      </c>
      <c r="B143" s="26" t="s">
        <v>37</v>
      </c>
      <c r="C143" s="25"/>
    </row>
    <row r="144" spans="1:3" ht="12" customHeight="1" thickBot="1" x14ac:dyDescent="0.35">
      <c r="A144" s="24" t="s">
        <v>36</v>
      </c>
      <c r="B144" s="23" t="s">
        <v>35</v>
      </c>
      <c r="C144" s="22"/>
    </row>
    <row r="145" spans="1:9" ht="12" customHeight="1" thickBot="1" x14ac:dyDescent="0.35">
      <c r="A145" s="5" t="s">
        <v>34</v>
      </c>
      <c r="B145" s="17" t="s">
        <v>33</v>
      </c>
      <c r="C145" s="28">
        <f>+C146+C147+C148+C149</f>
        <v>6164064</v>
      </c>
    </row>
    <row r="146" spans="1:9" ht="12" customHeight="1" x14ac:dyDescent="0.3">
      <c r="A146" s="21" t="s">
        <v>32</v>
      </c>
      <c r="B146" s="20" t="s">
        <v>31</v>
      </c>
      <c r="C146" s="19"/>
    </row>
    <row r="147" spans="1:9" ht="12" customHeight="1" x14ac:dyDescent="0.3">
      <c r="A147" s="21" t="s">
        <v>30</v>
      </c>
      <c r="B147" s="20" t="s">
        <v>29</v>
      </c>
      <c r="C147" s="19">
        <v>6164064</v>
      </c>
    </row>
    <row r="148" spans="1:9" ht="12" customHeight="1" x14ac:dyDescent="0.3">
      <c r="A148" s="27" t="s">
        <v>28</v>
      </c>
      <c r="B148" s="26" t="s">
        <v>27</v>
      </c>
      <c r="C148" s="25"/>
    </row>
    <row r="149" spans="1:9" ht="12" customHeight="1" thickBot="1" x14ac:dyDescent="0.35">
      <c r="A149" s="24" t="s">
        <v>26</v>
      </c>
      <c r="B149" s="23" t="s">
        <v>25</v>
      </c>
      <c r="C149" s="22"/>
    </row>
    <row r="150" spans="1:9" ht="12" customHeight="1" thickBot="1" x14ac:dyDescent="0.35">
      <c r="A150" s="5" t="s">
        <v>24</v>
      </c>
      <c r="B150" s="17" t="s">
        <v>23</v>
      </c>
      <c r="C150" s="12">
        <f>SUM(C151:C155)</f>
        <v>0</v>
      </c>
    </row>
    <row r="151" spans="1:9" ht="12" customHeight="1" x14ac:dyDescent="0.3">
      <c r="A151" s="21" t="s">
        <v>22</v>
      </c>
      <c r="B151" s="20" t="s">
        <v>21</v>
      </c>
      <c r="C151" s="19"/>
    </row>
    <row r="152" spans="1:9" ht="12" customHeight="1" x14ac:dyDescent="0.3">
      <c r="A152" s="21" t="s">
        <v>20</v>
      </c>
      <c r="B152" s="20" t="s">
        <v>19</v>
      </c>
      <c r="C152" s="19"/>
    </row>
    <row r="153" spans="1:9" ht="12" customHeight="1" x14ac:dyDescent="0.3">
      <c r="A153" s="21" t="s">
        <v>18</v>
      </c>
      <c r="B153" s="20" t="s">
        <v>17</v>
      </c>
      <c r="C153" s="19"/>
    </row>
    <row r="154" spans="1:9" ht="12" customHeight="1" x14ac:dyDescent="0.3">
      <c r="A154" s="21" t="s">
        <v>16</v>
      </c>
      <c r="B154" s="20" t="s">
        <v>15</v>
      </c>
      <c r="C154" s="19"/>
    </row>
    <row r="155" spans="1:9" ht="12" customHeight="1" thickBot="1" x14ac:dyDescent="0.35">
      <c r="A155" s="21" t="s">
        <v>14</v>
      </c>
      <c r="B155" s="20" t="s">
        <v>13</v>
      </c>
      <c r="C155" s="19"/>
    </row>
    <row r="156" spans="1:9" ht="12" customHeight="1" thickBot="1" x14ac:dyDescent="0.35">
      <c r="A156" s="5" t="s">
        <v>12</v>
      </c>
      <c r="B156" s="17" t="s">
        <v>11</v>
      </c>
      <c r="C156" s="18"/>
    </row>
    <row r="157" spans="1:9" ht="12" customHeight="1" thickBot="1" x14ac:dyDescent="0.35">
      <c r="A157" s="5" t="s">
        <v>10</v>
      </c>
      <c r="B157" s="17" t="s">
        <v>9</v>
      </c>
      <c r="C157" s="18"/>
    </row>
    <row r="158" spans="1:9" ht="15.15" customHeight="1" thickBot="1" x14ac:dyDescent="0.35">
      <c r="A158" s="5" t="s">
        <v>8</v>
      </c>
      <c r="B158" s="17" t="s">
        <v>7</v>
      </c>
      <c r="C158" s="12">
        <f>+C134+C138+C145+C150+C156+C157</f>
        <v>6164064</v>
      </c>
      <c r="F158" s="16"/>
      <c r="G158" s="15"/>
      <c r="H158" s="15"/>
      <c r="I158" s="15"/>
    </row>
    <row r="159" spans="1:9" s="11" customFormat="1" ht="17.25" customHeight="1" thickBot="1" x14ac:dyDescent="0.3">
      <c r="A159" s="14" t="s">
        <v>6</v>
      </c>
      <c r="B159" s="13" t="s">
        <v>5</v>
      </c>
      <c r="C159" s="12">
        <f>+C133+C158</f>
        <v>324756093</v>
      </c>
    </row>
    <row r="160" spans="1:9" ht="10.5" customHeight="1" x14ac:dyDescent="0.3">
      <c r="A160" s="10"/>
      <c r="B160" s="10"/>
      <c r="C160" s="9">
        <f>C92-C159</f>
        <v>0</v>
      </c>
    </row>
    <row r="161" spans="1:3" x14ac:dyDescent="0.3">
      <c r="A161" s="8" t="s">
        <v>4</v>
      </c>
      <c r="B161" s="8"/>
      <c r="C161" s="8"/>
    </row>
    <row r="162" spans="1:3" ht="15.15" customHeight="1" thickBot="1" x14ac:dyDescent="0.35">
      <c r="A162" s="7" t="s">
        <v>3</v>
      </c>
      <c r="B162" s="7"/>
      <c r="C162" s="6" t="str">
        <f>C95</f>
        <v>Forintban!</v>
      </c>
    </row>
    <row r="163" spans="1:3" ht="13.5" customHeight="1" thickBot="1" x14ac:dyDescent="0.35">
      <c r="A163" s="5">
        <v>1</v>
      </c>
      <c r="B163" s="4" t="s">
        <v>2</v>
      </c>
      <c r="C163" s="3">
        <f>+C67-C133</f>
        <v>-39708958</v>
      </c>
    </row>
    <row r="164" spans="1:3" ht="27.75" customHeight="1" thickBot="1" x14ac:dyDescent="0.35">
      <c r="A164" s="5" t="s">
        <v>1</v>
      </c>
      <c r="B164" s="4" t="s">
        <v>0</v>
      </c>
      <c r="C164" s="3">
        <f>C91-C158</f>
        <v>39708958</v>
      </c>
    </row>
  </sheetData>
  <mergeCells count="7">
    <mergeCell ref="A162:B162"/>
    <mergeCell ref="B1:C1"/>
    <mergeCell ref="A6:C6"/>
    <mergeCell ref="A7:B7"/>
    <mergeCell ref="A94:C94"/>
    <mergeCell ref="A95:B95"/>
    <mergeCell ref="A161:C161"/>
  </mergeCells>
  <printOptions horizontalCentered="1"/>
  <pageMargins left="0.6694444444444444" right="0.6694444444444444" top="0.86597222222222225" bottom="0.86597222222222225" header="0.51180555555555551" footer="0.51180555555555551"/>
  <pageSetup paperSize="9" scale="74" firstPageNumber="0" orientation="portrait" horizontalDpi="300" verticalDpi="300"/>
  <headerFooter alignWithMargins="0"/>
  <rowBreaks count="2" manualBreakCount="2">
    <brk id="67" max="16383" man="1"/>
    <brk id="144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0AC0DB-E5D3-44BF-B3D0-CB7CB0448474}">
  <sheetPr>
    <tabColor indexed="50"/>
  </sheetPr>
  <dimension ref="A1:K179"/>
  <sheetViews>
    <sheetView zoomScale="120" zoomScaleNormal="120" zoomScaleSheetLayoutView="85" workbookViewId="0">
      <selection activeCell="B1" sqref="B1:C1"/>
    </sheetView>
  </sheetViews>
  <sheetFormatPr defaultColWidth="9.33203125" defaultRowHeight="13.2" x14ac:dyDescent="0.25"/>
  <cols>
    <col min="1" max="1" width="19.44140625" style="280" customWidth="1"/>
    <col min="2" max="2" width="72" style="278" customWidth="1"/>
    <col min="3" max="3" width="25" style="279" customWidth="1"/>
    <col min="4" max="16384" width="9.33203125" style="278"/>
  </cols>
  <sheetData>
    <row r="1" spans="1:3" s="339" customFormat="1" ht="23.25" customHeight="1" thickBot="1" x14ac:dyDescent="0.3">
      <c r="A1" s="342"/>
      <c r="B1" s="341"/>
      <c r="C1" s="340" t="s">
        <v>456</v>
      </c>
    </row>
    <row r="2" spans="1:3" s="332" customFormat="1" ht="21.15" customHeight="1" x14ac:dyDescent="0.25">
      <c r="A2" s="338" t="s">
        <v>326</v>
      </c>
      <c r="B2" s="337" t="s">
        <v>269</v>
      </c>
      <c r="C2" s="336" t="s">
        <v>453</v>
      </c>
    </row>
    <row r="3" spans="1:3" s="332" customFormat="1" ht="16.2" thickBot="1" x14ac:dyDescent="0.3">
      <c r="A3" s="335" t="s">
        <v>455</v>
      </c>
      <c r="B3" s="334" t="s">
        <v>454</v>
      </c>
      <c r="C3" s="333" t="s">
        <v>453</v>
      </c>
    </row>
    <row r="4" spans="1:3" s="329" customFormat="1" ht="15.9" customHeight="1" thickBot="1" x14ac:dyDescent="0.35">
      <c r="A4" s="331"/>
      <c r="B4" s="331"/>
      <c r="C4" s="330" t="str">
        <f>'4.mell.'!F5</f>
        <v>forintban!</v>
      </c>
    </row>
    <row r="5" spans="1:3" ht="13.8" thickBot="1" x14ac:dyDescent="0.3">
      <c r="A5" s="328" t="s">
        <v>452</v>
      </c>
      <c r="B5" s="327" t="s">
        <v>451</v>
      </c>
      <c r="C5" s="326" t="s">
        <v>424</v>
      </c>
    </row>
    <row r="6" spans="1:3" s="303" customFormat="1" ht="12.9" customHeight="1" thickBot="1" x14ac:dyDescent="0.3">
      <c r="A6" s="325"/>
      <c r="B6" s="324" t="s">
        <v>127</v>
      </c>
      <c r="C6" s="323" t="s">
        <v>126</v>
      </c>
    </row>
    <row r="7" spans="1:3" s="303" customFormat="1" ht="15.9" customHeight="1" thickBot="1" x14ac:dyDescent="0.3">
      <c r="A7" s="322"/>
      <c r="B7" s="321" t="s">
        <v>328</v>
      </c>
      <c r="C7" s="320"/>
    </row>
    <row r="8" spans="1:3" s="303" customFormat="1" ht="12" customHeight="1" thickBot="1" x14ac:dyDescent="0.3">
      <c r="A8" s="291" t="s">
        <v>125</v>
      </c>
      <c r="B8" s="84" t="s">
        <v>263</v>
      </c>
      <c r="C8" s="3">
        <f>+C9+C10+C11+C12+C13+C14</f>
        <v>168970197</v>
      </c>
    </row>
    <row r="9" spans="1:3" s="311" customFormat="1" ht="12" customHeight="1" x14ac:dyDescent="0.2">
      <c r="A9" s="295" t="s">
        <v>123</v>
      </c>
      <c r="B9" s="75" t="s">
        <v>262</v>
      </c>
      <c r="C9" s="35">
        <v>93146881</v>
      </c>
    </row>
    <row r="10" spans="1:3" s="307" customFormat="1" ht="12" customHeight="1" x14ac:dyDescent="0.2">
      <c r="A10" s="300" t="s">
        <v>121</v>
      </c>
      <c r="B10" s="73" t="s">
        <v>261</v>
      </c>
      <c r="C10" s="34">
        <v>26657600</v>
      </c>
    </row>
    <row r="11" spans="1:3" s="307" customFormat="1" ht="12" customHeight="1" x14ac:dyDescent="0.2">
      <c r="A11" s="300" t="s">
        <v>119</v>
      </c>
      <c r="B11" s="73" t="s">
        <v>260</v>
      </c>
      <c r="C11" s="34">
        <v>47365716</v>
      </c>
    </row>
    <row r="12" spans="1:3" s="307" customFormat="1" ht="12" customHeight="1" x14ac:dyDescent="0.2">
      <c r="A12" s="300" t="s">
        <v>117</v>
      </c>
      <c r="B12" s="73" t="s">
        <v>259</v>
      </c>
      <c r="C12" s="34">
        <v>1800000</v>
      </c>
    </row>
    <row r="13" spans="1:3" s="307" customFormat="1" ht="12" customHeight="1" x14ac:dyDescent="0.2">
      <c r="A13" s="300" t="s">
        <v>258</v>
      </c>
      <c r="B13" s="73" t="s">
        <v>450</v>
      </c>
      <c r="C13" s="34"/>
    </row>
    <row r="14" spans="1:3" s="311" customFormat="1" ht="12" customHeight="1" thickBot="1" x14ac:dyDescent="0.3">
      <c r="A14" s="299" t="s">
        <v>113</v>
      </c>
      <c r="B14" s="90" t="s">
        <v>449</v>
      </c>
      <c r="C14" s="34"/>
    </row>
    <row r="15" spans="1:3" s="311" customFormat="1" ht="12" customHeight="1" thickBot="1" x14ac:dyDescent="0.3">
      <c r="A15" s="291" t="s">
        <v>1</v>
      </c>
      <c r="B15" s="70" t="s">
        <v>255</v>
      </c>
      <c r="C15" s="3">
        <f>+C16+C17+C18+C19+C20</f>
        <v>70463175</v>
      </c>
    </row>
    <row r="16" spans="1:3" s="311" customFormat="1" ht="12" customHeight="1" x14ac:dyDescent="0.2">
      <c r="A16" s="295" t="s">
        <v>84</v>
      </c>
      <c r="B16" s="75" t="s">
        <v>254</v>
      </c>
      <c r="C16" s="35"/>
    </row>
    <row r="17" spans="1:3" s="311" customFormat="1" ht="12" customHeight="1" x14ac:dyDescent="0.2">
      <c r="A17" s="300" t="s">
        <v>82</v>
      </c>
      <c r="B17" s="73" t="s">
        <v>253</v>
      </c>
      <c r="C17" s="34"/>
    </row>
    <row r="18" spans="1:3" s="311" customFormat="1" ht="12" customHeight="1" x14ac:dyDescent="0.2">
      <c r="A18" s="300" t="s">
        <v>80</v>
      </c>
      <c r="B18" s="73" t="s">
        <v>252</v>
      </c>
      <c r="C18" s="34"/>
    </row>
    <row r="19" spans="1:3" s="311" customFormat="1" ht="12" customHeight="1" x14ac:dyDescent="0.2">
      <c r="A19" s="300" t="s">
        <v>78</v>
      </c>
      <c r="B19" s="73" t="s">
        <v>251</v>
      </c>
      <c r="C19" s="34"/>
    </row>
    <row r="20" spans="1:3" s="311" customFormat="1" ht="12" customHeight="1" x14ac:dyDescent="0.2">
      <c r="A20" s="300" t="s">
        <v>76</v>
      </c>
      <c r="B20" s="73" t="s">
        <v>448</v>
      </c>
      <c r="C20" s="34">
        <v>70463175</v>
      </c>
    </row>
    <row r="21" spans="1:3" s="307" customFormat="1" ht="12" customHeight="1" thickBot="1" x14ac:dyDescent="0.3">
      <c r="A21" s="299" t="s">
        <v>74</v>
      </c>
      <c r="B21" s="90" t="s">
        <v>447</v>
      </c>
      <c r="C21" s="44"/>
    </row>
    <row r="22" spans="1:3" s="307" customFormat="1" ht="12" customHeight="1" thickBot="1" x14ac:dyDescent="0.3">
      <c r="A22" s="291" t="s">
        <v>58</v>
      </c>
      <c r="B22" s="84" t="s">
        <v>248</v>
      </c>
      <c r="C22" s="3">
        <f>+C23+C24+C25+C26+C27</f>
        <v>2641600</v>
      </c>
    </row>
    <row r="23" spans="1:3" s="307" customFormat="1" ht="12" customHeight="1" x14ac:dyDescent="0.2">
      <c r="A23" s="295" t="s">
        <v>247</v>
      </c>
      <c r="B23" s="75" t="s">
        <v>246</v>
      </c>
      <c r="C23" s="35"/>
    </row>
    <row r="24" spans="1:3" s="311" customFormat="1" ht="12" customHeight="1" x14ac:dyDescent="0.2">
      <c r="A24" s="300" t="s">
        <v>245</v>
      </c>
      <c r="B24" s="73" t="s">
        <v>244</v>
      </c>
      <c r="C24" s="34"/>
    </row>
    <row r="25" spans="1:3" s="307" customFormat="1" ht="12" customHeight="1" x14ac:dyDescent="0.2">
      <c r="A25" s="300" t="s">
        <v>243</v>
      </c>
      <c r="B25" s="73" t="s">
        <v>242</v>
      </c>
      <c r="C25" s="34"/>
    </row>
    <row r="26" spans="1:3" s="307" customFormat="1" ht="12" customHeight="1" x14ac:dyDescent="0.2">
      <c r="A26" s="300" t="s">
        <v>241</v>
      </c>
      <c r="B26" s="73" t="s">
        <v>240</v>
      </c>
      <c r="C26" s="34"/>
    </row>
    <row r="27" spans="1:3" s="307" customFormat="1" ht="12" customHeight="1" x14ac:dyDescent="0.2">
      <c r="A27" s="300" t="s">
        <v>239</v>
      </c>
      <c r="B27" s="73" t="s">
        <v>238</v>
      </c>
      <c r="C27" s="34">
        <v>2641600</v>
      </c>
    </row>
    <row r="28" spans="1:3" s="307" customFormat="1" ht="12" customHeight="1" thickBot="1" x14ac:dyDescent="0.3">
      <c r="A28" s="299" t="s">
        <v>237</v>
      </c>
      <c r="B28" s="90" t="s">
        <v>236</v>
      </c>
      <c r="C28" s="89"/>
    </row>
    <row r="29" spans="1:3" s="307" customFormat="1" ht="12" customHeight="1" thickBot="1" x14ac:dyDescent="0.3">
      <c r="A29" s="291" t="s">
        <v>235</v>
      </c>
      <c r="B29" s="84" t="s">
        <v>446</v>
      </c>
      <c r="C29" s="28">
        <f>SUM(C30:C36)</f>
        <v>9700000</v>
      </c>
    </row>
    <row r="30" spans="1:3" s="307" customFormat="1" ht="12" customHeight="1" x14ac:dyDescent="0.2">
      <c r="A30" s="295" t="s">
        <v>54</v>
      </c>
      <c r="B30" s="75" t="str">
        <f>'1.1.mell.'!B32</f>
        <v>Építményadó</v>
      </c>
      <c r="C30" s="319"/>
    </row>
    <row r="31" spans="1:3" s="307" customFormat="1" ht="12" customHeight="1" x14ac:dyDescent="0.2">
      <c r="A31" s="300" t="s">
        <v>52</v>
      </c>
      <c r="B31" s="75" t="str">
        <f>'1.1.mell.'!B33</f>
        <v>Idegenforgalmi adó</v>
      </c>
      <c r="C31" s="34"/>
    </row>
    <row r="32" spans="1:3" s="307" customFormat="1" ht="12" customHeight="1" x14ac:dyDescent="0.2">
      <c r="A32" s="300" t="s">
        <v>50</v>
      </c>
      <c r="B32" s="75" t="str">
        <f>'1.1.mell.'!B34</f>
        <v>Iparűzési adó</v>
      </c>
      <c r="C32" s="34">
        <v>8200000</v>
      </c>
    </row>
    <row r="33" spans="1:3" s="307" customFormat="1" ht="12" customHeight="1" x14ac:dyDescent="0.2">
      <c r="A33" s="300" t="s">
        <v>230</v>
      </c>
      <c r="B33" s="75" t="str">
        <f>'1.1.mell.'!B35</f>
        <v xml:space="preserve">Talajterhelési díj </v>
      </c>
      <c r="C33" s="34"/>
    </row>
    <row r="34" spans="1:3" s="307" customFormat="1" ht="12" customHeight="1" x14ac:dyDescent="0.2">
      <c r="A34" s="300" t="s">
        <v>228</v>
      </c>
      <c r="B34" s="75" t="str">
        <f>'1.1.mell.'!B36</f>
        <v>Gépjárműadó</v>
      </c>
      <c r="C34" s="34">
        <v>1500000</v>
      </c>
    </row>
    <row r="35" spans="1:3" s="307" customFormat="1" ht="12" customHeight="1" x14ac:dyDescent="0.2">
      <c r="A35" s="300" t="s">
        <v>226</v>
      </c>
      <c r="B35" s="75" t="str">
        <f>'1.1.mell.'!B37</f>
        <v>Telekadó</v>
      </c>
      <c r="C35" s="34"/>
    </row>
    <row r="36" spans="1:3" s="307" customFormat="1" ht="12" customHeight="1" thickBot="1" x14ac:dyDescent="0.25">
      <c r="A36" s="299" t="s">
        <v>224</v>
      </c>
      <c r="B36" s="75" t="str">
        <f>'1.1.mell.'!B38</f>
        <v>Kommunális adó</v>
      </c>
      <c r="C36" s="44"/>
    </row>
    <row r="37" spans="1:3" s="307" customFormat="1" ht="12" customHeight="1" thickBot="1" x14ac:dyDescent="0.3">
      <c r="A37" s="291" t="s">
        <v>48</v>
      </c>
      <c r="B37" s="84" t="s">
        <v>222</v>
      </c>
      <c r="C37" s="3">
        <f>SUM(C38:C48)</f>
        <v>5283632</v>
      </c>
    </row>
    <row r="38" spans="1:3" s="307" customFormat="1" ht="12" customHeight="1" x14ac:dyDescent="0.2">
      <c r="A38" s="295" t="s">
        <v>46</v>
      </c>
      <c r="B38" s="75" t="s">
        <v>221</v>
      </c>
      <c r="C38" s="35">
        <v>120000</v>
      </c>
    </row>
    <row r="39" spans="1:3" s="307" customFormat="1" ht="12" customHeight="1" x14ac:dyDescent="0.2">
      <c r="A39" s="300" t="s">
        <v>44</v>
      </c>
      <c r="B39" s="73" t="s">
        <v>220</v>
      </c>
      <c r="C39" s="34">
        <v>3290733</v>
      </c>
    </row>
    <row r="40" spans="1:3" s="307" customFormat="1" ht="12" customHeight="1" x14ac:dyDescent="0.2">
      <c r="A40" s="300" t="s">
        <v>42</v>
      </c>
      <c r="B40" s="73" t="s">
        <v>219</v>
      </c>
      <c r="C40" s="34">
        <v>749606</v>
      </c>
    </row>
    <row r="41" spans="1:3" s="307" customFormat="1" ht="12" customHeight="1" x14ac:dyDescent="0.2">
      <c r="A41" s="300" t="s">
        <v>40</v>
      </c>
      <c r="B41" s="73" t="s">
        <v>218</v>
      </c>
      <c r="C41" s="34"/>
    </row>
    <row r="42" spans="1:3" s="307" customFormat="1" ht="12" customHeight="1" x14ac:dyDescent="0.2">
      <c r="A42" s="300" t="s">
        <v>38</v>
      </c>
      <c r="B42" s="73" t="s">
        <v>217</v>
      </c>
      <c r="C42" s="34"/>
    </row>
    <row r="43" spans="1:3" s="307" customFormat="1" ht="12" customHeight="1" x14ac:dyDescent="0.2">
      <c r="A43" s="300" t="s">
        <v>36</v>
      </c>
      <c r="B43" s="73" t="s">
        <v>216</v>
      </c>
      <c r="C43" s="34">
        <v>1123293</v>
      </c>
    </row>
    <row r="44" spans="1:3" s="307" customFormat="1" ht="12" customHeight="1" x14ac:dyDescent="0.2">
      <c r="A44" s="300" t="s">
        <v>215</v>
      </c>
      <c r="B44" s="73" t="s">
        <v>214</v>
      </c>
      <c r="C44" s="34"/>
    </row>
    <row r="45" spans="1:3" s="307" customFormat="1" ht="12" customHeight="1" x14ac:dyDescent="0.2">
      <c r="A45" s="300" t="s">
        <v>213</v>
      </c>
      <c r="B45" s="73" t="s">
        <v>212</v>
      </c>
      <c r="C45" s="34"/>
    </row>
    <row r="46" spans="1:3" s="307" customFormat="1" ht="12" customHeight="1" x14ac:dyDescent="0.2">
      <c r="A46" s="300" t="s">
        <v>211</v>
      </c>
      <c r="B46" s="73" t="s">
        <v>210</v>
      </c>
      <c r="C46" s="71"/>
    </row>
    <row r="47" spans="1:3" s="307" customFormat="1" ht="12" customHeight="1" x14ac:dyDescent="0.2">
      <c r="A47" s="299" t="s">
        <v>209</v>
      </c>
      <c r="B47" s="82" t="s">
        <v>208</v>
      </c>
      <c r="C47" s="81"/>
    </row>
    <row r="48" spans="1:3" s="307" customFormat="1" ht="12" customHeight="1" thickBot="1" x14ac:dyDescent="0.3">
      <c r="A48" s="299" t="s">
        <v>207</v>
      </c>
      <c r="B48" s="90" t="s">
        <v>445</v>
      </c>
      <c r="C48" s="318"/>
    </row>
    <row r="49" spans="1:3" s="307" customFormat="1" ht="12" customHeight="1" thickBot="1" x14ac:dyDescent="0.3">
      <c r="A49" s="291" t="s">
        <v>34</v>
      </c>
      <c r="B49" s="84" t="s">
        <v>205</v>
      </c>
      <c r="C49" s="3">
        <f>SUM(C50:C54)</f>
        <v>700000</v>
      </c>
    </row>
    <row r="50" spans="1:3" s="307" customFormat="1" ht="12" customHeight="1" x14ac:dyDescent="0.2">
      <c r="A50" s="295" t="s">
        <v>32</v>
      </c>
      <c r="B50" s="75" t="s">
        <v>204</v>
      </c>
      <c r="C50" s="86"/>
    </row>
    <row r="51" spans="1:3" s="307" customFormat="1" ht="12" customHeight="1" x14ac:dyDescent="0.2">
      <c r="A51" s="300" t="s">
        <v>30</v>
      </c>
      <c r="B51" s="73" t="s">
        <v>203</v>
      </c>
      <c r="C51" s="71">
        <v>700000</v>
      </c>
    </row>
    <row r="52" spans="1:3" s="307" customFormat="1" ht="12" customHeight="1" x14ac:dyDescent="0.2">
      <c r="A52" s="300" t="s">
        <v>28</v>
      </c>
      <c r="B52" s="73" t="s">
        <v>202</v>
      </c>
      <c r="C52" s="71"/>
    </row>
    <row r="53" spans="1:3" s="307" customFormat="1" ht="12" customHeight="1" x14ac:dyDescent="0.2">
      <c r="A53" s="300" t="s">
        <v>26</v>
      </c>
      <c r="B53" s="73" t="s">
        <v>201</v>
      </c>
      <c r="C53" s="71"/>
    </row>
    <row r="54" spans="1:3" s="307" customFormat="1" ht="12" customHeight="1" thickBot="1" x14ac:dyDescent="0.25">
      <c r="A54" s="299" t="s">
        <v>200</v>
      </c>
      <c r="B54" s="82" t="s">
        <v>199</v>
      </c>
      <c r="C54" s="81"/>
    </row>
    <row r="55" spans="1:3" s="307" customFormat="1" ht="12" customHeight="1" thickBot="1" x14ac:dyDescent="0.3">
      <c r="A55" s="291" t="s">
        <v>198</v>
      </c>
      <c r="B55" s="84" t="s">
        <v>197</v>
      </c>
      <c r="C55" s="3">
        <f>SUM(C56:C58)</f>
        <v>56000</v>
      </c>
    </row>
    <row r="56" spans="1:3" s="307" customFormat="1" ht="12" customHeight="1" x14ac:dyDescent="0.2">
      <c r="A56" s="295" t="s">
        <v>22</v>
      </c>
      <c r="B56" s="75" t="s">
        <v>196</v>
      </c>
      <c r="C56" s="35"/>
    </row>
    <row r="57" spans="1:3" s="307" customFormat="1" ht="12" customHeight="1" x14ac:dyDescent="0.2">
      <c r="A57" s="300" t="s">
        <v>20</v>
      </c>
      <c r="B57" s="73" t="s">
        <v>195</v>
      </c>
      <c r="C57" s="34"/>
    </row>
    <row r="58" spans="1:3" s="307" customFormat="1" ht="12" customHeight="1" x14ac:dyDescent="0.2">
      <c r="A58" s="300" t="s">
        <v>18</v>
      </c>
      <c r="B58" s="73" t="s">
        <v>194</v>
      </c>
      <c r="C58" s="34">
        <v>56000</v>
      </c>
    </row>
    <row r="59" spans="1:3" s="307" customFormat="1" ht="12" customHeight="1" thickBot="1" x14ac:dyDescent="0.25">
      <c r="A59" s="299" t="s">
        <v>16</v>
      </c>
      <c r="B59" s="82" t="s">
        <v>193</v>
      </c>
      <c r="C59" s="44"/>
    </row>
    <row r="60" spans="1:3" s="307" customFormat="1" ht="12" customHeight="1" thickBot="1" x14ac:dyDescent="0.3">
      <c r="A60" s="291" t="s">
        <v>12</v>
      </c>
      <c r="B60" s="70" t="s">
        <v>192</v>
      </c>
      <c r="C60" s="3">
        <f>SUM(C61:C63)</f>
        <v>0</v>
      </c>
    </row>
    <row r="61" spans="1:3" s="307" customFormat="1" ht="12" customHeight="1" x14ac:dyDescent="0.2">
      <c r="A61" s="295" t="s">
        <v>191</v>
      </c>
      <c r="B61" s="75" t="s">
        <v>190</v>
      </c>
      <c r="C61" s="71"/>
    </row>
    <row r="62" spans="1:3" s="307" customFormat="1" ht="12" customHeight="1" x14ac:dyDescent="0.2">
      <c r="A62" s="300" t="s">
        <v>189</v>
      </c>
      <c r="B62" s="73" t="s">
        <v>188</v>
      </c>
      <c r="C62" s="71"/>
    </row>
    <row r="63" spans="1:3" s="307" customFormat="1" ht="12" customHeight="1" x14ac:dyDescent="0.2">
      <c r="A63" s="300" t="s">
        <v>187</v>
      </c>
      <c r="B63" s="73" t="s">
        <v>186</v>
      </c>
      <c r="C63" s="71"/>
    </row>
    <row r="64" spans="1:3" s="307" customFormat="1" ht="12" customHeight="1" thickBot="1" x14ac:dyDescent="0.25">
      <c r="A64" s="299" t="s">
        <v>185</v>
      </c>
      <c r="B64" s="82" t="s">
        <v>184</v>
      </c>
      <c r="C64" s="71"/>
    </row>
    <row r="65" spans="1:3" s="307" customFormat="1" ht="12" customHeight="1" thickBot="1" x14ac:dyDescent="0.3">
      <c r="A65" s="291" t="s">
        <v>10</v>
      </c>
      <c r="B65" s="84" t="s">
        <v>182</v>
      </c>
      <c r="C65" s="28">
        <f>+C8+C15+C22+C29+C37+C49+C55+C60</f>
        <v>257814604</v>
      </c>
    </row>
    <row r="66" spans="1:3" s="307" customFormat="1" ht="12" customHeight="1" thickBot="1" x14ac:dyDescent="0.25">
      <c r="A66" s="313" t="s">
        <v>444</v>
      </c>
      <c r="B66" s="70" t="s">
        <v>180</v>
      </c>
      <c r="C66" s="3">
        <f>SUM(C67:C69)</f>
        <v>0</v>
      </c>
    </row>
    <row r="67" spans="1:3" s="307" customFormat="1" ht="12" customHeight="1" x14ac:dyDescent="0.2">
      <c r="A67" s="295" t="s">
        <v>179</v>
      </c>
      <c r="B67" s="75" t="s">
        <v>178</v>
      </c>
      <c r="C67" s="71"/>
    </row>
    <row r="68" spans="1:3" s="307" customFormat="1" ht="12" customHeight="1" x14ac:dyDescent="0.2">
      <c r="A68" s="300" t="s">
        <v>177</v>
      </c>
      <c r="B68" s="73" t="s">
        <v>176</v>
      </c>
      <c r="C68" s="71"/>
    </row>
    <row r="69" spans="1:3" s="307" customFormat="1" ht="12" customHeight="1" thickBot="1" x14ac:dyDescent="0.25">
      <c r="A69" s="299" t="s">
        <v>175</v>
      </c>
      <c r="B69" s="317" t="s">
        <v>443</v>
      </c>
      <c r="C69" s="71"/>
    </row>
    <row r="70" spans="1:3" s="307" customFormat="1" ht="12" customHeight="1" thickBot="1" x14ac:dyDescent="0.25">
      <c r="A70" s="313" t="s">
        <v>173</v>
      </c>
      <c r="B70" s="70" t="s">
        <v>172</v>
      </c>
      <c r="C70" s="3">
        <f>SUM(C71:C74)</f>
        <v>0</v>
      </c>
    </row>
    <row r="71" spans="1:3" s="307" customFormat="1" ht="12" customHeight="1" x14ac:dyDescent="0.2">
      <c r="A71" s="295" t="s">
        <v>171</v>
      </c>
      <c r="B71" s="75" t="s">
        <v>170</v>
      </c>
      <c r="C71" s="71"/>
    </row>
    <row r="72" spans="1:3" s="307" customFormat="1" ht="12" customHeight="1" x14ac:dyDescent="0.2">
      <c r="A72" s="300" t="s">
        <v>169</v>
      </c>
      <c r="B72" s="73" t="s">
        <v>168</v>
      </c>
      <c r="C72" s="71"/>
    </row>
    <row r="73" spans="1:3" s="307" customFormat="1" ht="12" customHeight="1" x14ac:dyDescent="0.2">
      <c r="A73" s="300" t="s">
        <v>167</v>
      </c>
      <c r="B73" s="73" t="s">
        <v>166</v>
      </c>
      <c r="C73" s="71"/>
    </row>
    <row r="74" spans="1:3" s="307" customFormat="1" ht="12" customHeight="1" x14ac:dyDescent="0.25">
      <c r="A74" s="300" t="s">
        <v>165</v>
      </c>
      <c r="B74" s="32" t="s">
        <v>164</v>
      </c>
      <c r="C74" s="71"/>
    </row>
    <row r="75" spans="1:3" s="307" customFormat="1" ht="12" customHeight="1" thickBot="1" x14ac:dyDescent="0.25">
      <c r="A75" s="312" t="s">
        <v>163</v>
      </c>
      <c r="B75" s="13" t="s">
        <v>162</v>
      </c>
      <c r="C75" s="37">
        <f>SUM(C76:C77)</f>
        <v>45873022</v>
      </c>
    </row>
    <row r="76" spans="1:3" s="307" customFormat="1" ht="12" customHeight="1" x14ac:dyDescent="0.2">
      <c r="A76" s="295" t="s">
        <v>161</v>
      </c>
      <c r="B76" s="75" t="s">
        <v>160</v>
      </c>
      <c r="C76" s="71">
        <v>45873022</v>
      </c>
    </row>
    <row r="77" spans="1:3" s="307" customFormat="1" ht="12" customHeight="1" thickBot="1" x14ac:dyDescent="0.25">
      <c r="A77" s="299" t="s">
        <v>159</v>
      </c>
      <c r="B77" s="82" t="s">
        <v>158</v>
      </c>
      <c r="C77" s="71"/>
    </row>
    <row r="78" spans="1:3" s="311" customFormat="1" ht="12" customHeight="1" thickBot="1" x14ac:dyDescent="0.25">
      <c r="A78" s="313" t="s">
        <v>157</v>
      </c>
      <c r="B78" s="70" t="s">
        <v>156</v>
      </c>
      <c r="C78" s="3">
        <f>SUM(C79:C81)</f>
        <v>0</v>
      </c>
    </row>
    <row r="79" spans="1:3" s="307" customFormat="1" ht="12" customHeight="1" x14ac:dyDescent="0.2">
      <c r="A79" s="295" t="s">
        <v>155</v>
      </c>
      <c r="B79" s="75" t="s">
        <v>154</v>
      </c>
      <c r="C79" s="71"/>
    </row>
    <row r="80" spans="1:3" s="307" customFormat="1" ht="12" customHeight="1" x14ac:dyDescent="0.2">
      <c r="A80" s="300" t="s">
        <v>153</v>
      </c>
      <c r="B80" s="73" t="s">
        <v>152</v>
      </c>
      <c r="C80" s="71"/>
    </row>
    <row r="81" spans="1:3" s="307" customFormat="1" ht="12" customHeight="1" thickBot="1" x14ac:dyDescent="0.25">
      <c r="A81" s="299" t="s">
        <v>151</v>
      </c>
      <c r="B81" s="82" t="s">
        <v>150</v>
      </c>
      <c r="C81" s="71"/>
    </row>
    <row r="82" spans="1:3" s="307" customFormat="1" ht="12" customHeight="1" thickBot="1" x14ac:dyDescent="0.25">
      <c r="A82" s="313" t="s">
        <v>149</v>
      </c>
      <c r="B82" s="70" t="s">
        <v>148</v>
      </c>
      <c r="C82" s="3">
        <f>SUM(C83:C86)</f>
        <v>0</v>
      </c>
    </row>
    <row r="83" spans="1:3" s="307" customFormat="1" ht="12" customHeight="1" x14ac:dyDescent="0.2">
      <c r="A83" s="316" t="s">
        <v>147</v>
      </c>
      <c r="B83" s="75" t="s">
        <v>146</v>
      </c>
      <c r="C83" s="71"/>
    </row>
    <row r="84" spans="1:3" s="307" customFormat="1" ht="12" customHeight="1" x14ac:dyDescent="0.2">
      <c r="A84" s="315" t="s">
        <v>145</v>
      </c>
      <c r="B84" s="73" t="s">
        <v>144</v>
      </c>
      <c r="C84" s="71"/>
    </row>
    <row r="85" spans="1:3" s="307" customFormat="1" ht="12" customHeight="1" x14ac:dyDescent="0.2">
      <c r="A85" s="315" t="s">
        <v>143</v>
      </c>
      <c r="B85" s="73" t="s">
        <v>142</v>
      </c>
      <c r="C85" s="71"/>
    </row>
    <row r="86" spans="1:3" s="311" customFormat="1" ht="12" customHeight="1" thickBot="1" x14ac:dyDescent="0.25">
      <c r="A86" s="314" t="s">
        <v>141</v>
      </c>
      <c r="B86" s="82" t="s">
        <v>140</v>
      </c>
      <c r="C86" s="71"/>
    </row>
    <row r="87" spans="1:3" s="311" customFormat="1" ht="12" customHeight="1" thickBot="1" x14ac:dyDescent="0.25">
      <c r="A87" s="313" t="s">
        <v>139</v>
      </c>
      <c r="B87" s="70" t="s">
        <v>138</v>
      </c>
      <c r="C87" s="69"/>
    </row>
    <row r="88" spans="1:3" s="311" customFormat="1" ht="12" customHeight="1" thickBot="1" x14ac:dyDescent="0.25">
      <c r="A88" s="313" t="s">
        <v>442</v>
      </c>
      <c r="B88" s="70" t="s">
        <v>136</v>
      </c>
      <c r="C88" s="69"/>
    </row>
    <row r="89" spans="1:3" s="311" customFormat="1" ht="12" customHeight="1" thickBot="1" x14ac:dyDescent="0.25">
      <c r="A89" s="313" t="s">
        <v>441</v>
      </c>
      <c r="B89" s="67" t="s">
        <v>134</v>
      </c>
      <c r="C89" s="28">
        <f>+C66+C70+C75+C78+C82+C88+C87</f>
        <v>45873022</v>
      </c>
    </row>
    <row r="90" spans="1:3" s="311" customFormat="1" ht="12" customHeight="1" thickBot="1" x14ac:dyDescent="0.25">
      <c r="A90" s="312" t="s">
        <v>440</v>
      </c>
      <c r="B90" s="65" t="s">
        <v>439</v>
      </c>
      <c r="C90" s="28">
        <f>+C65+C89</f>
        <v>303687626</v>
      </c>
    </row>
    <row r="91" spans="1:3" s="307" customFormat="1" ht="8.25" customHeight="1" thickBot="1" x14ac:dyDescent="0.3">
      <c r="A91" s="310"/>
      <c r="B91" s="309"/>
      <c r="C91" s="308"/>
    </row>
    <row r="92" spans="1:3" s="303" customFormat="1" ht="16.5" customHeight="1" thickBot="1" x14ac:dyDescent="0.3">
      <c r="A92" s="306"/>
      <c r="B92" s="305" t="s">
        <v>327</v>
      </c>
      <c r="C92" s="304"/>
    </row>
    <row r="93" spans="1:3" s="294" customFormat="1" ht="12" customHeight="1" thickBot="1" x14ac:dyDescent="0.3">
      <c r="A93" s="302" t="s">
        <v>125</v>
      </c>
      <c r="B93" s="53" t="s">
        <v>438</v>
      </c>
      <c r="C93" s="52">
        <f>+C94+C95+C96+C97+C98+C111</f>
        <v>164126790</v>
      </c>
    </row>
    <row r="94" spans="1:3" ht="12" customHeight="1" x14ac:dyDescent="0.25">
      <c r="A94" s="301" t="s">
        <v>123</v>
      </c>
      <c r="B94" s="50" t="s">
        <v>122</v>
      </c>
      <c r="C94" s="49">
        <v>73107893</v>
      </c>
    </row>
    <row r="95" spans="1:3" ht="12" customHeight="1" x14ac:dyDescent="0.25">
      <c r="A95" s="300" t="s">
        <v>121</v>
      </c>
      <c r="B95" s="36" t="s">
        <v>120</v>
      </c>
      <c r="C95" s="34">
        <v>9474373</v>
      </c>
    </row>
    <row r="96" spans="1:3" ht="12" customHeight="1" x14ac:dyDescent="0.25">
      <c r="A96" s="300" t="s">
        <v>119</v>
      </c>
      <c r="B96" s="36" t="s">
        <v>118</v>
      </c>
      <c r="C96" s="44">
        <v>52898406</v>
      </c>
    </row>
    <row r="97" spans="1:3" ht="12" customHeight="1" x14ac:dyDescent="0.25">
      <c r="A97" s="300" t="s">
        <v>117</v>
      </c>
      <c r="B97" s="43" t="s">
        <v>116</v>
      </c>
      <c r="C97" s="44">
        <v>22492920</v>
      </c>
    </row>
    <row r="98" spans="1:3" ht="12" customHeight="1" x14ac:dyDescent="0.25">
      <c r="A98" s="300" t="s">
        <v>115</v>
      </c>
      <c r="B98" s="48" t="s">
        <v>114</v>
      </c>
      <c r="C98" s="44">
        <v>2137048</v>
      </c>
    </row>
    <row r="99" spans="1:3" ht="12" customHeight="1" x14ac:dyDescent="0.25">
      <c r="A99" s="300" t="s">
        <v>113</v>
      </c>
      <c r="B99" s="36" t="s">
        <v>437</v>
      </c>
      <c r="C99" s="44"/>
    </row>
    <row r="100" spans="1:3" ht="12" customHeight="1" x14ac:dyDescent="0.2">
      <c r="A100" s="300" t="s">
        <v>111</v>
      </c>
      <c r="B100" s="47" t="s">
        <v>110</v>
      </c>
      <c r="C100" s="44"/>
    </row>
    <row r="101" spans="1:3" ht="12" customHeight="1" x14ac:dyDescent="0.2">
      <c r="A101" s="300" t="s">
        <v>109</v>
      </c>
      <c r="B101" s="47" t="s">
        <v>108</v>
      </c>
      <c r="C101" s="44"/>
    </row>
    <row r="102" spans="1:3" ht="12" customHeight="1" x14ac:dyDescent="0.2">
      <c r="A102" s="300" t="s">
        <v>107</v>
      </c>
      <c r="B102" s="47" t="s">
        <v>106</v>
      </c>
      <c r="C102" s="44"/>
    </row>
    <row r="103" spans="1:3" ht="12" customHeight="1" x14ac:dyDescent="0.25">
      <c r="A103" s="300" t="s">
        <v>105</v>
      </c>
      <c r="B103" s="30" t="s">
        <v>104</v>
      </c>
      <c r="C103" s="44"/>
    </row>
    <row r="104" spans="1:3" ht="12" customHeight="1" x14ac:dyDescent="0.25">
      <c r="A104" s="300" t="s">
        <v>103</v>
      </c>
      <c r="B104" s="30" t="s">
        <v>69</v>
      </c>
      <c r="C104" s="44"/>
    </row>
    <row r="105" spans="1:3" ht="12" customHeight="1" x14ac:dyDescent="0.2">
      <c r="A105" s="300" t="s">
        <v>102</v>
      </c>
      <c r="B105" s="47" t="s">
        <v>101</v>
      </c>
      <c r="C105" s="44">
        <v>1737048</v>
      </c>
    </row>
    <row r="106" spans="1:3" ht="12" customHeight="1" x14ac:dyDescent="0.2">
      <c r="A106" s="300" t="s">
        <v>100</v>
      </c>
      <c r="B106" s="47" t="s">
        <v>99</v>
      </c>
      <c r="C106" s="44"/>
    </row>
    <row r="107" spans="1:3" ht="12" customHeight="1" x14ac:dyDescent="0.25">
      <c r="A107" s="300" t="s">
        <v>98</v>
      </c>
      <c r="B107" s="30" t="s">
        <v>63</v>
      </c>
      <c r="C107" s="44"/>
    </row>
    <row r="108" spans="1:3" ht="12" customHeight="1" x14ac:dyDescent="0.25">
      <c r="A108" s="293" t="s">
        <v>97</v>
      </c>
      <c r="B108" s="45" t="s">
        <v>96</v>
      </c>
      <c r="C108" s="44"/>
    </row>
    <row r="109" spans="1:3" ht="12" customHeight="1" x14ac:dyDescent="0.25">
      <c r="A109" s="300" t="s">
        <v>95</v>
      </c>
      <c r="B109" s="45" t="s">
        <v>94</v>
      </c>
      <c r="C109" s="44"/>
    </row>
    <row r="110" spans="1:3" ht="12" customHeight="1" x14ac:dyDescent="0.25">
      <c r="A110" s="300" t="s">
        <v>93</v>
      </c>
      <c r="B110" s="30" t="s">
        <v>92</v>
      </c>
      <c r="C110" s="34">
        <v>400000</v>
      </c>
    </row>
    <row r="111" spans="1:3" ht="12" customHeight="1" x14ac:dyDescent="0.25">
      <c r="A111" s="300" t="s">
        <v>91</v>
      </c>
      <c r="B111" s="43" t="s">
        <v>90</v>
      </c>
      <c r="C111" s="34">
        <v>4016150</v>
      </c>
    </row>
    <row r="112" spans="1:3" ht="12" customHeight="1" x14ac:dyDescent="0.25">
      <c r="A112" s="299" t="s">
        <v>89</v>
      </c>
      <c r="B112" s="36" t="s">
        <v>436</v>
      </c>
      <c r="C112" s="44">
        <v>2500000</v>
      </c>
    </row>
    <row r="113" spans="1:3" ht="12" customHeight="1" thickBot="1" x14ac:dyDescent="0.3">
      <c r="A113" s="298" t="s">
        <v>87</v>
      </c>
      <c r="B113" s="297" t="s">
        <v>435</v>
      </c>
      <c r="C113" s="40">
        <v>1516150</v>
      </c>
    </row>
    <row r="114" spans="1:3" ht="12" customHeight="1" thickBot="1" x14ac:dyDescent="0.3">
      <c r="A114" s="291" t="s">
        <v>1</v>
      </c>
      <c r="B114" s="4" t="s">
        <v>85</v>
      </c>
      <c r="C114" s="3">
        <f>+C115+C117+C119</f>
        <v>32714600</v>
      </c>
    </row>
    <row r="115" spans="1:3" ht="12" customHeight="1" x14ac:dyDescent="0.25">
      <c r="A115" s="295" t="s">
        <v>84</v>
      </c>
      <c r="B115" s="36" t="s">
        <v>83</v>
      </c>
      <c r="C115" s="35">
        <v>32714600</v>
      </c>
    </row>
    <row r="116" spans="1:3" ht="12" customHeight="1" x14ac:dyDescent="0.25">
      <c r="A116" s="295" t="s">
        <v>82</v>
      </c>
      <c r="B116" s="29" t="s">
        <v>81</v>
      </c>
      <c r="C116" s="35"/>
    </row>
    <row r="117" spans="1:3" ht="12" customHeight="1" x14ac:dyDescent="0.25">
      <c r="A117" s="295" t="s">
        <v>80</v>
      </c>
      <c r="B117" s="29" t="s">
        <v>79</v>
      </c>
      <c r="C117" s="34"/>
    </row>
    <row r="118" spans="1:3" ht="12" customHeight="1" x14ac:dyDescent="0.25">
      <c r="A118" s="295" t="s">
        <v>78</v>
      </c>
      <c r="B118" s="29" t="s">
        <v>77</v>
      </c>
      <c r="C118" s="19"/>
    </row>
    <row r="119" spans="1:3" ht="12" customHeight="1" x14ac:dyDescent="0.25">
      <c r="A119" s="295" t="s">
        <v>76</v>
      </c>
      <c r="B119" s="33" t="s">
        <v>353</v>
      </c>
      <c r="C119" s="19"/>
    </row>
    <row r="120" spans="1:3" ht="12" customHeight="1" x14ac:dyDescent="0.25">
      <c r="A120" s="295" t="s">
        <v>74</v>
      </c>
      <c r="B120" s="32" t="s">
        <v>73</v>
      </c>
      <c r="C120" s="19"/>
    </row>
    <row r="121" spans="1:3" ht="12" customHeight="1" x14ac:dyDescent="0.25">
      <c r="A121" s="295" t="s">
        <v>72</v>
      </c>
      <c r="B121" s="31" t="s">
        <v>71</v>
      </c>
      <c r="C121" s="19"/>
    </row>
    <row r="122" spans="1:3" ht="12" customHeight="1" x14ac:dyDescent="0.25">
      <c r="A122" s="295" t="s">
        <v>70</v>
      </c>
      <c r="B122" s="30" t="s">
        <v>69</v>
      </c>
      <c r="C122" s="19"/>
    </row>
    <row r="123" spans="1:3" ht="12" customHeight="1" x14ac:dyDescent="0.25">
      <c r="A123" s="295" t="s">
        <v>68</v>
      </c>
      <c r="B123" s="30" t="s">
        <v>67</v>
      </c>
      <c r="C123" s="19"/>
    </row>
    <row r="124" spans="1:3" ht="12" customHeight="1" x14ac:dyDescent="0.25">
      <c r="A124" s="295" t="s">
        <v>66</v>
      </c>
      <c r="B124" s="30" t="s">
        <v>65</v>
      </c>
      <c r="C124" s="19"/>
    </row>
    <row r="125" spans="1:3" ht="12" customHeight="1" x14ac:dyDescent="0.25">
      <c r="A125" s="295" t="s">
        <v>64</v>
      </c>
      <c r="B125" s="30" t="s">
        <v>63</v>
      </c>
      <c r="C125" s="19"/>
    </row>
    <row r="126" spans="1:3" ht="12" customHeight="1" x14ac:dyDescent="0.25">
      <c r="A126" s="295" t="s">
        <v>62</v>
      </c>
      <c r="B126" s="30" t="s">
        <v>61</v>
      </c>
      <c r="C126" s="19"/>
    </row>
    <row r="127" spans="1:3" ht="12" customHeight="1" thickBot="1" x14ac:dyDescent="0.3">
      <c r="A127" s="293" t="s">
        <v>60</v>
      </c>
      <c r="B127" s="30" t="s">
        <v>59</v>
      </c>
      <c r="C127" s="25"/>
    </row>
    <row r="128" spans="1:3" ht="12" customHeight="1" thickBot="1" x14ac:dyDescent="0.3">
      <c r="A128" s="291" t="s">
        <v>58</v>
      </c>
      <c r="B128" s="17" t="s">
        <v>57</v>
      </c>
      <c r="C128" s="3">
        <f>+C93+C114</f>
        <v>196841390</v>
      </c>
    </row>
    <row r="129" spans="1:11" ht="12" customHeight="1" thickBot="1" x14ac:dyDescent="0.3">
      <c r="A129" s="291" t="s">
        <v>56</v>
      </c>
      <c r="B129" s="17" t="s">
        <v>55</v>
      </c>
      <c r="C129" s="3">
        <f>+C130+C131+C132</f>
        <v>0</v>
      </c>
    </row>
    <row r="130" spans="1:11" s="294" customFormat="1" ht="12" customHeight="1" x14ac:dyDescent="0.25">
      <c r="A130" s="295" t="s">
        <v>54</v>
      </c>
      <c r="B130" s="20" t="s">
        <v>434</v>
      </c>
      <c r="C130" s="19"/>
    </row>
    <row r="131" spans="1:11" ht="12" customHeight="1" x14ac:dyDescent="0.25">
      <c r="A131" s="295" t="s">
        <v>52</v>
      </c>
      <c r="B131" s="20" t="s">
        <v>51</v>
      </c>
      <c r="C131" s="19"/>
    </row>
    <row r="132" spans="1:11" ht="12" customHeight="1" thickBot="1" x14ac:dyDescent="0.3">
      <c r="A132" s="293" t="s">
        <v>50</v>
      </c>
      <c r="B132" s="26" t="s">
        <v>433</v>
      </c>
      <c r="C132" s="19"/>
    </row>
    <row r="133" spans="1:11" ht="12" customHeight="1" thickBot="1" x14ac:dyDescent="0.3">
      <c r="A133" s="291" t="s">
        <v>48</v>
      </c>
      <c r="B133" s="17" t="s">
        <v>47</v>
      </c>
      <c r="C133" s="3">
        <f>+C134+C135+C136+C137+C138+C139</f>
        <v>0</v>
      </c>
    </row>
    <row r="134" spans="1:11" ht="12" customHeight="1" x14ac:dyDescent="0.25">
      <c r="A134" s="295" t="s">
        <v>46</v>
      </c>
      <c r="B134" s="20" t="s">
        <v>45</v>
      </c>
      <c r="C134" s="19"/>
    </row>
    <row r="135" spans="1:11" ht="12" customHeight="1" x14ac:dyDescent="0.25">
      <c r="A135" s="295" t="s">
        <v>44</v>
      </c>
      <c r="B135" s="20" t="s">
        <v>43</v>
      </c>
      <c r="C135" s="19"/>
    </row>
    <row r="136" spans="1:11" ht="12" customHeight="1" x14ac:dyDescent="0.25">
      <c r="A136" s="295" t="s">
        <v>42</v>
      </c>
      <c r="B136" s="20" t="s">
        <v>41</v>
      </c>
      <c r="C136" s="19"/>
    </row>
    <row r="137" spans="1:11" ht="12" customHeight="1" x14ac:dyDescent="0.25">
      <c r="A137" s="295" t="s">
        <v>40</v>
      </c>
      <c r="B137" s="20" t="s">
        <v>432</v>
      </c>
      <c r="C137" s="19"/>
    </row>
    <row r="138" spans="1:11" ht="12" customHeight="1" x14ac:dyDescent="0.25">
      <c r="A138" s="295" t="s">
        <v>38</v>
      </c>
      <c r="B138" s="20" t="s">
        <v>37</v>
      </c>
      <c r="C138" s="19"/>
    </row>
    <row r="139" spans="1:11" s="294" customFormat="1" ht="12" customHeight="1" thickBot="1" x14ac:dyDescent="0.3">
      <c r="A139" s="293" t="s">
        <v>36</v>
      </c>
      <c r="B139" s="26" t="s">
        <v>35</v>
      </c>
      <c r="C139" s="19"/>
    </row>
    <row r="140" spans="1:11" ht="12" customHeight="1" thickBot="1" x14ac:dyDescent="0.3">
      <c r="A140" s="291" t="s">
        <v>34</v>
      </c>
      <c r="B140" s="17" t="s">
        <v>431</v>
      </c>
      <c r="C140" s="28">
        <f>+C141+C142+C144+C145+C143</f>
        <v>106846236</v>
      </c>
      <c r="K140" s="296"/>
    </row>
    <row r="141" spans="1:11" x14ac:dyDescent="0.25">
      <c r="A141" s="295" t="s">
        <v>32</v>
      </c>
      <c r="B141" s="20" t="s">
        <v>31</v>
      </c>
      <c r="C141" s="19"/>
    </row>
    <row r="142" spans="1:11" ht="12" customHeight="1" x14ac:dyDescent="0.25">
      <c r="A142" s="295" t="s">
        <v>30</v>
      </c>
      <c r="B142" s="20" t="s">
        <v>29</v>
      </c>
      <c r="C142" s="19">
        <v>6164064</v>
      </c>
    </row>
    <row r="143" spans="1:11" ht="12" customHeight="1" x14ac:dyDescent="0.25">
      <c r="A143" s="295" t="s">
        <v>28</v>
      </c>
      <c r="B143" s="20" t="s">
        <v>430</v>
      </c>
      <c r="C143" s="19">
        <v>100682172</v>
      </c>
    </row>
    <row r="144" spans="1:11" s="294" customFormat="1" ht="12" customHeight="1" x14ac:dyDescent="0.25">
      <c r="A144" s="295" t="s">
        <v>26</v>
      </c>
      <c r="B144" s="20" t="s">
        <v>27</v>
      </c>
      <c r="C144" s="19"/>
    </row>
    <row r="145" spans="1:3" s="294" customFormat="1" ht="12" customHeight="1" thickBot="1" x14ac:dyDescent="0.3">
      <c r="A145" s="293" t="s">
        <v>200</v>
      </c>
      <c r="B145" s="26" t="s">
        <v>25</v>
      </c>
      <c r="C145" s="19"/>
    </row>
    <row r="146" spans="1:3" s="294" customFormat="1" ht="12" customHeight="1" thickBot="1" x14ac:dyDescent="0.3">
      <c r="A146" s="291" t="s">
        <v>24</v>
      </c>
      <c r="B146" s="17" t="s">
        <v>23</v>
      </c>
      <c r="C146" s="12">
        <f>+C147+C148+C149+C150+C151</f>
        <v>0</v>
      </c>
    </row>
    <row r="147" spans="1:3" s="294" customFormat="1" ht="12" customHeight="1" x14ac:dyDescent="0.25">
      <c r="A147" s="295" t="s">
        <v>22</v>
      </c>
      <c r="B147" s="20" t="s">
        <v>21</v>
      </c>
      <c r="C147" s="19"/>
    </row>
    <row r="148" spans="1:3" s="294" customFormat="1" ht="12" customHeight="1" x14ac:dyDescent="0.25">
      <c r="A148" s="295" t="s">
        <v>20</v>
      </c>
      <c r="B148" s="20" t="s">
        <v>19</v>
      </c>
      <c r="C148" s="19"/>
    </row>
    <row r="149" spans="1:3" s="294" customFormat="1" ht="12" customHeight="1" x14ac:dyDescent="0.25">
      <c r="A149" s="295" t="s">
        <v>18</v>
      </c>
      <c r="B149" s="20" t="s">
        <v>17</v>
      </c>
      <c r="C149" s="19"/>
    </row>
    <row r="150" spans="1:3" s="294" customFormat="1" ht="12" customHeight="1" x14ac:dyDescent="0.25">
      <c r="A150" s="295" t="s">
        <v>16</v>
      </c>
      <c r="B150" s="20" t="s">
        <v>15</v>
      </c>
      <c r="C150" s="19"/>
    </row>
    <row r="151" spans="1:3" ht="12.75" customHeight="1" thickBot="1" x14ac:dyDescent="0.3">
      <c r="A151" s="293" t="s">
        <v>14</v>
      </c>
      <c r="B151" s="26" t="s">
        <v>13</v>
      </c>
      <c r="C151" s="25"/>
    </row>
    <row r="152" spans="1:3" ht="12.75" customHeight="1" thickBot="1" x14ac:dyDescent="0.3">
      <c r="A152" s="292" t="s">
        <v>12</v>
      </c>
      <c r="B152" s="17" t="s">
        <v>11</v>
      </c>
      <c r="C152" s="12"/>
    </row>
    <row r="153" spans="1:3" ht="12.75" customHeight="1" thickBot="1" x14ac:dyDescent="0.3">
      <c r="A153" s="292" t="s">
        <v>10</v>
      </c>
      <c r="B153" s="17" t="s">
        <v>9</v>
      </c>
      <c r="C153" s="12"/>
    </row>
    <row r="154" spans="1:3" ht="12" customHeight="1" thickBot="1" x14ac:dyDescent="0.3">
      <c r="A154" s="291" t="s">
        <v>8</v>
      </c>
      <c r="B154" s="17" t="s">
        <v>7</v>
      </c>
      <c r="C154" s="288">
        <f>+C129+C133+C140+C146+C152+C153</f>
        <v>106846236</v>
      </c>
    </row>
    <row r="155" spans="1:3" ht="15.15" customHeight="1" thickBot="1" x14ac:dyDescent="0.3">
      <c r="A155" s="290" t="s">
        <v>6</v>
      </c>
      <c r="B155" s="289" t="s">
        <v>5</v>
      </c>
      <c r="C155" s="288">
        <f>+C128+C154</f>
        <v>303687626</v>
      </c>
    </row>
    <row r="156" spans="1:3" ht="13.5" customHeight="1" thickBot="1" x14ac:dyDescent="0.3">
      <c r="C156" s="287">
        <f>C90-C155</f>
        <v>0</v>
      </c>
    </row>
    <row r="157" spans="1:3" ht="15.15" customHeight="1" thickBot="1" x14ac:dyDescent="0.3">
      <c r="A157" s="286" t="s">
        <v>429</v>
      </c>
      <c r="B157" s="285"/>
      <c r="C157" s="284">
        <v>3</v>
      </c>
    </row>
    <row r="158" spans="1:3" ht="14.4" customHeight="1" thickBot="1" x14ac:dyDescent="0.3">
      <c r="A158" s="286" t="s">
        <v>428</v>
      </c>
      <c r="B158" s="285"/>
      <c r="C158" s="284">
        <v>50</v>
      </c>
    </row>
    <row r="159" spans="1:3" x14ac:dyDescent="0.25">
      <c r="A159" s="283"/>
      <c r="B159" s="282"/>
      <c r="C159" s="281"/>
    </row>
    <row r="160" spans="1:3" x14ac:dyDescent="0.25">
      <c r="A160" s="283"/>
      <c r="B160" s="282"/>
    </row>
    <row r="161" spans="1:3" x14ac:dyDescent="0.25">
      <c r="A161" s="283"/>
      <c r="B161" s="282"/>
      <c r="C161" s="281"/>
    </row>
    <row r="162" spans="1:3" x14ac:dyDescent="0.25">
      <c r="A162" s="283"/>
      <c r="B162" s="282"/>
      <c r="C162" s="281"/>
    </row>
    <row r="163" spans="1:3" x14ac:dyDescent="0.25">
      <c r="A163" s="283"/>
      <c r="B163" s="282"/>
      <c r="C163" s="281"/>
    </row>
    <row r="164" spans="1:3" x14ac:dyDescent="0.25">
      <c r="A164" s="283"/>
      <c r="B164" s="282"/>
      <c r="C164" s="281"/>
    </row>
    <row r="165" spans="1:3" x14ac:dyDescent="0.25">
      <c r="A165" s="283"/>
      <c r="B165" s="282"/>
      <c r="C165" s="281"/>
    </row>
    <row r="166" spans="1:3" x14ac:dyDescent="0.25">
      <c r="A166" s="283"/>
      <c r="B166" s="282"/>
      <c r="C166" s="281"/>
    </row>
    <row r="167" spans="1:3" x14ac:dyDescent="0.25">
      <c r="A167" s="283"/>
      <c r="B167" s="282"/>
      <c r="C167" s="281"/>
    </row>
    <row r="168" spans="1:3" x14ac:dyDescent="0.25">
      <c r="A168" s="283"/>
      <c r="B168" s="282"/>
      <c r="C168" s="281"/>
    </row>
    <row r="169" spans="1:3" x14ac:dyDescent="0.25">
      <c r="A169" s="283"/>
      <c r="B169" s="282"/>
      <c r="C169" s="281"/>
    </row>
    <row r="170" spans="1:3" x14ac:dyDescent="0.25">
      <c r="A170" s="283"/>
      <c r="B170" s="282"/>
      <c r="C170" s="281"/>
    </row>
    <row r="171" spans="1:3" x14ac:dyDescent="0.25">
      <c r="A171" s="283"/>
      <c r="B171" s="282"/>
      <c r="C171" s="281"/>
    </row>
    <row r="172" spans="1:3" x14ac:dyDescent="0.25">
      <c r="A172" s="283"/>
      <c r="B172" s="282"/>
      <c r="C172" s="281"/>
    </row>
    <row r="173" spans="1:3" x14ac:dyDescent="0.25">
      <c r="A173" s="283"/>
      <c r="B173" s="282"/>
      <c r="C173" s="281"/>
    </row>
    <row r="174" spans="1:3" x14ac:dyDescent="0.25">
      <c r="A174" s="283"/>
      <c r="B174" s="282"/>
      <c r="C174" s="281"/>
    </row>
    <row r="175" spans="1:3" x14ac:dyDescent="0.25">
      <c r="A175" s="283"/>
      <c r="B175" s="282"/>
      <c r="C175" s="281"/>
    </row>
    <row r="176" spans="1:3" x14ac:dyDescent="0.25">
      <c r="A176" s="283"/>
      <c r="B176" s="282"/>
      <c r="C176" s="281"/>
    </row>
    <row r="177" spans="1:3" x14ac:dyDescent="0.25">
      <c r="A177" s="283"/>
      <c r="B177" s="282"/>
      <c r="C177" s="281"/>
    </row>
    <row r="178" spans="1:3" x14ac:dyDescent="0.25">
      <c r="A178" s="283"/>
      <c r="B178" s="282"/>
      <c r="C178" s="281"/>
    </row>
    <row r="179" spans="1:3" x14ac:dyDescent="0.25">
      <c r="A179" s="283"/>
      <c r="B179" s="282"/>
      <c r="C179" s="281"/>
    </row>
  </sheetData>
  <sheetProtection formatCells="0"/>
  <printOptions horizontalCentered="1"/>
  <pageMargins left="0.78749999999999998" right="0.78749999999999998" top="0.98402777777777772" bottom="0.98402777777777772" header="0.51180555555555551" footer="0.51180555555555551"/>
  <pageSetup paperSize="9" scale="75" firstPageNumber="0" orientation="portrait" horizontalDpi="300" verticalDpi="300" r:id="rId1"/>
  <headerFooter alignWithMargins="0"/>
  <rowBreaks count="1" manualBreakCount="1">
    <brk id="90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9BCBDF-EB96-4C7B-BC42-033472FEB29B}">
  <sheetPr>
    <tabColor indexed="50"/>
  </sheetPr>
  <dimension ref="A1:K178"/>
  <sheetViews>
    <sheetView zoomScale="120" zoomScaleNormal="120" zoomScaleSheetLayoutView="85" workbookViewId="0">
      <selection activeCell="B1" sqref="B1:C1"/>
    </sheetView>
  </sheetViews>
  <sheetFormatPr defaultColWidth="9.33203125" defaultRowHeight="13.2" x14ac:dyDescent="0.25"/>
  <cols>
    <col min="1" max="1" width="19.44140625" style="280" customWidth="1"/>
    <col min="2" max="2" width="72" style="278" customWidth="1"/>
    <col min="3" max="3" width="25" style="279" customWidth="1"/>
    <col min="4" max="16384" width="9.33203125" style="278"/>
  </cols>
  <sheetData>
    <row r="1" spans="1:3" s="339" customFormat="1" ht="23.25" customHeight="1" thickBot="1" x14ac:dyDescent="0.3">
      <c r="A1" s="342"/>
      <c r="B1" s="341"/>
      <c r="C1" s="340" t="s">
        <v>461</v>
      </c>
    </row>
    <row r="2" spans="1:3" s="332" customFormat="1" ht="21.15" customHeight="1" x14ac:dyDescent="0.25">
      <c r="A2" s="338" t="s">
        <v>326</v>
      </c>
      <c r="B2" s="337" t="s">
        <v>269</v>
      </c>
      <c r="C2" s="336" t="s">
        <v>453</v>
      </c>
    </row>
    <row r="3" spans="1:3" s="332" customFormat="1" ht="16.2" thickBot="1" x14ac:dyDescent="0.3">
      <c r="A3" s="335" t="s">
        <v>455</v>
      </c>
      <c r="B3" s="334" t="s">
        <v>460</v>
      </c>
      <c r="C3" s="333" t="s">
        <v>459</v>
      </c>
    </row>
    <row r="4" spans="1:3" s="329" customFormat="1" ht="15.9" customHeight="1" thickBot="1" x14ac:dyDescent="0.35">
      <c r="A4" s="331"/>
      <c r="B4" s="331"/>
      <c r="C4" s="330" t="str">
        <f>'6.1.mell'!C4</f>
        <v>forintban!</v>
      </c>
    </row>
    <row r="5" spans="1:3" ht="13.8" thickBot="1" x14ac:dyDescent="0.3">
      <c r="A5" s="328" t="s">
        <v>452</v>
      </c>
      <c r="B5" s="327" t="s">
        <v>451</v>
      </c>
      <c r="C5" s="326" t="s">
        <v>424</v>
      </c>
    </row>
    <row r="6" spans="1:3" s="303" customFormat="1" ht="12.9" customHeight="1" thickBot="1" x14ac:dyDescent="0.3">
      <c r="A6" s="325"/>
      <c r="B6" s="324" t="s">
        <v>127</v>
      </c>
      <c r="C6" s="323" t="s">
        <v>126</v>
      </c>
    </row>
    <row r="7" spans="1:3" s="303" customFormat="1" ht="15.9" customHeight="1" thickBot="1" x14ac:dyDescent="0.3">
      <c r="A7" s="345"/>
      <c r="B7" s="344" t="s">
        <v>328</v>
      </c>
      <c r="C7" s="343"/>
    </row>
    <row r="8" spans="1:3" s="303" customFormat="1" ht="12" customHeight="1" thickBot="1" x14ac:dyDescent="0.3">
      <c r="A8" s="291" t="s">
        <v>125</v>
      </c>
      <c r="B8" s="84" t="s">
        <v>263</v>
      </c>
      <c r="C8" s="3">
        <f>+C9+C10+C11+C12+C13+C14</f>
        <v>168970197</v>
      </c>
    </row>
    <row r="9" spans="1:3" s="311" customFormat="1" ht="12" customHeight="1" x14ac:dyDescent="0.2">
      <c r="A9" s="295" t="s">
        <v>123</v>
      </c>
      <c r="B9" s="75" t="s">
        <v>262</v>
      </c>
      <c r="C9" s="35">
        <v>93146881</v>
      </c>
    </row>
    <row r="10" spans="1:3" s="307" customFormat="1" ht="12" customHeight="1" x14ac:dyDescent="0.2">
      <c r="A10" s="300" t="s">
        <v>121</v>
      </c>
      <c r="B10" s="73" t="s">
        <v>261</v>
      </c>
      <c r="C10" s="34">
        <v>26657600</v>
      </c>
    </row>
    <row r="11" spans="1:3" s="307" customFormat="1" ht="12" customHeight="1" x14ac:dyDescent="0.2">
      <c r="A11" s="300" t="s">
        <v>119</v>
      </c>
      <c r="B11" s="73" t="s">
        <v>260</v>
      </c>
      <c r="C11" s="34">
        <v>47365716</v>
      </c>
    </row>
    <row r="12" spans="1:3" s="307" customFormat="1" ht="12" customHeight="1" x14ac:dyDescent="0.2">
      <c r="A12" s="300" t="s">
        <v>117</v>
      </c>
      <c r="B12" s="73" t="s">
        <v>259</v>
      </c>
      <c r="C12" s="34">
        <v>1800000</v>
      </c>
    </row>
    <row r="13" spans="1:3" s="307" customFormat="1" ht="12" customHeight="1" x14ac:dyDescent="0.2">
      <c r="A13" s="300" t="s">
        <v>258</v>
      </c>
      <c r="B13" s="73" t="s">
        <v>450</v>
      </c>
      <c r="C13" s="34"/>
    </row>
    <row r="14" spans="1:3" s="311" customFormat="1" ht="12" customHeight="1" thickBot="1" x14ac:dyDescent="0.25">
      <c r="A14" s="299" t="s">
        <v>113</v>
      </c>
      <c r="B14" s="82" t="s">
        <v>256</v>
      </c>
      <c r="C14" s="34"/>
    </row>
    <row r="15" spans="1:3" s="311" customFormat="1" ht="12" customHeight="1" thickBot="1" x14ac:dyDescent="0.3">
      <c r="A15" s="291" t="s">
        <v>1</v>
      </c>
      <c r="B15" s="70" t="s">
        <v>255</v>
      </c>
      <c r="C15" s="3">
        <f>+C16+C17+C18+C19+C20</f>
        <v>70463175</v>
      </c>
    </row>
    <row r="16" spans="1:3" s="311" customFormat="1" ht="12" customHeight="1" x14ac:dyDescent="0.2">
      <c r="A16" s="295" t="s">
        <v>84</v>
      </c>
      <c r="B16" s="75" t="s">
        <v>254</v>
      </c>
      <c r="C16" s="35"/>
    </row>
    <row r="17" spans="1:3" s="311" customFormat="1" ht="12" customHeight="1" x14ac:dyDescent="0.2">
      <c r="A17" s="300" t="s">
        <v>82</v>
      </c>
      <c r="B17" s="73" t="s">
        <v>253</v>
      </c>
      <c r="C17" s="34"/>
    </row>
    <row r="18" spans="1:3" s="311" customFormat="1" ht="12" customHeight="1" x14ac:dyDescent="0.2">
      <c r="A18" s="300" t="s">
        <v>80</v>
      </c>
      <c r="B18" s="73" t="s">
        <v>252</v>
      </c>
      <c r="C18" s="34"/>
    </row>
    <row r="19" spans="1:3" s="311" customFormat="1" ht="12" customHeight="1" x14ac:dyDescent="0.2">
      <c r="A19" s="300" t="s">
        <v>78</v>
      </c>
      <c r="B19" s="73" t="s">
        <v>251</v>
      </c>
      <c r="C19" s="34"/>
    </row>
    <row r="20" spans="1:3" s="311" customFormat="1" ht="12" customHeight="1" x14ac:dyDescent="0.2">
      <c r="A20" s="300" t="s">
        <v>76</v>
      </c>
      <c r="B20" s="73" t="s">
        <v>448</v>
      </c>
      <c r="C20" s="34">
        <v>70463175</v>
      </c>
    </row>
    <row r="21" spans="1:3" s="307" customFormat="1" ht="12" customHeight="1" thickBot="1" x14ac:dyDescent="0.25">
      <c r="A21" s="299" t="s">
        <v>74</v>
      </c>
      <c r="B21" s="82" t="s">
        <v>249</v>
      </c>
      <c r="C21" s="44"/>
    </row>
    <row r="22" spans="1:3" s="307" customFormat="1" ht="12" customHeight="1" thickBot="1" x14ac:dyDescent="0.3">
      <c r="A22" s="291" t="s">
        <v>58</v>
      </c>
      <c r="B22" s="84" t="s">
        <v>248</v>
      </c>
      <c r="C22" s="3">
        <f>+C23+C24+C25+C26+C27</f>
        <v>2641600</v>
      </c>
    </row>
    <row r="23" spans="1:3" s="307" customFormat="1" ht="12" customHeight="1" x14ac:dyDescent="0.2">
      <c r="A23" s="295" t="s">
        <v>247</v>
      </c>
      <c r="B23" s="75" t="s">
        <v>246</v>
      </c>
      <c r="C23" s="35"/>
    </row>
    <row r="24" spans="1:3" s="311" customFormat="1" ht="12" customHeight="1" x14ac:dyDescent="0.2">
      <c r="A24" s="300" t="s">
        <v>245</v>
      </c>
      <c r="B24" s="73" t="s">
        <v>244</v>
      </c>
      <c r="C24" s="34"/>
    </row>
    <row r="25" spans="1:3" s="307" customFormat="1" ht="12" customHeight="1" x14ac:dyDescent="0.2">
      <c r="A25" s="300" t="s">
        <v>243</v>
      </c>
      <c r="B25" s="73" t="s">
        <v>242</v>
      </c>
      <c r="C25" s="34"/>
    </row>
    <row r="26" spans="1:3" s="307" customFormat="1" ht="12" customHeight="1" x14ac:dyDescent="0.2">
      <c r="A26" s="300" t="s">
        <v>241</v>
      </c>
      <c r="B26" s="73" t="s">
        <v>240</v>
      </c>
      <c r="C26" s="34"/>
    </row>
    <row r="27" spans="1:3" s="307" customFormat="1" ht="12" customHeight="1" x14ac:dyDescent="0.2">
      <c r="A27" s="300" t="s">
        <v>239</v>
      </c>
      <c r="B27" s="73" t="s">
        <v>238</v>
      </c>
      <c r="C27" s="34">
        <v>2641600</v>
      </c>
    </row>
    <row r="28" spans="1:3" s="307" customFormat="1" ht="12" customHeight="1" thickBot="1" x14ac:dyDescent="0.25">
      <c r="A28" s="299" t="s">
        <v>237</v>
      </c>
      <c r="B28" s="82" t="s">
        <v>458</v>
      </c>
      <c r="C28" s="44"/>
    </row>
    <row r="29" spans="1:3" s="307" customFormat="1" ht="12" customHeight="1" thickBot="1" x14ac:dyDescent="0.3">
      <c r="A29" s="291" t="s">
        <v>235</v>
      </c>
      <c r="B29" s="84" t="s">
        <v>446</v>
      </c>
      <c r="C29" s="28">
        <f>SUM(C30:C36)</f>
        <v>9300000</v>
      </c>
    </row>
    <row r="30" spans="1:3" s="307" customFormat="1" ht="12" customHeight="1" x14ac:dyDescent="0.2">
      <c r="A30" s="295" t="s">
        <v>54</v>
      </c>
      <c r="B30" s="75" t="str">
        <f>'1.1.mell.'!B32</f>
        <v>Építményadó</v>
      </c>
      <c r="C30" s="35"/>
    </row>
    <row r="31" spans="1:3" s="307" customFormat="1" ht="12" customHeight="1" x14ac:dyDescent="0.2">
      <c r="A31" s="300" t="s">
        <v>52</v>
      </c>
      <c r="B31" s="75" t="str">
        <f>'1.1.mell.'!B33</f>
        <v>Idegenforgalmi adó</v>
      </c>
      <c r="C31" s="34"/>
    </row>
    <row r="32" spans="1:3" s="307" customFormat="1" ht="12" customHeight="1" x14ac:dyDescent="0.2">
      <c r="A32" s="300" t="s">
        <v>50</v>
      </c>
      <c r="B32" s="75" t="str">
        <f>'1.1.mell.'!B34</f>
        <v>Iparűzési adó</v>
      </c>
      <c r="C32" s="34">
        <v>7800000</v>
      </c>
    </row>
    <row r="33" spans="1:3" s="307" customFormat="1" ht="12" customHeight="1" x14ac:dyDescent="0.2">
      <c r="A33" s="300" t="s">
        <v>230</v>
      </c>
      <c r="B33" s="75" t="str">
        <f>'1.1.mell.'!B35</f>
        <v xml:space="preserve">Talajterhelési díj </v>
      </c>
      <c r="C33" s="34"/>
    </row>
    <row r="34" spans="1:3" s="307" customFormat="1" ht="12" customHeight="1" x14ac:dyDescent="0.2">
      <c r="A34" s="300" t="s">
        <v>228</v>
      </c>
      <c r="B34" s="75" t="str">
        <f>'1.1.mell.'!B36</f>
        <v>Gépjárműadó</v>
      </c>
      <c r="C34" s="34">
        <v>1500000</v>
      </c>
    </row>
    <row r="35" spans="1:3" s="307" customFormat="1" ht="12" customHeight="1" x14ac:dyDescent="0.2">
      <c r="A35" s="300" t="s">
        <v>226</v>
      </c>
      <c r="B35" s="75" t="str">
        <f>'1.1.mell.'!B37</f>
        <v>Telekadó</v>
      </c>
      <c r="C35" s="34"/>
    </row>
    <row r="36" spans="1:3" s="307" customFormat="1" ht="12" customHeight="1" thickBot="1" x14ac:dyDescent="0.25">
      <c r="A36" s="299" t="s">
        <v>224</v>
      </c>
      <c r="B36" s="75" t="str">
        <f>'1.1.mell.'!B38</f>
        <v>Kommunális adó</v>
      </c>
      <c r="C36" s="44"/>
    </row>
    <row r="37" spans="1:3" s="307" customFormat="1" ht="12" customHeight="1" thickBot="1" x14ac:dyDescent="0.3">
      <c r="A37" s="291" t="s">
        <v>48</v>
      </c>
      <c r="B37" s="84" t="s">
        <v>222</v>
      </c>
      <c r="C37" s="3">
        <f>SUM(C38:C48)</f>
        <v>5283632</v>
      </c>
    </row>
    <row r="38" spans="1:3" s="307" customFormat="1" ht="12" customHeight="1" x14ac:dyDescent="0.2">
      <c r="A38" s="295" t="s">
        <v>46</v>
      </c>
      <c r="B38" s="75" t="s">
        <v>221</v>
      </c>
      <c r="C38" s="35">
        <v>120000</v>
      </c>
    </row>
    <row r="39" spans="1:3" s="307" customFormat="1" ht="12" customHeight="1" x14ac:dyDescent="0.2">
      <c r="A39" s="300" t="s">
        <v>44</v>
      </c>
      <c r="B39" s="73" t="s">
        <v>220</v>
      </c>
      <c r="C39" s="34">
        <v>3290733</v>
      </c>
    </row>
    <row r="40" spans="1:3" s="307" customFormat="1" ht="12" customHeight="1" x14ac:dyDescent="0.2">
      <c r="A40" s="300" t="s">
        <v>42</v>
      </c>
      <c r="B40" s="73" t="s">
        <v>219</v>
      </c>
      <c r="C40" s="34">
        <v>749606</v>
      </c>
    </row>
    <row r="41" spans="1:3" s="307" customFormat="1" ht="12" customHeight="1" x14ac:dyDescent="0.2">
      <c r="A41" s="300" t="s">
        <v>40</v>
      </c>
      <c r="B41" s="73" t="s">
        <v>218</v>
      </c>
      <c r="C41" s="34"/>
    </row>
    <row r="42" spans="1:3" s="307" customFormat="1" ht="12" customHeight="1" x14ac:dyDescent="0.2">
      <c r="A42" s="300" t="s">
        <v>38</v>
      </c>
      <c r="B42" s="73" t="s">
        <v>217</v>
      </c>
      <c r="C42" s="34"/>
    </row>
    <row r="43" spans="1:3" s="307" customFormat="1" ht="12" customHeight="1" x14ac:dyDescent="0.2">
      <c r="A43" s="300" t="s">
        <v>36</v>
      </c>
      <c r="B43" s="73" t="s">
        <v>216</v>
      </c>
      <c r="C43" s="34">
        <v>1123293</v>
      </c>
    </row>
    <row r="44" spans="1:3" s="307" customFormat="1" ht="12" customHeight="1" x14ac:dyDescent="0.2">
      <c r="A44" s="300" t="s">
        <v>215</v>
      </c>
      <c r="B44" s="73" t="s">
        <v>214</v>
      </c>
      <c r="C44" s="34"/>
    </row>
    <row r="45" spans="1:3" s="307" customFormat="1" ht="12" customHeight="1" x14ac:dyDescent="0.2">
      <c r="A45" s="300" t="s">
        <v>213</v>
      </c>
      <c r="B45" s="73" t="s">
        <v>212</v>
      </c>
      <c r="C45" s="34"/>
    </row>
    <row r="46" spans="1:3" s="307" customFormat="1" ht="12" customHeight="1" x14ac:dyDescent="0.2">
      <c r="A46" s="300" t="s">
        <v>211</v>
      </c>
      <c r="B46" s="73" t="s">
        <v>210</v>
      </c>
      <c r="C46" s="71"/>
    </row>
    <row r="47" spans="1:3" s="307" customFormat="1" ht="12" customHeight="1" x14ac:dyDescent="0.2">
      <c r="A47" s="299" t="s">
        <v>209</v>
      </c>
      <c r="B47" s="82" t="s">
        <v>208</v>
      </c>
      <c r="C47" s="81"/>
    </row>
    <row r="48" spans="1:3" s="307" customFormat="1" ht="12" customHeight="1" thickBot="1" x14ac:dyDescent="0.25">
      <c r="A48" s="299" t="s">
        <v>207</v>
      </c>
      <c r="B48" s="82" t="s">
        <v>206</v>
      </c>
      <c r="C48" s="81"/>
    </row>
    <row r="49" spans="1:3" s="307" customFormat="1" ht="12" customHeight="1" thickBot="1" x14ac:dyDescent="0.3">
      <c r="A49" s="291" t="s">
        <v>34</v>
      </c>
      <c r="B49" s="84" t="s">
        <v>205</v>
      </c>
      <c r="C49" s="3">
        <f>SUM(C50:C54)</f>
        <v>700000</v>
      </c>
    </row>
    <row r="50" spans="1:3" s="307" customFormat="1" ht="12" customHeight="1" x14ac:dyDescent="0.2">
      <c r="A50" s="295" t="s">
        <v>32</v>
      </c>
      <c r="B50" s="75" t="s">
        <v>204</v>
      </c>
      <c r="C50" s="86"/>
    </row>
    <row r="51" spans="1:3" s="307" customFormat="1" ht="12" customHeight="1" x14ac:dyDescent="0.2">
      <c r="A51" s="300" t="s">
        <v>30</v>
      </c>
      <c r="B51" s="73" t="s">
        <v>203</v>
      </c>
      <c r="C51" s="71">
        <v>700000</v>
      </c>
    </row>
    <row r="52" spans="1:3" s="307" customFormat="1" ht="12" customHeight="1" x14ac:dyDescent="0.2">
      <c r="A52" s="300" t="s">
        <v>28</v>
      </c>
      <c r="B52" s="73" t="s">
        <v>202</v>
      </c>
      <c r="C52" s="71"/>
    </row>
    <row r="53" spans="1:3" s="307" customFormat="1" ht="12" customHeight="1" x14ac:dyDescent="0.2">
      <c r="A53" s="300" t="s">
        <v>26</v>
      </c>
      <c r="B53" s="73" t="s">
        <v>201</v>
      </c>
      <c r="C53" s="71"/>
    </row>
    <row r="54" spans="1:3" s="307" customFormat="1" ht="12" customHeight="1" thickBot="1" x14ac:dyDescent="0.25">
      <c r="A54" s="299" t="s">
        <v>200</v>
      </c>
      <c r="B54" s="82" t="s">
        <v>199</v>
      </c>
      <c r="C54" s="81"/>
    </row>
    <row r="55" spans="1:3" s="307" customFormat="1" ht="12" customHeight="1" thickBot="1" x14ac:dyDescent="0.3">
      <c r="A55" s="291" t="s">
        <v>198</v>
      </c>
      <c r="B55" s="84" t="s">
        <v>197</v>
      </c>
      <c r="C55" s="3">
        <f>SUM(C56:C58)</f>
        <v>56000</v>
      </c>
    </row>
    <row r="56" spans="1:3" s="307" customFormat="1" ht="12" customHeight="1" x14ac:dyDescent="0.2">
      <c r="A56" s="295" t="s">
        <v>22</v>
      </c>
      <c r="B56" s="75" t="s">
        <v>196</v>
      </c>
      <c r="C56" s="35"/>
    </row>
    <row r="57" spans="1:3" s="307" customFormat="1" ht="12" customHeight="1" x14ac:dyDescent="0.2">
      <c r="A57" s="300" t="s">
        <v>20</v>
      </c>
      <c r="B57" s="73" t="s">
        <v>195</v>
      </c>
      <c r="C57" s="34"/>
    </row>
    <row r="58" spans="1:3" s="307" customFormat="1" ht="12" customHeight="1" x14ac:dyDescent="0.2">
      <c r="A58" s="300" t="s">
        <v>18</v>
      </c>
      <c r="B58" s="73" t="s">
        <v>194</v>
      </c>
      <c r="C58" s="34">
        <v>56000</v>
      </c>
    </row>
    <row r="59" spans="1:3" s="307" customFormat="1" ht="12" customHeight="1" thickBot="1" x14ac:dyDescent="0.25">
      <c r="A59" s="299" t="s">
        <v>16</v>
      </c>
      <c r="B59" s="82" t="s">
        <v>193</v>
      </c>
      <c r="C59" s="44"/>
    </row>
    <row r="60" spans="1:3" s="307" customFormat="1" ht="12" customHeight="1" thickBot="1" x14ac:dyDescent="0.3">
      <c r="A60" s="291" t="s">
        <v>12</v>
      </c>
      <c r="B60" s="70" t="s">
        <v>192</v>
      </c>
      <c r="C60" s="3">
        <f>SUM(C61:C63)</f>
        <v>0</v>
      </c>
    </row>
    <row r="61" spans="1:3" s="307" customFormat="1" ht="12" customHeight="1" x14ac:dyDescent="0.2">
      <c r="A61" s="295" t="s">
        <v>191</v>
      </c>
      <c r="B61" s="75" t="s">
        <v>190</v>
      </c>
      <c r="C61" s="71"/>
    </row>
    <row r="62" spans="1:3" s="307" customFormat="1" ht="12" customHeight="1" x14ac:dyDescent="0.2">
      <c r="A62" s="300" t="s">
        <v>189</v>
      </c>
      <c r="B62" s="73" t="s">
        <v>188</v>
      </c>
      <c r="C62" s="71"/>
    </row>
    <row r="63" spans="1:3" s="307" customFormat="1" ht="12" customHeight="1" x14ac:dyDescent="0.2">
      <c r="A63" s="300" t="s">
        <v>187</v>
      </c>
      <c r="B63" s="73" t="s">
        <v>186</v>
      </c>
      <c r="C63" s="71"/>
    </row>
    <row r="64" spans="1:3" s="307" customFormat="1" ht="12" customHeight="1" thickBot="1" x14ac:dyDescent="0.25">
      <c r="A64" s="299" t="s">
        <v>185</v>
      </c>
      <c r="B64" s="82" t="s">
        <v>184</v>
      </c>
      <c r="C64" s="71"/>
    </row>
    <row r="65" spans="1:3" s="307" customFormat="1" ht="12" customHeight="1" thickBot="1" x14ac:dyDescent="0.3">
      <c r="A65" s="291" t="s">
        <v>10</v>
      </c>
      <c r="B65" s="84" t="s">
        <v>182</v>
      </c>
      <c r="C65" s="28">
        <f>+C8+C15+C22+C29+C37+C49+C55+C60</f>
        <v>257414604</v>
      </c>
    </row>
    <row r="66" spans="1:3" s="307" customFormat="1" ht="12" customHeight="1" thickBot="1" x14ac:dyDescent="0.25">
      <c r="A66" s="313" t="s">
        <v>444</v>
      </c>
      <c r="B66" s="70" t="s">
        <v>180</v>
      </c>
      <c r="C66" s="3">
        <f>SUM(C67:C69)</f>
        <v>0</v>
      </c>
    </row>
    <row r="67" spans="1:3" s="307" customFormat="1" ht="12" customHeight="1" x14ac:dyDescent="0.2">
      <c r="A67" s="295" t="s">
        <v>179</v>
      </c>
      <c r="B67" s="75" t="s">
        <v>178</v>
      </c>
      <c r="C67" s="71"/>
    </row>
    <row r="68" spans="1:3" s="307" customFormat="1" ht="12" customHeight="1" x14ac:dyDescent="0.2">
      <c r="A68" s="300" t="s">
        <v>177</v>
      </c>
      <c r="B68" s="73" t="s">
        <v>176</v>
      </c>
      <c r="C68" s="71"/>
    </row>
    <row r="69" spans="1:3" s="307" customFormat="1" ht="12" customHeight="1" thickBot="1" x14ac:dyDescent="0.25">
      <c r="A69" s="299" t="s">
        <v>175</v>
      </c>
      <c r="B69" s="317" t="s">
        <v>457</v>
      </c>
      <c r="C69" s="71"/>
    </row>
    <row r="70" spans="1:3" s="307" customFormat="1" ht="12" customHeight="1" thickBot="1" x14ac:dyDescent="0.25">
      <c r="A70" s="313" t="s">
        <v>173</v>
      </c>
      <c r="B70" s="70" t="s">
        <v>172</v>
      </c>
      <c r="C70" s="3">
        <f>SUM(C71:C74)</f>
        <v>0</v>
      </c>
    </row>
    <row r="71" spans="1:3" s="307" customFormat="1" ht="12" customHeight="1" x14ac:dyDescent="0.2">
      <c r="A71" s="295" t="s">
        <v>171</v>
      </c>
      <c r="B71" s="75" t="s">
        <v>170</v>
      </c>
      <c r="C71" s="71"/>
    </row>
    <row r="72" spans="1:3" s="307" customFormat="1" ht="12" customHeight="1" x14ac:dyDescent="0.2">
      <c r="A72" s="300" t="s">
        <v>169</v>
      </c>
      <c r="B72" s="73" t="s">
        <v>168</v>
      </c>
      <c r="C72" s="71"/>
    </row>
    <row r="73" spans="1:3" s="307" customFormat="1" ht="12" customHeight="1" x14ac:dyDescent="0.2">
      <c r="A73" s="300" t="s">
        <v>167</v>
      </c>
      <c r="B73" s="73" t="s">
        <v>166</v>
      </c>
      <c r="C73" s="71"/>
    </row>
    <row r="74" spans="1:3" s="307" customFormat="1" ht="12" customHeight="1" x14ac:dyDescent="0.25">
      <c r="A74" s="300" t="s">
        <v>165</v>
      </c>
      <c r="B74" s="32" t="s">
        <v>164</v>
      </c>
      <c r="C74" s="71"/>
    </row>
    <row r="75" spans="1:3" s="307" customFormat="1" ht="12" customHeight="1" thickBot="1" x14ac:dyDescent="0.25">
      <c r="A75" s="312" t="s">
        <v>163</v>
      </c>
      <c r="B75" s="13" t="s">
        <v>162</v>
      </c>
      <c r="C75" s="37">
        <f>SUM(C76:C77)</f>
        <v>45873022</v>
      </c>
    </row>
    <row r="76" spans="1:3" s="307" customFormat="1" ht="12" customHeight="1" x14ac:dyDescent="0.2">
      <c r="A76" s="295" t="s">
        <v>161</v>
      </c>
      <c r="B76" s="75" t="s">
        <v>160</v>
      </c>
      <c r="C76" s="71">
        <v>45873022</v>
      </c>
    </row>
    <row r="77" spans="1:3" s="307" customFormat="1" ht="12" customHeight="1" thickBot="1" x14ac:dyDescent="0.25">
      <c r="A77" s="299" t="s">
        <v>159</v>
      </c>
      <c r="B77" s="82" t="s">
        <v>158</v>
      </c>
      <c r="C77" s="71"/>
    </row>
    <row r="78" spans="1:3" s="311" customFormat="1" ht="12" customHeight="1" thickBot="1" x14ac:dyDescent="0.25">
      <c r="A78" s="313" t="s">
        <v>157</v>
      </c>
      <c r="B78" s="70" t="s">
        <v>156</v>
      </c>
      <c r="C78" s="3">
        <f>SUM(C79:C81)</f>
        <v>0</v>
      </c>
    </row>
    <row r="79" spans="1:3" s="307" customFormat="1" ht="12" customHeight="1" x14ac:dyDescent="0.2">
      <c r="A79" s="295" t="s">
        <v>155</v>
      </c>
      <c r="B79" s="75" t="s">
        <v>154</v>
      </c>
      <c r="C79" s="71"/>
    </row>
    <row r="80" spans="1:3" s="307" customFormat="1" ht="12" customHeight="1" x14ac:dyDescent="0.2">
      <c r="A80" s="300" t="s">
        <v>153</v>
      </c>
      <c r="B80" s="73" t="s">
        <v>152</v>
      </c>
      <c r="C80" s="71"/>
    </row>
    <row r="81" spans="1:3" s="307" customFormat="1" ht="12" customHeight="1" thickBot="1" x14ac:dyDescent="0.25">
      <c r="A81" s="299" t="s">
        <v>151</v>
      </c>
      <c r="B81" s="82" t="s">
        <v>150</v>
      </c>
      <c r="C81" s="71"/>
    </row>
    <row r="82" spans="1:3" s="307" customFormat="1" ht="12" customHeight="1" thickBot="1" x14ac:dyDescent="0.25">
      <c r="A82" s="313" t="s">
        <v>149</v>
      </c>
      <c r="B82" s="70" t="s">
        <v>148</v>
      </c>
      <c r="C82" s="3">
        <f>SUM(C83:C86)</f>
        <v>0</v>
      </c>
    </row>
    <row r="83" spans="1:3" s="307" customFormat="1" ht="12" customHeight="1" x14ac:dyDescent="0.2">
      <c r="A83" s="316" t="s">
        <v>147</v>
      </c>
      <c r="B83" s="75" t="s">
        <v>146</v>
      </c>
      <c r="C83" s="71"/>
    </row>
    <row r="84" spans="1:3" s="307" customFormat="1" ht="12" customHeight="1" x14ac:dyDescent="0.2">
      <c r="A84" s="315" t="s">
        <v>145</v>
      </c>
      <c r="B84" s="73" t="s">
        <v>144</v>
      </c>
      <c r="C84" s="71"/>
    </row>
    <row r="85" spans="1:3" s="307" customFormat="1" ht="12" customHeight="1" x14ac:dyDescent="0.2">
      <c r="A85" s="315" t="s">
        <v>143</v>
      </c>
      <c r="B85" s="73" t="s">
        <v>142</v>
      </c>
      <c r="C85" s="71"/>
    </row>
    <row r="86" spans="1:3" s="311" customFormat="1" ht="12" customHeight="1" thickBot="1" x14ac:dyDescent="0.25">
      <c r="A86" s="314" t="s">
        <v>141</v>
      </c>
      <c r="B86" s="82" t="s">
        <v>140</v>
      </c>
      <c r="C86" s="71"/>
    </row>
    <row r="87" spans="1:3" s="311" customFormat="1" ht="12" customHeight="1" thickBot="1" x14ac:dyDescent="0.25">
      <c r="A87" s="313" t="s">
        <v>139</v>
      </c>
      <c r="B87" s="70" t="s">
        <v>138</v>
      </c>
      <c r="C87" s="69"/>
    </row>
    <row r="88" spans="1:3" s="311" customFormat="1" ht="12" customHeight="1" thickBot="1" x14ac:dyDescent="0.25">
      <c r="A88" s="313" t="s">
        <v>442</v>
      </c>
      <c r="B88" s="70" t="s">
        <v>136</v>
      </c>
      <c r="C88" s="69"/>
    </row>
    <row r="89" spans="1:3" s="311" customFormat="1" ht="12" customHeight="1" thickBot="1" x14ac:dyDescent="0.25">
      <c r="A89" s="313" t="s">
        <v>441</v>
      </c>
      <c r="B89" s="67" t="s">
        <v>134</v>
      </c>
      <c r="C89" s="28">
        <f>+C66+C70+C75+C78+C82+C88+C87</f>
        <v>45873022</v>
      </c>
    </row>
    <row r="90" spans="1:3" s="311" customFormat="1" ht="12" customHeight="1" thickBot="1" x14ac:dyDescent="0.25">
      <c r="A90" s="312" t="s">
        <v>440</v>
      </c>
      <c r="B90" s="65" t="s">
        <v>439</v>
      </c>
      <c r="C90" s="28">
        <f>+C65+C89</f>
        <v>303287626</v>
      </c>
    </row>
    <row r="91" spans="1:3" s="307" customFormat="1" ht="8.25" customHeight="1" thickBot="1" x14ac:dyDescent="0.3">
      <c r="A91" s="310"/>
      <c r="B91" s="309"/>
      <c r="C91" s="308"/>
    </row>
    <row r="92" spans="1:3" s="303" customFormat="1" ht="16.5" customHeight="1" thickBot="1" x14ac:dyDescent="0.3">
      <c r="A92" s="306"/>
      <c r="B92" s="305" t="s">
        <v>327</v>
      </c>
      <c r="C92" s="304"/>
    </row>
    <row r="93" spans="1:3" s="294" customFormat="1" ht="12" customHeight="1" thickBot="1" x14ac:dyDescent="0.3">
      <c r="A93" s="302" t="s">
        <v>125</v>
      </c>
      <c r="B93" s="53" t="s">
        <v>438</v>
      </c>
      <c r="C93" s="52">
        <f>+C94+C95+C96+C97+C98+C111</f>
        <v>163726790</v>
      </c>
    </row>
    <row r="94" spans="1:3" ht="12" customHeight="1" x14ac:dyDescent="0.25">
      <c r="A94" s="301" t="s">
        <v>123</v>
      </c>
      <c r="B94" s="50" t="s">
        <v>122</v>
      </c>
      <c r="C94" s="49">
        <v>73107893</v>
      </c>
    </row>
    <row r="95" spans="1:3" ht="12" customHeight="1" x14ac:dyDescent="0.25">
      <c r="A95" s="300" t="s">
        <v>121</v>
      </c>
      <c r="B95" s="36" t="s">
        <v>120</v>
      </c>
      <c r="C95" s="34">
        <v>9474373</v>
      </c>
    </row>
    <row r="96" spans="1:3" ht="12" customHeight="1" x14ac:dyDescent="0.25">
      <c r="A96" s="300" t="s">
        <v>119</v>
      </c>
      <c r="B96" s="36" t="s">
        <v>118</v>
      </c>
      <c r="C96" s="44">
        <v>52898406</v>
      </c>
    </row>
    <row r="97" spans="1:3" ht="12" customHeight="1" x14ac:dyDescent="0.25">
      <c r="A97" s="300" t="s">
        <v>117</v>
      </c>
      <c r="B97" s="43" t="s">
        <v>116</v>
      </c>
      <c r="C97" s="44">
        <v>22492920</v>
      </c>
    </row>
    <row r="98" spans="1:3" ht="12" customHeight="1" x14ac:dyDescent="0.25">
      <c r="A98" s="300" t="s">
        <v>115</v>
      </c>
      <c r="B98" s="48" t="s">
        <v>114</v>
      </c>
      <c r="C98" s="44">
        <v>1737048</v>
      </c>
    </row>
    <row r="99" spans="1:3" ht="12" customHeight="1" x14ac:dyDescent="0.25">
      <c r="A99" s="300" t="s">
        <v>113</v>
      </c>
      <c r="B99" s="36" t="s">
        <v>437</v>
      </c>
      <c r="C99" s="44"/>
    </row>
    <row r="100" spans="1:3" ht="12" customHeight="1" x14ac:dyDescent="0.2">
      <c r="A100" s="300" t="s">
        <v>111</v>
      </c>
      <c r="B100" s="47" t="s">
        <v>110</v>
      </c>
      <c r="C100" s="44"/>
    </row>
    <row r="101" spans="1:3" ht="12" customHeight="1" x14ac:dyDescent="0.2">
      <c r="A101" s="300" t="s">
        <v>109</v>
      </c>
      <c r="B101" s="47" t="s">
        <v>108</v>
      </c>
      <c r="C101" s="44"/>
    </row>
    <row r="102" spans="1:3" ht="12" customHeight="1" x14ac:dyDescent="0.2">
      <c r="A102" s="300" t="s">
        <v>107</v>
      </c>
      <c r="B102" s="47" t="s">
        <v>106</v>
      </c>
      <c r="C102" s="44"/>
    </row>
    <row r="103" spans="1:3" ht="12" customHeight="1" x14ac:dyDescent="0.25">
      <c r="A103" s="300" t="s">
        <v>105</v>
      </c>
      <c r="B103" s="30" t="s">
        <v>104</v>
      </c>
      <c r="C103" s="44"/>
    </row>
    <row r="104" spans="1:3" ht="12" customHeight="1" x14ac:dyDescent="0.25">
      <c r="A104" s="300" t="s">
        <v>103</v>
      </c>
      <c r="B104" s="30" t="s">
        <v>69</v>
      </c>
      <c r="C104" s="44"/>
    </row>
    <row r="105" spans="1:3" ht="12" customHeight="1" x14ac:dyDescent="0.2">
      <c r="A105" s="300" t="s">
        <v>102</v>
      </c>
      <c r="B105" s="47" t="s">
        <v>101</v>
      </c>
      <c r="C105" s="44">
        <v>1737048</v>
      </c>
    </row>
    <row r="106" spans="1:3" ht="12" customHeight="1" x14ac:dyDescent="0.2">
      <c r="A106" s="300" t="s">
        <v>100</v>
      </c>
      <c r="B106" s="47" t="s">
        <v>99</v>
      </c>
      <c r="C106" s="44"/>
    </row>
    <row r="107" spans="1:3" ht="12" customHeight="1" x14ac:dyDescent="0.25">
      <c r="A107" s="300" t="s">
        <v>98</v>
      </c>
      <c r="B107" s="30" t="s">
        <v>63</v>
      </c>
      <c r="C107" s="44"/>
    </row>
    <row r="108" spans="1:3" ht="12" customHeight="1" x14ac:dyDescent="0.25">
      <c r="A108" s="293" t="s">
        <v>97</v>
      </c>
      <c r="B108" s="45" t="s">
        <v>96</v>
      </c>
      <c r="C108" s="44"/>
    </row>
    <row r="109" spans="1:3" ht="12" customHeight="1" x14ac:dyDescent="0.25">
      <c r="A109" s="300" t="s">
        <v>95</v>
      </c>
      <c r="B109" s="45" t="s">
        <v>94</v>
      </c>
      <c r="C109" s="44"/>
    </row>
    <row r="110" spans="1:3" ht="12" customHeight="1" x14ac:dyDescent="0.25">
      <c r="A110" s="300" t="s">
        <v>93</v>
      </c>
      <c r="B110" s="30" t="s">
        <v>92</v>
      </c>
      <c r="C110" s="34"/>
    </row>
    <row r="111" spans="1:3" ht="12" customHeight="1" x14ac:dyDescent="0.25">
      <c r="A111" s="300" t="s">
        <v>91</v>
      </c>
      <c r="B111" s="43" t="s">
        <v>90</v>
      </c>
      <c r="C111" s="34">
        <v>4016150</v>
      </c>
    </row>
    <row r="112" spans="1:3" ht="12" customHeight="1" x14ac:dyDescent="0.25">
      <c r="A112" s="299" t="s">
        <v>89</v>
      </c>
      <c r="B112" s="36" t="s">
        <v>436</v>
      </c>
      <c r="C112" s="44">
        <v>2500000</v>
      </c>
    </row>
    <row r="113" spans="1:3" ht="12" customHeight="1" thickBot="1" x14ac:dyDescent="0.3">
      <c r="A113" s="298" t="s">
        <v>87</v>
      </c>
      <c r="B113" s="297" t="s">
        <v>435</v>
      </c>
      <c r="C113" s="40">
        <v>1516150</v>
      </c>
    </row>
    <row r="114" spans="1:3" ht="12" customHeight="1" thickBot="1" x14ac:dyDescent="0.3">
      <c r="A114" s="291" t="s">
        <v>1</v>
      </c>
      <c r="B114" s="4" t="s">
        <v>85</v>
      </c>
      <c r="C114" s="3">
        <f>+C115+C117+C119</f>
        <v>32714600</v>
      </c>
    </row>
    <row r="115" spans="1:3" ht="12" customHeight="1" x14ac:dyDescent="0.25">
      <c r="A115" s="295" t="s">
        <v>84</v>
      </c>
      <c r="B115" s="36" t="s">
        <v>83</v>
      </c>
      <c r="C115" s="35">
        <v>32714600</v>
      </c>
    </row>
    <row r="116" spans="1:3" ht="12" customHeight="1" x14ac:dyDescent="0.25">
      <c r="A116" s="295" t="s">
        <v>82</v>
      </c>
      <c r="B116" s="29" t="s">
        <v>81</v>
      </c>
      <c r="C116" s="35"/>
    </row>
    <row r="117" spans="1:3" ht="12" customHeight="1" x14ac:dyDescent="0.25">
      <c r="A117" s="295" t="s">
        <v>80</v>
      </c>
      <c r="B117" s="29" t="s">
        <v>79</v>
      </c>
      <c r="C117" s="34"/>
    </row>
    <row r="118" spans="1:3" ht="12" customHeight="1" x14ac:dyDescent="0.25">
      <c r="A118" s="295" t="s">
        <v>78</v>
      </c>
      <c r="B118" s="29" t="s">
        <v>77</v>
      </c>
      <c r="C118" s="19"/>
    </row>
    <row r="119" spans="1:3" ht="12" customHeight="1" x14ac:dyDescent="0.25">
      <c r="A119" s="295" t="s">
        <v>76</v>
      </c>
      <c r="B119" s="33" t="s">
        <v>353</v>
      </c>
      <c r="C119" s="19"/>
    </row>
    <row r="120" spans="1:3" ht="12" customHeight="1" x14ac:dyDescent="0.25">
      <c r="A120" s="295" t="s">
        <v>74</v>
      </c>
      <c r="B120" s="32" t="s">
        <v>73</v>
      </c>
      <c r="C120" s="19"/>
    </row>
    <row r="121" spans="1:3" ht="12" customHeight="1" x14ac:dyDescent="0.25">
      <c r="A121" s="295" t="s">
        <v>72</v>
      </c>
      <c r="B121" s="31" t="s">
        <v>71</v>
      </c>
      <c r="C121" s="19"/>
    </row>
    <row r="122" spans="1:3" ht="12" customHeight="1" x14ac:dyDescent="0.25">
      <c r="A122" s="295" t="s">
        <v>70</v>
      </c>
      <c r="B122" s="30" t="s">
        <v>69</v>
      </c>
      <c r="C122" s="19"/>
    </row>
    <row r="123" spans="1:3" ht="12" customHeight="1" x14ac:dyDescent="0.25">
      <c r="A123" s="295" t="s">
        <v>68</v>
      </c>
      <c r="B123" s="30" t="s">
        <v>67</v>
      </c>
      <c r="C123" s="19"/>
    </row>
    <row r="124" spans="1:3" ht="12" customHeight="1" x14ac:dyDescent="0.25">
      <c r="A124" s="295" t="s">
        <v>66</v>
      </c>
      <c r="B124" s="30" t="s">
        <v>65</v>
      </c>
      <c r="C124" s="19"/>
    </row>
    <row r="125" spans="1:3" ht="12" customHeight="1" x14ac:dyDescent="0.25">
      <c r="A125" s="295" t="s">
        <v>64</v>
      </c>
      <c r="B125" s="30" t="s">
        <v>63</v>
      </c>
      <c r="C125" s="19"/>
    </row>
    <row r="126" spans="1:3" ht="12" customHeight="1" x14ac:dyDescent="0.25">
      <c r="A126" s="295" t="s">
        <v>62</v>
      </c>
      <c r="B126" s="30" t="s">
        <v>61</v>
      </c>
      <c r="C126" s="19"/>
    </row>
    <row r="127" spans="1:3" ht="12" customHeight="1" thickBot="1" x14ac:dyDescent="0.3">
      <c r="A127" s="293" t="s">
        <v>60</v>
      </c>
      <c r="B127" s="30" t="s">
        <v>59</v>
      </c>
      <c r="C127" s="25"/>
    </row>
    <row r="128" spans="1:3" ht="12" customHeight="1" thickBot="1" x14ac:dyDescent="0.3">
      <c r="A128" s="291" t="s">
        <v>58</v>
      </c>
      <c r="B128" s="17" t="s">
        <v>57</v>
      </c>
      <c r="C128" s="3">
        <f>+C93+C114</f>
        <v>196441390</v>
      </c>
    </row>
    <row r="129" spans="1:11" ht="12" customHeight="1" thickBot="1" x14ac:dyDescent="0.3">
      <c r="A129" s="291" t="s">
        <v>56</v>
      </c>
      <c r="B129" s="17" t="s">
        <v>55</v>
      </c>
      <c r="C129" s="3">
        <f>+C130+C131+C132</f>
        <v>0</v>
      </c>
    </row>
    <row r="130" spans="1:11" s="294" customFormat="1" ht="12" customHeight="1" x14ac:dyDescent="0.25">
      <c r="A130" s="295" t="s">
        <v>54</v>
      </c>
      <c r="B130" s="20" t="s">
        <v>434</v>
      </c>
      <c r="C130" s="19"/>
    </row>
    <row r="131" spans="1:11" ht="12" customHeight="1" x14ac:dyDescent="0.25">
      <c r="A131" s="295" t="s">
        <v>52</v>
      </c>
      <c r="B131" s="20" t="s">
        <v>51</v>
      </c>
      <c r="C131" s="19"/>
    </row>
    <row r="132" spans="1:11" ht="12" customHeight="1" thickBot="1" x14ac:dyDescent="0.3">
      <c r="A132" s="293" t="s">
        <v>50</v>
      </c>
      <c r="B132" s="26" t="s">
        <v>433</v>
      </c>
      <c r="C132" s="19"/>
    </row>
    <row r="133" spans="1:11" ht="12" customHeight="1" thickBot="1" x14ac:dyDescent="0.3">
      <c r="A133" s="291" t="s">
        <v>48</v>
      </c>
      <c r="B133" s="17" t="s">
        <v>47</v>
      </c>
      <c r="C133" s="3">
        <f>+C134+C135+C136+C137+C138+C139</f>
        <v>0</v>
      </c>
    </row>
    <row r="134" spans="1:11" ht="12" customHeight="1" x14ac:dyDescent="0.25">
      <c r="A134" s="295" t="s">
        <v>46</v>
      </c>
      <c r="B134" s="20" t="s">
        <v>45</v>
      </c>
      <c r="C134" s="19"/>
    </row>
    <row r="135" spans="1:11" ht="12" customHeight="1" x14ac:dyDescent="0.25">
      <c r="A135" s="295" t="s">
        <v>44</v>
      </c>
      <c r="B135" s="20" t="s">
        <v>43</v>
      </c>
      <c r="C135" s="19"/>
    </row>
    <row r="136" spans="1:11" ht="12" customHeight="1" x14ac:dyDescent="0.25">
      <c r="A136" s="295" t="s">
        <v>42</v>
      </c>
      <c r="B136" s="20" t="s">
        <v>41</v>
      </c>
      <c r="C136" s="19"/>
    </row>
    <row r="137" spans="1:11" ht="12" customHeight="1" x14ac:dyDescent="0.25">
      <c r="A137" s="295" t="s">
        <v>40</v>
      </c>
      <c r="B137" s="20" t="s">
        <v>432</v>
      </c>
      <c r="C137" s="19"/>
    </row>
    <row r="138" spans="1:11" ht="12" customHeight="1" x14ac:dyDescent="0.25">
      <c r="A138" s="295" t="s">
        <v>38</v>
      </c>
      <c r="B138" s="20" t="s">
        <v>37</v>
      </c>
      <c r="C138" s="19"/>
    </row>
    <row r="139" spans="1:11" s="294" customFormat="1" ht="12" customHeight="1" thickBot="1" x14ac:dyDescent="0.3">
      <c r="A139" s="293" t="s">
        <v>36</v>
      </c>
      <c r="B139" s="26" t="s">
        <v>35</v>
      </c>
      <c r="C139" s="19"/>
    </row>
    <row r="140" spans="1:11" ht="12" customHeight="1" thickBot="1" x14ac:dyDescent="0.3">
      <c r="A140" s="291" t="s">
        <v>34</v>
      </c>
      <c r="B140" s="17" t="s">
        <v>431</v>
      </c>
      <c r="C140" s="28">
        <f>+C141+C142+C144+C145+C143</f>
        <v>106846236</v>
      </c>
      <c r="K140" s="296"/>
    </row>
    <row r="141" spans="1:11" x14ac:dyDescent="0.25">
      <c r="A141" s="295" t="s">
        <v>32</v>
      </c>
      <c r="B141" s="20" t="s">
        <v>31</v>
      </c>
      <c r="C141" s="19"/>
    </row>
    <row r="142" spans="1:11" ht="12" customHeight="1" x14ac:dyDescent="0.25">
      <c r="A142" s="295" t="s">
        <v>30</v>
      </c>
      <c r="B142" s="20" t="s">
        <v>29</v>
      </c>
      <c r="C142" s="19">
        <v>6164064</v>
      </c>
    </row>
    <row r="143" spans="1:11" s="294" customFormat="1" ht="12" customHeight="1" x14ac:dyDescent="0.25">
      <c r="A143" s="295" t="s">
        <v>28</v>
      </c>
      <c r="B143" s="20" t="s">
        <v>430</v>
      </c>
      <c r="C143" s="19">
        <v>100682172</v>
      </c>
    </row>
    <row r="144" spans="1:11" s="294" customFormat="1" ht="12" customHeight="1" x14ac:dyDescent="0.25">
      <c r="A144" s="295" t="s">
        <v>26</v>
      </c>
      <c r="B144" s="20" t="s">
        <v>27</v>
      </c>
      <c r="C144" s="19"/>
    </row>
    <row r="145" spans="1:3" s="294" customFormat="1" ht="12" customHeight="1" thickBot="1" x14ac:dyDescent="0.3">
      <c r="A145" s="293" t="s">
        <v>200</v>
      </c>
      <c r="B145" s="26" t="s">
        <v>25</v>
      </c>
      <c r="C145" s="19"/>
    </row>
    <row r="146" spans="1:3" s="294" customFormat="1" ht="12" customHeight="1" thickBot="1" x14ac:dyDescent="0.3">
      <c r="A146" s="291" t="s">
        <v>24</v>
      </c>
      <c r="B146" s="17" t="s">
        <v>23</v>
      </c>
      <c r="C146" s="12">
        <f>+C147+C148+C149+C150+C151</f>
        <v>0</v>
      </c>
    </row>
    <row r="147" spans="1:3" s="294" customFormat="1" ht="12" customHeight="1" x14ac:dyDescent="0.25">
      <c r="A147" s="295" t="s">
        <v>22</v>
      </c>
      <c r="B147" s="20" t="s">
        <v>21</v>
      </c>
      <c r="C147" s="19"/>
    </row>
    <row r="148" spans="1:3" s="294" customFormat="1" ht="12" customHeight="1" x14ac:dyDescent="0.25">
      <c r="A148" s="295" t="s">
        <v>20</v>
      </c>
      <c r="B148" s="20" t="s">
        <v>19</v>
      </c>
      <c r="C148" s="19"/>
    </row>
    <row r="149" spans="1:3" s="294" customFormat="1" ht="12" customHeight="1" x14ac:dyDescent="0.25">
      <c r="A149" s="295" t="s">
        <v>18</v>
      </c>
      <c r="B149" s="20" t="s">
        <v>17</v>
      </c>
      <c r="C149" s="19"/>
    </row>
    <row r="150" spans="1:3" ht="12.75" customHeight="1" x14ac:dyDescent="0.25">
      <c r="A150" s="295" t="s">
        <v>16</v>
      </c>
      <c r="B150" s="20" t="s">
        <v>15</v>
      </c>
      <c r="C150" s="19"/>
    </row>
    <row r="151" spans="1:3" ht="12.75" customHeight="1" thickBot="1" x14ac:dyDescent="0.3">
      <c r="A151" s="293" t="s">
        <v>14</v>
      </c>
      <c r="B151" s="26" t="s">
        <v>13</v>
      </c>
      <c r="C151" s="25"/>
    </row>
    <row r="152" spans="1:3" ht="12.75" customHeight="1" thickBot="1" x14ac:dyDescent="0.3">
      <c r="A152" s="292" t="s">
        <v>12</v>
      </c>
      <c r="B152" s="17" t="s">
        <v>11</v>
      </c>
      <c r="C152" s="12"/>
    </row>
    <row r="153" spans="1:3" ht="12" customHeight="1" thickBot="1" x14ac:dyDescent="0.3">
      <c r="A153" s="292" t="s">
        <v>10</v>
      </c>
      <c r="B153" s="17" t="s">
        <v>9</v>
      </c>
      <c r="C153" s="12"/>
    </row>
    <row r="154" spans="1:3" ht="15.15" customHeight="1" thickBot="1" x14ac:dyDescent="0.3">
      <c r="A154" s="291" t="s">
        <v>8</v>
      </c>
      <c r="B154" s="17" t="s">
        <v>7</v>
      </c>
      <c r="C154" s="288">
        <f>+C129+C133+C140+C146+C152+C153</f>
        <v>106846236</v>
      </c>
    </row>
    <row r="155" spans="1:3" ht="13.8" thickBot="1" x14ac:dyDescent="0.3">
      <c r="A155" s="290" t="s">
        <v>6</v>
      </c>
      <c r="B155" s="289" t="s">
        <v>5</v>
      </c>
      <c r="C155" s="288">
        <f>+C128+C154</f>
        <v>303287626</v>
      </c>
    </row>
    <row r="156" spans="1:3" ht="13.5" customHeight="1" thickBot="1" x14ac:dyDescent="0.3">
      <c r="C156" s="287">
        <f>C90-C155</f>
        <v>0</v>
      </c>
    </row>
    <row r="157" spans="1:3" ht="14.4" customHeight="1" thickBot="1" x14ac:dyDescent="0.3">
      <c r="A157" s="286" t="s">
        <v>429</v>
      </c>
      <c r="B157" s="285"/>
      <c r="C157" s="284">
        <v>3</v>
      </c>
    </row>
    <row r="158" spans="1:3" ht="13.8" thickBot="1" x14ac:dyDescent="0.3">
      <c r="A158" s="286" t="s">
        <v>428</v>
      </c>
      <c r="B158" s="285"/>
      <c r="C158" s="284">
        <v>50</v>
      </c>
    </row>
    <row r="159" spans="1:3" x14ac:dyDescent="0.25">
      <c r="A159" s="283"/>
      <c r="B159" s="282"/>
      <c r="C159" s="281"/>
    </row>
    <row r="160" spans="1:3" x14ac:dyDescent="0.25">
      <c r="A160" s="283"/>
      <c r="B160" s="282"/>
    </row>
    <row r="161" spans="1:3" x14ac:dyDescent="0.25">
      <c r="A161" s="283"/>
      <c r="B161" s="282"/>
      <c r="C161" s="281"/>
    </row>
    <row r="162" spans="1:3" x14ac:dyDescent="0.25">
      <c r="A162" s="283"/>
      <c r="B162" s="282"/>
      <c r="C162" s="281"/>
    </row>
    <row r="163" spans="1:3" x14ac:dyDescent="0.25">
      <c r="A163" s="283"/>
      <c r="B163" s="282"/>
      <c r="C163" s="281"/>
    </row>
    <row r="164" spans="1:3" x14ac:dyDescent="0.25">
      <c r="A164" s="283"/>
      <c r="B164" s="282"/>
      <c r="C164" s="281"/>
    </row>
    <row r="165" spans="1:3" x14ac:dyDescent="0.25">
      <c r="A165" s="283"/>
      <c r="B165" s="282"/>
      <c r="C165" s="281"/>
    </row>
    <row r="166" spans="1:3" x14ac:dyDescent="0.25">
      <c r="A166" s="283"/>
      <c r="B166" s="282"/>
      <c r="C166" s="281"/>
    </row>
    <row r="167" spans="1:3" x14ac:dyDescent="0.25">
      <c r="A167" s="283"/>
      <c r="B167" s="282"/>
      <c r="C167" s="281"/>
    </row>
    <row r="168" spans="1:3" x14ac:dyDescent="0.25">
      <c r="A168" s="283"/>
      <c r="B168" s="282"/>
      <c r="C168" s="281"/>
    </row>
    <row r="169" spans="1:3" x14ac:dyDescent="0.25">
      <c r="A169" s="283"/>
      <c r="B169" s="282"/>
      <c r="C169" s="281"/>
    </row>
    <row r="170" spans="1:3" x14ac:dyDescent="0.25">
      <c r="A170" s="283"/>
      <c r="B170" s="282"/>
      <c r="C170" s="281"/>
    </row>
    <row r="171" spans="1:3" x14ac:dyDescent="0.25">
      <c r="A171" s="283"/>
      <c r="B171" s="282"/>
      <c r="C171" s="281"/>
    </row>
    <row r="172" spans="1:3" x14ac:dyDescent="0.25">
      <c r="A172" s="283"/>
      <c r="B172" s="282"/>
      <c r="C172" s="281"/>
    </row>
    <row r="173" spans="1:3" x14ac:dyDescent="0.25">
      <c r="A173" s="283"/>
      <c r="B173" s="282"/>
      <c r="C173" s="281"/>
    </row>
    <row r="174" spans="1:3" x14ac:dyDescent="0.25">
      <c r="A174" s="283"/>
      <c r="B174" s="282"/>
      <c r="C174" s="281"/>
    </row>
    <row r="175" spans="1:3" x14ac:dyDescent="0.25">
      <c r="A175" s="283"/>
      <c r="B175" s="282"/>
      <c r="C175" s="281"/>
    </row>
    <row r="176" spans="1:3" x14ac:dyDescent="0.25">
      <c r="A176" s="283"/>
      <c r="B176" s="282"/>
      <c r="C176" s="281"/>
    </row>
    <row r="177" spans="1:3" x14ac:dyDescent="0.25">
      <c r="A177" s="283"/>
      <c r="B177" s="282"/>
      <c r="C177" s="281"/>
    </row>
    <row r="178" spans="1:3" x14ac:dyDescent="0.25">
      <c r="A178" s="283"/>
      <c r="B178" s="282"/>
      <c r="C178" s="281"/>
    </row>
  </sheetData>
  <sheetProtection formatCells="0"/>
  <printOptions horizontalCentered="1"/>
  <pageMargins left="0.78749999999999998" right="0.78749999999999998" top="0.98402777777777772" bottom="0.98402777777777772" header="0.51180555555555551" footer="0.51180555555555551"/>
  <pageSetup paperSize="9" scale="75" firstPageNumber="0" orientation="portrait" horizontalDpi="300" verticalDpi="300"/>
  <headerFooter alignWithMargins="0"/>
  <rowBreaks count="1" manualBreakCount="1">
    <brk id="90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4F841E-DDFE-488E-8E3A-C8020E0560B2}">
  <sheetPr>
    <tabColor indexed="50"/>
  </sheetPr>
  <dimension ref="A1:K178"/>
  <sheetViews>
    <sheetView zoomScale="120" zoomScaleNormal="120" zoomScaleSheetLayoutView="85" workbookViewId="0">
      <selection activeCell="B1" sqref="B1:C1"/>
    </sheetView>
  </sheetViews>
  <sheetFormatPr defaultColWidth="9.33203125" defaultRowHeight="13.2" x14ac:dyDescent="0.25"/>
  <cols>
    <col min="1" max="1" width="19.44140625" style="280" customWidth="1"/>
    <col min="2" max="2" width="72" style="278" customWidth="1"/>
    <col min="3" max="3" width="25" style="279" customWidth="1"/>
    <col min="4" max="16384" width="9.33203125" style="278"/>
  </cols>
  <sheetData>
    <row r="1" spans="1:3" s="339" customFormat="1" ht="23.25" customHeight="1" thickBot="1" x14ac:dyDescent="0.3">
      <c r="A1" s="342"/>
      <c r="B1" s="341"/>
      <c r="C1" s="340" t="s">
        <v>466</v>
      </c>
    </row>
    <row r="2" spans="1:3" s="332" customFormat="1" ht="21.15" customHeight="1" x14ac:dyDescent="0.25">
      <c r="A2" s="338" t="s">
        <v>326</v>
      </c>
      <c r="B2" s="337" t="s">
        <v>269</v>
      </c>
      <c r="C2" s="336" t="s">
        <v>453</v>
      </c>
    </row>
    <row r="3" spans="1:3" s="332" customFormat="1" ht="16.2" thickBot="1" x14ac:dyDescent="0.3">
      <c r="A3" s="335" t="s">
        <v>455</v>
      </c>
      <c r="B3" s="334" t="s">
        <v>465</v>
      </c>
      <c r="C3" s="333" t="s">
        <v>464</v>
      </c>
    </row>
    <row r="4" spans="1:3" s="329" customFormat="1" ht="15.9" customHeight="1" thickBot="1" x14ac:dyDescent="0.35">
      <c r="A4" s="331"/>
      <c r="B4" s="331"/>
      <c r="C4" s="330" t="str">
        <f>'6.1.1.mell'!C4</f>
        <v>forintban!</v>
      </c>
    </row>
    <row r="5" spans="1:3" ht="13.8" thickBot="1" x14ac:dyDescent="0.3">
      <c r="A5" s="328" t="s">
        <v>452</v>
      </c>
      <c r="B5" s="327" t="s">
        <v>451</v>
      </c>
      <c r="C5" s="326" t="s">
        <v>424</v>
      </c>
    </row>
    <row r="6" spans="1:3" s="303" customFormat="1" ht="12.9" customHeight="1" thickBot="1" x14ac:dyDescent="0.3">
      <c r="A6" s="325"/>
      <c r="B6" s="324" t="s">
        <v>127</v>
      </c>
      <c r="C6" s="323" t="s">
        <v>126</v>
      </c>
    </row>
    <row r="7" spans="1:3" s="303" customFormat="1" ht="15.9" customHeight="1" thickBot="1" x14ac:dyDescent="0.3">
      <c r="A7" s="345"/>
      <c r="B7" s="344" t="s">
        <v>328</v>
      </c>
      <c r="C7" s="343"/>
    </row>
    <row r="8" spans="1:3" s="303" customFormat="1" ht="12" customHeight="1" thickBot="1" x14ac:dyDescent="0.3">
      <c r="A8" s="291" t="s">
        <v>125</v>
      </c>
      <c r="B8" s="84" t="s">
        <v>263</v>
      </c>
      <c r="C8" s="3">
        <f>+C9+C10+C11+C12+C13+C14</f>
        <v>0</v>
      </c>
    </row>
    <row r="9" spans="1:3" s="311" customFormat="1" ht="12" customHeight="1" x14ac:dyDescent="0.2">
      <c r="A9" s="295" t="s">
        <v>123</v>
      </c>
      <c r="B9" s="75" t="s">
        <v>262</v>
      </c>
      <c r="C9" s="35"/>
    </row>
    <row r="10" spans="1:3" s="307" customFormat="1" ht="12" customHeight="1" x14ac:dyDescent="0.2">
      <c r="A10" s="300" t="s">
        <v>121</v>
      </c>
      <c r="B10" s="73" t="s">
        <v>261</v>
      </c>
      <c r="C10" s="34"/>
    </row>
    <row r="11" spans="1:3" s="307" customFormat="1" ht="12" customHeight="1" x14ac:dyDescent="0.2">
      <c r="A11" s="300" t="s">
        <v>119</v>
      </c>
      <c r="B11" s="73" t="s">
        <v>260</v>
      </c>
      <c r="C11" s="34"/>
    </row>
    <row r="12" spans="1:3" s="307" customFormat="1" ht="12" customHeight="1" x14ac:dyDescent="0.2">
      <c r="A12" s="300" t="s">
        <v>117</v>
      </c>
      <c r="B12" s="73" t="s">
        <v>259</v>
      </c>
      <c r="C12" s="34"/>
    </row>
    <row r="13" spans="1:3" s="307" customFormat="1" ht="12" customHeight="1" x14ac:dyDescent="0.2">
      <c r="A13" s="300" t="s">
        <v>258</v>
      </c>
      <c r="B13" s="73" t="s">
        <v>450</v>
      </c>
      <c r="C13" s="34"/>
    </row>
    <row r="14" spans="1:3" s="311" customFormat="1" ht="12" customHeight="1" thickBot="1" x14ac:dyDescent="0.25">
      <c r="A14" s="299" t="s">
        <v>113</v>
      </c>
      <c r="B14" s="82" t="s">
        <v>256</v>
      </c>
      <c r="C14" s="34"/>
    </row>
    <row r="15" spans="1:3" s="311" customFormat="1" ht="12" customHeight="1" thickBot="1" x14ac:dyDescent="0.3">
      <c r="A15" s="291" t="s">
        <v>1</v>
      </c>
      <c r="B15" s="70" t="s">
        <v>255</v>
      </c>
      <c r="C15" s="3">
        <f>+C16+C17+C18+C19+C20</f>
        <v>0</v>
      </c>
    </row>
    <row r="16" spans="1:3" s="311" customFormat="1" ht="12" customHeight="1" x14ac:dyDescent="0.2">
      <c r="A16" s="295" t="s">
        <v>84</v>
      </c>
      <c r="B16" s="75" t="s">
        <v>254</v>
      </c>
      <c r="C16" s="35"/>
    </row>
    <row r="17" spans="1:3" s="311" customFormat="1" ht="12" customHeight="1" x14ac:dyDescent="0.2">
      <c r="A17" s="300" t="s">
        <v>82</v>
      </c>
      <c r="B17" s="73" t="s">
        <v>253</v>
      </c>
      <c r="C17" s="34"/>
    </row>
    <row r="18" spans="1:3" s="311" customFormat="1" ht="12" customHeight="1" x14ac:dyDescent="0.2">
      <c r="A18" s="300" t="s">
        <v>80</v>
      </c>
      <c r="B18" s="73" t="s">
        <v>252</v>
      </c>
      <c r="C18" s="34"/>
    </row>
    <row r="19" spans="1:3" s="311" customFormat="1" ht="12" customHeight="1" x14ac:dyDescent="0.2">
      <c r="A19" s="300" t="s">
        <v>78</v>
      </c>
      <c r="B19" s="73" t="s">
        <v>251</v>
      </c>
      <c r="C19" s="34"/>
    </row>
    <row r="20" spans="1:3" s="311" customFormat="1" ht="12" customHeight="1" x14ac:dyDescent="0.2">
      <c r="A20" s="300" t="s">
        <v>76</v>
      </c>
      <c r="B20" s="73" t="s">
        <v>448</v>
      </c>
      <c r="C20" s="34"/>
    </row>
    <row r="21" spans="1:3" s="307" customFormat="1" ht="12" customHeight="1" thickBot="1" x14ac:dyDescent="0.25">
      <c r="A21" s="299" t="s">
        <v>74</v>
      </c>
      <c r="B21" s="82" t="s">
        <v>249</v>
      </c>
      <c r="C21" s="44"/>
    </row>
    <row r="22" spans="1:3" s="307" customFormat="1" ht="12" customHeight="1" thickBot="1" x14ac:dyDescent="0.3">
      <c r="A22" s="291" t="s">
        <v>58</v>
      </c>
      <c r="B22" s="84" t="s">
        <v>248</v>
      </c>
      <c r="C22" s="3">
        <f>+C23+C24+C25+C26+C27</f>
        <v>0</v>
      </c>
    </row>
    <row r="23" spans="1:3" s="307" customFormat="1" ht="12" customHeight="1" x14ac:dyDescent="0.2">
      <c r="A23" s="295" t="s">
        <v>247</v>
      </c>
      <c r="B23" s="75" t="s">
        <v>246</v>
      </c>
      <c r="C23" s="35"/>
    </row>
    <row r="24" spans="1:3" s="311" customFormat="1" ht="12" customHeight="1" x14ac:dyDescent="0.2">
      <c r="A24" s="300" t="s">
        <v>245</v>
      </c>
      <c r="B24" s="73" t="s">
        <v>244</v>
      </c>
      <c r="C24" s="34"/>
    </row>
    <row r="25" spans="1:3" s="307" customFormat="1" ht="12" customHeight="1" x14ac:dyDescent="0.2">
      <c r="A25" s="300" t="s">
        <v>243</v>
      </c>
      <c r="B25" s="73" t="s">
        <v>242</v>
      </c>
      <c r="C25" s="34"/>
    </row>
    <row r="26" spans="1:3" s="307" customFormat="1" ht="12" customHeight="1" x14ac:dyDescent="0.2">
      <c r="A26" s="300" t="s">
        <v>241</v>
      </c>
      <c r="B26" s="73" t="s">
        <v>240</v>
      </c>
      <c r="C26" s="34"/>
    </row>
    <row r="27" spans="1:3" s="307" customFormat="1" ht="12" customHeight="1" x14ac:dyDescent="0.2">
      <c r="A27" s="300" t="s">
        <v>239</v>
      </c>
      <c r="B27" s="73" t="s">
        <v>238</v>
      </c>
      <c r="C27" s="34"/>
    </row>
    <row r="28" spans="1:3" s="307" customFormat="1" ht="12" customHeight="1" thickBot="1" x14ac:dyDescent="0.25">
      <c r="A28" s="299" t="s">
        <v>237</v>
      </c>
      <c r="B28" s="82" t="s">
        <v>458</v>
      </c>
      <c r="C28" s="44"/>
    </row>
    <row r="29" spans="1:3" s="307" customFormat="1" ht="12" customHeight="1" thickBot="1" x14ac:dyDescent="0.3">
      <c r="A29" s="291" t="s">
        <v>235</v>
      </c>
      <c r="B29" s="84" t="s">
        <v>463</v>
      </c>
      <c r="C29" s="28">
        <f>SUM(C30:C36)</f>
        <v>400000</v>
      </c>
    </row>
    <row r="30" spans="1:3" s="307" customFormat="1" ht="12" customHeight="1" x14ac:dyDescent="0.2">
      <c r="A30" s="295" t="s">
        <v>54</v>
      </c>
      <c r="B30" s="75" t="str">
        <f>'1.1.mell.'!B32</f>
        <v>Építményadó</v>
      </c>
      <c r="C30" s="35"/>
    </row>
    <row r="31" spans="1:3" s="307" customFormat="1" ht="12" customHeight="1" x14ac:dyDescent="0.2">
      <c r="A31" s="300" t="s">
        <v>52</v>
      </c>
      <c r="B31" s="75" t="str">
        <f>'1.1.mell.'!B33</f>
        <v>Idegenforgalmi adó</v>
      </c>
      <c r="C31" s="34"/>
    </row>
    <row r="32" spans="1:3" s="307" customFormat="1" ht="12" customHeight="1" x14ac:dyDescent="0.2">
      <c r="A32" s="300" t="s">
        <v>50</v>
      </c>
      <c r="B32" s="75" t="str">
        <f>'1.1.mell.'!B34</f>
        <v>Iparűzési adó</v>
      </c>
      <c r="C32" s="34">
        <v>400000</v>
      </c>
    </row>
    <row r="33" spans="1:3" s="307" customFormat="1" ht="12" customHeight="1" x14ac:dyDescent="0.2">
      <c r="A33" s="300" t="s">
        <v>230</v>
      </c>
      <c r="B33" s="75" t="str">
        <f>'1.1.mell.'!B35</f>
        <v xml:space="preserve">Talajterhelési díj </v>
      </c>
      <c r="C33" s="34"/>
    </row>
    <row r="34" spans="1:3" s="307" customFormat="1" ht="12" customHeight="1" x14ac:dyDescent="0.2">
      <c r="A34" s="300" t="s">
        <v>228</v>
      </c>
      <c r="B34" s="75" t="str">
        <f>'1.1.mell.'!B36</f>
        <v>Gépjárműadó</v>
      </c>
      <c r="C34" s="34"/>
    </row>
    <row r="35" spans="1:3" s="307" customFormat="1" ht="12" customHeight="1" x14ac:dyDescent="0.2">
      <c r="A35" s="300" t="s">
        <v>226</v>
      </c>
      <c r="B35" s="75" t="str">
        <f>'1.1.mell.'!B37</f>
        <v>Telekadó</v>
      </c>
      <c r="C35" s="34"/>
    </row>
    <row r="36" spans="1:3" s="307" customFormat="1" ht="12" customHeight="1" thickBot="1" x14ac:dyDescent="0.25">
      <c r="A36" s="299" t="s">
        <v>224</v>
      </c>
      <c r="B36" s="75" t="str">
        <f>'1.1.mell.'!B38</f>
        <v>Kommunális adó</v>
      </c>
      <c r="C36" s="44"/>
    </row>
    <row r="37" spans="1:3" s="307" customFormat="1" ht="12" customHeight="1" thickBot="1" x14ac:dyDescent="0.3">
      <c r="A37" s="291" t="s">
        <v>48</v>
      </c>
      <c r="B37" s="84" t="s">
        <v>222</v>
      </c>
      <c r="C37" s="3">
        <f>SUM(C38:C48)</f>
        <v>0</v>
      </c>
    </row>
    <row r="38" spans="1:3" s="307" customFormat="1" ht="12" customHeight="1" x14ac:dyDescent="0.2">
      <c r="A38" s="295" t="s">
        <v>46</v>
      </c>
      <c r="B38" s="75" t="s">
        <v>221</v>
      </c>
      <c r="C38" s="35"/>
    </row>
    <row r="39" spans="1:3" s="307" customFormat="1" ht="12" customHeight="1" x14ac:dyDescent="0.2">
      <c r="A39" s="300" t="s">
        <v>44</v>
      </c>
      <c r="B39" s="73" t="s">
        <v>220</v>
      </c>
      <c r="C39" s="34"/>
    </row>
    <row r="40" spans="1:3" s="307" customFormat="1" ht="12" customHeight="1" x14ac:dyDescent="0.2">
      <c r="A40" s="300" t="s">
        <v>42</v>
      </c>
      <c r="B40" s="73" t="s">
        <v>219</v>
      </c>
      <c r="C40" s="34"/>
    </row>
    <row r="41" spans="1:3" s="307" customFormat="1" ht="12" customHeight="1" x14ac:dyDescent="0.2">
      <c r="A41" s="300" t="s">
        <v>40</v>
      </c>
      <c r="B41" s="73" t="s">
        <v>218</v>
      </c>
      <c r="C41" s="34"/>
    </row>
    <row r="42" spans="1:3" s="307" customFormat="1" ht="12" customHeight="1" x14ac:dyDescent="0.2">
      <c r="A42" s="300" t="s">
        <v>38</v>
      </c>
      <c r="B42" s="73" t="s">
        <v>217</v>
      </c>
      <c r="C42" s="34"/>
    </row>
    <row r="43" spans="1:3" s="307" customFormat="1" ht="12" customHeight="1" x14ac:dyDescent="0.2">
      <c r="A43" s="300" t="s">
        <v>36</v>
      </c>
      <c r="B43" s="73" t="s">
        <v>216</v>
      </c>
      <c r="C43" s="34"/>
    </row>
    <row r="44" spans="1:3" s="307" customFormat="1" ht="12" customHeight="1" x14ac:dyDescent="0.2">
      <c r="A44" s="300" t="s">
        <v>215</v>
      </c>
      <c r="B44" s="73" t="s">
        <v>214</v>
      </c>
      <c r="C44" s="34"/>
    </row>
    <row r="45" spans="1:3" s="307" customFormat="1" ht="12" customHeight="1" x14ac:dyDescent="0.2">
      <c r="A45" s="300" t="s">
        <v>213</v>
      </c>
      <c r="B45" s="73" t="s">
        <v>462</v>
      </c>
      <c r="C45" s="34"/>
    </row>
    <row r="46" spans="1:3" s="307" customFormat="1" ht="12" customHeight="1" x14ac:dyDescent="0.2">
      <c r="A46" s="300" t="s">
        <v>211</v>
      </c>
      <c r="B46" s="73" t="s">
        <v>210</v>
      </c>
      <c r="C46" s="71"/>
    </row>
    <row r="47" spans="1:3" s="307" customFormat="1" ht="12" customHeight="1" x14ac:dyDescent="0.2">
      <c r="A47" s="299" t="s">
        <v>209</v>
      </c>
      <c r="B47" s="82" t="s">
        <v>208</v>
      </c>
      <c r="C47" s="81"/>
    </row>
    <row r="48" spans="1:3" s="307" customFormat="1" ht="12" customHeight="1" thickBot="1" x14ac:dyDescent="0.25">
      <c r="A48" s="299" t="s">
        <v>207</v>
      </c>
      <c r="B48" s="82" t="s">
        <v>206</v>
      </c>
      <c r="C48" s="81"/>
    </row>
    <row r="49" spans="1:3" s="307" customFormat="1" ht="12" customHeight="1" thickBot="1" x14ac:dyDescent="0.3">
      <c r="A49" s="291" t="s">
        <v>34</v>
      </c>
      <c r="B49" s="84" t="s">
        <v>205</v>
      </c>
      <c r="C49" s="3">
        <f>SUM(C50:C54)</f>
        <v>0</v>
      </c>
    </row>
    <row r="50" spans="1:3" s="307" customFormat="1" ht="12" customHeight="1" x14ac:dyDescent="0.2">
      <c r="A50" s="295" t="s">
        <v>32</v>
      </c>
      <c r="B50" s="75" t="s">
        <v>204</v>
      </c>
      <c r="C50" s="86"/>
    </row>
    <row r="51" spans="1:3" s="307" customFormat="1" ht="12" customHeight="1" x14ac:dyDescent="0.2">
      <c r="A51" s="300" t="s">
        <v>30</v>
      </c>
      <c r="B51" s="73" t="s">
        <v>203</v>
      </c>
      <c r="C51" s="71"/>
    </row>
    <row r="52" spans="1:3" s="307" customFormat="1" ht="12" customHeight="1" x14ac:dyDescent="0.2">
      <c r="A52" s="300" t="s">
        <v>28</v>
      </c>
      <c r="B52" s="73" t="s">
        <v>202</v>
      </c>
      <c r="C52" s="71"/>
    </row>
    <row r="53" spans="1:3" s="307" customFormat="1" ht="12" customHeight="1" x14ac:dyDescent="0.2">
      <c r="A53" s="300" t="s">
        <v>26</v>
      </c>
      <c r="B53" s="73" t="s">
        <v>201</v>
      </c>
      <c r="C53" s="71"/>
    </row>
    <row r="54" spans="1:3" s="307" customFormat="1" ht="12" customHeight="1" thickBot="1" x14ac:dyDescent="0.25">
      <c r="A54" s="299" t="s">
        <v>200</v>
      </c>
      <c r="B54" s="82" t="s">
        <v>199</v>
      </c>
      <c r="C54" s="81"/>
    </row>
    <row r="55" spans="1:3" s="307" customFormat="1" ht="12" customHeight="1" thickBot="1" x14ac:dyDescent="0.3">
      <c r="A55" s="291" t="s">
        <v>198</v>
      </c>
      <c r="B55" s="84" t="s">
        <v>197</v>
      </c>
      <c r="C55" s="3">
        <f>SUM(C56:C58)</f>
        <v>0</v>
      </c>
    </row>
    <row r="56" spans="1:3" s="307" customFormat="1" ht="12" customHeight="1" x14ac:dyDescent="0.2">
      <c r="A56" s="295" t="s">
        <v>22</v>
      </c>
      <c r="B56" s="75" t="s">
        <v>196</v>
      </c>
      <c r="C56" s="35"/>
    </row>
    <row r="57" spans="1:3" s="307" customFormat="1" ht="12" customHeight="1" x14ac:dyDescent="0.2">
      <c r="A57" s="300" t="s">
        <v>20</v>
      </c>
      <c r="B57" s="73" t="s">
        <v>195</v>
      </c>
      <c r="C57" s="34"/>
    </row>
    <row r="58" spans="1:3" s="307" customFormat="1" ht="12" customHeight="1" x14ac:dyDescent="0.2">
      <c r="A58" s="300" t="s">
        <v>18</v>
      </c>
      <c r="B58" s="73" t="s">
        <v>194</v>
      </c>
      <c r="C58" s="34"/>
    </row>
    <row r="59" spans="1:3" s="307" customFormat="1" ht="12" customHeight="1" thickBot="1" x14ac:dyDescent="0.25">
      <c r="A59" s="299" t="s">
        <v>16</v>
      </c>
      <c r="B59" s="82" t="s">
        <v>193</v>
      </c>
      <c r="C59" s="44"/>
    </row>
    <row r="60" spans="1:3" s="307" customFormat="1" ht="12" customHeight="1" thickBot="1" x14ac:dyDescent="0.3">
      <c r="A60" s="291" t="s">
        <v>12</v>
      </c>
      <c r="B60" s="70" t="s">
        <v>192</v>
      </c>
      <c r="C60" s="3">
        <f>SUM(C61:C63)</f>
        <v>0</v>
      </c>
    </row>
    <row r="61" spans="1:3" s="307" customFormat="1" ht="12" customHeight="1" x14ac:dyDescent="0.2">
      <c r="A61" s="295" t="s">
        <v>191</v>
      </c>
      <c r="B61" s="75" t="s">
        <v>190</v>
      </c>
      <c r="C61" s="71"/>
    </row>
    <row r="62" spans="1:3" s="307" customFormat="1" ht="12" customHeight="1" x14ac:dyDescent="0.2">
      <c r="A62" s="300" t="s">
        <v>189</v>
      </c>
      <c r="B62" s="73" t="s">
        <v>188</v>
      </c>
      <c r="C62" s="71"/>
    </row>
    <row r="63" spans="1:3" s="307" customFormat="1" ht="12" customHeight="1" x14ac:dyDescent="0.2">
      <c r="A63" s="300" t="s">
        <v>187</v>
      </c>
      <c r="B63" s="73" t="s">
        <v>186</v>
      </c>
      <c r="C63" s="71"/>
    </row>
    <row r="64" spans="1:3" s="307" customFormat="1" ht="12" customHeight="1" thickBot="1" x14ac:dyDescent="0.25">
      <c r="A64" s="299" t="s">
        <v>185</v>
      </c>
      <c r="B64" s="82" t="s">
        <v>184</v>
      </c>
      <c r="C64" s="71"/>
    </row>
    <row r="65" spans="1:3" s="307" customFormat="1" ht="12" customHeight="1" thickBot="1" x14ac:dyDescent="0.3">
      <c r="A65" s="291" t="s">
        <v>10</v>
      </c>
      <c r="B65" s="84" t="s">
        <v>182</v>
      </c>
      <c r="C65" s="28">
        <f>+C8+C15+C22+C29+C37+C49+C55+C60</f>
        <v>400000</v>
      </c>
    </row>
    <row r="66" spans="1:3" s="307" customFormat="1" ht="12" customHeight="1" thickBot="1" x14ac:dyDescent="0.25">
      <c r="A66" s="313" t="s">
        <v>444</v>
      </c>
      <c r="B66" s="70" t="s">
        <v>180</v>
      </c>
      <c r="C66" s="3">
        <f>SUM(C67:C69)</f>
        <v>0</v>
      </c>
    </row>
    <row r="67" spans="1:3" s="307" customFormat="1" ht="12" customHeight="1" x14ac:dyDescent="0.2">
      <c r="A67" s="295" t="s">
        <v>179</v>
      </c>
      <c r="B67" s="75" t="s">
        <v>178</v>
      </c>
      <c r="C67" s="71"/>
    </row>
    <row r="68" spans="1:3" s="307" customFormat="1" ht="12" customHeight="1" x14ac:dyDescent="0.2">
      <c r="A68" s="300" t="s">
        <v>177</v>
      </c>
      <c r="B68" s="73" t="s">
        <v>176</v>
      </c>
      <c r="C68" s="71"/>
    </row>
    <row r="69" spans="1:3" s="307" customFormat="1" ht="12" customHeight="1" thickBot="1" x14ac:dyDescent="0.25">
      <c r="A69" s="299" t="s">
        <v>175</v>
      </c>
      <c r="B69" s="317" t="s">
        <v>457</v>
      </c>
      <c r="C69" s="71"/>
    </row>
    <row r="70" spans="1:3" s="307" customFormat="1" ht="12" customHeight="1" thickBot="1" x14ac:dyDescent="0.25">
      <c r="A70" s="313" t="s">
        <v>173</v>
      </c>
      <c r="B70" s="70" t="s">
        <v>172</v>
      </c>
      <c r="C70" s="3">
        <f>SUM(C71:C74)</f>
        <v>0</v>
      </c>
    </row>
    <row r="71" spans="1:3" s="307" customFormat="1" ht="12" customHeight="1" x14ac:dyDescent="0.2">
      <c r="A71" s="295" t="s">
        <v>171</v>
      </c>
      <c r="B71" s="75" t="s">
        <v>170</v>
      </c>
      <c r="C71" s="71"/>
    </row>
    <row r="72" spans="1:3" s="307" customFormat="1" ht="12" customHeight="1" x14ac:dyDescent="0.2">
      <c r="A72" s="300" t="s">
        <v>169</v>
      </c>
      <c r="B72" s="73" t="s">
        <v>168</v>
      </c>
      <c r="C72" s="71"/>
    </row>
    <row r="73" spans="1:3" s="307" customFormat="1" ht="12" customHeight="1" x14ac:dyDescent="0.2">
      <c r="A73" s="300" t="s">
        <v>167</v>
      </c>
      <c r="B73" s="73" t="s">
        <v>166</v>
      </c>
      <c r="C73" s="71"/>
    </row>
    <row r="74" spans="1:3" s="307" customFormat="1" ht="12" customHeight="1" x14ac:dyDescent="0.25">
      <c r="A74" s="300" t="s">
        <v>165</v>
      </c>
      <c r="B74" s="32" t="s">
        <v>164</v>
      </c>
      <c r="C74" s="71"/>
    </row>
    <row r="75" spans="1:3" s="307" customFormat="1" ht="12" customHeight="1" thickBot="1" x14ac:dyDescent="0.25">
      <c r="A75" s="312" t="s">
        <v>163</v>
      </c>
      <c r="B75" s="13" t="s">
        <v>162</v>
      </c>
      <c r="C75" s="37">
        <f>SUM(C76:C77)</f>
        <v>0</v>
      </c>
    </row>
    <row r="76" spans="1:3" s="307" customFormat="1" ht="12" customHeight="1" x14ac:dyDescent="0.2">
      <c r="A76" s="295" t="s">
        <v>161</v>
      </c>
      <c r="B76" s="75" t="s">
        <v>160</v>
      </c>
      <c r="C76" s="71"/>
    </row>
    <row r="77" spans="1:3" s="307" customFormat="1" ht="12" customHeight="1" thickBot="1" x14ac:dyDescent="0.25">
      <c r="A77" s="299" t="s">
        <v>159</v>
      </c>
      <c r="B77" s="82" t="s">
        <v>158</v>
      </c>
      <c r="C77" s="71"/>
    </row>
    <row r="78" spans="1:3" s="311" customFormat="1" ht="12" customHeight="1" thickBot="1" x14ac:dyDescent="0.25">
      <c r="A78" s="313" t="s">
        <v>157</v>
      </c>
      <c r="B78" s="70" t="s">
        <v>156</v>
      </c>
      <c r="C78" s="3">
        <f>SUM(C79:C81)</f>
        <v>0</v>
      </c>
    </row>
    <row r="79" spans="1:3" s="307" customFormat="1" ht="12" customHeight="1" x14ac:dyDescent="0.2">
      <c r="A79" s="295" t="s">
        <v>155</v>
      </c>
      <c r="B79" s="75" t="s">
        <v>154</v>
      </c>
      <c r="C79" s="71"/>
    </row>
    <row r="80" spans="1:3" s="307" customFormat="1" ht="12" customHeight="1" x14ac:dyDescent="0.2">
      <c r="A80" s="300" t="s">
        <v>153</v>
      </c>
      <c r="B80" s="73" t="s">
        <v>152</v>
      </c>
      <c r="C80" s="71"/>
    </row>
    <row r="81" spans="1:3" s="307" customFormat="1" ht="12" customHeight="1" thickBot="1" x14ac:dyDescent="0.25">
      <c r="A81" s="299" t="s">
        <v>151</v>
      </c>
      <c r="B81" s="82" t="s">
        <v>150</v>
      </c>
      <c r="C81" s="71"/>
    </row>
    <row r="82" spans="1:3" s="307" customFormat="1" ht="12" customHeight="1" thickBot="1" x14ac:dyDescent="0.25">
      <c r="A82" s="313" t="s">
        <v>149</v>
      </c>
      <c r="B82" s="70" t="s">
        <v>148</v>
      </c>
      <c r="C82" s="3">
        <f>SUM(C83:C86)</f>
        <v>0</v>
      </c>
    </row>
    <row r="83" spans="1:3" s="307" customFormat="1" ht="12" customHeight="1" x14ac:dyDescent="0.2">
      <c r="A83" s="316" t="s">
        <v>147</v>
      </c>
      <c r="B83" s="75" t="s">
        <v>146</v>
      </c>
      <c r="C83" s="71"/>
    </row>
    <row r="84" spans="1:3" s="307" customFormat="1" ht="12" customHeight="1" x14ac:dyDescent="0.2">
      <c r="A84" s="315" t="s">
        <v>145</v>
      </c>
      <c r="B84" s="73" t="s">
        <v>144</v>
      </c>
      <c r="C84" s="71"/>
    </row>
    <row r="85" spans="1:3" s="307" customFormat="1" ht="12" customHeight="1" x14ac:dyDescent="0.2">
      <c r="A85" s="315" t="s">
        <v>143</v>
      </c>
      <c r="B85" s="73" t="s">
        <v>142</v>
      </c>
      <c r="C85" s="71"/>
    </row>
    <row r="86" spans="1:3" s="311" customFormat="1" ht="12" customHeight="1" thickBot="1" x14ac:dyDescent="0.25">
      <c r="A86" s="314" t="s">
        <v>141</v>
      </c>
      <c r="B86" s="82" t="s">
        <v>140</v>
      </c>
      <c r="C86" s="71"/>
    </row>
    <row r="87" spans="1:3" s="311" customFormat="1" ht="12" customHeight="1" thickBot="1" x14ac:dyDescent="0.25">
      <c r="A87" s="313" t="s">
        <v>139</v>
      </c>
      <c r="B87" s="70" t="s">
        <v>138</v>
      </c>
      <c r="C87" s="69"/>
    </row>
    <row r="88" spans="1:3" s="311" customFormat="1" ht="12" customHeight="1" thickBot="1" x14ac:dyDescent="0.25">
      <c r="A88" s="313" t="s">
        <v>442</v>
      </c>
      <c r="B88" s="70" t="s">
        <v>136</v>
      </c>
      <c r="C88" s="69"/>
    </row>
    <row r="89" spans="1:3" s="311" customFormat="1" ht="12" customHeight="1" thickBot="1" x14ac:dyDescent="0.25">
      <c r="A89" s="313" t="s">
        <v>441</v>
      </c>
      <c r="B89" s="67" t="s">
        <v>134</v>
      </c>
      <c r="C89" s="28">
        <f>+C66+C70+C75+C78+C82+C88+C87</f>
        <v>0</v>
      </c>
    </row>
    <row r="90" spans="1:3" s="311" customFormat="1" ht="12" customHeight="1" thickBot="1" x14ac:dyDescent="0.25">
      <c r="A90" s="312" t="s">
        <v>440</v>
      </c>
      <c r="B90" s="65" t="s">
        <v>439</v>
      </c>
      <c r="C90" s="28">
        <f>+C65+C89</f>
        <v>400000</v>
      </c>
    </row>
    <row r="91" spans="1:3" s="307" customFormat="1" ht="8.25" customHeight="1" thickBot="1" x14ac:dyDescent="0.3">
      <c r="A91" s="310"/>
      <c r="B91" s="309"/>
      <c r="C91" s="308"/>
    </row>
    <row r="92" spans="1:3" s="303" customFormat="1" ht="16.5" customHeight="1" thickBot="1" x14ac:dyDescent="0.3">
      <c r="A92" s="306"/>
      <c r="B92" s="305" t="s">
        <v>327</v>
      </c>
      <c r="C92" s="304"/>
    </row>
    <row r="93" spans="1:3" s="294" customFormat="1" ht="12" customHeight="1" thickBot="1" x14ac:dyDescent="0.3">
      <c r="A93" s="302" t="s">
        <v>125</v>
      </c>
      <c r="B93" s="53" t="s">
        <v>438</v>
      </c>
      <c r="C93" s="52">
        <f>+C94+C95+C96+C97+C98+C111</f>
        <v>400000</v>
      </c>
    </row>
    <row r="94" spans="1:3" ht="12" customHeight="1" x14ac:dyDescent="0.25">
      <c r="A94" s="301" t="s">
        <v>123</v>
      </c>
      <c r="B94" s="50" t="s">
        <v>122</v>
      </c>
      <c r="C94" s="49"/>
    </row>
    <row r="95" spans="1:3" ht="12" customHeight="1" x14ac:dyDescent="0.25">
      <c r="A95" s="300" t="s">
        <v>121</v>
      </c>
      <c r="B95" s="36" t="s">
        <v>120</v>
      </c>
      <c r="C95" s="34"/>
    </row>
    <row r="96" spans="1:3" ht="12" customHeight="1" x14ac:dyDescent="0.25">
      <c r="A96" s="300" t="s">
        <v>119</v>
      </c>
      <c r="B96" s="36" t="s">
        <v>118</v>
      </c>
      <c r="C96" s="44"/>
    </row>
    <row r="97" spans="1:3" ht="12" customHeight="1" x14ac:dyDescent="0.25">
      <c r="A97" s="300" t="s">
        <v>117</v>
      </c>
      <c r="B97" s="43" t="s">
        <v>116</v>
      </c>
      <c r="C97" s="44"/>
    </row>
    <row r="98" spans="1:3" ht="12" customHeight="1" x14ac:dyDescent="0.25">
      <c r="A98" s="300" t="s">
        <v>115</v>
      </c>
      <c r="B98" s="48" t="s">
        <v>114</v>
      </c>
      <c r="C98" s="44">
        <v>400000</v>
      </c>
    </row>
    <row r="99" spans="1:3" ht="12" customHeight="1" x14ac:dyDescent="0.25">
      <c r="A99" s="300" t="s">
        <v>113</v>
      </c>
      <c r="B99" s="36" t="s">
        <v>437</v>
      </c>
      <c r="C99" s="44"/>
    </row>
    <row r="100" spans="1:3" ht="12" customHeight="1" x14ac:dyDescent="0.2">
      <c r="A100" s="300" t="s">
        <v>111</v>
      </c>
      <c r="B100" s="47" t="s">
        <v>110</v>
      </c>
      <c r="C100" s="44"/>
    </row>
    <row r="101" spans="1:3" ht="12" customHeight="1" x14ac:dyDescent="0.2">
      <c r="A101" s="300" t="s">
        <v>109</v>
      </c>
      <c r="B101" s="47" t="s">
        <v>108</v>
      </c>
      <c r="C101" s="44"/>
    </row>
    <row r="102" spans="1:3" ht="12" customHeight="1" x14ac:dyDescent="0.2">
      <c r="A102" s="300" t="s">
        <v>107</v>
      </c>
      <c r="B102" s="47" t="s">
        <v>106</v>
      </c>
      <c r="C102" s="44"/>
    </row>
    <row r="103" spans="1:3" ht="12" customHeight="1" x14ac:dyDescent="0.25">
      <c r="A103" s="300" t="s">
        <v>105</v>
      </c>
      <c r="B103" s="30" t="s">
        <v>104</v>
      </c>
      <c r="C103" s="44"/>
    </row>
    <row r="104" spans="1:3" ht="12" customHeight="1" x14ac:dyDescent="0.25">
      <c r="A104" s="300" t="s">
        <v>103</v>
      </c>
      <c r="B104" s="30" t="s">
        <v>69</v>
      </c>
      <c r="C104" s="44"/>
    </row>
    <row r="105" spans="1:3" ht="12" customHeight="1" x14ac:dyDescent="0.2">
      <c r="A105" s="300" t="s">
        <v>102</v>
      </c>
      <c r="B105" s="47" t="s">
        <v>101</v>
      </c>
      <c r="C105" s="44"/>
    </row>
    <row r="106" spans="1:3" ht="12" customHeight="1" x14ac:dyDescent="0.2">
      <c r="A106" s="300" t="s">
        <v>100</v>
      </c>
      <c r="B106" s="47" t="s">
        <v>99</v>
      </c>
      <c r="C106" s="44"/>
    </row>
    <row r="107" spans="1:3" ht="12" customHeight="1" x14ac:dyDescent="0.25">
      <c r="A107" s="300" t="s">
        <v>98</v>
      </c>
      <c r="B107" s="30" t="s">
        <v>63</v>
      </c>
      <c r="C107" s="44"/>
    </row>
    <row r="108" spans="1:3" ht="12" customHeight="1" x14ac:dyDescent="0.25">
      <c r="A108" s="293" t="s">
        <v>97</v>
      </c>
      <c r="B108" s="45" t="s">
        <v>96</v>
      </c>
      <c r="C108" s="44"/>
    </row>
    <row r="109" spans="1:3" ht="12" customHeight="1" x14ac:dyDescent="0.25">
      <c r="A109" s="300" t="s">
        <v>95</v>
      </c>
      <c r="B109" s="45" t="s">
        <v>94</v>
      </c>
      <c r="C109" s="44"/>
    </row>
    <row r="110" spans="1:3" ht="12" customHeight="1" x14ac:dyDescent="0.25">
      <c r="A110" s="300" t="s">
        <v>93</v>
      </c>
      <c r="B110" s="30" t="s">
        <v>92</v>
      </c>
      <c r="C110" s="34">
        <v>400000</v>
      </c>
    </row>
    <row r="111" spans="1:3" ht="12" customHeight="1" x14ac:dyDescent="0.25">
      <c r="A111" s="300" t="s">
        <v>91</v>
      </c>
      <c r="B111" s="43" t="s">
        <v>90</v>
      </c>
      <c r="C111" s="34"/>
    </row>
    <row r="112" spans="1:3" ht="12" customHeight="1" x14ac:dyDescent="0.25">
      <c r="A112" s="299" t="s">
        <v>89</v>
      </c>
      <c r="B112" s="36" t="s">
        <v>436</v>
      </c>
      <c r="C112" s="44"/>
    </row>
    <row r="113" spans="1:3" ht="12" customHeight="1" thickBot="1" x14ac:dyDescent="0.3">
      <c r="A113" s="298" t="s">
        <v>87</v>
      </c>
      <c r="B113" s="297" t="s">
        <v>435</v>
      </c>
      <c r="C113" s="40"/>
    </row>
    <row r="114" spans="1:3" ht="12" customHeight="1" thickBot="1" x14ac:dyDescent="0.3">
      <c r="A114" s="291" t="s">
        <v>1</v>
      </c>
      <c r="B114" s="4" t="s">
        <v>85</v>
      </c>
      <c r="C114" s="3">
        <f>+C115+C117+C119</f>
        <v>0</v>
      </c>
    </row>
    <row r="115" spans="1:3" ht="12" customHeight="1" x14ac:dyDescent="0.25">
      <c r="A115" s="295" t="s">
        <v>84</v>
      </c>
      <c r="B115" s="36" t="s">
        <v>83</v>
      </c>
      <c r="C115" s="35"/>
    </row>
    <row r="116" spans="1:3" ht="12" customHeight="1" x14ac:dyDescent="0.25">
      <c r="A116" s="295" t="s">
        <v>82</v>
      </c>
      <c r="B116" s="29" t="s">
        <v>81</v>
      </c>
      <c r="C116" s="35"/>
    </row>
    <row r="117" spans="1:3" ht="12" customHeight="1" x14ac:dyDescent="0.25">
      <c r="A117" s="295" t="s">
        <v>80</v>
      </c>
      <c r="B117" s="29" t="s">
        <v>79</v>
      </c>
      <c r="C117" s="34"/>
    </row>
    <row r="118" spans="1:3" ht="12" customHeight="1" x14ac:dyDescent="0.25">
      <c r="A118" s="295" t="s">
        <v>78</v>
      </c>
      <c r="B118" s="29" t="s">
        <v>77</v>
      </c>
      <c r="C118" s="19"/>
    </row>
    <row r="119" spans="1:3" ht="12" customHeight="1" x14ac:dyDescent="0.25">
      <c r="A119" s="295" t="s">
        <v>76</v>
      </c>
      <c r="B119" s="33" t="s">
        <v>353</v>
      </c>
      <c r="C119" s="19"/>
    </row>
    <row r="120" spans="1:3" ht="12" customHeight="1" x14ac:dyDescent="0.25">
      <c r="A120" s="295" t="s">
        <v>74</v>
      </c>
      <c r="B120" s="32" t="s">
        <v>73</v>
      </c>
      <c r="C120" s="19"/>
    </row>
    <row r="121" spans="1:3" ht="12" customHeight="1" x14ac:dyDescent="0.25">
      <c r="A121" s="295" t="s">
        <v>72</v>
      </c>
      <c r="B121" s="31" t="s">
        <v>71</v>
      </c>
      <c r="C121" s="19"/>
    </row>
    <row r="122" spans="1:3" ht="12" customHeight="1" x14ac:dyDescent="0.25">
      <c r="A122" s="295" t="s">
        <v>70</v>
      </c>
      <c r="B122" s="30" t="s">
        <v>69</v>
      </c>
      <c r="C122" s="19"/>
    </row>
    <row r="123" spans="1:3" ht="12" customHeight="1" x14ac:dyDescent="0.25">
      <c r="A123" s="295" t="s">
        <v>68</v>
      </c>
      <c r="B123" s="30" t="s">
        <v>67</v>
      </c>
      <c r="C123" s="19"/>
    </row>
    <row r="124" spans="1:3" ht="12" customHeight="1" x14ac:dyDescent="0.25">
      <c r="A124" s="295" t="s">
        <v>66</v>
      </c>
      <c r="B124" s="30" t="s">
        <v>65</v>
      </c>
      <c r="C124" s="19"/>
    </row>
    <row r="125" spans="1:3" ht="12" customHeight="1" x14ac:dyDescent="0.25">
      <c r="A125" s="295" t="s">
        <v>64</v>
      </c>
      <c r="B125" s="30" t="s">
        <v>63</v>
      </c>
      <c r="C125" s="19"/>
    </row>
    <row r="126" spans="1:3" ht="12" customHeight="1" x14ac:dyDescent="0.25">
      <c r="A126" s="295" t="s">
        <v>62</v>
      </c>
      <c r="B126" s="30" t="s">
        <v>61</v>
      </c>
      <c r="C126" s="19"/>
    </row>
    <row r="127" spans="1:3" ht="12" customHeight="1" thickBot="1" x14ac:dyDescent="0.3">
      <c r="A127" s="293" t="s">
        <v>60</v>
      </c>
      <c r="B127" s="30" t="s">
        <v>59</v>
      </c>
      <c r="C127" s="25"/>
    </row>
    <row r="128" spans="1:3" ht="12" customHeight="1" thickBot="1" x14ac:dyDescent="0.3">
      <c r="A128" s="291" t="s">
        <v>58</v>
      </c>
      <c r="B128" s="17" t="s">
        <v>57</v>
      </c>
      <c r="C128" s="3">
        <f>+C93+C114</f>
        <v>400000</v>
      </c>
    </row>
    <row r="129" spans="1:11" ht="12" customHeight="1" thickBot="1" x14ac:dyDescent="0.3">
      <c r="A129" s="291" t="s">
        <v>56</v>
      </c>
      <c r="B129" s="17" t="s">
        <v>55</v>
      </c>
      <c r="C129" s="3">
        <f>+C130+C131+C132</f>
        <v>0</v>
      </c>
    </row>
    <row r="130" spans="1:11" s="294" customFormat="1" ht="12" customHeight="1" x14ac:dyDescent="0.25">
      <c r="A130" s="295" t="s">
        <v>54</v>
      </c>
      <c r="B130" s="20" t="s">
        <v>434</v>
      </c>
      <c r="C130" s="19"/>
    </row>
    <row r="131" spans="1:11" ht="12" customHeight="1" x14ac:dyDescent="0.25">
      <c r="A131" s="295" t="s">
        <v>52</v>
      </c>
      <c r="B131" s="20" t="s">
        <v>51</v>
      </c>
      <c r="C131" s="19"/>
    </row>
    <row r="132" spans="1:11" ht="12" customHeight="1" thickBot="1" x14ac:dyDescent="0.3">
      <c r="A132" s="293" t="s">
        <v>50</v>
      </c>
      <c r="B132" s="26" t="s">
        <v>433</v>
      </c>
      <c r="C132" s="19"/>
    </row>
    <row r="133" spans="1:11" ht="12" customHeight="1" thickBot="1" x14ac:dyDescent="0.3">
      <c r="A133" s="291" t="s">
        <v>48</v>
      </c>
      <c r="B133" s="17" t="s">
        <v>47</v>
      </c>
      <c r="C133" s="3">
        <f>+C134+C135+C136+C137+C138+C139</f>
        <v>0</v>
      </c>
    </row>
    <row r="134" spans="1:11" ht="12" customHeight="1" x14ac:dyDescent="0.25">
      <c r="A134" s="295" t="s">
        <v>46</v>
      </c>
      <c r="B134" s="20" t="s">
        <v>45</v>
      </c>
      <c r="C134" s="19"/>
    </row>
    <row r="135" spans="1:11" ht="12" customHeight="1" x14ac:dyDescent="0.25">
      <c r="A135" s="295" t="s">
        <v>44</v>
      </c>
      <c r="B135" s="20" t="s">
        <v>43</v>
      </c>
      <c r="C135" s="19"/>
    </row>
    <row r="136" spans="1:11" ht="12" customHeight="1" x14ac:dyDescent="0.25">
      <c r="A136" s="295" t="s">
        <v>42</v>
      </c>
      <c r="B136" s="20" t="s">
        <v>41</v>
      </c>
      <c r="C136" s="19"/>
    </row>
    <row r="137" spans="1:11" ht="12" customHeight="1" x14ac:dyDescent="0.25">
      <c r="A137" s="295" t="s">
        <v>40</v>
      </c>
      <c r="B137" s="20" t="s">
        <v>432</v>
      </c>
      <c r="C137" s="19"/>
    </row>
    <row r="138" spans="1:11" ht="12" customHeight="1" x14ac:dyDescent="0.25">
      <c r="A138" s="295" t="s">
        <v>38</v>
      </c>
      <c r="B138" s="20" t="s">
        <v>37</v>
      </c>
      <c r="C138" s="19"/>
    </row>
    <row r="139" spans="1:11" s="294" customFormat="1" ht="12" customHeight="1" thickBot="1" x14ac:dyDescent="0.3">
      <c r="A139" s="293" t="s">
        <v>36</v>
      </c>
      <c r="B139" s="26" t="s">
        <v>35</v>
      </c>
      <c r="C139" s="19"/>
    </row>
    <row r="140" spans="1:11" ht="12" customHeight="1" thickBot="1" x14ac:dyDescent="0.3">
      <c r="A140" s="291" t="s">
        <v>34</v>
      </c>
      <c r="B140" s="17" t="s">
        <v>431</v>
      </c>
      <c r="C140" s="28">
        <f>+C141+C142+C144+C145+C143</f>
        <v>0</v>
      </c>
      <c r="K140" s="296"/>
    </row>
    <row r="141" spans="1:11" x14ac:dyDescent="0.25">
      <c r="A141" s="295" t="s">
        <v>32</v>
      </c>
      <c r="B141" s="20" t="s">
        <v>31</v>
      </c>
      <c r="C141" s="19"/>
    </row>
    <row r="142" spans="1:11" ht="12" customHeight="1" x14ac:dyDescent="0.25">
      <c r="A142" s="295" t="s">
        <v>30</v>
      </c>
      <c r="B142" s="20" t="s">
        <v>29</v>
      </c>
      <c r="C142" s="19"/>
    </row>
    <row r="143" spans="1:11" s="294" customFormat="1" ht="12" customHeight="1" x14ac:dyDescent="0.25">
      <c r="A143" s="295" t="s">
        <v>28</v>
      </c>
      <c r="B143" s="20" t="s">
        <v>430</v>
      </c>
      <c r="C143" s="19"/>
    </row>
    <row r="144" spans="1:11" s="294" customFormat="1" ht="12" customHeight="1" x14ac:dyDescent="0.25">
      <c r="A144" s="295" t="s">
        <v>26</v>
      </c>
      <c r="B144" s="20" t="s">
        <v>27</v>
      </c>
      <c r="C144" s="19"/>
    </row>
    <row r="145" spans="1:3" s="294" customFormat="1" ht="12" customHeight="1" thickBot="1" x14ac:dyDescent="0.3">
      <c r="A145" s="293" t="s">
        <v>200</v>
      </c>
      <c r="B145" s="26" t="s">
        <v>25</v>
      </c>
      <c r="C145" s="19"/>
    </row>
    <row r="146" spans="1:3" s="294" customFormat="1" ht="12" customHeight="1" thickBot="1" x14ac:dyDescent="0.3">
      <c r="A146" s="291" t="s">
        <v>24</v>
      </c>
      <c r="B146" s="17" t="s">
        <v>23</v>
      </c>
      <c r="C146" s="12">
        <f>+C147+C148+C149+C150+C151</f>
        <v>0</v>
      </c>
    </row>
    <row r="147" spans="1:3" s="294" customFormat="1" ht="12" customHeight="1" x14ac:dyDescent="0.25">
      <c r="A147" s="295" t="s">
        <v>22</v>
      </c>
      <c r="B147" s="20" t="s">
        <v>21</v>
      </c>
      <c r="C147" s="19"/>
    </row>
    <row r="148" spans="1:3" s="294" customFormat="1" ht="12" customHeight="1" x14ac:dyDescent="0.25">
      <c r="A148" s="295" t="s">
        <v>20</v>
      </c>
      <c r="B148" s="20" t="s">
        <v>19</v>
      </c>
      <c r="C148" s="19"/>
    </row>
    <row r="149" spans="1:3" s="294" customFormat="1" ht="12" customHeight="1" x14ac:dyDescent="0.25">
      <c r="A149" s="295" t="s">
        <v>18</v>
      </c>
      <c r="B149" s="20" t="s">
        <v>17</v>
      </c>
      <c r="C149" s="19"/>
    </row>
    <row r="150" spans="1:3" ht="12.75" customHeight="1" x14ac:dyDescent="0.25">
      <c r="A150" s="295" t="s">
        <v>16</v>
      </c>
      <c r="B150" s="20" t="s">
        <v>15</v>
      </c>
      <c r="C150" s="19"/>
    </row>
    <row r="151" spans="1:3" ht="12.75" customHeight="1" thickBot="1" x14ac:dyDescent="0.3">
      <c r="A151" s="293" t="s">
        <v>14</v>
      </c>
      <c r="B151" s="26" t="s">
        <v>13</v>
      </c>
      <c r="C151" s="25"/>
    </row>
    <row r="152" spans="1:3" ht="12.75" customHeight="1" thickBot="1" x14ac:dyDescent="0.3">
      <c r="A152" s="292" t="s">
        <v>12</v>
      </c>
      <c r="B152" s="17" t="s">
        <v>11</v>
      </c>
      <c r="C152" s="12"/>
    </row>
    <row r="153" spans="1:3" ht="12" customHeight="1" thickBot="1" x14ac:dyDescent="0.3">
      <c r="A153" s="292" t="s">
        <v>10</v>
      </c>
      <c r="B153" s="17" t="s">
        <v>9</v>
      </c>
      <c r="C153" s="12"/>
    </row>
    <row r="154" spans="1:3" ht="15.15" customHeight="1" thickBot="1" x14ac:dyDescent="0.3">
      <c r="A154" s="291" t="s">
        <v>8</v>
      </c>
      <c r="B154" s="17" t="s">
        <v>7</v>
      </c>
      <c r="C154" s="288">
        <f>+C129+C133+C140+C146+C152+C153</f>
        <v>0</v>
      </c>
    </row>
    <row r="155" spans="1:3" ht="13.8" thickBot="1" x14ac:dyDescent="0.3">
      <c r="A155" s="290" t="s">
        <v>6</v>
      </c>
      <c r="B155" s="289" t="s">
        <v>5</v>
      </c>
      <c r="C155" s="288">
        <f>+C128+C154</f>
        <v>400000</v>
      </c>
    </row>
    <row r="156" spans="1:3" ht="13.5" customHeight="1" thickBot="1" x14ac:dyDescent="0.3">
      <c r="C156" s="287">
        <f>C90-C155</f>
        <v>0</v>
      </c>
    </row>
    <row r="157" spans="1:3" ht="14.4" customHeight="1" thickBot="1" x14ac:dyDescent="0.3">
      <c r="A157" s="286" t="s">
        <v>429</v>
      </c>
      <c r="B157" s="285"/>
      <c r="C157" s="284"/>
    </row>
    <row r="158" spans="1:3" ht="13.8" thickBot="1" x14ac:dyDescent="0.3">
      <c r="A158" s="286" t="s">
        <v>428</v>
      </c>
      <c r="B158" s="285"/>
      <c r="C158" s="284"/>
    </row>
    <row r="159" spans="1:3" x14ac:dyDescent="0.25">
      <c r="A159" s="283"/>
      <c r="B159" s="282"/>
      <c r="C159" s="281"/>
    </row>
    <row r="160" spans="1:3" x14ac:dyDescent="0.25">
      <c r="A160" s="283"/>
      <c r="B160" s="282"/>
    </row>
    <row r="161" spans="1:3" x14ac:dyDescent="0.25">
      <c r="A161" s="283"/>
      <c r="B161" s="282"/>
      <c r="C161" s="281"/>
    </row>
    <row r="162" spans="1:3" x14ac:dyDescent="0.25">
      <c r="A162" s="283"/>
      <c r="B162" s="282"/>
      <c r="C162" s="281"/>
    </row>
    <row r="163" spans="1:3" x14ac:dyDescent="0.25">
      <c r="A163" s="283"/>
      <c r="B163" s="282"/>
      <c r="C163" s="281"/>
    </row>
    <row r="164" spans="1:3" x14ac:dyDescent="0.25">
      <c r="A164" s="283"/>
      <c r="B164" s="282"/>
      <c r="C164" s="281"/>
    </row>
    <row r="165" spans="1:3" x14ac:dyDescent="0.25">
      <c r="A165" s="283"/>
      <c r="B165" s="282"/>
      <c r="C165" s="281"/>
    </row>
    <row r="166" spans="1:3" x14ac:dyDescent="0.25">
      <c r="A166" s="283"/>
      <c r="B166" s="282"/>
      <c r="C166" s="281"/>
    </row>
    <row r="167" spans="1:3" x14ac:dyDescent="0.25">
      <c r="A167" s="283"/>
      <c r="B167" s="282"/>
      <c r="C167" s="281"/>
    </row>
    <row r="168" spans="1:3" x14ac:dyDescent="0.25">
      <c r="A168" s="283"/>
      <c r="B168" s="282"/>
      <c r="C168" s="281"/>
    </row>
    <row r="169" spans="1:3" x14ac:dyDescent="0.25">
      <c r="A169" s="283"/>
      <c r="B169" s="282"/>
      <c r="C169" s="281"/>
    </row>
    <row r="170" spans="1:3" x14ac:dyDescent="0.25">
      <c r="A170" s="283"/>
      <c r="B170" s="282"/>
      <c r="C170" s="281"/>
    </row>
    <row r="171" spans="1:3" x14ac:dyDescent="0.25">
      <c r="A171" s="283"/>
      <c r="B171" s="282"/>
      <c r="C171" s="281"/>
    </row>
    <row r="172" spans="1:3" x14ac:dyDescent="0.25">
      <c r="A172" s="283"/>
      <c r="B172" s="282"/>
      <c r="C172" s="281"/>
    </row>
    <row r="173" spans="1:3" x14ac:dyDescent="0.25">
      <c r="A173" s="283"/>
      <c r="B173" s="282"/>
      <c r="C173" s="281"/>
    </row>
    <row r="174" spans="1:3" x14ac:dyDescent="0.25">
      <c r="A174" s="283"/>
      <c r="B174" s="282"/>
      <c r="C174" s="281"/>
    </row>
    <row r="175" spans="1:3" x14ac:dyDescent="0.25">
      <c r="A175" s="283"/>
      <c r="B175" s="282"/>
      <c r="C175" s="281"/>
    </row>
    <row r="176" spans="1:3" x14ac:dyDescent="0.25">
      <c r="A176" s="283"/>
      <c r="B176" s="282"/>
      <c r="C176" s="281"/>
    </row>
    <row r="177" spans="1:3" x14ac:dyDescent="0.25">
      <c r="A177" s="283"/>
      <c r="B177" s="282"/>
      <c r="C177" s="281"/>
    </row>
    <row r="178" spans="1:3" x14ac:dyDescent="0.25">
      <c r="A178" s="283"/>
      <c r="B178" s="282"/>
      <c r="C178" s="281"/>
    </row>
  </sheetData>
  <sheetProtection formatCells="0"/>
  <printOptions horizontalCentered="1"/>
  <pageMargins left="0.78749999999999998" right="0.78749999999999998" top="0.98402777777777772" bottom="0.98402777777777772" header="0.51180555555555551" footer="0.51180555555555551"/>
  <pageSetup paperSize="9" scale="75" firstPageNumber="0" orientation="portrait" horizontalDpi="300" verticalDpi="300"/>
  <headerFooter alignWithMargins="0"/>
  <rowBreaks count="1" manualBreakCount="1">
    <brk id="90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C7CF48-0C0D-4C21-988D-F4ABC13D2800}">
  <sheetPr>
    <tabColor indexed="50"/>
  </sheetPr>
  <dimension ref="A1:C83"/>
  <sheetViews>
    <sheetView zoomScale="120" zoomScaleNormal="120" workbookViewId="0">
      <selection activeCell="B1" sqref="B1:C1"/>
    </sheetView>
  </sheetViews>
  <sheetFormatPr defaultColWidth="9.33203125" defaultRowHeight="13.2" x14ac:dyDescent="0.25"/>
  <cols>
    <col min="1" max="1" width="13.77734375" style="280" customWidth="1"/>
    <col min="2" max="2" width="79.109375" style="278" customWidth="1"/>
    <col min="3" max="3" width="25" style="278" customWidth="1"/>
    <col min="4" max="16384" width="9.33203125" style="278"/>
  </cols>
  <sheetData>
    <row r="1" spans="1:3" s="339" customFormat="1" ht="21.15" customHeight="1" thickBot="1" x14ac:dyDescent="0.3">
      <c r="A1" s="342"/>
      <c r="B1" s="341"/>
      <c r="C1" s="340" t="s">
        <v>497</v>
      </c>
    </row>
    <row r="2" spans="1:3" s="332" customFormat="1" ht="34.200000000000003" x14ac:dyDescent="0.25">
      <c r="A2" s="338" t="s">
        <v>496</v>
      </c>
      <c r="B2" s="337" t="s">
        <v>495</v>
      </c>
      <c r="C2" s="372" t="s">
        <v>459</v>
      </c>
    </row>
    <row r="3" spans="1:3" s="332" customFormat="1" ht="23.4" thickBot="1" x14ac:dyDescent="0.3">
      <c r="A3" s="371" t="s">
        <v>455</v>
      </c>
      <c r="B3" s="334" t="s">
        <v>494</v>
      </c>
      <c r="C3" s="370" t="s">
        <v>453</v>
      </c>
    </row>
    <row r="4" spans="1:3" s="329" customFormat="1" ht="15.9" customHeight="1" thickBot="1" x14ac:dyDescent="0.35">
      <c r="A4" s="331"/>
      <c r="B4" s="331"/>
      <c r="C4" s="330" t="s">
        <v>394</v>
      </c>
    </row>
    <row r="5" spans="1:3" ht="13.8" thickBot="1" x14ac:dyDescent="0.3">
      <c r="A5" s="328" t="s">
        <v>452</v>
      </c>
      <c r="B5" s="327" t="s">
        <v>451</v>
      </c>
      <c r="C5" s="369" t="s">
        <v>424</v>
      </c>
    </row>
    <row r="6" spans="1:3" s="303" customFormat="1" ht="12.9" customHeight="1" thickBot="1" x14ac:dyDescent="0.3">
      <c r="A6" s="325"/>
      <c r="B6" s="324" t="s">
        <v>127</v>
      </c>
      <c r="C6" s="323" t="s">
        <v>126</v>
      </c>
    </row>
    <row r="7" spans="1:3" s="303" customFormat="1" ht="15.9" customHeight="1" thickBot="1" x14ac:dyDescent="0.3">
      <c r="A7" s="345"/>
      <c r="B7" s="344" t="s">
        <v>328</v>
      </c>
      <c r="C7" s="368"/>
    </row>
    <row r="8" spans="1:3" s="311" customFormat="1" ht="12" customHeight="1" thickBot="1" x14ac:dyDescent="0.3">
      <c r="A8" s="363" t="s">
        <v>125</v>
      </c>
      <c r="B8" s="365" t="s">
        <v>493</v>
      </c>
      <c r="C8" s="122">
        <f>SUM(C9:C19)</f>
        <v>0</v>
      </c>
    </row>
    <row r="9" spans="1:3" s="311" customFormat="1" ht="12" customHeight="1" x14ac:dyDescent="0.25">
      <c r="A9" s="367" t="s">
        <v>123</v>
      </c>
      <c r="B9" s="50" t="s">
        <v>221</v>
      </c>
      <c r="C9" s="366"/>
    </row>
    <row r="10" spans="1:3" s="311" customFormat="1" ht="12" customHeight="1" x14ac:dyDescent="0.25">
      <c r="A10" s="351" t="s">
        <v>121</v>
      </c>
      <c r="B10" s="36" t="s">
        <v>220</v>
      </c>
      <c r="C10" s="143"/>
    </row>
    <row r="11" spans="1:3" s="311" customFormat="1" ht="12" customHeight="1" x14ac:dyDescent="0.25">
      <c r="A11" s="351" t="s">
        <v>119</v>
      </c>
      <c r="B11" s="36" t="s">
        <v>219</v>
      </c>
      <c r="C11" s="143"/>
    </row>
    <row r="12" spans="1:3" s="311" customFormat="1" ht="12" customHeight="1" x14ac:dyDescent="0.25">
      <c r="A12" s="351" t="s">
        <v>117</v>
      </c>
      <c r="B12" s="36" t="s">
        <v>218</v>
      </c>
      <c r="C12" s="143"/>
    </row>
    <row r="13" spans="1:3" s="311" customFormat="1" ht="12" customHeight="1" x14ac:dyDescent="0.25">
      <c r="A13" s="351" t="s">
        <v>258</v>
      </c>
      <c r="B13" s="36" t="s">
        <v>217</v>
      </c>
      <c r="C13" s="143"/>
    </row>
    <row r="14" spans="1:3" s="311" customFormat="1" ht="12" customHeight="1" x14ac:dyDescent="0.25">
      <c r="A14" s="351" t="s">
        <v>113</v>
      </c>
      <c r="B14" s="36" t="s">
        <v>492</v>
      </c>
      <c r="C14" s="143"/>
    </row>
    <row r="15" spans="1:3" s="311" customFormat="1" ht="12" customHeight="1" x14ac:dyDescent="0.25">
      <c r="A15" s="351" t="s">
        <v>111</v>
      </c>
      <c r="B15" s="26" t="s">
        <v>491</v>
      </c>
      <c r="C15" s="143"/>
    </row>
    <row r="16" spans="1:3" s="311" customFormat="1" ht="12" customHeight="1" x14ac:dyDescent="0.25">
      <c r="A16" s="351" t="s">
        <v>109</v>
      </c>
      <c r="B16" s="36" t="s">
        <v>490</v>
      </c>
      <c r="C16" s="174"/>
    </row>
    <row r="17" spans="1:3" s="307" customFormat="1" ht="12" customHeight="1" x14ac:dyDescent="0.25">
      <c r="A17" s="351" t="s">
        <v>107</v>
      </c>
      <c r="B17" s="36" t="s">
        <v>210</v>
      </c>
      <c r="C17" s="143"/>
    </row>
    <row r="18" spans="1:3" s="307" customFormat="1" ht="12" customHeight="1" x14ac:dyDescent="0.25">
      <c r="A18" s="351" t="s">
        <v>105</v>
      </c>
      <c r="B18" s="36" t="s">
        <v>208</v>
      </c>
      <c r="C18" s="139"/>
    </row>
    <row r="19" spans="1:3" s="307" customFormat="1" ht="12" customHeight="1" thickBot="1" x14ac:dyDescent="0.3">
      <c r="A19" s="351" t="s">
        <v>103</v>
      </c>
      <c r="B19" s="26" t="s">
        <v>206</v>
      </c>
      <c r="C19" s="139"/>
    </row>
    <row r="20" spans="1:3" s="311" customFormat="1" ht="12" customHeight="1" thickBot="1" x14ac:dyDescent="0.3">
      <c r="A20" s="363" t="s">
        <v>1</v>
      </c>
      <c r="B20" s="365" t="s">
        <v>489</v>
      </c>
      <c r="C20" s="122">
        <f>SUM(C21:C23)</f>
        <v>1628905</v>
      </c>
    </row>
    <row r="21" spans="1:3" s="307" customFormat="1" ht="12" customHeight="1" x14ac:dyDescent="0.25">
      <c r="A21" s="351" t="s">
        <v>84</v>
      </c>
      <c r="B21" s="20" t="s">
        <v>254</v>
      </c>
      <c r="C21" s="143"/>
    </row>
    <row r="22" spans="1:3" s="307" customFormat="1" ht="12" customHeight="1" x14ac:dyDescent="0.25">
      <c r="A22" s="351" t="s">
        <v>82</v>
      </c>
      <c r="B22" s="36" t="s">
        <v>485</v>
      </c>
      <c r="C22" s="143"/>
    </row>
    <row r="23" spans="1:3" s="307" customFormat="1" ht="12" customHeight="1" x14ac:dyDescent="0.25">
      <c r="A23" s="351" t="s">
        <v>80</v>
      </c>
      <c r="B23" s="36" t="s">
        <v>488</v>
      </c>
      <c r="C23" s="143">
        <v>1628905</v>
      </c>
    </row>
    <row r="24" spans="1:3" s="307" customFormat="1" ht="12" customHeight="1" thickBot="1" x14ac:dyDescent="0.3">
      <c r="A24" s="351" t="s">
        <v>78</v>
      </c>
      <c r="B24" s="36" t="s">
        <v>487</v>
      </c>
      <c r="C24" s="143"/>
    </row>
    <row r="25" spans="1:3" s="307" customFormat="1" ht="12" customHeight="1" thickBot="1" x14ac:dyDescent="0.3">
      <c r="A25" s="349" t="s">
        <v>58</v>
      </c>
      <c r="B25" s="17" t="s">
        <v>318</v>
      </c>
      <c r="C25" s="350"/>
    </row>
    <row r="26" spans="1:3" s="307" customFormat="1" ht="12" customHeight="1" thickBot="1" x14ac:dyDescent="0.3">
      <c r="A26" s="349" t="s">
        <v>56</v>
      </c>
      <c r="B26" s="17" t="s">
        <v>486</v>
      </c>
      <c r="C26" s="122">
        <f>+C27+C28+C29</f>
        <v>0</v>
      </c>
    </row>
    <row r="27" spans="1:3" s="307" customFormat="1" ht="12" customHeight="1" x14ac:dyDescent="0.25">
      <c r="A27" s="360" t="s">
        <v>54</v>
      </c>
      <c r="B27" s="361" t="s">
        <v>246</v>
      </c>
      <c r="C27" s="171"/>
    </row>
    <row r="28" spans="1:3" s="307" customFormat="1" ht="12" customHeight="1" x14ac:dyDescent="0.25">
      <c r="A28" s="360" t="s">
        <v>52</v>
      </c>
      <c r="B28" s="361" t="s">
        <v>485</v>
      </c>
      <c r="C28" s="143"/>
    </row>
    <row r="29" spans="1:3" s="307" customFormat="1" ht="12" customHeight="1" x14ac:dyDescent="0.25">
      <c r="A29" s="360" t="s">
        <v>50</v>
      </c>
      <c r="B29" s="359" t="s">
        <v>484</v>
      </c>
      <c r="C29" s="143"/>
    </row>
    <row r="30" spans="1:3" s="307" customFormat="1" ht="12" customHeight="1" thickBot="1" x14ac:dyDescent="0.3">
      <c r="A30" s="351" t="s">
        <v>230</v>
      </c>
      <c r="B30" s="358" t="s">
        <v>483</v>
      </c>
      <c r="C30" s="357"/>
    </row>
    <row r="31" spans="1:3" s="307" customFormat="1" ht="12" customHeight="1" thickBot="1" x14ac:dyDescent="0.3">
      <c r="A31" s="349" t="s">
        <v>48</v>
      </c>
      <c r="B31" s="17" t="s">
        <v>482</v>
      </c>
      <c r="C31" s="122">
        <f>+C32+C33+C34</f>
        <v>0</v>
      </c>
    </row>
    <row r="32" spans="1:3" s="307" customFormat="1" ht="12" customHeight="1" x14ac:dyDescent="0.25">
      <c r="A32" s="360" t="s">
        <v>46</v>
      </c>
      <c r="B32" s="361" t="s">
        <v>204</v>
      </c>
      <c r="C32" s="171"/>
    </row>
    <row r="33" spans="1:3" s="307" customFormat="1" ht="12" customHeight="1" x14ac:dyDescent="0.25">
      <c r="A33" s="360" t="s">
        <v>44</v>
      </c>
      <c r="B33" s="359" t="s">
        <v>203</v>
      </c>
      <c r="C33" s="125"/>
    </row>
    <row r="34" spans="1:3" s="307" customFormat="1" ht="12" customHeight="1" thickBot="1" x14ac:dyDescent="0.3">
      <c r="A34" s="351" t="s">
        <v>42</v>
      </c>
      <c r="B34" s="358" t="s">
        <v>202</v>
      </c>
      <c r="C34" s="357"/>
    </row>
    <row r="35" spans="1:3" s="311" customFormat="1" ht="12" customHeight="1" thickBot="1" x14ac:dyDescent="0.3">
      <c r="A35" s="349" t="s">
        <v>34</v>
      </c>
      <c r="B35" s="17" t="s">
        <v>316</v>
      </c>
      <c r="C35" s="350"/>
    </row>
    <row r="36" spans="1:3" s="311" customFormat="1" ht="12" customHeight="1" thickBot="1" x14ac:dyDescent="0.3">
      <c r="A36" s="349" t="s">
        <v>24</v>
      </c>
      <c r="B36" s="17" t="s">
        <v>481</v>
      </c>
      <c r="C36" s="364"/>
    </row>
    <row r="37" spans="1:3" s="311" customFormat="1" ht="12" customHeight="1" thickBot="1" x14ac:dyDescent="0.3">
      <c r="A37" s="363" t="s">
        <v>12</v>
      </c>
      <c r="B37" s="17" t="s">
        <v>480</v>
      </c>
      <c r="C37" s="362">
        <f>+C8+C20+C25+C26+C31+C35+C36</f>
        <v>1628905</v>
      </c>
    </row>
    <row r="38" spans="1:3" s="311" customFormat="1" ht="12" customHeight="1" thickBot="1" x14ac:dyDescent="0.3">
      <c r="A38" s="356" t="s">
        <v>10</v>
      </c>
      <c r="B38" s="17" t="s">
        <v>479</v>
      </c>
      <c r="C38" s="362">
        <f>+C39+C40+C41</f>
        <v>47524000</v>
      </c>
    </row>
    <row r="39" spans="1:3" s="311" customFormat="1" ht="12" customHeight="1" x14ac:dyDescent="0.25">
      <c r="A39" s="360" t="s">
        <v>478</v>
      </c>
      <c r="B39" s="361" t="s">
        <v>348</v>
      </c>
      <c r="C39" s="171"/>
    </row>
    <row r="40" spans="1:3" s="311" customFormat="1" ht="12" customHeight="1" x14ac:dyDescent="0.25">
      <c r="A40" s="360" t="s">
        <v>477</v>
      </c>
      <c r="B40" s="359" t="s">
        <v>476</v>
      </c>
      <c r="C40" s="125"/>
    </row>
    <row r="41" spans="1:3" s="307" customFormat="1" ht="12" customHeight="1" thickBot="1" x14ac:dyDescent="0.3">
      <c r="A41" s="351" t="s">
        <v>475</v>
      </c>
      <c r="B41" s="358" t="s">
        <v>474</v>
      </c>
      <c r="C41" s="357">
        <v>47524000</v>
      </c>
    </row>
    <row r="42" spans="1:3" s="307" customFormat="1" ht="15.15" customHeight="1" thickBot="1" x14ac:dyDescent="0.25">
      <c r="A42" s="356" t="s">
        <v>8</v>
      </c>
      <c r="B42" s="355" t="s">
        <v>473</v>
      </c>
      <c r="C42" s="304">
        <f>+C37+C38</f>
        <v>49152905</v>
      </c>
    </row>
    <row r="43" spans="1:3" s="307" customFormat="1" ht="15.15" customHeight="1" x14ac:dyDescent="0.25">
      <c r="A43" s="310"/>
      <c r="B43" s="309"/>
      <c r="C43" s="308"/>
    </row>
    <row r="44" spans="1:3" ht="13.8" thickBot="1" x14ac:dyDescent="0.3">
      <c r="A44" s="354"/>
      <c r="B44" s="353"/>
      <c r="C44" s="352"/>
    </row>
    <row r="45" spans="1:3" s="303" customFormat="1" ht="16.5" customHeight="1" thickBot="1" x14ac:dyDescent="0.3">
      <c r="A45" s="306"/>
      <c r="B45" s="305" t="s">
        <v>327</v>
      </c>
      <c r="C45" s="304"/>
    </row>
    <row r="46" spans="1:3" s="294" customFormat="1" ht="12" customHeight="1" thickBot="1" x14ac:dyDescent="0.3">
      <c r="A46" s="349" t="s">
        <v>125</v>
      </c>
      <c r="B46" s="17" t="s">
        <v>472</v>
      </c>
      <c r="C46" s="122">
        <f>SUM(C47:C51)</f>
        <v>49152905</v>
      </c>
    </row>
    <row r="47" spans="1:3" ht="12" customHeight="1" x14ac:dyDescent="0.25">
      <c r="A47" s="351" t="s">
        <v>123</v>
      </c>
      <c r="B47" s="20" t="s">
        <v>122</v>
      </c>
      <c r="C47" s="171">
        <v>36854580</v>
      </c>
    </row>
    <row r="48" spans="1:3" ht="12" customHeight="1" x14ac:dyDescent="0.25">
      <c r="A48" s="351" t="s">
        <v>121</v>
      </c>
      <c r="B48" s="36" t="s">
        <v>120</v>
      </c>
      <c r="C48" s="130">
        <v>6628008</v>
      </c>
    </row>
    <row r="49" spans="1:3" ht="12" customHeight="1" x14ac:dyDescent="0.25">
      <c r="A49" s="351" t="s">
        <v>119</v>
      </c>
      <c r="B49" s="36" t="s">
        <v>118</v>
      </c>
      <c r="C49" s="130">
        <v>5670317</v>
      </c>
    </row>
    <row r="50" spans="1:3" ht="12" customHeight="1" x14ac:dyDescent="0.25">
      <c r="A50" s="351" t="s">
        <v>117</v>
      </c>
      <c r="B50" s="36" t="s">
        <v>116</v>
      </c>
      <c r="C50" s="130"/>
    </row>
    <row r="51" spans="1:3" ht="12" customHeight="1" thickBot="1" x14ac:dyDescent="0.3">
      <c r="A51" s="351" t="s">
        <v>258</v>
      </c>
      <c r="B51" s="36" t="s">
        <v>114</v>
      </c>
      <c r="C51" s="130"/>
    </row>
    <row r="52" spans="1:3" ht="12" customHeight="1" thickBot="1" x14ac:dyDescent="0.3">
      <c r="A52" s="349" t="s">
        <v>1</v>
      </c>
      <c r="B52" s="17" t="s">
        <v>471</v>
      </c>
      <c r="C52" s="122">
        <f>SUM(C53:C55)</f>
        <v>0</v>
      </c>
    </row>
    <row r="53" spans="1:3" s="294" customFormat="1" ht="12" customHeight="1" x14ac:dyDescent="0.25">
      <c r="A53" s="351" t="s">
        <v>84</v>
      </c>
      <c r="B53" s="20" t="s">
        <v>83</v>
      </c>
      <c r="C53" s="171"/>
    </row>
    <row r="54" spans="1:3" ht="12" customHeight="1" x14ac:dyDescent="0.25">
      <c r="A54" s="351" t="s">
        <v>82</v>
      </c>
      <c r="B54" s="36" t="s">
        <v>79</v>
      </c>
      <c r="C54" s="130"/>
    </row>
    <row r="55" spans="1:3" ht="12" customHeight="1" x14ac:dyDescent="0.25">
      <c r="A55" s="351" t="s">
        <v>80</v>
      </c>
      <c r="B55" s="36" t="s">
        <v>470</v>
      </c>
      <c r="C55" s="130"/>
    </row>
    <row r="56" spans="1:3" ht="12" customHeight="1" thickBot="1" x14ac:dyDescent="0.3">
      <c r="A56" s="351" t="s">
        <v>78</v>
      </c>
      <c r="B56" s="36" t="s">
        <v>469</v>
      </c>
      <c r="C56" s="130"/>
    </row>
    <row r="57" spans="1:3" ht="12" customHeight="1" thickBot="1" x14ac:dyDescent="0.3">
      <c r="A57" s="349" t="s">
        <v>58</v>
      </c>
      <c r="B57" s="17" t="s">
        <v>468</v>
      </c>
      <c r="C57" s="350"/>
    </row>
    <row r="58" spans="1:3" ht="15.15" customHeight="1" thickBot="1" x14ac:dyDescent="0.3">
      <c r="A58" s="349" t="s">
        <v>56</v>
      </c>
      <c r="B58" s="348" t="s">
        <v>467</v>
      </c>
      <c r="C58" s="347">
        <f>+C46+C52+C57</f>
        <v>49152905</v>
      </c>
    </row>
    <row r="59" spans="1:3" ht="13.8" thickBot="1" x14ac:dyDescent="0.3">
      <c r="C59" s="346">
        <f>C42-C58</f>
        <v>0</v>
      </c>
    </row>
    <row r="60" spans="1:3" ht="15.15" customHeight="1" thickBot="1" x14ac:dyDescent="0.3">
      <c r="A60" s="286" t="s">
        <v>429</v>
      </c>
      <c r="B60" s="285"/>
      <c r="C60" s="284">
        <v>10</v>
      </c>
    </row>
    <row r="61" spans="1:3" ht="14.4" customHeight="1" thickBot="1" x14ac:dyDescent="0.3">
      <c r="A61" s="286" t="s">
        <v>428</v>
      </c>
      <c r="B61" s="285"/>
      <c r="C61" s="284"/>
    </row>
    <row r="62" spans="1:3" x14ac:dyDescent="0.25">
      <c r="A62" s="283"/>
      <c r="B62" s="282"/>
      <c r="C62" s="282"/>
    </row>
    <row r="63" spans="1:3" x14ac:dyDescent="0.25">
      <c r="A63" s="283"/>
      <c r="B63" s="282"/>
    </row>
    <row r="64" spans="1:3" x14ac:dyDescent="0.25">
      <c r="A64" s="283"/>
      <c r="B64" s="282"/>
      <c r="C64" s="282"/>
    </row>
    <row r="65" spans="1:3" x14ac:dyDescent="0.25">
      <c r="A65" s="283"/>
      <c r="B65" s="282"/>
      <c r="C65" s="282"/>
    </row>
    <row r="66" spans="1:3" x14ac:dyDescent="0.25">
      <c r="A66" s="283"/>
      <c r="B66" s="282"/>
      <c r="C66" s="282"/>
    </row>
    <row r="67" spans="1:3" x14ac:dyDescent="0.25">
      <c r="A67" s="283"/>
      <c r="B67" s="282"/>
      <c r="C67" s="282"/>
    </row>
    <row r="68" spans="1:3" x14ac:dyDescent="0.25">
      <c r="A68" s="283"/>
      <c r="B68" s="282"/>
      <c r="C68" s="282"/>
    </row>
    <row r="69" spans="1:3" x14ac:dyDescent="0.25">
      <c r="A69" s="283"/>
      <c r="B69" s="282"/>
      <c r="C69" s="282"/>
    </row>
    <row r="70" spans="1:3" x14ac:dyDescent="0.25">
      <c r="A70" s="283"/>
      <c r="B70" s="282"/>
      <c r="C70" s="282"/>
    </row>
    <row r="71" spans="1:3" x14ac:dyDescent="0.25">
      <c r="A71" s="283"/>
      <c r="B71" s="282"/>
      <c r="C71" s="282"/>
    </row>
    <row r="72" spans="1:3" x14ac:dyDescent="0.25">
      <c r="A72" s="283"/>
      <c r="B72" s="282"/>
      <c r="C72" s="282"/>
    </row>
    <row r="73" spans="1:3" x14ac:dyDescent="0.25">
      <c r="A73" s="283"/>
      <c r="B73" s="282"/>
      <c r="C73" s="282"/>
    </row>
    <row r="74" spans="1:3" x14ac:dyDescent="0.25">
      <c r="A74" s="283"/>
      <c r="B74" s="282"/>
      <c r="C74" s="282"/>
    </row>
    <row r="75" spans="1:3" x14ac:dyDescent="0.25">
      <c r="A75" s="283"/>
      <c r="B75" s="282"/>
      <c r="C75" s="282"/>
    </row>
    <row r="76" spans="1:3" x14ac:dyDescent="0.25">
      <c r="A76" s="283"/>
      <c r="B76" s="282"/>
      <c r="C76" s="282"/>
    </row>
    <row r="77" spans="1:3" x14ac:dyDescent="0.25">
      <c r="A77" s="283"/>
      <c r="B77" s="282"/>
      <c r="C77" s="282"/>
    </row>
    <row r="78" spans="1:3" x14ac:dyDescent="0.25">
      <c r="A78" s="283"/>
      <c r="B78" s="282"/>
      <c r="C78" s="282"/>
    </row>
    <row r="79" spans="1:3" x14ac:dyDescent="0.25">
      <c r="A79" s="283"/>
      <c r="B79" s="282"/>
      <c r="C79" s="282"/>
    </row>
    <row r="80" spans="1:3" x14ac:dyDescent="0.25">
      <c r="A80" s="283"/>
      <c r="B80" s="282"/>
      <c r="C80" s="282"/>
    </row>
    <row r="81" spans="1:3" x14ac:dyDescent="0.25">
      <c r="A81" s="283"/>
      <c r="B81" s="282"/>
      <c r="C81" s="282"/>
    </row>
    <row r="82" spans="1:3" x14ac:dyDescent="0.25">
      <c r="A82" s="283"/>
      <c r="B82" s="282"/>
      <c r="C82" s="282"/>
    </row>
    <row r="83" spans="1:3" x14ac:dyDescent="0.25">
      <c r="A83" s="283"/>
      <c r="B83" s="282"/>
      <c r="C83" s="282"/>
    </row>
  </sheetData>
  <sheetProtection formatCells="0"/>
  <printOptions horizontalCentered="1"/>
  <pageMargins left="0.78749999999999998" right="0.78749999999999998" top="0.98402777777777772" bottom="0.98402777777777772" header="0.51180555555555551" footer="0.51180555555555551"/>
  <pageSetup paperSize="9" scale="75" firstPageNumber="0" orientation="portrait" horizontalDpi="300" verticalDpi="300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C148E5-B9FC-40FB-B8B9-9D56670CF90A}">
  <sheetPr>
    <tabColor indexed="50"/>
  </sheetPr>
  <dimension ref="A1:C60"/>
  <sheetViews>
    <sheetView zoomScale="120" zoomScaleNormal="120" workbookViewId="0">
      <selection activeCell="B1" sqref="B1:C1"/>
    </sheetView>
  </sheetViews>
  <sheetFormatPr defaultColWidth="9.33203125" defaultRowHeight="13.2" x14ac:dyDescent="0.25"/>
  <cols>
    <col min="1" max="1" width="13.77734375" style="280" customWidth="1"/>
    <col min="2" max="2" width="79.109375" style="278" customWidth="1"/>
    <col min="3" max="3" width="25" style="278" customWidth="1"/>
    <col min="4" max="16384" width="9.33203125" style="278"/>
  </cols>
  <sheetData>
    <row r="1" spans="1:3" s="339" customFormat="1" ht="21.15" customHeight="1" thickBot="1" x14ac:dyDescent="0.3">
      <c r="A1" s="387"/>
      <c r="B1" s="386" t="s">
        <v>504</v>
      </c>
      <c r="C1" s="386"/>
    </row>
    <row r="2" spans="1:3" s="332" customFormat="1" ht="34.200000000000003" x14ac:dyDescent="0.25">
      <c r="A2" s="385" t="s">
        <v>496</v>
      </c>
      <c r="B2" s="384" t="s">
        <v>503</v>
      </c>
      <c r="C2" s="383" t="s">
        <v>464</v>
      </c>
    </row>
    <row r="3" spans="1:3" s="332" customFormat="1" ht="23.4" thickBot="1" x14ac:dyDescent="0.3">
      <c r="A3" s="382" t="s">
        <v>455</v>
      </c>
      <c r="B3" s="381" t="s">
        <v>502</v>
      </c>
      <c r="C3" s="380" t="s">
        <v>453</v>
      </c>
    </row>
    <row r="4" spans="1:3" s="329" customFormat="1" ht="15.9" customHeight="1" thickBot="1" x14ac:dyDescent="0.35">
      <c r="A4" s="379"/>
      <c r="B4" s="379"/>
      <c r="C4" s="378" t="s">
        <v>394</v>
      </c>
    </row>
    <row r="5" spans="1:3" ht="13.8" thickBot="1" x14ac:dyDescent="0.3">
      <c r="A5" s="377" t="s">
        <v>452</v>
      </c>
      <c r="B5" s="376" t="s">
        <v>451</v>
      </c>
      <c r="C5" s="375" t="s">
        <v>424</v>
      </c>
    </row>
    <row r="6" spans="1:3" s="303" customFormat="1" ht="12.9" customHeight="1" thickBot="1" x14ac:dyDescent="0.3">
      <c r="A6" s="363"/>
      <c r="B6" s="374" t="s">
        <v>127</v>
      </c>
      <c r="C6" s="373" t="s">
        <v>126</v>
      </c>
    </row>
    <row r="7" spans="1:3" s="303" customFormat="1" ht="15.9" customHeight="1" thickBot="1" x14ac:dyDescent="0.3">
      <c r="A7" s="345"/>
      <c r="B7" s="344" t="s">
        <v>328</v>
      </c>
      <c r="C7" s="368"/>
    </row>
    <row r="8" spans="1:3" s="311" customFormat="1" ht="12" customHeight="1" thickBot="1" x14ac:dyDescent="0.3">
      <c r="A8" s="363" t="s">
        <v>125</v>
      </c>
      <c r="B8" s="365" t="s">
        <v>493</v>
      </c>
      <c r="C8" s="122">
        <f>SUM(C9:C19)</f>
        <v>19439562</v>
      </c>
    </row>
    <row r="9" spans="1:3" s="311" customFormat="1" ht="12" customHeight="1" x14ac:dyDescent="0.25">
      <c r="A9" s="367" t="s">
        <v>123</v>
      </c>
      <c r="B9" s="50" t="s">
        <v>221</v>
      </c>
      <c r="C9" s="366"/>
    </row>
    <row r="10" spans="1:3" s="311" customFormat="1" ht="12" customHeight="1" x14ac:dyDescent="0.25">
      <c r="A10" s="351" t="s">
        <v>121</v>
      </c>
      <c r="B10" s="36" t="s">
        <v>220</v>
      </c>
      <c r="C10" s="143">
        <v>10588213</v>
      </c>
    </row>
    <row r="11" spans="1:3" s="311" customFormat="1" ht="12" customHeight="1" x14ac:dyDescent="0.25">
      <c r="A11" s="351" t="s">
        <v>119</v>
      </c>
      <c r="B11" s="36" t="s">
        <v>219</v>
      </c>
      <c r="C11" s="143"/>
    </row>
    <row r="12" spans="1:3" s="311" customFormat="1" ht="12" customHeight="1" x14ac:dyDescent="0.25">
      <c r="A12" s="351" t="s">
        <v>117</v>
      </c>
      <c r="B12" s="36" t="s">
        <v>218</v>
      </c>
      <c r="C12" s="143"/>
    </row>
    <row r="13" spans="1:3" s="311" customFormat="1" ht="12" customHeight="1" x14ac:dyDescent="0.25">
      <c r="A13" s="351" t="s">
        <v>258</v>
      </c>
      <c r="B13" s="36" t="s">
        <v>217</v>
      </c>
      <c r="C13" s="143">
        <v>4718529</v>
      </c>
    </row>
    <row r="14" spans="1:3" s="311" customFormat="1" ht="12" customHeight="1" x14ac:dyDescent="0.25">
      <c r="A14" s="351" t="s">
        <v>113</v>
      </c>
      <c r="B14" s="36" t="s">
        <v>492</v>
      </c>
      <c r="C14" s="143">
        <v>4132820</v>
      </c>
    </row>
    <row r="15" spans="1:3" s="311" customFormat="1" ht="12" customHeight="1" x14ac:dyDescent="0.25">
      <c r="A15" s="351" t="s">
        <v>111</v>
      </c>
      <c r="B15" s="26" t="s">
        <v>491</v>
      </c>
      <c r="C15" s="143"/>
    </row>
    <row r="16" spans="1:3" s="311" customFormat="1" ht="12" customHeight="1" x14ac:dyDescent="0.25">
      <c r="A16" s="351" t="s">
        <v>109</v>
      </c>
      <c r="B16" s="36" t="s">
        <v>490</v>
      </c>
      <c r="C16" s="174"/>
    </row>
    <row r="17" spans="1:3" s="307" customFormat="1" ht="12" customHeight="1" x14ac:dyDescent="0.25">
      <c r="A17" s="351" t="s">
        <v>107</v>
      </c>
      <c r="B17" s="36" t="s">
        <v>210</v>
      </c>
      <c r="C17" s="143"/>
    </row>
    <row r="18" spans="1:3" s="307" customFormat="1" ht="12" customHeight="1" x14ac:dyDescent="0.25">
      <c r="A18" s="351" t="s">
        <v>105</v>
      </c>
      <c r="B18" s="36" t="s">
        <v>208</v>
      </c>
      <c r="C18" s="139"/>
    </row>
    <row r="19" spans="1:3" s="307" customFormat="1" ht="12" customHeight="1" thickBot="1" x14ac:dyDescent="0.3">
      <c r="A19" s="351" t="s">
        <v>103</v>
      </c>
      <c r="B19" s="26" t="s">
        <v>206</v>
      </c>
      <c r="C19" s="139"/>
    </row>
    <row r="20" spans="1:3" s="311" customFormat="1" ht="12" customHeight="1" thickBot="1" x14ac:dyDescent="0.3">
      <c r="A20" s="363" t="s">
        <v>1</v>
      </c>
      <c r="B20" s="365" t="s">
        <v>489</v>
      </c>
      <c r="C20" s="122">
        <f>SUM(C21:C23)</f>
        <v>0</v>
      </c>
    </row>
    <row r="21" spans="1:3" s="307" customFormat="1" ht="12" customHeight="1" x14ac:dyDescent="0.25">
      <c r="A21" s="351" t="s">
        <v>84</v>
      </c>
      <c r="B21" s="20" t="s">
        <v>254</v>
      </c>
      <c r="C21" s="143"/>
    </row>
    <row r="22" spans="1:3" s="307" customFormat="1" ht="12" customHeight="1" x14ac:dyDescent="0.25">
      <c r="A22" s="351" t="s">
        <v>82</v>
      </c>
      <c r="B22" s="36" t="s">
        <v>485</v>
      </c>
      <c r="C22" s="143"/>
    </row>
    <row r="23" spans="1:3" s="307" customFormat="1" ht="12" customHeight="1" x14ac:dyDescent="0.25">
      <c r="A23" s="351" t="s">
        <v>80</v>
      </c>
      <c r="B23" s="36" t="s">
        <v>488</v>
      </c>
      <c r="C23" s="143"/>
    </row>
    <row r="24" spans="1:3" s="307" customFormat="1" ht="12" customHeight="1" thickBot="1" x14ac:dyDescent="0.3">
      <c r="A24" s="351" t="s">
        <v>78</v>
      </c>
      <c r="B24" s="36" t="s">
        <v>501</v>
      </c>
      <c r="C24" s="143"/>
    </row>
    <row r="25" spans="1:3" s="307" customFormat="1" ht="12" customHeight="1" thickBot="1" x14ac:dyDescent="0.3">
      <c r="A25" s="349" t="s">
        <v>58</v>
      </c>
      <c r="B25" s="17" t="s">
        <v>318</v>
      </c>
      <c r="C25" s="350"/>
    </row>
    <row r="26" spans="1:3" s="307" customFormat="1" ht="12" customHeight="1" thickBot="1" x14ac:dyDescent="0.3">
      <c r="A26" s="349" t="s">
        <v>56</v>
      </c>
      <c r="B26" s="17" t="s">
        <v>500</v>
      </c>
      <c r="C26" s="122">
        <f>+C27+C28</f>
        <v>0</v>
      </c>
    </row>
    <row r="27" spans="1:3" s="307" customFormat="1" ht="12" customHeight="1" x14ac:dyDescent="0.25">
      <c r="A27" s="360" t="s">
        <v>54</v>
      </c>
      <c r="B27" s="361" t="s">
        <v>485</v>
      </c>
      <c r="C27" s="171"/>
    </row>
    <row r="28" spans="1:3" s="307" customFormat="1" ht="12" customHeight="1" x14ac:dyDescent="0.25">
      <c r="A28" s="360" t="s">
        <v>52</v>
      </c>
      <c r="B28" s="359" t="s">
        <v>484</v>
      </c>
      <c r="C28" s="125"/>
    </row>
    <row r="29" spans="1:3" s="307" customFormat="1" ht="12" customHeight="1" thickBot="1" x14ac:dyDescent="0.3">
      <c r="A29" s="351" t="s">
        <v>50</v>
      </c>
      <c r="B29" s="358" t="s">
        <v>499</v>
      </c>
      <c r="C29" s="357"/>
    </row>
    <row r="30" spans="1:3" s="307" customFormat="1" ht="12" customHeight="1" thickBot="1" x14ac:dyDescent="0.3">
      <c r="A30" s="349" t="s">
        <v>48</v>
      </c>
      <c r="B30" s="17" t="s">
        <v>482</v>
      </c>
      <c r="C30" s="122">
        <f>+C31+C32+C33</f>
        <v>0</v>
      </c>
    </row>
    <row r="31" spans="1:3" s="307" customFormat="1" ht="12" customHeight="1" x14ac:dyDescent="0.25">
      <c r="A31" s="360" t="s">
        <v>46</v>
      </c>
      <c r="B31" s="361" t="s">
        <v>204</v>
      </c>
      <c r="C31" s="171"/>
    </row>
    <row r="32" spans="1:3" s="307" customFormat="1" ht="12" customHeight="1" x14ac:dyDescent="0.25">
      <c r="A32" s="360" t="s">
        <v>44</v>
      </c>
      <c r="B32" s="359" t="s">
        <v>203</v>
      </c>
      <c r="C32" s="125"/>
    </row>
    <row r="33" spans="1:3" s="307" customFormat="1" ht="12" customHeight="1" thickBot="1" x14ac:dyDescent="0.3">
      <c r="A33" s="351" t="s">
        <v>42</v>
      </c>
      <c r="B33" s="358" t="s">
        <v>202</v>
      </c>
      <c r="C33" s="357"/>
    </row>
    <row r="34" spans="1:3" s="311" customFormat="1" ht="12" customHeight="1" thickBot="1" x14ac:dyDescent="0.3">
      <c r="A34" s="349" t="s">
        <v>34</v>
      </c>
      <c r="B34" s="17" t="s">
        <v>316</v>
      </c>
      <c r="C34" s="350"/>
    </row>
    <row r="35" spans="1:3" s="311" customFormat="1" ht="12" customHeight="1" thickBot="1" x14ac:dyDescent="0.3">
      <c r="A35" s="349" t="s">
        <v>24</v>
      </c>
      <c r="B35" s="17" t="s">
        <v>481</v>
      </c>
      <c r="C35" s="364"/>
    </row>
    <row r="36" spans="1:3" s="311" customFormat="1" ht="12" customHeight="1" thickBot="1" x14ac:dyDescent="0.3">
      <c r="A36" s="363" t="s">
        <v>12</v>
      </c>
      <c r="B36" s="17" t="s">
        <v>498</v>
      </c>
      <c r="C36" s="362">
        <f>+C8+C20+C25+C26+C30+C34+C35</f>
        <v>19439562</v>
      </c>
    </row>
    <row r="37" spans="1:3" s="311" customFormat="1" ht="12" customHeight="1" thickBot="1" x14ac:dyDescent="0.3">
      <c r="A37" s="356" t="s">
        <v>10</v>
      </c>
      <c r="B37" s="17" t="s">
        <v>479</v>
      </c>
      <c r="C37" s="362">
        <f>+C38+C39+C40</f>
        <v>53158172</v>
      </c>
    </row>
    <row r="38" spans="1:3" s="311" customFormat="1" ht="12" customHeight="1" x14ac:dyDescent="0.25">
      <c r="A38" s="360" t="s">
        <v>478</v>
      </c>
      <c r="B38" s="361" t="s">
        <v>348</v>
      </c>
      <c r="C38" s="171"/>
    </row>
    <row r="39" spans="1:3" s="311" customFormat="1" ht="12" customHeight="1" x14ac:dyDescent="0.25">
      <c r="A39" s="360" t="s">
        <v>477</v>
      </c>
      <c r="B39" s="359" t="s">
        <v>476</v>
      </c>
      <c r="C39" s="125"/>
    </row>
    <row r="40" spans="1:3" s="307" customFormat="1" ht="12" customHeight="1" thickBot="1" x14ac:dyDescent="0.3">
      <c r="A40" s="351" t="s">
        <v>475</v>
      </c>
      <c r="B40" s="358" t="s">
        <v>474</v>
      </c>
      <c r="C40" s="357">
        <v>53158172</v>
      </c>
    </row>
    <row r="41" spans="1:3" s="307" customFormat="1" ht="15.15" customHeight="1" thickBot="1" x14ac:dyDescent="0.25">
      <c r="A41" s="356" t="s">
        <v>8</v>
      </c>
      <c r="B41" s="355" t="s">
        <v>473</v>
      </c>
      <c r="C41" s="304">
        <f>+C36+C37</f>
        <v>72597734</v>
      </c>
    </row>
    <row r="42" spans="1:3" s="307" customFormat="1" ht="15.15" customHeight="1" x14ac:dyDescent="0.25">
      <c r="A42" s="310"/>
      <c r="B42" s="309"/>
      <c r="C42" s="308"/>
    </row>
    <row r="43" spans="1:3" ht="13.8" thickBot="1" x14ac:dyDescent="0.3">
      <c r="A43" s="354"/>
      <c r="B43" s="353"/>
      <c r="C43" s="352"/>
    </row>
    <row r="44" spans="1:3" s="303" customFormat="1" ht="16.5" customHeight="1" thickBot="1" x14ac:dyDescent="0.3">
      <c r="A44" s="306"/>
      <c r="B44" s="305" t="s">
        <v>327</v>
      </c>
      <c r="C44" s="304"/>
    </row>
    <row r="45" spans="1:3" s="294" customFormat="1" ht="12" customHeight="1" thickBot="1" x14ac:dyDescent="0.3">
      <c r="A45" s="349" t="s">
        <v>125</v>
      </c>
      <c r="B45" s="17" t="s">
        <v>472</v>
      </c>
      <c r="C45" s="122">
        <f>SUM(C46:C50)</f>
        <v>71499134</v>
      </c>
    </row>
    <row r="46" spans="1:3" ht="12" customHeight="1" x14ac:dyDescent="0.25">
      <c r="A46" s="351" t="s">
        <v>123</v>
      </c>
      <c r="B46" s="20" t="s">
        <v>122</v>
      </c>
      <c r="C46" s="171">
        <v>28824807</v>
      </c>
    </row>
    <row r="47" spans="1:3" ht="12" customHeight="1" x14ac:dyDescent="0.25">
      <c r="A47" s="351" t="s">
        <v>121</v>
      </c>
      <c r="B47" s="36" t="s">
        <v>120</v>
      </c>
      <c r="C47" s="130">
        <v>4985317</v>
      </c>
    </row>
    <row r="48" spans="1:3" ht="12" customHeight="1" x14ac:dyDescent="0.25">
      <c r="A48" s="351" t="s">
        <v>119</v>
      </c>
      <c r="B48" s="36" t="s">
        <v>118</v>
      </c>
      <c r="C48" s="130">
        <v>37689010</v>
      </c>
    </row>
    <row r="49" spans="1:3" ht="12" customHeight="1" x14ac:dyDescent="0.25">
      <c r="A49" s="351" t="s">
        <v>117</v>
      </c>
      <c r="B49" s="36" t="s">
        <v>116</v>
      </c>
      <c r="C49" s="130"/>
    </row>
    <row r="50" spans="1:3" ht="12" customHeight="1" thickBot="1" x14ac:dyDescent="0.3">
      <c r="A50" s="351" t="s">
        <v>258</v>
      </c>
      <c r="B50" s="36" t="s">
        <v>114</v>
      </c>
      <c r="C50" s="130"/>
    </row>
    <row r="51" spans="1:3" ht="12" customHeight="1" thickBot="1" x14ac:dyDescent="0.3">
      <c r="A51" s="349" t="s">
        <v>1</v>
      </c>
      <c r="B51" s="17" t="s">
        <v>471</v>
      </c>
      <c r="C51" s="122">
        <f>SUM(C52:C54)</f>
        <v>1098600</v>
      </c>
    </row>
    <row r="52" spans="1:3" s="294" customFormat="1" ht="12" customHeight="1" x14ac:dyDescent="0.25">
      <c r="A52" s="351" t="s">
        <v>84</v>
      </c>
      <c r="B52" s="20" t="s">
        <v>83</v>
      </c>
      <c r="C52" s="171">
        <v>1098600</v>
      </c>
    </row>
    <row r="53" spans="1:3" ht="12" customHeight="1" x14ac:dyDescent="0.25">
      <c r="A53" s="351" t="s">
        <v>82</v>
      </c>
      <c r="B53" s="36" t="s">
        <v>79</v>
      </c>
      <c r="C53" s="130"/>
    </row>
    <row r="54" spans="1:3" ht="12" customHeight="1" x14ac:dyDescent="0.25">
      <c r="A54" s="351" t="s">
        <v>80</v>
      </c>
      <c r="B54" s="36" t="s">
        <v>470</v>
      </c>
      <c r="C54" s="130"/>
    </row>
    <row r="55" spans="1:3" ht="12" customHeight="1" thickBot="1" x14ac:dyDescent="0.3">
      <c r="A55" s="351" t="s">
        <v>78</v>
      </c>
      <c r="B55" s="36" t="s">
        <v>469</v>
      </c>
      <c r="C55" s="130"/>
    </row>
    <row r="56" spans="1:3" ht="15.15" customHeight="1" thickBot="1" x14ac:dyDescent="0.3">
      <c r="A56" s="349" t="s">
        <v>58</v>
      </c>
      <c r="B56" s="17" t="s">
        <v>468</v>
      </c>
      <c r="C56" s="350"/>
    </row>
    <row r="57" spans="1:3" ht="13.8" thickBot="1" x14ac:dyDescent="0.3">
      <c r="A57" s="349" t="s">
        <v>56</v>
      </c>
      <c r="B57" s="348" t="s">
        <v>467</v>
      </c>
      <c r="C57" s="347">
        <f>+C45+C51+C56</f>
        <v>72597734</v>
      </c>
    </row>
    <row r="58" spans="1:3" ht="15.15" customHeight="1" thickBot="1" x14ac:dyDescent="0.3">
      <c r="C58" s="346">
        <f>C41-C57</f>
        <v>0</v>
      </c>
    </row>
    <row r="59" spans="1:3" ht="14.4" customHeight="1" thickBot="1" x14ac:dyDescent="0.3">
      <c r="A59" s="286" t="s">
        <v>429</v>
      </c>
      <c r="B59" s="285"/>
      <c r="C59" s="284">
        <v>9</v>
      </c>
    </row>
    <row r="60" spans="1:3" ht="13.8" thickBot="1" x14ac:dyDescent="0.3">
      <c r="A60" s="286" t="s">
        <v>428</v>
      </c>
      <c r="B60" s="285"/>
      <c r="C60" s="284"/>
    </row>
  </sheetData>
  <sheetProtection formatCells="0"/>
  <mergeCells count="1">
    <mergeCell ref="B1:C1"/>
  </mergeCells>
  <printOptions horizontalCentered="1"/>
  <pageMargins left="0.78749999999999998" right="0.78749999999999998" top="0.98402777777777772" bottom="0.98402777777777772" header="0.51180555555555551" footer="0.51180555555555551"/>
  <pageSetup paperSize="9" scale="75" firstPageNumber="0" orientation="portrait" horizontalDpi="300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53C035-454A-4707-AD2C-252691E798FC}">
  <sheetPr>
    <tabColor indexed="50"/>
  </sheetPr>
  <dimension ref="A2:G29"/>
  <sheetViews>
    <sheetView tabSelected="1" zoomScale="120" zoomScaleNormal="120" workbookViewId="0">
      <selection activeCell="J4" sqref="J4"/>
    </sheetView>
  </sheetViews>
  <sheetFormatPr defaultColWidth="9.33203125" defaultRowHeight="13.2" x14ac:dyDescent="0.25"/>
  <cols>
    <col min="1" max="1" width="5.44140625" customWidth="1"/>
    <col min="2" max="2" width="33.109375" customWidth="1"/>
    <col min="3" max="3" width="12.33203125" customWidth="1"/>
    <col min="4" max="4" width="11.44140625" customWidth="1"/>
    <col min="5" max="5" width="11.33203125" customWidth="1"/>
    <col min="6" max="6" width="11" customWidth="1"/>
    <col min="7" max="7" width="14.33203125" customWidth="1"/>
  </cols>
  <sheetData>
    <row r="2" spans="1:7" ht="15" customHeight="1" x14ac:dyDescent="0.25">
      <c r="B2" s="421" t="s">
        <v>527</v>
      </c>
      <c r="C2" s="421"/>
      <c r="D2" s="421"/>
      <c r="E2" s="421"/>
      <c r="F2" s="421"/>
      <c r="G2" s="421"/>
    </row>
    <row r="4" spans="1:7" ht="43.5" customHeight="1" x14ac:dyDescent="0.3">
      <c r="A4" s="420" t="s">
        <v>526</v>
      </c>
      <c r="B4" s="420"/>
      <c r="C4" s="420"/>
      <c r="D4" s="420"/>
      <c r="E4" s="420"/>
      <c r="F4" s="420"/>
      <c r="G4" s="420"/>
    </row>
    <row r="6" spans="1:7" s="417" customFormat="1" ht="27.15" customHeight="1" x14ac:dyDescent="0.35">
      <c r="A6" s="419" t="s">
        <v>525</v>
      </c>
      <c r="C6" s="418" t="s">
        <v>524</v>
      </c>
      <c r="D6" s="418"/>
      <c r="E6" s="418"/>
      <c r="F6" s="418"/>
      <c r="G6" s="418"/>
    </row>
    <row r="7" spans="1:7" s="417" customFormat="1" ht="15.6" x14ac:dyDescent="0.3"/>
    <row r="8" spans="1:7" s="417" customFormat="1" ht="24.75" customHeight="1" x14ac:dyDescent="0.35">
      <c r="A8" s="419" t="s">
        <v>523</v>
      </c>
      <c r="C8" s="418" t="s">
        <v>522</v>
      </c>
      <c r="D8" s="418"/>
      <c r="E8" s="418"/>
      <c r="F8" s="418"/>
    </row>
    <row r="9" spans="1:7" s="258" customFormat="1" x14ac:dyDescent="0.25"/>
    <row r="10" spans="1:7" s="413" customFormat="1" ht="15.15" customHeight="1" x14ac:dyDescent="0.25">
      <c r="A10" s="416" t="s">
        <v>521</v>
      </c>
      <c r="B10" s="415"/>
      <c r="C10" s="415"/>
      <c r="D10" s="415"/>
      <c r="E10" s="415"/>
      <c r="F10" s="415"/>
      <c r="G10" s="415"/>
    </row>
    <row r="11" spans="1:7" s="413" customFormat="1" ht="15.15" customHeight="1" thickBot="1" x14ac:dyDescent="0.35">
      <c r="A11" s="416" t="s">
        <v>520</v>
      </c>
      <c r="B11" s="415"/>
      <c r="C11" s="415"/>
      <c r="D11" s="415"/>
      <c r="E11" s="415"/>
      <c r="F11" s="415"/>
      <c r="G11" s="414" t="s">
        <v>394</v>
      </c>
    </row>
    <row r="12" spans="1:7" s="409" customFormat="1" ht="42" customHeight="1" thickBot="1" x14ac:dyDescent="0.3">
      <c r="A12" s="412" t="s">
        <v>519</v>
      </c>
      <c r="B12" s="411" t="s">
        <v>518</v>
      </c>
      <c r="C12" s="411" t="s">
        <v>517</v>
      </c>
      <c r="D12" s="411" t="s">
        <v>516</v>
      </c>
      <c r="E12" s="411" t="s">
        <v>515</v>
      </c>
      <c r="F12" s="411" t="s">
        <v>514</v>
      </c>
      <c r="G12" s="410" t="s">
        <v>507</v>
      </c>
    </row>
    <row r="13" spans="1:7" ht="24" customHeight="1" x14ac:dyDescent="0.25">
      <c r="A13" s="408" t="s">
        <v>125</v>
      </c>
      <c r="B13" s="407" t="s">
        <v>513</v>
      </c>
      <c r="C13" s="406"/>
      <c r="D13" s="406"/>
      <c r="E13" s="406"/>
      <c r="F13" s="406"/>
      <c r="G13" s="405">
        <f>SUM(C13:F13)</f>
        <v>0</v>
      </c>
    </row>
    <row r="14" spans="1:7" ht="24" customHeight="1" x14ac:dyDescent="0.25">
      <c r="A14" s="404" t="s">
        <v>1</v>
      </c>
      <c r="B14" s="403" t="s">
        <v>512</v>
      </c>
      <c r="C14" s="402"/>
      <c r="D14" s="402"/>
      <c r="E14" s="402"/>
      <c r="F14" s="402"/>
      <c r="G14" s="401">
        <f>SUM(C14:F14)</f>
        <v>0</v>
      </c>
    </row>
    <row r="15" spans="1:7" ht="24" customHeight="1" x14ac:dyDescent="0.25">
      <c r="A15" s="404" t="s">
        <v>58</v>
      </c>
      <c r="B15" s="403" t="s">
        <v>511</v>
      </c>
      <c r="C15" s="402"/>
      <c r="D15" s="402"/>
      <c r="E15" s="402"/>
      <c r="F15" s="402"/>
      <c r="G15" s="401">
        <f>SUM(C15:F15)</f>
        <v>0</v>
      </c>
    </row>
    <row r="16" spans="1:7" ht="24" customHeight="1" x14ac:dyDescent="0.25">
      <c r="A16" s="404" t="s">
        <v>56</v>
      </c>
      <c r="B16" s="403" t="s">
        <v>510</v>
      </c>
      <c r="C16" s="402"/>
      <c r="D16" s="402"/>
      <c r="E16" s="402"/>
      <c r="F16" s="402"/>
      <c r="G16" s="401">
        <f>SUM(C16:F16)</f>
        <v>0</v>
      </c>
    </row>
    <row r="17" spans="1:7" ht="24" customHeight="1" x14ac:dyDescent="0.25">
      <c r="A17" s="404" t="s">
        <v>48</v>
      </c>
      <c r="B17" s="403" t="s">
        <v>509</v>
      </c>
      <c r="C17" s="402"/>
      <c r="D17" s="402"/>
      <c r="E17" s="402"/>
      <c r="F17" s="402"/>
      <c r="G17" s="401">
        <f>SUM(C17:F17)</f>
        <v>0</v>
      </c>
    </row>
    <row r="18" spans="1:7" ht="24" customHeight="1" thickBot="1" x14ac:dyDescent="0.3">
      <c r="A18" s="400" t="s">
        <v>34</v>
      </c>
      <c r="B18" s="399" t="s">
        <v>508</v>
      </c>
      <c r="C18" s="398"/>
      <c r="D18" s="398"/>
      <c r="E18" s="398"/>
      <c r="F18" s="398"/>
      <c r="G18" s="397">
        <f>SUM(C18:F18)</f>
        <v>0</v>
      </c>
    </row>
    <row r="19" spans="1:7" s="392" customFormat="1" ht="24" customHeight="1" thickBot="1" x14ac:dyDescent="0.3">
      <c r="A19" s="396" t="s">
        <v>24</v>
      </c>
      <c r="B19" s="395" t="s">
        <v>507</v>
      </c>
      <c r="C19" s="394">
        <f>SUM(C13:C18)</f>
        <v>0</v>
      </c>
      <c r="D19" s="394">
        <f>SUM(D13:D18)</f>
        <v>0</v>
      </c>
      <c r="E19" s="394">
        <f>SUM(E13:E18)</f>
        <v>0</v>
      </c>
      <c r="F19" s="394">
        <f>SUM(F13:F18)</f>
        <v>0</v>
      </c>
      <c r="G19" s="393">
        <f>SUM(C19:F19)</f>
        <v>0</v>
      </c>
    </row>
    <row r="20" spans="1:7" s="258" customFormat="1" x14ac:dyDescent="0.25">
      <c r="A20"/>
      <c r="B20"/>
      <c r="C20"/>
      <c r="D20"/>
      <c r="E20"/>
      <c r="F20"/>
      <c r="G20"/>
    </row>
    <row r="21" spans="1:7" s="258" customFormat="1" x14ac:dyDescent="0.25">
      <c r="A21"/>
      <c r="B21"/>
      <c r="C21"/>
      <c r="D21"/>
      <c r="E21"/>
      <c r="F21"/>
      <c r="G21"/>
    </row>
    <row r="22" spans="1:7" s="258" customFormat="1" x14ac:dyDescent="0.25">
      <c r="A22"/>
      <c r="B22"/>
      <c r="C22"/>
      <c r="D22"/>
      <c r="E22"/>
      <c r="F22"/>
      <c r="G22"/>
    </row>
    <row r="23" spans="1:7" s="258" customFormat="1" ht="15.6" x14ac:dyDescent="0.3">
      <c r="A23" s="391" t="s">
        <v>506</v>
      </c>
      <c r="B23" s="391"/>
      <c r="C23" s="391"/>
      <c r="D23" s="391"/>
      <c r="G23"/>
    </row>
    <row r="24" spans="1:7" s="258" customFormat="1" x14ac:dyDescent="0.25">
      <c r="A24"/>
      <c r="B24"/>
      <c r="C24"/>
      <c r="D24"/>
      <c r="E24"/>
      <c r="F24"/>
      <c r="G24"/>
    </row>
    <row r="26" spans="1:7" x14ac:dyDescent="0.25">
      <c r="C26" s="258"/>
      <c r="D26" s="258"/>
      <c r="E26" s="258"/>
      <c r="F26" s="258"/>
    </row>
    <row r="27" spans="1:7" ht="13.8" x14ac:dyDescent="0.3">
      <c r="C27" s="389"/>
      <c r="D27" s="390" t="s">
        <v>505</v>
      </c>
      <c r="E27" s="390"/>
      <c r="F27" s="389"/>
    </row>
    <row r="28" spans="1:7" ht="13.8" x14ac:dyDescent="0.3">
      <c r="D28" s="388"/>
      <c r="E28" s="388"/>
    </row>
    <row r="29" spans="1:7" ht="13.8" x14ac:dyDescent="0.3">
      <c r="D29" s="388"/>
      <c r="E29" s="388"/>
    </row>
  </sheetData>
  <mergeCells count="5">
    <mergeCell ref="B2:G2"/>
    <mergeCell ref="A4:G4"/>
    <mergeCell ref="C6:G6"/>
    <mergeCell ref="C8:F8"/>
    <mergeCell ref="A23:D23"/>
  </mergeCells>
  <printOptions horizontalCentered="1"/>
  <pageMargins left="0.78749999999999998" right="0.78749999999999998" top="1.1416666666666666" bottom="0.98402777777777772" header="0.51180555555555551" footer="0.51180555555555551"/>
  <pageSetup paperSize="9" scale="95" firstPageNumber="0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353F7C-76C4-45F1-9BB4-F1FF8BBC07E8}">
  <sheetPr>
    <tabColor indexed="50"/>
  </sheetPr>
  <dimension ref="A1:I164"/>
  <sheetViews>
    <sheetView zoomScale="120" zoomScaleNormal="120" zoomScaleSheetLayoutView="100" workbookViewId="0">
      <selection activeCell="B1" sqref="B1:C1"/>
    </sheetView>
  </sheetViews>
  <sheetFormatPr defaultColWidth="9.33203125" defaultRowHeight="15.6" x14ac:dyDescent="0.3"/>
  <cols>
    <col min="1" max="1" width="9.44140625" style="1" customWidth="1"/>
    <col min="2" max="2" width="99.33203125" style="1" customWidth="1"/>
    <col min="3" max="3" width="21.6640625" style="2" customWidth="1"/>
    <col min="4" max="4" width="9" style="1" customWidth="1"/>
    <col min="5" max="16384" width="9.33203125" style="1"/>
  </cols>
  <sheetData>
    <row r="1" spans="1:3" ht="18.75" customHeight="1" x14ac:dyDescent="0.3">
      <c r="A1" s="102"/>
      <c r="B1" s="106" t="s">
        <v>272</v>
      </c>
      <c r="C1" s="106"/>
    </row>
    <row r="2" spans="1:3" ht="21.9" customHeight="1" x14ac:dyDescent="0.3">
      <c r="A2" s="105"/>
      <c r="B2" s="104" t="s">
        <v>269</v>
      </c>
      <c r="C2" s="103"/>
    </row>
    <row r="3" spans="1:3" ht="21.9" customHeight="1" x14ac:dyDescent="0.3">
      <c r="A3" s="103"/>
      <c r="B3" s="104" t="str">
        <f>'1.1.mell.'!B3</f>
        <v>2020. ÉVI KÖLTSÉGVETÉS</v>
      </c>
      <c r="C3" s="103"/>
    </row>
    <row r="4" spans="1:3" ht="21.9" customHeight="1" x14ac:dyDescent="0.3">
      <c r="A4" s="103"/>
      <c r="B4" s="104" t="s">
        <v>271</v>
      </c>
      <c r="C4" s="103"/>
    </row>
    <row r="5" spans="1:3" ht="21.9" customHeight="1" x14ac:dyDescent="0.3">
      <c r="A5" s="102"/>
      <c r="B5" s="102"/>
      <c r="C5" s="101"/>
    </row>
    <row r="6" spans="1:3" ht="15.15" customHeight="1" x14ac:dyDescent="0.3">
      <c r="A6" s="100" t="s">
        <v>267</v>
      </c>
      <c r="B6" s="100"/>
      <c r="C6" s="100"/>
    </row>
    <row r="7" spans="1:3" ht="15.15" customHeight="1" thickBot="1" x14ac:dyDescent="0.35">
      <c r="A7" s="99" t="s">
        <v>266</v>
      </c>
      <c r="B7" s="99"/>
      <c r="C7" s="98" t="str">
        <f>CONCATENATE('1.1.mell.'!C7)</f>
        <v>Forintban!</v>
      </c>
    </row>
    <row r="8" spans="1:3" ht="24" customHeight="1" thickBot="1" x14ac:dyDescent="0.35">
      <c r="A8" s="97" t="s">
        <v>129</v>
      </c>
      <c r="B8" s="96" t="s">
        <v>264</v>
      </c>
      <c r="C8" s="95" t="str">
        <f>+CONCATENATE(LEFT([1]KV_ÖSSZEFÜGGÉSEK!A5,4),". évi előirányzat")</f>
        <v>2020. évi előirányzat</v>
      </c>
    </row>
    <row r="9" spans="1:3" s="55" customFormat="1" ht="12" customHeight="1" thickBot="1" x14ac:dyDescent="0.25">
      <c r="A9" s="94"/>
      <c r="B9" s="93" t="s">
        <v>127</v>
      </c>
      <c r="C9" s="92" t="s">
        <v>126</v>
      </c>
    </row>
    <row r="10" spans="1:3" s="11" customFormat="1" ht="12" customHeight="1" thickBot="1" x14ac:dyDescent="0.3">
      <c r="A10" s="5" t="s">
        <v>125</v>
      </c>
      <c r="B10" s="84" t="s">
        <v>263</v>
      </c>
      <c r="C10" s="3">
        <f>+C11+C12+C13+C14+C15+C16</f>
        <v>168970197</v>
      </c>
    </row>
    <row r="11" spans="1:3" s="11" customFormat="1" ht="12" customHeight="1" x14ac:dyDescent="0.25">
      <c r="A11" s="21" t="s">
        <v>123</v>
      </c>
      <c r="B11" s="75" t="s">
        <v>262</v>
      </c>
      <c r="C11" s="35">
        <v>93146881</v>
      </c>
    </row>
    <row r="12" spans="1:3" s="11" customFormat="1" ht="12" customHeight="1" x14ac:dyDescent="0.25">
      <c r="A12" s="42" t="s">
        <v>121</v>
      </c>
      <c r="B12" s="73" t="s">
        <v>261</v>
      </c>
      <c r="C12" s="34">
        <v>26657600</v>
      </c>
    </row>
    <row r="13" spans="1:3" s="11" customFormat="1" ht="12" customHeight="1" x14ac:dyDescent="0.25">
      <c r="A13" s="42" t="s">
        <v>119</v>
      </c>
      <c r="B13" s="73" t="s">
        <v>260</v>
      </c>
      <c r="C13" s="34">
        <v>47365716</v>
      </c>
    </row>
    <row r="14" spans="1:3" s="11" customFormat="1" ht="12" customHeight="1" x14ac:dyDescent="0.25">
      <c r="A14" s="42" t="s">
        <v>117</v>
      </c>
      <c r="B14" s="73" t="s">
        <v>259</v>
      </c>
      <c r="C14" s="34">
        <v>1800000</v>
      </c>
    </row>
    <row r="15" spans="1:3" s="11" customFormat="1" ht="12" customHeight="1" x14ac:dyDescent="0.25">
      <c r="A15" s="42" t="s">
        <v>258</v>
      </c>
      <c r="B15" s="32" t="s">
        <v>257</v>
      </c>
      <c r="C15" s="34"/>
    </row>
    <row r="16" spans="1:3" s="11" customFormat="1" ht="12" customHeight="1" thickBot="1" x14ac:dyDescent="0.3">
      <c r="A16" s="46" t="s">
        <v>113</v>
      </c>
      <c r="B16" s="33" t="s">
        <v>256</v>
      </c>
      <c r="C16" s="34"/>
    </row>
    <row r="17" spans="1:3" s="11" customFormat="1" ht="12" customHeight="1" thickBot="1" x14ac:dyDescent="0.3">
      <c r="A17" s="5" t="s">
        <v>1</v>
      </c>
      <c r="B17" s="70" t="s">
        <v>255</v>
      </c>
      <c r="C17" s="3">
        <f>+C18+C19+C20+C21+C22</f>
        <v>72092080</v>
      </c>
    </row>
    <row r="18" spans="1:3" s="11" customFormat="1" ht="12" customHeight="1" x14ac:dyDescent="0.25">
      <c r="A18" s="21" t="s">
        <v>84</v>
      </c>
      <c r="B18" s="75" t="s">
        <v>254</v>
      </c>
      <c r="C18" s="35"/>
    </row>
    <row r="19" spans="1:3" s="11" customFormat="1" ht="12" customHeight="1" x14ac:dyDescent="0.25">
      <c r="A19" s="42" t="s">
        <v>82</v>
      </c>
      <c r="B19" s="73" t="s">
        <v>253</v>
      </c>
      <c r="C19" s="34"/>
    </row>
    <row r="20" spans="1:3" s="11" customFormat="1" ht="12" customHeight="1" x14ac:dyDescent="0.25">
      <c r="A20" s="42" t="s">
        <v>80</v>
      </c>
      <c r="B20" s="73" t="s">
        <v>252</v>
      </c>
      <c r="C20" s="34"/>
    </row>
    <row r="21" spans="1:3" s="11" customFormat="1" ht="12" customHeight="1" x14ac:dyDescent="0.25">
      <c r="A21" s="42" t="s">
        <v>78</v>
      </c>
      <c r="B21" s="73" t="s">
        <v>251</v>
      </c>
      <c r="C21" s="34"/>
    </row>
    <row r="22" spans="1:3" s="11" customFormat="1" ht="12" customHeight="1" x14ac:dyDescent="0.25">
      <c r="A22" s="42" t="s">
        <v>76</v>
      </c>
      <c r="B22" s="73" t="s">
        <v>250</v>
      </c>
      <c r="C22" s="34">
        <v>72092080</v>
      </c>
    </row>
    <row r="23" spans="1:3" s="11" customFormat="1" ht="12" customHeight="1" thickBot="1" x14ac:dyDescent="0.3">
      <c r="A23" s="46" t="s">
        <v>74</v>
      </c>
      <c r="B23" s="33" t="s">
        <v>249</v>
      </c>
      <c r="C23" s="44"/>
    </row>
    <row r="24" spans="1:3" s="11" customFormat="1" ht="12" customHeight="1" thickBot="1" x14ac:dyDescent="0.3">
      <c r="A24" s="5" t="s">
        <v>58</v>
      </c>
      <c r="B24" s="84" t="s">
        <v>248</v>
      </c>
      <c r="C24" s="3">
        <f>+C25+C26+C27+C28+C29</f>
        <v>2641600</v>
      </c>
    </row>
    <row r="25" spans="1:3" s="11" customFormat="1" ht="12" customHeight="1" x14ac:dyDescent="0.25">
      <c r="A25" s="21" t="s">
        <v>247</v>
      </c>
      <c r="B25" s="75" t="s">
        <v>246</v>
      </c>
      <c r="C25" s="35"/>
    </row>
    <row r="26" spans="1:3" s="11" customFormat="1" ht="12" customHeight="1" x14ac:dyDescent="0.25">
      <c r="A26" s="42" t="s">
        <v>245</v>
      </c>
      <c r="B26" s="73" t="s">
        <v>244</v>
      </c>
      <c r="C26" s="34"/>
    </row>
    <row r="27" spans="1:3" s="11" customFormat="1" ht="12" customHeight="1" x14ac:dyDescent="0.25">
      <c r="A27" s="42" t="s">
        <v>243</v>
      </c>
      <c r="B27" s="73" t="s">
        <v>242</v>
      </c>
      <c r="C27" s="34"/>
    </row>
    <row r="28" spans="1:3" s="11" customFormat="1" ht="12" customHeight="1" x14ac:dyDescent="0.25">
      <c r="A28" s="42" t="s">
        <v>241</v>
      </c>
      <c r="B28" s="73" t="s">
        <v>240</v>
      </c>
      <c r="C28" s="34"/>
    </row>
    <row r="29" spans="1:3" s="11" customFormat="1" ht="12" customHeight="1" x14ac:dyDescent="0.25">
      <c r="A29" s="42" t="s">
        <v>239</v>
      </c>
      <c r="B29" s="73" t="s">
        <v>238</v>
      </c>
      <c r="C29" s="34">
        <v>2641600</v>
      </c>
    </row>
    <row r="30" spans="1:3" s="88" customFormat="1" ht="12" customHeight="1" thickBot="1" x14ac:dyDescent="0.3">
      <c r="A30" s="46" t="s">
        <v>237</v>
      </c>
      <c r="B30" s="90" t="s">
        <v>236</v>
      </c>
      <c r="C30" s="89"/>
    </row>
    <row r="31" spans="1:3" s="11" customFormat="1" ht="12" customHeight="1" thickBot="1" x14ac:dyDescent="0.3">
      <c r="A31" s="5" t="s">
        <v>235</v>
      </c>
      <c r="B31" s="84" t="s">
        <v>234</v>
      </c>
      <c r="C31" s="28">
        <f>SUM(C32:C38)</f>
        <v>9300000</v>
      </c>
    </row>
    <row r="32" spans="1:3" s="11" customFormat="1" ht="12" customHeight="1" x14ac:dyDescent="0.25">
      <c r="A32" s="21" t="s">
        <v>54</v>
      </c>
      <c r="B32" s="75" t="str">
        <f>'1.1.mell.'!B32</f>
        <v>Építményadó</v>
      </c>
      <c r="C32" s="35"/>
    </row>
    <row r="33" spans="1:3" s="11" customFormat="1" ht="12" customHeight="1" x14ac:dyDescent="0.25">
      <c r="A33" s="42" t="s">
        <v>52</v>
      </c>
      <c r="B33" s="75" t="str">
        <f>'1.1.mell.'!B33</f>
        <v>Idegenforgalmi adó</v>
      </c>
      <c r="C33" s="34"/>
    </row>
    <row r="34" spans="1:3" s="11" customFormat="1" ht="12" customHeight="1" x14ac:dyDescent="0.25">
      <c r="A34" s="42" t="s">
        <v>50</v>
      </c>
      <c r="B34" s="75" t="str">
        <f>'1.1.mell.'!B34</f>
        <v>Iparűzési adó</v>
      </c>
      <c r="C34" s="34">
        <v>7800000</v>
      </c>
    </row>
    <row r="35" spans="1:3" s="11" customFormat="1" ht="12" customHeight="1" x14ac:dyDescent="0.25">
      <c r="A35" s="42" t="s">
        <v>230</v>
      </c>
      <c r="B35" s="75" t="str">
        <f>'1.1.mell.'!B35</f>
        <v xml:space="preserve">Talajterhelési díj </v>
      </c>
      <c r="C35" s="34"/>
    </row>
    <row r="36" spans="1:3" s="11" customFormat="1" ht="12" customHeight="1" x14ac:dyDescent="0.25">
      <c r="A36" s="42" t="s">
        <v>228</v>
      </c>
      <c r="B36" s="75" t="str">
        <f>'1.1.mell.'!B36</f>
        <v>Gépjárműadó</v>
      </c>
      <c r="C36" s="34">
        <v>1500000</v>
      </c>
    </row>
    <row r="37" spans="1:3" s="11" customFormat="1" ht="12" customHeight="1" x14ac:dyDescent="0.25">
      <c r="A37" s="42" t="s">
        <v>226</v>
      </c>
      <c r="B37" s="75" t="str">
        <f>'1.1.mell.'!B37</f>
        <v>Telekadó</v>
      </c>
      <c r="C37" s="34"/>
    </row>
    <row r="38" spans="1:3" s="11" customFormat="1" ht="12" customHeight="1" thickBot="1" x14ac:dyDescent="0.3">
      <c r="A38" s="46" t="s">
        <v>224</v>
      </c>
      <c r="B38" s="75" t="str">
        <f>'1.1.mell.'!B38</f>
        <v>Kommunális adó</v>
      </c>
      <c r="C38" s="44"/>
    </row>
    <row r="39" spans="1:3" s="11" customFormat="1" ht="12" customHeight="1" thickBot="1" x14ac:dyDescent="0.3">
      <c r="A39" s="5" t="s">
        <v>48</v>
      </c>
      <c r="B39" s="84" t="s">
        <v>222</v>
      </c>
      <c r="C39" s="3">
        <f>SUM(C40:C50)</f>
        <v>24723194</v>
      </c>
    </row>
    <row r="40" spans="1:3" s="11" customFormat="1" ht="12" customHeight="1" x14ac:dyDescent="0.25">
      <c r="A40" s="21" t="s">
        <v>46</v>
      </c>
      <c r="B40" s="75" t="s">
        <v>221</v>
      </c>
      <c r="C40" s="35">
        <v>120000</v>
      </c>
    </row>
    <row r="41" spans="1:3" s="11" customFormat="1" ht="12" customHeight="1" x14ac:dyDescent="0.25">
      <c r="A41" s="42" t="s">
        <v>44</v>
      </c>
      <c r="B41" s="73" t="s">
        <v>220</v>
      </c>
      <c r="C41" s="34">
        <v>13878946</v>
      </c>
    </row>
    <row r="42" spans="1:3" s="11" customFormat="1" ht="12" customHeight="1" x14ac:dyDescent="0.25">
      <c r="A42" s="42" t="s">
        <v>42</v>
      </c>
      <c r="B42" s="73" t="s">
        <v>219</v>
      </c>
      <c r="C42" s="34">
        <v>749606</v>
      </c>
    </row>
    <row r="43" spans="1:3" s="11" customFormat="1" ht="12" customHeight="1" x14ac:dyDescent="0.25">
      <c r="A43" s="42" t="s">
        <v>40</v>
      </c>
      <c r="B43" s="73" t="s">
        <v>218</v>
      </c>
      <c r="C43" s="34"/>
    </row>
    <row r="44" spans="1:3" s="11" customFormat="1" ht="12" customHeight="1" x14ac:dyDescent="0.25">
      <c r="A44" s="42" t="s">
        <v>38</v>
      </c>
      <c r="B44" s="73" t="s">
        <v>217</v>
      </c>
      <c r="C44" s="34">
        <v>4718529</v>
      </c>
    </row>
    <row r="45" spans="1:3" s="11" customFormat="1" ht="12" customHeight="1" x14ac:dyDescent="0.25">
      <c r="A45" s="42" t="s">
        <v>36</v>
      </c>
      <c r="B45" s="73" t="s">
        <v>216</v>
      </c>
      <c r="C45" s="34">
        <v>5256113</v>
      </c>
    </row>
    <row r="46" spans="1:3" s="11" customFormat="1" ht="12" customHeight="1" x14ac:dyDescent="0.25">
      <c r="A46" s="42" t="s">
        <v>215</v>
      </c>
      <c r="B46" s="73" t="s">
        <v>214</v>
      </c>
      <c r="C46" s="34"/>
    </row>
    <row r="47" spans="1:3" s="11" customFormat="1" ht="12" customHeight="1" x14ac:dyDescent="0.25">
      <c r="A47" s="42" t="s">
        <v>213</v>
      </c>
      <c r="B47" s="73" t="s">
        <v>212</v>
      </c>
      <c r="C47" s="34"/>
    </row>
    <row r="48" spans="1:3" s="11" customFormat="1" ht="12" customHeight="1" x14ac:dyDescent="0.25">
      <c r="A48" s="42" t="s">
        <v>211</v>
      </c>
      <c r="B48" s="73" t="s">
        <v>210</v>
      </c>
      <c r="C48" s="71"/>
    </row>
    <row r="49" spans="1:3" s="11" customFormat="1" ht="12" customHeight="1" x14ac:dyDescent="0.25">
      <c r="A49" s="46" t="s">
        <v>209</v>
      </c>
      <c r="B49" s="82" t="s">
        <v>208</v>
      </c>
      <c r="C49" s="81"/>
    </row>
    <row r="50" spans="1:3" s="11" customFormat="1" ht="12" customHeight="1" thickBot="1" x14ac:dyDescent="0.3">
      <c r="A50" s="46" t="s">
        <v>207</v>
      </c>
      <c r="B50" s="33" t="s">
        <v>206</v>
      </c>
      <c r="C50" s="81"/>
    </row>
    <row r="51" spans="1:3" s="11" customFormat="1" ht="12" customHeight="1" thickBot="1" x14ac:dyDescent="0.3">
      <c r="A51" s="5" t="s">
        <v>34</v>
      </c>
      <c r="B51" s="84" t="s">
        <v>205</v>
      </c>
      <c r="C51" s="3">
        <f>SUM(C52:C56)</f>
        <v>700000</v>
      </c>
    </row>
    <row r="52" spans="1:3" s="11" customFormat="1" ht="12" customHeight="1" x14ac:dyDescent="0.25">
      <c r="A52" s="21" t="s">
        <v>32</v>
      </c>
      <c r="B52" s="75" t="s">
        <v>204</v>
      </c>
      <c r="C52" s="86"/>
    </row>
    <row r="53" spans="1:3" s="11" customFormat="1" ht="12" customHeight="1" x14ac:dyDescent="0.25">
      <c r="A53" s="42" t="s">
        <v>30</v>
      </c>
      <c r="B53" s="73" t="s">
        <v>203</v>
      </c>
      <c r="C53" s="71">
        <v>700000</v>
      </c>
    </row>
    <row r="54" spans="1:3" s="11" customFormat="1" ht="12" customHeight="1" x14ac:dyDescent="0.25">
      <c r="A54" s="42" t="s">
        <v>28</v>
      </c>
      <c r="B54" s="73" t="s">
        <v>202</v>
      </c>
      <c r="C54" s="71"/>
    </row>
    <row r="55" spans="1:3" s="11" customFormat="1" ht="12" customHeight="1" x14ac:dyDescent="0.25">
      <c r="A55" s="42" t="s">
        <v>26</v>
      </c>
      <c r="B55" s="73" t="s">
        <v>201</v>
      </c>
      <c r="C55" s="71"/>
    </row>
    <row r="56" spans="1:3" s="11" customFormat="1" ht="12" customHeight="1" thickBot="1" x14ac:dyDescent="0.3">
      <c r="A56" s="46" t="s">
        <v>200</v>
      </c>
      <c r="B56" s="33" t="s">
        <v>199</v>
      </c>
      <c r="C56" s="81"/>
    </row>
    <row r="57" spans="1:3" s="11" customFormat="1" ht="12" customHeight="1" thickBot="1" x14ac:dyDescent="0.3">
      <c r="A57" s="5" t="s">
        <v>198</v>
      </c>
      <c r="B57" s="84" t="s">
        <v>197</v>
      </c>
      <c r="C57" s="3">
        <f>SUM(C58:C60)</f>
        <v>56000</v>
      </c>
    </row>
    <row r="58" spans="1:3" s="11" customFormat="1" ht="12" customHeight="1" x14ac:dyDescent="0.25">
      <c r="A58" s="21" t="s">
        <v>22</v>
      </c>
      <c r="B58" s="75" t="s">
        <v>196</v>
      </c>
      <c r="C58" s="35"/>
    </row>
    <row r="59" spans="1:3" s="11" customFormat="1" ht="12" customHeight="1" x14ac:dyDescent="0.25">
      <c r="A59" s="42" t="s">
        <v>20</v>
      </c>
      <c r="B59" s="73" t="s">
        <v>195</v>
      </c>
      <c r="C59" s="34"/>
    </row>
    <row r="60" spans="1:3" s="11" customFormat="1" ht="12" customHeight="1" x14ac:dyDescent="0.25">
      <c r="A60" s="42" t="s">
        <v>18</v>
      </c>
      <c r="B60" s="73" t="s">
        <v>194</v>
      </c>
      <c r="C60" s="34">
        <v>56000</v>
      </c>
    </row>
    <row r="61" spans="1:3" s="11" customFormat="1" ht="12" customHeight="1" thickBot="1" x14ac:dyDescent="0.3">
      <c r="A61" s="46" t="s">
        <v>16</v>
      </c>
      <c r="B61" s="33" t="s">
        <v>193</v>
      </c>
      <c r="C61" s="44"/>
    </row>
    <row r="62" spans="1:3" s="11" customFormat="1" ht="12" customHeight="1" thickBot="1" x14ac:dyDescent="0.3">
      <c r="A62" s="5" t="s">
        <v>12</v>
      </c>
      <c r="B62" s="70" t="s">
        <v>192</v>
      </c>
      <c r="C62" s="3">
        <f>SUM(C63:C65)</f>
        <v>0</v>
      </c>
    </row>
    <row r="63" spans="1:3" s="11" customFormat="1" ht="12" customHeight="1" x14ac:dyDescent="0.25">
      <c r="A63" s="21" t="s">
        <v>191</v>
      </c>
      <c r="B63" s="75" t="s">
        <v>190</v>
      </c>
      <c r="C63" s="71"/>
    </row>
    <row r="64" spans="1:3" s="11" customFormat="1" ht="12" customHeight="1" x14ac:dyDescent="0.25">
      <c r="A64" s="42" t="s">
        <v>189</v>
      </c>
      <c r="B64" s="73" t="s">
        <v>188</v>
      </c>
      <c r="C64" s="71"/>
    </row>
    <row r="65" spans="1:3" s="11" customFormat="1" ht="12" customHeight="1" x14ac:dyDescent="0.25">
      <c r="A65" s="42" t="s">
        <v>187</v>
      </c>
      <c r="B65" s="73" t="s">
        <v>186</v>
      </c>
      <c r="C65" s="71"/>
    </row>
    <row r="66" spans="1:3" s="11" customFormat="1" ht="12" customHeight="1" thickBot="1" x14ac:dyDescent="0.3">
      <c r="A66" s="46" t="s">
        <v>185</v>
      </c>
      <c r="B66" s="33" t="s">
        <v>184</v>
      </c>
      <c r="C66" s="71"/>
    </row>
    <row r="67" spans="1:3" s="11" customFormat="1" ht="12" customHeight="1" thickBot="1" x14ac:dyDescent="0.3">
      <c r="A67" s="85" t="s">
        <v>183</v>
      </c>
      <c r="B67" s="84" t="s">
        <v>182</v>
      </c>
      <c r="C67" s="28">
        <f>+C10+C17+C24+C31+C39+C51+C57+C62</f>
        <v>278483071</v>
      </c>
    </row>
    <row r="68" spans="1:3" s="11" customFormat="1" ht="12" customHeight="1" thickBot="1" x14ac:dyDescent="0.3">
      <c r="A68" s="68" t="s">
        <v>181</v>
      </c>
      <c r="B68" s="70" t="s">
        <v>180</v>
      </c>
      <c r="C68" s="3">
        <f>SUM(C69:C71)</f>
        <v>0</v>
      </c>
    </row>
    <row r="69" spans="1:3" s="11" customFormat="1" ht="12" customHeight="1" x14ac:dyDescent="0.25">
      <c r="A69" s="21" t="s">
        <v>179</v>
      </c>
      <c r="B69" s="75" t="s">
        <v>178</v>
      </c>
      <c r="C69" s="71"/>
    </row>
    <row r="70" spans="1:3" s="11" customFormat="1" ht="12" customHeight="1" x14ac:dyDescent="0.25">
      <c r="A70" s="42" t="s">
        <v>177</v>
      </c>
      <c r="B70" s="73" t="s">
        <v>176</v>
      </c>
      <c r="C70" s="71"/>
    </row>
    <row r="71" spans="1:3" s="11" customFormat="1" ht="12" customHeight="1" thickBot="1" x14ac:dyDescent="0.3">
      <c r="A71" s="46" t="s">
        <v>175</v>
      </c>
      <c r="B71" s="83" t="s">
        <v>174</v>
      </c>
      <c r="C71" s="71"/>
    </row>
    <row r="72" spans="1:3" s="11" customFormat="1" ht="12" customHeight="1" thickBot="1" x14ac:dyDescent="0.3">
      <c r="A72" s="68" t="s">
        <v>173</v>
      </c>
      <c r="B72" s="70" t="s">
        <v>172</v>
      </c>
      <c r="C72" s="3">
        <f>SUM(C73:C76)</f>
        <v>0</v>
      </c>
    </row>
    <row r="73" spans="1:3" s="11" customFormat="1" ht="12" customHeight="1" x14ac:dyDescent="0.25">
      <c r="A73" s="21" t="s">
        <v>171</v>
      </c>
      <c r="B73" s="75" t="s">
        <v>170</v>
      </c>
      <c r="C73" s="71"/>
    </row>
    <row r="74" spans="1:3" s="11" customFormat="1" ht="12" customHeight="1" x14ac:dyDescent="0.25">
      <c r="A74" s="42" t="s">
        <v>169</v>
      </c>
      <c r="B74" s="73" t="s">
        <v>168</v>
      </c>
      <c r="C74" s="71"/>
    </row>
    <row r="75" spans="1:3" s="11" customFormat="1" ht="12" customHeight="1" x14ac:dyDescent="0.25">
      <c r="A75" s="46" t="s">
        <v>167</v>
      </c>
      <c r="B75" s="82" t="s">
        <v>166</v>
      </c>
      <c r="C75" s="81"/>
    </row>
    <row r="76" spans="1:3" s="11" customFormat="1" ht="12" customHeight="1" thickBot="1" x14ac:dyDescent="0.3">
      <c r="A76" s="24" t="s">
        <v>165</v>
      </c>
      <c r="B76" s="78" t="s">
        <v>164</v>
      </c>
      <c r="C76" s="77"/>
    </row>
    <row r="77" spans="1:3" s="11" customFormat="1" ht="12" customHeight="1" thickBot="1" x14ac:dyDescent="0.3">
      <c r="A77" s="68" t="s">
        <v>163</v>
      </c>
      <c r="B77" s="70" t="s">
        <v>162</v>
      </c>
      <c r="C77" s="3">
        <f>SUM(C78:C79)</f>
        <v>45873022</v>
      </c>
    </row>
    <row r="78" spans="1:3" s="11" customFormat="1" ht="12" customHeight="1" x14ac:dyDescent="0.25">
      <c r="A78" s="51" t="s">
        <v>161</v>
      </c>
      <c r="B78" s="80" t="s">
        <v>160</v>
      </c>
      <c r="C78" s="79">
        <v>45873022</v>
      </c>
    </row>
    <row r="79" spans="1:3" s="11" customFormat="1" ht="12" customHeight="1" thickBot="1" x14ac:dyDescent="0.3">
      <c r="A79" s="24" t="s">
        <v>159</v>
      </c>
      <c r="B79" s="78" t="s">
        <v>158</v>
      </c>
      <c r="C79" s="77"/>
    </row>
    <row r="80" spans="1:3" s="11" customFormat="1" ht="12" customHeight="1" thickBot="1" x14ac:dyDescent="0.3">
      <c r="A80" s="68" t="s">
        <v>157</v>
      </c>
      <c r="B80" s="70" t="s">
        <v>156</v>
      </c>
      <c r="C80" s="3">
        <f>SUM(C81:C83)</f>
        <v>0</v>
      </c>
    </row>
    <row r="81" spans="1:3" s="11" customFormat="1" ht="12" customHeight="1" x14ac:dyDescent="0.25">
      <c r="A81" s="21" t="s">
        <v>155</v>
      </c>
      <c r="B81" s="75" t="s">
        <v>154</v>
      </c>
      <c r="C81" s="71"/>
    </row>
    <row r="82" spans="1:3" s="11" customFormat="1" ht="12" customHeight="1" x14ac:dyDescent="0.25">
      <c r="A82" s="42" t="s">
        <v>153</v>
      </c>
      <c r="B82" s="73" t="s">
        <v>152</v>
      </c>
      <c r="C82" s="71"/>
    </row>
    <row r="83" spans="1:3" s="11" customFormat="1" ht="12" customHeight="1" thickBot="1" x14ac:dyDescent="0.3">
      <c r="A83" s="24" t="s">
        <v>151</v>
      </c>
      <c r="B83" s="78" t="s">
        <v>150</v>
      </c>
      <c r="C83" s="77"/>
    </row>
    <row r="84" spans="1:3" s="11" customFormat="1" ht="12" customHeight="1" thickBot="1" x14ac:dyDescent="0.3">
      <c r="A84" s="68" t="s">
        <v>149</v>
      </c>
      <c r="B84" s="70" t="s">
        <v>148</v>
      </c>
      <c r="C84" s="3">
        <f>SUM(C85:C88)</f>
        <v>0</v>
      </c>
    </row>
    <row r="85" spans="1:3" s="11" customFormat="1" ht="12" customHeight="1" x14ac:dyDescent="0.25">
      <c r="A85" s="76" t="s">
        <v>147</v>
      </c>
      <c r="B85" s="75" t="s">
        <v>146</v>
      </c>
      <c r="C85" s="71"/>
    </row>
    <row r="86" spans="1:3" s="11" customFormat="1" ht="12" customHeight="1" x14ac:dyDescent="0.25">
      <c r="A86" s="74" t="s">
        <v>145</v>
      </c>
      <c r="B86" s="73" t="s">
        <v>144</v>
      </c>
      <c r="C86" s="71"/>
    </row>
    <row r="87" spans="1:3" s="11" customFormat="1" ht="12" customHeight="1" x14ac:dyDescent="0.25">
      <c r="A87" s="74" t="s">
        <v>143</v>
      </c>
      <c r="B87" s="73" t="s">
        <v>142</v>
      </c>
      <c r="C87" s="71"/>
    </row>
    <row r="88" spans="1:3" s="11" customFormat="1" ht="12" customHeight="1" thickBot="1" x14ac:dyDescent="0.3">
      <c r="A88" s="72" t="s">
        <v>141</v>
      </c>
      <c r="B88" s="33" t="s">
        <v>140</v>
      </c>
      <c r="C88" s="71"/>
    </row>
    <row r="89" spans="1:3" s="11" customFormat="1" ht="12" customHeight="1" thickBot="1" x14ac:dyDescent="0.3">
      <c r="A89" s="68" t="s">
        <v>139</v>
      </c>
      <c r="B89" s="70" t="s">
        <v>138</v>
      </c>
      <c r="C89" s="69"/>
    </row>
    <row r="90" spans="1:3" s="11" customFormat="1" ht="13.5" customHeight="1" thickBot="1" x14ac:dyDescent="0.3">
      <c r="A90" s="68" t="s">
        <v>137</v>
      </c>
      <c r="B90" s="70" t="s">
        <v>136</v>
      </c>
      <c r="C90" s="69"/>
    </row>
    <row r="91" spans="1:3" s="11" customFormat="1" ht="15.75" customHeight="1" thickBot="1" x14ac:dyDescent="0.3">
      <c r="A91" s="68" t="s">
        <v>135</v>
      </c>
      <c r="B91" s="67" t="s">
        <v>134</v>
      </c>
      <c r="C91" s="28">
        <f>+C68+C72+C77+C80+C84+C90+C89</f>
        <v>45873022</v>
      </c>
    </row>
    <row r="92" spans="1:3" s="11" customFormat="1" ht="16.5" customHeight="1" thickBot="1" x14ac:dyDescent="0.3">
      <c r="A92" s="66" t="s">
        <v>133</v>
      </c>
      <c r="B92" s="65" t="s">
        <v>132</v>
      </c>
      <c r="C92" s="28">
        <f>+C67+C91</f>
        <v>324356093</v>
      </c>
    </row>
    <row r="93" spans="1:3" s="11" customFormat="1" ht="11.1" customHeight="1" x14ac:dyDescent="0.25">
      <c r="A93" s="64"/>
      <c r="B93" s="63"/>
      <c r="C93" s="62"/>
    </row>
    <row r="94" spans="1:3" ht="16.5" customHeight="1" x14ac:dyDescent="0.3">
      <c r="A94" s="61" t="s">
        <v>131</v>
      </c>
      <c r="B94" s="61"/>
      <c r="C94" s="61"/>
    </row>
    <row r="95" spans="1:3" ht="16.5" customHeight="1" thickBot="1" x14ac:dyDescent="0.35">
      <c r="A95" s="60" t="s">
        <v>130</v>
      </c>
      <c r="B95" s="60"/>
      <c r="C95" s="59" t="str">
        <f>C7</f>
        <v>Forintban!</v>
      </c>
    </row>
    <row r="96" spans="1:3" ht="27.75" customHeight="1" thickBot="1" x14ac:dyDescent="0.35">
      <c r="A96" s="58" t="s">
        <v>129</v>
      </c>
      <c r="B96" s="57" t="s">
        <v>128</v>
      </c>
      <c r="C96" s="56" t="str">
        <f>+C8</f>
        <v>2020. évi előirányzat</v>
      </c>
    </row>
    <row r="97" spans="1:3" s="55" customFormat="1" ht="12" customHeight="1" thickBot="1" x14ac:dyDescent="0.25">
      <c r="A97" s="58"/>
      <c r="B97" s="57" t="s">
        <v>127</v>
      </c>
      <c r="C97" s="56" t="s">
        <v>126</v>
      </c>
    </row>
    <row r="98" spans="1:3" ht="12" customHeight="1" thickBot="1" x14ac:dyDescent="0.35">
      <c r="A98" s="54" t="s">
        <v>125</v>
      </c>
      <c r="B98" s="53" t="s">
        <v>124</v>
      </c>
      <c r="C98" s="52">
        <f>C99+C100+C101+C102+C103+C116</f>
        <v>284378829</v>
      </c>
    </row>
    <row r="99" spans="1:3" ht="12" customHeight="1" x14ac:dyDescent="0.3">
      <c r="A99" s="51" t="s">
        <v>123</v>
      </c>
      <c r="B99" s="50" t="s">
        <v>122</v>
      </c>
      <c r="C99" s="49">
        <v>138787280</v>
      </c>
    </row>
    <row r="100" spans="1:3" ht="12" customHeight="1" x14ac:dyDescent="0.3">
      <c r="A100" s="42" t="s">
        <v>121</v>
      </c>
      <c r="B100" s="36" t="s">
        <v>120</v>
      </c>
      <c r="C100" s="34">
        <v>21087698</v>
      </c>
    </row>
    <row r="101" spans="1:3" ht="12" customHeight="1" x14ac:dyDescent="0.3">
      <c r="A101" s="42" t="s">
        <v>119</v>
      </c>
      <c r="B101" s="36" t="s">
        <v>118</v>
      </c>
      <c r="C101" s="44">
        <v>96257733</v>
      </c>
    </row>
    <row r="102" spans="1:3" ht="12" customHeight="1" x14ac:dyDescent="0.3">
      <c r="A102" s="42" t="s">
        <v>117</v>
      </c>
      <c r="B102" s="43" t="s">
        <v>116</v>
      </c>
      <c r="C102" s="44">
        <v>22492920</v>
      </c>
    </row>
    <row r="103" spans="1:3" ht="12" customHeight="1" x14ac:dyDescent="0.3">
      <c r="A103" s="42" t="s">
        <v>115</v>
      </c>
      <c r="B103" s="48" t="s">
        <v>114</v>
      </c>
      <c r="C103" s="44">
        <v>1737048</v>
      </c>
    </row>
    <row r="104" spans="1:3" ht="12" customHeight="1" x14ac:dyDescent="0.3">
      <c r="A104" s="42" t="s">
        <v>113</v>
      </c>
      <c r="B104" s="36" t="s">
        <v>112</v>
      </c>
      <c r="C104" s="44"/>
    </row>
    <row r="105" spans="1:3" ht="12" customHeight="1" x14ac:dyDescent="0.3">
      <c r="A105" s="42" t="s">
        <v>111</v>
      </c>
      <c r="B105" s="45" t="s">
        <v>110</v>
      </c>
      <c r="C105" s="44"/>
    </row>
    <row r="106" spans="1:3" ht="12" customHeight="1" x14ac:dyDescent="0.3">
      <c r="A106" s="42" t="s">
        <v>109</v>
      </c>
      <c r="B106" s="45" t="s">
        <v>108</v>
      </c>
      <c r="C106" s="44"/>
    </row>
    <row r="107" spans="1:3" ht="12" customHeight="1" x14ac:dyDescent="0.3">
      <c r="A107" s="42" t="s">
        <v>107</v>
      </c>
      <c r="B107" s="47" t="s">
        <v>106</v>
      </c>
      <c r="C107" s="44"/>
    </row>
    <row r="108" spans="1:3" ht="12" customHeight="1" x14ac:dyDescent="0.3">
      <c r="A108" s="42" t="s">
        <v>105</v>
      </c>
      <c r="B108" s="30" t="s">
        <v>104</v>
      </c>
      <c r="C108" s="44"/>
    </row>
    <row r="109" spans="1:3" ht="12" customHeight="1" x14ac:dyDescent="0.3">
      <c r="A109" s="42" t="s">
        <v>103</v>
      </c>
      <c r="B109" s="30" t="s">
        <v>69</v>
      </c>
      <c r="C109" s="44"/>
    </row>
    <row r="110" spans="1:3" ht="12" customHeight="1" x14ac:dyDescent="0.3">
      <c r="A110" s="42" t="s">
        <v>102</v>
      </c>
      <c r="B110" s="47" t="s">
        <v>101</v>
      </c>
      <c r="C110" s="44">
        <v>1737048</v>
      </c>
    </row>
    <row r="111" spans="1:3" ht="12" customHeight="1" x14ac:dyDescent="0.3">
      <c r="A111" s="42" t="s">
        <v>100</v>
      </c>
      <c r="B111" s="47" t="s">
        <v>99</v>
      </c>
      <c r="C111" s="44"/>
    </row>
    <row r="112" spans="1:3" ht="12" customHeight="1" x14ac:dyDescent="0.3">
      <c r="A112" s="42" t="s">
        <v>98</v>
      </c>
      <c r="B112" s="30" t="s">
        <v>63</v>
      </c>
      <c r="C112" s="44"/>
    </row>
    <row r="113" spans="1:3" ht="12" customHeight="1" x14ac:dyDescent="0.3">
      <c r="A113" s="27" t="s">
        <v>97</v>
      </c>
      <c r="B113" s="45" t="s">
        <v>96</v>
      </c>
      <c r="C113" s="44"/>
    </row>
    <row r="114" spans="1:3" ht="12" customHeight="1" x14ac:dyDescent="0.3">
      <c r="A114" s="42" t="s">
        <v>95</v>
      </c>
      <c r="B114" s="45" t="s">
        <v>94</v>
      </c>
      <c r="C114" s="44"/>
    </row>
    <row r="115" spans="1:3" ht="12" customHeight="1" x14ac:dyDescent="0.3">
      <c r="A115" s="46" t="s">
        <v>93</v>
      </c>
      <c r="B115" s="45" t="s">
        <v>92</v>
      </c>
      <c r="C115" s="44"/>
    </row>
    <row r="116" spans="1:3" ht="12" customHeight="1" x14ac:dyDescent="0.3">
      <c r="A116" s="42" t="s">
        <v>91</v>
      </c>
      <c r="B116" s="43" t="s">
        <v>90</v>
      </c>
      <c r="C116" s="34">
        <v>4016150</v>
      </c>
    </row>
    <row r="117" spans="1:3" ht="12" customHeight="1" x14ac:dyDescent="0.3">
      <c r="A117" s="42" t="s">
        <v>89</v>
      </c>
      <c r="B117" s="36" t="s">
        <v>88</v>
      </c>
      <c r="C117" s="34">
        <v>2500000</v>
      </c>
    </row>
    <row r="118" spans="1:3" ht="12" customHeight="1" thickBot="1" x14ac:dyDescent="0.35">
      <c r="A118" s="24" t="s">
        <v>87</v>
      </c>
      <c r="B118" s="41" t="s">
        <v>86</v>
      </c>
      <c r="C118" s="40">
        <v>1516150</v>
      </c>
    </row>
    <row r="119" spans="1:3" ht="12" customHeight="1" thickBot="1" x14ac:dyDescent="0.35">
      <c r="A119" s="39" t="s">
        <v>1</v>
      </c>
      <c r="B119" s="38" t="s">
        <v>85</v>
      </c>
      <c r="C119" s="37">
        <f>+C120+C122+C124</f>
        <v>33813200</v>
      </c>
    </row>
    <row r="120" spans="1:3" ht="12" customHeight="1" x14ac:dyDescent="0.3">
      <c r="A120" s="21" t="s">
        <v>84</v>
      </c>
      <c r="B120" s="36" t="s">
        <v>83</v>
      </c>
      <c r="C120" s="35">
        <v>33813200</v>
      </c>
    </row>
    <row r="121" spans="1:3" ht="12" customHeight="1" x14ac:dyDescent="0.3">
      <c r="A121" s="21" t="s">
        <v>82</v>
      </c>
      <c r="B121" s="29" t="s">
        <v>81</v>
      </c>
      <c r="C121" s="35"/>
    </row>
    <row r="122" spans="1:3" ht="12" customHeight="1" x14ac:dyDescent="0.3">
      <c r="A122" s="21" t="s">
        <v>80</v>
      </c>
      <c r="B122" s="29" t="s">
        <v>79</v>
      </c>
      <c r="C122" s="34"/>
    </row>
    <row r="123" spans="1:3" ht="12" customHeight="1" x14ac:dyDescent="0.3">
      <c r="A123" s="21" t="s">
        <v>78</v>
      </c>
      <c r="B123" s="29" t="s">
        <v>77</v>
      </c>
      <c r="C123" s="19"/>
    </row>
    <row r="124" spans="1:3" ht="12" customHeight="1" x14ac:dyDescent="0.3">
      <c r="A124" s="21" t="s">
        <v>76</v>
      </c>
      <c r="B124" s="33" t="s">
        <v>75</v>
      </c>
      <c r="C124" s="19"/>
    </row>
    <row r="125" spans="1:3" ht="12" customHeight="1" x14ac:dyDescent="0.3">
      <c r="A125" s="21" t="s">
        <v>74</v>
      </c>
      <c r="B125" s="32" t="s">
        <v>73</v>
      </c>
      <c r="C125" s="19"/>
    </row>
    <row r="126" spans="1:3" ht="12" customHeight="1" x14ac:dyDescent="0.3">
      <c r="A126" s="21" t="s">
        <v>72</v>
      </c>
      <c r="B126" s="31" t="s">
        <v>71</v>
      </c>
      <c r="C126" s="19"/>
    </row>
    <row r="127" spans="1:3" x14ac:dyDescent="0.3">
      <c r="A127" s="21" t="s">
        <v>70</v>
      </c>
      <c r="B127" s="30" t="s">
        <v>69</v>
      </c>
      <c r="C127" s="19"/>
    </row>
    <row r="128" spans="1:3" ht="12" customHeight="1" x14ac:dyDescent="0.3">
      <c r="A128" s="21" t="s">
        <v>68</v>
      </c>
      <c r="B128" s="30" t="s">
        <v>67</v>
      </c>
      <c r="C128" s="19"/>
    </row>
    <row r="129" spans="1:3" ht="12" customHeight="1" x14ac:dyDescent="0.3">
      <c r="A129" s="21" t="s">
        <v>66</v>
      </c>
      <c r="B129" s="30" t="s">
        <v>65</v>
      </c>
      <c r="C129" s="19"/>
    </row>
    <row r="130" spans="1:3" ht="12" customHeight="1" x14ac:dyDescent="0.3">
      <c r="A130" s="21" t="s">
        <v>64</v>
      </c>
      <c r="B130" s="30" t="s">
        <v>63</v>
      </c>
      <c r="C130" s="19"/>
    </row>
    <row r="131" spans="1:3" ht="12" customHeight="1" x14ac:dyDescent="0.3">
      <c r="A131" s="21" t="s">
        <v>62</v>
      </c>
      <c r="B131" s="30" t="s">
        <v>61</v>
      </c>
      <c r="C131" s="19"/>
    </row>
    <row r="132" spans="1:3" ht="16.2" thickBot="1" x14ac:dyDescent="0.35">
      <c r="A132" s="27" t="s">
        <v>60</v>
      </c>
      <c r="B132" s="30" t="s">
        <v>59</v>
      </c>
      <c r="C132" s="25"/>
    </row>
    <row r="133" spans="1:3" ht="12" customHeight="1" thickBot="1" x14ac:dyDescent="0.35">
      <c r="A133" s="5" t="s">
        <v>58</v>
      </c>
      <c r="B133" s="17" t="s">
        <v>57</v>
      </c>
      <c r="C133" s="3">
        <f>+C98+C119</f>
        <v>318192029</v>
      </c>
    </row>
    <row r="134" spans="1:3" ht="12" customHeight="1" thickBot="1" x14ac:dyDescent="0.35">
      <c r="A134" s="5" t="s">
        <v>56</v>
      </c>
      <c r="B134" s="17" t="s">
        <v>55</v>
      </c>
      <c r="C134" s="3">
        <f>+C135+C136+C137</f>
        <v>0</v>
      </c>
    </row>
    <row r="135" spans="1:3" ht="12" customHeight="1" x14ac:dyDescent="0.3">
      <c r="A135" s="21" t="s">
        <v>54</v>
      </c>
      <c r="B135" s="29" t="s">
        <v>53</v>
      </c>
      <c r="C135" s="19"/>
    </row>
    <row r="136" spans="1:3" ht="12" customHeight="1" x14ac:dyDescent="0.3">
      <c r="A136" s="21" t="s">
        <v>52</v>
      </c>
      <c r="B136" s="29" t="s">
        <v>51</v>
      </c>
      <c r="C136" s="19"/>
    </row>
    <row r="137" spans="1:3" ht="12" customHeight="1" thickBot="1" x14ac:dyDescent="0.35">
      <c r="A137" s="27" t="s">
        <v>50</v>
      </c>
      <c r="B137" s="29" t="s">
        <v>49</v>
      </c>
      <c r="C137" s="19"/>
    </row>
    <row r="138" spans="1:3" ht="12" customHeight="1" thickBot="1" x14ac:dyDescent="0.35">
      <c r="A138" s="5" t="s">
        <v>48</v>
      </c>
      <c r="B138" s="17" t="s">
        <v>47</v>
      </c>
      <c r="C138" s="3">
        <f>SUM(C139:C144)</f>
        <v>0</v>
      </c>
    </row>
    <row r="139" spans="1:3" ht="12" customHeight="1" x14ac:dyDescent="0.3">
      <c r="A139" s="21" t="s">
        <v>46</v>
      </c>
      <c r="B139" s="20" t="s">
        <v>45</v>
      </c>
      <c r="C139" s="19"/>
    </row>
    <row r="140" spans="1:3" ht="12" customHeight="1" x14ac:dyDescent="0.3">
      <c r="A140" s="21" t="s">
        <v>44</v>
      </c>
      <c r="B140" s="20" t="s">
        <v>43</v>
      </c>
      <c r="C140" s="19"/>
    </row>
    <row r="141" spans="1:3" ht="12" customHeight="1" x14ac:dyDescent="0.3">
      <c r="A141" s="21" t="s">
        <v>42</v>
      </c>
      <c r="B141" s="20" t="s">
        <v>41</v>
      </c>
      <c r="C141" s="19"/>
    </row>
    <row r="142" spans="1:3" ht="12" customHeight="1" x14ac:dyDescent="0.3">
      <c r="A142" s="21" t="s">
        <v>40</v>
      </c>
      <c r="B142" s="20" t="s">
        <v>39</v>
      </c>
      <c r="C142" s="19"/>
    </row>
    <row r="143" spans="1:3" ht="12" customHeight="1" x14ac:dyDescent="0.3">
      <c r="A143" s="27" t="s">
        <v>38</v>
      </c>
      <c r="B143" s="26" t="s">
        <v>37</v>
      </c>
      <c r="C143" s="25"/>
    </row>
    <row r="144" spans="1:3" ht="12" customHeight="1" thickBot="1" x14ac:dyDescent="0.35">
      <c r="A144" s="24" t="s">
        <v>36</v>
      </c>
      <c r="B144" s="23" t="s">
        <v>35</v>
      </c>
      <c r="C144" s="22"/>
    </row>
    <row r="145" spans="1:9" ht="12" customHeight="1" thickBot="1" x14ac:dyDescent="0.35">
      <c r="A145" s="5" t="s">
        <v>34</v>
      </c>
      <c r="B145" s="17" t="s">
        <v>33</v>
      </c>
      <c r="C145" s="28">
        <f>+C146+C147+C148+C149</f>
        <v>6164064</v>
      </c>
    </row>
    <row r="146" spans="1:9" ht="12" customHeight="1" x14ac:dyDescent="0.3">
      <c r="A146" s="21" t="s">
        <v>32</v>
      </c>
      <c r="B146" s="20" t="s">
        <v>31</v>
      </c>
      <c r="C146" s="19"/>
    </row>
    <row r="147" spans="1:9" ht="12" customHeight="1" x14ac:dyDescent="0.3">
      <c r="A147" s="21" t="s">
        <v>30</v>
      </c>
      <c r="B147" s="20" t="s">
        <v>29</v>
      </c>
      <c r="C147" s="19">
        <v>6164064</v>
      </c>
    </row>
    <row r="148" spans="1:9" ht="12" customHeight="1" x14ac:dyDescent="0.3">
      <c r="A148" s="27" t="s">
        <v>28</v>
      </c>
      <c r="B148" s="26" t="s">
        <v>27</v>
      </c>
      <c r="C148" s="25"/>
    </row>
    <row r="149" spans="1:9" ht="12" customHeight="1" thickBot="1" x14ac:dyDescent="0.35">
      <c r="A149" s="24" t="s">
        <v>26</v>
      </c>
      <c r="B149" s="23" t="s">
        <v>25</v>
      </c>
      <c r="C149" s="22"/>
    </row>
    <row r="150" spans="1:9" ht="12" customHeight="1" thickBot="1" x14ac:dyDescent="0.35">
      <c r="A150" s="5" t="s">
        <v>24</v>
      </c>
      <c r="B150" s="17" t="s">
        <v>23</v>
      </c>
      <c r="C150" s="12">
        <f>SUM(C151:C155)</f>
        <v>0</v>
      </c>
    </row>
    <row r="151" spans="1:9" ht="12" customHeight="1" x14ac:dyDescent="0.3">
      <c r="A151" s="21" t="s">
        <v>22</v>
      </c>
      <c r="B151" s="20" t="s">
        <v>21</v>
      </c>
      <c r="C151" s="19"/>
    </row>
    <row r="152" spans="1:9" ht="12" customHeight="1" x14ac:dyDescent="0.3">
      <c r="A152" s="21" t="s">
        <v>20</v>
      </c>
      <c r="B152" s="20" t="s">
        <v>19</v>
      </c>
      <c r="C152" s="19"/>
    </row>
    <row r="153" spans="1:9" ht="12" customHeight="1" x14ac:dyDescent="0.3">
      <c r="A153" s="21" t="s">
        <v>18</v>
      </c>
      <c r="B153" s="20" t="s">
        <v>17</v>
      </c>
      <c r="C153" s="19"/>
    </row>
    <row r="154" spans="1:9" ht="12" customHeight="1" x14ac:dyDescent="0.3">
      <c r="A154" s="21" t="s">
        <v>16</v>
      </c>
      <c r="B154" s="20" t="s">
        <v>15</v>
      </c>
      <c r="C154" s="19"/>
    </row>
    <row r="155" spans="1:9" ht="12" customHeight="1" thickBot="1" x14ac:dyDescent="0.35">
      <c r="A155" s="21" t="s">
        <v>14</v>
      </c>
      <c r="B155" s="20" t="s">
        <v>13</v>
      </c>
      <c r="C155" s="19"/>
    </row>
    <row r="156" spans="1:9" ht="12" customHeight="1" thickBot="1" x14ac:dyDescent="0.35">
      <c r="A156" s="5" t="s">
        <v>12</v>
      </c>
      <c r="B156" s="17" t="s">
        <v>11</v>
      </c>
      <c r="C156" s="18"/>
    </row>
    <row r="157" spans="1:9" ht="12" customHeight="1" thickBot="1" x14ac:dyDescent="0.35">
      <c r="A157" s="5" t="s">
        <v>10</v>
      </c>
      <c r="B157" s="17" t="s">
        <v>9</v>
      </c>
      <c r="C157" s="18"/>
    </row>
    <row r="158" spans="1:9" ht="15.15" customHeight="1" thickBot="1" x14ac:dyDescent="0.35">
      <c r="A158" s="5" t="s">
        <v>8</v>
      </c>
      <c r="B158" s="17" t="s">
        <v>7</v>
      </c>
      <c r="C158" s="12">
        <f>+C134+C138+C145+C150+C156+C157</f>
        <v>6164064</v>
      </c>
      <c r="F158" s="16"/>
      <c r="G158" s="15"/>
      <c r="H158" s="15"/>
      <c r="I158" s="15"/>
    </row>
    <row r="159" spans="1:9" s="11" customFormat="1" ht="17.25" customHeight="1" thickBot="1" x14ac:dyDescent="0.3">
      <c r="A159" s="14" t="s">
        <v>6</v>
      </c>
      <c r="B159" s="13" t="s">
        <v>5</v>
      </c>
      <c r="C159" s="12">
        <f>+C133+C158</f>
        <v>324356093</v>
      </c>
    </row>
    <row r="160" spans="1:9" ht="10.5" customHeight="1" x14ac:dyDescent="0.3">
      <c r="A160" s="107"/>
      <c r="B160" s="107"/>
      <c r="C160" s="9">
        <f>C92-C159</f>
        <v>0</v>
      </c>
    </row>
    <row r="161" spans="1:3" x14ac:dyDescent="0.3">
      <c r="A161" s="8" t="s">
        <v>4</v>
      </c>
      <c r="B161" s="8"/>
      <c r="C161" s="8"/>
    </row>
    <row r="162" spans="1:3" ht="15.15" customHeight="1" thickBot="1" x14ac:dyDescent="0.35">
      <c r="A162" s="7" t="s">
        <v>3</v>
      </c>
      <c r="B162" s="7"/>
      <c r="C162" s="6" t="str">
        <f>C95</f>
        <v>Forintban!</v>
      </c>
    </row>
    <row r="163" spans="1:3" ht="13.5" customHeight="1" thickBot="1" x14ac:dyDescent="0.35">
      <c r="A163" s="5">
        <v>1</v>
      </c>
      <c r="B163" s="4" t="s">
        <v>2</v>
      </c>
      <c r="C163" s="3">
        <f>+C67-C133</f>
        <v>-39708958</v>
      </c>
    </row>
    <row r="164" spans="1:3" ht="27.75" customHeight="1" thickBot="1" x14ac:dyDescent="0.35">
      <c r="A164" s="5" t="s">
        <v>1</v>
      </c>
      <c r="B164" s="4" t="s">
        <v>0</v>
      </c>
      <c r="C164" s="3">
        <f>C91-C158</f>
        <v>39708958</v>
      </c>
    </row>
  </sheetData>
  <sheetProtection selectLockedCells="1" selectUnlockedCells="1"/>
  <mergeCells count="7">
    <mergeCell ref="A162:B162"/>
    <mergeCell ref="B1:C1"/>
    <mergeCell ref="A6:C6"/>
    <mergeCell ref="A7:B7"/>
    <mergeCell ref="A94:C94"/>
    <mergeCell ref="A95:B95"/>
    <mergeCell ref="A161:C161"/>
  </mergeCells>
  <printOptions horizontalCentered="1"/>
  <pageMargins left="0.6694444444444444" right="0.6694444444444444" top="0.86597222222222225" bottom="0.86597222222222225" header="0.51180555555555551" footer="0.51180555555555551"/>
  <pageSetup paperSize="9" scale="74" firstPageNumber="0" orientation="portrait" horizontalDpi="300" verticalDpi="300"/>
  <headerFooter alignWithMargins="0"/>
  <rowBreaks count="2" manualBreakCount="2">
    <brk id="67" max="16383" man="1"/>
    <brk id="144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5D1D2C-8009-4C6A-9983-90C48D424B78}">
  <sheetPr>
    <tabColor indexed="50"/>
  </sheetPr>
  <dimension ref="A1:I164"/>
  <sheetViews>
    <sheetView zoomScale="120" zoomScaleNormal="120" zoomScaleSheetLayoutView="100" workbookViewId="0">
      <selection activeCell="B1" sqref="B1:C1"/>
    </sheetView>
  </sheetViews>
  <sheetFormatPr defaultColWidth="9.33203125" defaultRowHeight="15.6" x14ac:dyDescent="0.3"/>
  <cols>
    <col min="1" max="1" width="9.44140625" style="1" customWidth="1"/>
    <col min="2" max="2" width="99.33203125" style="1" customWidth="1"/>
    <col min="3" max="3" width="21.6640625" style="2" customWidth="1"/>
    <col min="4" max="4" width="9" style="1" customWidth="1"/>
    <col min="5" max="16384" width="9.33203125" style="1"/>
  </cols>
  <sheetData>
    <row r="1" spans="1:3" ht="18.75" customHeight="1" x14ac:dyDescent="0.3">
      <c r="B1" s="114" t="s">
        <v>274</v>
      </c>
      <c r="C1" s="114"/>
    </row>
    <row r="2" spans="1:3" ht="21.9" customHeight="1" x14ac:dyDescent="0.3">
      <c r="A2" s="113"/>
      <c r="B2" s="112" t="s">
        <v>269</v>
      </c>
      <c r="C2" s="111"/>
    </row>
    <row r="3" spans="1:3" ht="21.9" customHeight="1" x14ac:dyDescent="0.3">
      <c r="A3" s="111"/>
      <c r="B3" s="112" t="str">
        <f>'1.2.mell.'!B3</f>
        <v>2020. ÉVI KÖLTSÉGVETÉS</v>
      </c>
      <c r="C3" s="111"/>
    </row>
    <row r="4" spans="1:3" ht="21.9" customHeight="1" x14ac:dyDescent="0.3">
      <c r="A4" s="111"/>
      <c r="B4" s="112" t="s">
        <v>273</v>
      </c>
      <c r="C4" s="111"/>
    </row>
    <row r="5" spans="1:3" ht="21.9" customHeight="1" x14ac:dyDescent="0.3"/>
    <row r="6" spans="1:3" ht="15.15" customHeight="1" x14ac:dyDescent="0.3">
      <c r="A6" s="61" t="s">
        <v>267</v>
      </c>
      <c r="B6" s="61"/>
      <c r="C6" s="61"/>
    </row>
    <row r="7" spans="1:3" ht="15.15" customHeight="1" thickBot="1" x14ac:dyDescent="0.35">
      <c r="A7" s="7" t="s">
        <v>266</v>
      </c>
      <c r="B7" s="7"/>
      <c r="C7" s="6" t="str">
        <f>CONCATENATE('1.1.mell.'!C7)</f>
        <v>Forintban!</v>
      </c>
    </row>
    <row r="8" spans="1:3" ht="24" customHeight="1" thickBot="1" x14ac:dyDescent="0.35">
      <c r="A8" s="110" t="s">
        <v>129</v>
      </c>
      <c r="B8" s="109" t="s">
        <v>264</v>
      </c>
      <c r="C8" s="108" t="str">
        <f>+CONCATENATE(LEFT([1]KV_ÖSSZEFÜGGÉSEK!A5,4),". évi előirányzat")</f>
        <v>2020. évi előirányzat</v>
      </c>
    </row>
    <row r="9" spans="1:3" s="55" customFormat="1" ht="12" customHeight="1" thickBot="1" x14ac:dyDescent="0.25">
      <c r="A9" s="94"/>
      <c r="B9" s="93" t="s">
        <v>127</v>
      </c>
      <c r="C9" s="92" t="s">
        <v>126</v>
      </c>
    </row>
    <row r="10" spans="1:3" s="11" customFormat="1" ht="12" customHeight="1" thickBot="1" x14ac:dyDescent="0.3">
      <c r="A10" s="5" t="s">
        <v>125</v>
      </c>
      <c r="B10" s="84" t="s">
        <v>263</v>
      </c>
      <c r="C10" s="3">
        <f>+C11+C12+C13+C14+C15+C16</f>
        <v>0</v>
      </c>
    </row>
    <row r="11" spans="1:3" s="11" customFormat="1" ht="12" customHeight="1" x14ac:dyDescent="0.25">
      <c r="A11" s="21" t="s">
        <v>123</v>
      </c>
      <c r="B11" s="75" t="s">
        <v>262</v>
      </c>
      <c r="C11" s="35"/>
    </row>
    <row r="12" spans="1:3" s="11" customFormat="1" ht="12" customHeight="1" x14ac:dyDescent="0.25">
      <c r="A12" s="42" t="s">
        <v>121</v>
      </c>
      <c r="B12" s="73" t="s">
        <v>261</v>
      </c>
      <c r="C12" s="34"/>
    </row>
    <row r="13" spans="1:3" s="11" customFormat="1" ht="12" customHeight="1" x14ac:dyDescent="0.25">
      <c r="A13" s="42" t="s">
        <v>119</v>
      </c>
      <c r="B13" s="73" t="s">
        <v>260</v>
      </c>
      <c r="C13" s="34"/>
    </row>
    <row r="14" spans="1:3" s="11" customFormat="1" ht="12" customHeight="1" x14ac:dyDescent="0.25">
      <c r="A14" s="42" t="s">
        <v>117</v>
      </c>
      <c r="B14" s="73" t="s">
        <v>259</v>
      </c>
      <c r="C14" s="34"/>
    </row>
    <row r="15" spans="1:3" s="11" customFormat="1" ht="12" customHeight="1" x14ac:dyDescent="0.25">
      <c r="A15" s="42" t="s">
        <v>258</v>
      </c>
      <c r="B15" s="32" t="s">
        <v>257</v>
      </c>
      <c r="C15" s="34"/>
    </row>
    <row r="16" spans="1:3" s="11" customFormat="1" ht="12" customHeight="1" thickBot="1" x14ac:dyDescent="0.3">
      <c r="A16" s="46" t="s">
        <v>113</v>
      </c>
      <c r="B16" s="33" t="s">
        <v>256</v>
      </c>
      <c r="C16" s="34"/>
    </row>
    <row r="17" spans="1:3" s="11" customFormat="1" ht="12" customHeight="1" thickBot="1" x14ac:dyDescent="0.3">
      <c r="A17" s="5" t="s">
        <v>1</v>
      </c>
      <c r="B17" s="70" t="s">
        <v>255</v>
      </c>
      <c r="C17" s="3">
        <f>+C18+C19+C20+C21+C22</f>
        <v>0</v>
      </c>
    </row>
    <row r="18" spans="1:3" s="11" customFormat="1" ht="12" customHeight="1" x14ac:dyDescent="0.25">
      <c r="A18" s="21" t="s">
        <v>84</v>
      </c>
      <c r="B18" s="75" t="s">
        <v>254</v>
      </c>
      <c r="C18" s="35"/>
    </row>
    <row r="19" spans="1:3" s="11" customFormat="1" ht="12" customHeight="1" x14ac:dyDescent="0.25">
      <c r="A19" s="42" t="s">
        <v>82</v>
      </c>
      <c r="B19" s="73" t="s">
        <v>253</v>
      </c>
      <c r="C19" s="34"/>
    </row>
    <row r="20" spans="1:3" s="11" customFormat="1" ht="12" customHeight="1" x14ac:dyDescent="0.25">
      <c r="A20" s="42" t="s">
        <v>80</v>
      </c>
      <c r="B20" s="73" t="s">
        <v>252</v>
      </c>
      <c r="C20" s="34"/>
    </row>
    <row r="21" spans="1:3" s="11" customFormat="1" ht="12" customHeight="1" x14ac:dyDescent="0.25">
      <c r="A21" s="42" t="s">
        <v>78</v>
      </c>
      <c r="B21" s="73" t="s">
        <v>251</v>
      </c>
      <c r="C21" s="34"/>
    </row>
    <row r="22" spans="1:3" s="11" customFormat="1" ht="12" customHeight="1" x14ac:dyDescent="0.25">
      <c r="A22" s="42" t="s">
        <v>76</v>
      </c>
      <c r="B22" s="73" t="s">
        <v>250</v>
      </c>
      <c r="C22" s="34"/>
    </row>
    <row r="23" spans="1:3" s="11" customFormat="1" ht="12" customHeight="1" thickBot="1" x14ac:dyDescent="0.3">
      <c r="A23" s="46" t="s">
        <v>74</v>
      </c>
      <c r="B23" s="33" t="s">
        <v>249</v>
      </c>
      <c r="C23" s="44"/>
    </row>
    <row r="24" spans="1:3" s="11" customFormat="1" ht="12" customHeight="1" thickBot="1" x14ac:dyDescent="0.3">
      <c r="A24" s="5" t="s">
        <v>58</v>
      </c>
      <c r="B24" s="84" t="s">
        <v>248</v>
      </c>
      <c r="C24" s="3">
        <f>+C25+C26+C27+C28+C29</f>
        <v>0</v>
      </c>
    </row>
    <row r="25" spans="1:3" s="11" customFormat="1" ht="12" customHeight="1" x14ac:dyDescent="0.25">
      <c r="A25" s="21" t="s">
        <v>247</v>
      </c>
      <c r="B25" s="75" t="s">
        <v>246</v>
      </c>
      <c r="C25" s="35"/>
    </row>
    <row r="26" spans="1:3" s="11" customFormat="1" ht="12" customHeight="1" x14ac:dyDescent="0.25">
      <c r="A26" s="42" t="s">
        <v>245</v>
      </c>
      <c r="B26" s="73" t="s">
        <v>244</v>
      </c>
      <c r="C26" s="34"/>
    </row>
    <row r="27" spans="1:3" s="11" customFormat="1" ht="12" customHeight="1" x14ac:dyDescent="0.25">
      <c r="A27" s="42" t="s">
        <v>243</v>
      </c>
      <c r="B27" s="73" t="s">
        <v>242</v>
      </c>
      <c r="C27" s="34"/>
    </row>
    <row r="28" spans="1:3" s="11" customFormat="1" ht="12" customHeight="1" x14ac:dyDescent="0.25">
      <c r="A28" s="42" t="s">
        <v>241</v>
      </c>
      <c r="B28" s="73" t="s">
        <v>240</v>
      </c>
      <c r="C28" s="34"/>
    </row>
    <row r="29" spans="1:3" s="11" customFormat="1" ht="12" customHeight="1" x14ac:dyDescent="0.25">
      <c r="A29" s="42" t="s">
        <v>239</v>
      </c>
      <c r="B29" s="73" t="s">
        <v>238</v>
      </c>
      <c r="C29" s="34"/>
    </row>
    <row r="30" spans="1:3" s="88" customFormat="1" ht="12" customHeight="1" thickBot="1" x14ac:dyDescent="0.3">
      <c r="A30" s="46" t="s">
        <v>237</v>
      </c>
      <c r="B30" s="90" t="s">
        <v>236</v>
      </c>
      <c r="C30" s="89"/>
    </row>
    <row r="31" spans="1:3" s="11" customFormat="1" ht="12" customHeight="1" thickBot="1" x14ac:dyDescent="0.3">
      <c r="A31" s="5" t="s">
        <v>235</v>
      </c>
      <c r="B31" s="84" t="s">
        <v>234</v>
      </c>
      <c r="C31" s="28">
        <f>SUM(C32:C38)</f>
        <v>400000</v>
      </c>
    </row>
    <row r="32" spans="1:3" s="11" customFormat="1" ht="12" customHeight="1" x14ac:dyDescent="0.25">
      <c r="A32" s="21" t="s">
        <v>54</v>
      </c>
      <c r="B32" s="75" t="str">
        <f>'1.1.mell.'!B32</f>
        <v>Építményadó</v>
      </c>
      <c r="C32" s="35"/>
    </row>
    <row r="33" spans="1:3" s="11" customFormat="1" ht="12" customHeight="1" x14ac:dyDescent="0.25">
      <c r="A33" s="42" t="s">
        <v>52</v>
      </c>
      <c r="B33" s="75" t="str">
        <f>'1.1.mell.'!B33</f>
        <v>Idegenforgalmi adó</v>
      </c>
      <c r="C33" s="34"/>
    </row>
    <row r="34" spans="1:3" s="11" customFormat="1" ht="12" customHeight="1" x14ac:dyDescent="0.25">
      <c r="A34" s="42" t="s">
        <v>50</v>
      </c>
      <c r="B34" s="75" t="str">
        <f>'1.1.mell.'!B34</f>
        <v>Iparűzési adó</v>
      </c>
      <c r="C34" s="34">
        <v>400000</v>
      </c>
    </row>
    <row r="35" spans="1:3" s="11" customFormat="1" ht="12" customHeight="1" x14ac:dyDescent="0.25">
      <c r="A35" s="42" t="s">
        <v>230</v>
      </c>
      <c r="B35" s="75" t="str">
        <f>'1.1.mell.'!B35</f>
        <v xml:space="preserve">Talajterhelési díj </v>
      </c>
      <c r="C35" s="34"/>
    </row>
    <row r="36" spans="1:3" s="11" customFormat="1" ht="12" customHeight="1" x14ac:dyDescent="0.25">
      <c r="A36" s="42" t="s">
        <v>228</v>
      </c>
      <c r="B36" s="75" t="str">
        <f>'1.1.mell.'!B36</f>
        <v>Gépjárműadó</v>
      </c>
      <c r="C36" s="34"/>
    </row>
    <row r="37" spans="1:3" s="11" customFormat="1" ht="12" customHeight="1" x14ac:dyDescent="0.25">
      <c r="A37" s="42" t="s">
        <v>226</v>
      </c>
      <c r="B37" s="75" t="str">
        <f>'1.1.mell.'!B37</f>
        <v>Telekadó</v>
      </c>
      <c r="C37" s="34"/>
    </row>
    <row r="38" spans="1:3" s="11" customFormat="1" ht="12" customHeight="1" thickBot="1" x14ac:dyDescent="0.3">
      <c r="A38" s="46" t="s">
        <v>224</v>
      </c>
      <c r="B38" s="75" t="str">
        <f>'1.1.mell.'!B38</f>
        <v>Kommunális adó</v>
      </c>
      <c r="C38" s="44"/>
    </row>
    <row r="39" spans="1:3" s="11" customFormat="1" ht="12" customHeight="1" thickBot="1" x14ac:dyDescent="0.3">
      <c r="A39" s="5" t="s">
        <v>48</v>
      </c>
      <c r="B39" s="84" t="s">
        <v>222</v>
      </c>
      <c r="C39" s="3">
        <f>SUM(C40:C50)</f>
        <v>0</v>
      </c>
    </row>
    <row r="40" spans="1:3" s="11" customFormat="1" ht="12" customHeight="1" x14ac:dyDescent="0.25">
      <c r="A40" s="21" t="s">
        <v>46</v>
      </c>
      <c r="B40" s="75" t="s">
        <v>221</v>
      </c>
      <c r="C40" s="35"/>
    </row>
    <row r="41" spans="1:3" s="11" customFormat="1" ht="12" customHeight="1" x14ac:dyDescent="0.25">
      <c r="A41" s="42" t="s">
        <v>44</v>
      </c>
      <c r="B41" s="73" t="s">
        <v>220</v>
      </c>
      <c r="C41" s="34"/>
    </row>
    <row r="42" spans="1:3" s="11" customFormat="1" ht="12" customHeight="1" x14ac:dyDescent="0.25">
      <c r="A42" s="42" t="s">
        <v>42</v>
      </c>
      <c r="B42" s="73" t="s">
        <v>219</v>
      </c>
      <c r="C42" s="34"/>
    </row>
    <row r="43" spans="1:3" s="11" customFormat="1" ht="12" customHeight="1" x14ac:dyDescent="0.25">
      <c r="A43" s="42" t="s">
        <v>40</v>
      </c>
      <c r="B43" s="73" t="s">
        <v>218</v>
      </c>
      <c r="C43" s="34"/>
    </row>
    <row r="44" spans="1:3" s="11" customFormat="1" ht="12" customHeight="1" x14ac:dyDescent="0.25">
      <c r="A44" s="42" t="s">
        <v>38</v>
      </c>
      <c r="B44" s="73" t="s">
        <v>217</v>
      </c>
      <c r="C44" s="34"/>
    </row>
    <row r="45" spans="1:3" s="11" customFormat="1" ht="12" customHeight="1" x14ac:dyDescent="0.25">
      <c r="A45" s="42" t="s">
        <v>36</v>
      </c>
      <c r="B45" s="73" t="s">
        <v>216</v>
      </c>
      <c r="C45" s="34"/>
    </row>
    <row r="46" spans="1:3" s="11" customFormat="1" ht="12" customHeight="1" x14ac:dyDescent="0.25">
      <c r="A46" s="42" t="s">
        <v>215</v>
      </c>
      <c r="B46" s="73" t="s">
        <v>214</v>
      </c>
      <c r="C46" s="34"/>
    </row>
    <row r="47" spans="1:3" s="11" customFormat="1" ht="12" customHeight="1" x14ac:dyDescent="0.25">
      <c r="A47" s="42" t="s">
        <v>213</v>
      </c>
      <c r="B47" s="73" t="s">
        <v>212</v>
      </c>
      <c r="C47" s="34"/>
    </row>
    <row r="48" spans="1:3" s="11" customFormat="1" ht="12" customHeight="1" x14ac:dyDescent="0.25">
      <c r="A48" s="42" t="s">
        <v>211</v>
      </c>
      <c r="B48" s="73" t="s">
        <v>210</v>
      </c>
      <c r="C48" s="71"/>
    </row>
    <row r="49" spans="1:3" s="11" customFormat="1" ht="12" customHeight="1" x14ac:dyDescent="0.25">
      <c r="A49" s="46" t="s">
        <v>209</v>
      </c>
      <c r="B49" s="82" t="s">
        <v>208</v>
      </c>
      <c r="C49" s="81"/>
    </row>
    <row r="50" spans="1:3" s="11" customFormat="1" ht="12" customHeight="1" thickBot="1" x14ac:dyDescent="0.3">
      <c r="A50" s="46" t="s">
        <v>207</v>
      </c>
      <c r="B50" s="33" t="s">
        <v>206</v>
      </c>
      <c r="C50" s="81"/>
    </row>
    <row r="51" spans="1:3" s="11" customFormat="1" ht="12" customHeight="1" thickBot="1" x14ac:dyDescent="0.3">
      <c r="A51" s="5" t="s">
        <v>34</v>
      </c>
      <c r="B51" s="84" t="s">
        <v>205</v>
      </c>
      <c r="C51" s="3">
        <f>SUM(C52:C56)</f>
        <v>0</v>
      </c>
    </row>
    <row r="52" spans="1:3" s="11" customFormat="1" ht="12" customHeight="1" x14ac:dyDescent="0.25">
      <c r="A52" s="21" t="s">
        <v>32</v>
      </c>
      <c r="B52" s="75" t="s">
        <v>204</v>
      </c>
      <c r="C52" s="86"/>
    </row>
    <row r="53" spans="1:3" s="11" customFormat="1" ht="12" customHeight="1" x14ac:dyDescent="0.25">
      <c r="A53" s="42" t="s">
        <v>30</v>
      </c>
      <c r="B53" s="73" t="s">
        <v>203</v>
      </c>
      <c r="C53" s="71"/>
    </row>
    <row r="54" spans="1:3" s="11" customFormat="1" ht="12" customHeight="1" x14ac:dyDescent="0.25">
      <c r="A54" s="42" t="s">
        <v>28</v>
      </c>
      <c r="B54" s="73" t="s">
        <v>202</v>
      </c>
      <c r="C54" s="71"/>
    </row>
    <row r="55" spans="1:3" s="11" customFormat="1" ht="12" customHeight="1" x14ac:dyDescent="0.25">
      <c r="A55" s="42" t="s">
        <v>26</v>
      </c>
      <c r="B55" s="73" t="s">
        <v>201</v>
      </c>
      <c r="C55" s="71"/>
    </row>
    <row r="56" spans="1:3" s="11" customFormat="1" ht="12" customHeight="1" thickBot="1" x14ac:dyDescent="0.3">
      <c r="A56" s="46" t="s">
        <v>200</v>
      </c>
      <c r="B56" s="33" t="s">
        <v>199</v>
      </c>
      <c r="C56" s="81"/>
    </row>
    <row r="57" spans="1:3" s="11" customFormat="1" ht="12" customHeight="1" thickBot="1" x14ac:dyDescent="0.3">
      <c r="A57" s="5" t="s">
        <v>198</v>
      </c>
      <c r="B57" s="84" t="s">
        <v>197</v>
      </c>
      <c r="C57" s="3">
        <f>SUM(C58:C60)</f>
        <v>0</v>
      </c>
    </row>
    <row r="58" spans="1:3" s="11" customFormat="1" ht="12" customHeight="1" x14ac:dyDescent="0.25">
      <c r="A58" s="21" t="s">
        <v>22</v>
      </c>
      <c r="B58" s="75" t="s">
        <v>196</v>
      </c>
      <c r="C58" s="35"/>
    </row>
    <row r="59" spans="1:3" s="11" customFormat="1" ht="12" customHeight="1" x14ac:dyDescent="0.25">
      <c r="A59" s="42" t="s">
        <v>20</v>
      </c>
      <c r="B59" s="73" t="s">
        <v>195</v>
      </c>
      <c r="C59" s="34"/>
    </row>
    <row r="60" spans="1:3" s="11" customFormat="1" ht="12" customHeight="1" x14ac:dyDescent="0.25">
      <c r="A60" s="42" t="s">
        <v>18</v>
      </c>
      <c r="B60" s="73" t="s">
        <v>194</v>
      </c>
      <c r="C60" s="34"/>
    </row>
    <row r="61" spans="1:3" s="11" customFormat="1" ht="12" customHeight="1" thickBot="1" x14ac:dyDescent="0.3">
      <c r="A61" s="46" t="s">
        <v>16</v>
      </c>
      <c r="B61" s="33" t="s">
        <v>193</v>
      </c>
      <c r="C61" s="44"/>
    </row>
    <row r="62" spans="1:3" s="11" customFormat="1" ht="12" customHeight="1" thickBot="1" x14ac:dyDescent="0.3">
      <c r="A62" s="5" t="s">
        <v>12</v>
      </c>
      <c r="B62" s="70" t="s">
        <v>192</v>
      </c>
      <c r="C62" s="3">
        <f>SUM(C63:C65)</f>
        <v>0</v>
      </c>
    </row>
    <row r="63" spans="1:3" s="11" customFormat="1" ht="12" customHeight="1" x14ac:dyDescent="0.25">
      <c r="A63" s="21" t="s">
        <v>191</v>
      </c>
      <c r="B63" s="75" t="s">
        <v>190</v>
      </c>
      <c r="C63" s="71"/>
    </row>
    <row r="64" spans="1:3" s="11" customFormat="1" ht="12" customHeight="1" x14ac:dyDescent="0.25">
      <c r="A64" s="42" t="s">
        <v>189</v>
      </c>
      <c r="B64" s="73" t="s">
        <v>188</v>
      </c>
      <c r="C64" s="71"/>
    </row>
    <row r="65" spans="1:3" s="11" customFormat="1" ht="12" customHeight="1" x14ac:dyDescent="0.25">
      <c r="A65" s="42" t="s">
        <v>187</v>
      </c>
      <c r="B65" s="73" t="s">
        <v>186</v>
      </c>
      <c r="C65" s="71"/>
    </row>
    <row r="66" spans="1:3" s="11" customFormat="1" ht="12" customHeight="1" thickBot="1" x14ac:dyDescent="0.3">
      <c r="A66" s="46" t="s">
        <v>185</v>
      </c>
      <c r="B66" s="33" t="s">
        <v>184</v>
      </c>
      <c r="C66" s="71"/>
    </row>
    <row r="67" spans="1:3" s="11" customFormat="1" ht="12" customHeight="1" thickBot="1" x14ac:dyDescent="0.3">
      <c r="A67" s="85" t="s">
        <v>183</v>
      </c>
      <c r="B67" s="84" t="s">
        <v>182</v>
      </c>
      <c r="C67" s="28">
        <f>+C10+C17+C24+C31+C39+C51+C57+C62</f>
        <v>400000</v>
      </c>
    </row>
    <row r="68" spans="1:3" s="11" customFormat="1" ht="12" customHeight="1" thickBot="1" x14ac:dyDescent="0.3">
      <c r="A68" s="68" t="s">
        <v>181</v>
      </c>
      <c r="B68" s="70" t="s">
        <v>180</v>
      </c>
      <c r="C68" s="3">
        <f>SUM(C69:C71)</f>
        <v>0</v>
      </c>
    </row>
    <row r="69" spans="1:3" s="11" customFormat="1" ht="12" customHeight="1" x14ac:dyDescent="0.25">
      <c r="A69" s="21" t="s">
        <v>179</v>
      </c>
      <c r="B69" s="75" t="s">
        <v>178</v>
      </c>
      <c r="C69" s="71"/>
    </row>
    <row r="70" spans="1:3" s="11" customFormat="1" ht="12" customHeight="1" x14ac:dyDescent="0.25">
      <c r="A70" s="42" t="s">
        <v>177</v>
      </c>
      <c r="B70" s="73" t="s">
        <v>176</v>
      </c>
      <c r="C70" s="71"/>
    </row>
    <row r="71" spans="1:3" s="11" customFormat="1" ht="12" customHeight="1" thickBot="1" x14ac:dyDescent="0.3">
      <c r="A71" s="46" t="s">
        <v>175</v>
      </c>
      <c r="B71" s="83" t="s">
        <v>174</v>
      </c>
      <c r="C71" s="71"/>
    </row>
    <row r="72" spans="1:3" s="11" customFormat="1" ht="12" customHeight="1" thickBot="1" x14ac:dyDescent="0.3">
      <c r="A72" s="68" t="s">
        <v>173</v>
      </c>
      <c r="B72" s="70" t="s">
        <v>172</v>
      </c>
      <c r="C72" s="3">
        <f>SUM(C73:C76)</f>
        <v>0</v>
      </c>
    </row>
    <row r="73" spans="1:3" s="11" customFormat="1" ht="12" customHeight="1" x14ac:dyDescent="0.25">
      <c r="A73" s="21" t="s">
        <v>171</v>
      </c>
      <c r="B73" s="75" t="s">
        <v>170</v>
      </c>
      <c r="C73" s="71"/>
    </row>
    <row r="74" spans="1:3" s="11" customFormat="1" ht="12" customHeight="1" x14ac:dyDescent="0.25">
      <c r="A74" s="42" t="s">
        <v>169</v>
      </c>
      <c r="B74" s="73" t="s">
        <v>168</v>
      </c>
      <c r="C74" s="71"/>
    </row>
    <row r="75" spans="1:3" s="11" customFormat="1" ht="12" customHeight="1" x14ac:dyDescent="0.25">
      <c r="A75" s="46" t="s">
        <v>167</v>
      </c>
      <c r="B75" s="82" t="s">
        <v>166</v>
      </c>
      <c r="C75" s="81"/>
    </row>
    <row r="76" spans="1:3" s="11" customFormat="1" ht="12" customHeight="1" thickBot="1" x14ac:dyDescent="0.3">
      <c r="A76" s="24" t="s">
        <v>165</v>
      </c>
      <c r="B76" s="78" t="s">
        <v>164</v>
      </c>
      <c r="C76" s="77"/>
    </row>
    <row r="77" spans="1:3" s="11" customFormat="1" ht="12" customHeight="1" thickBot="1" x14ac:dyDescent="0.3">
      <c r="A77" s="68" t="s">
        <v>163</v>
      </c>
      <c r="B77" s="70" t="s">
        <v>162</v>
      </c>
      <c r="C77" s="3">
        <f>SUM(C78:C79)</f>
        <v>0</v>
      </c>
    </row>
    <row r="78" spans="1:3" s="11" customFormat="1" ht="12" customHeight="1" x14ac:dyDescent="0.25">
      <c r="A78" s="51" t="s">
        <v>161</v>
      </c>
      <c r="B78" s="80" t="s">
        <v>160</v>
      </c>
      <c r="C78" s="79"/>
    </row>
    <row r="79" spans="1:3" s="11" customFormat="1" ht="12" customHeight="1" thickBot="1" x14ac:dyDescent="0.3">
      <c r="A79" s="24" t="s">
        <v>159</v>
      </c>
      <c r="B79" s="78" t="s">
        <v>158</v>
      </c>
      <c r="C79" s="77"/>
    </row>
    <row r="80" spans="1:3" s="11" customFormat="1" ht="12" customHeight="1" thickBot="1" x14ac:dyDescent="0.3">
      <c r="A80" s="68" t="s">
        <v>157</v>
      </c>
      <c r="B80" s="70" t="s">
        <v>156</v>
      </c>
      <c r="C80" s="3">
        <f>SUM(C81:C83)</f>
        <v>0</v>
      </c>
    </row>
    <row r="81" spans="1:3" s="11" customFormat="1" ht="12" customHeight="1" x14ac:dyDescent="0.25">
      <c r="A81" s="21" t="s">
        <v>155</v>
      </c>
      <c r="B81" s="75" t="s">
        <v>154</v>
      </c>
      <c r="C81" s="71"/>
    </row>
    <row r="82" spans="1:3" s="11" customFormat="1" ht="12" customHeight="1" x14ac:dyDescent="0.25">
      <c r="A82" s="42" t="s">
        <v>153</v>
      </c>
      <c r="B82" s="73" t="s">
        <v>152</v>
      </c>
      <c r="C82" s="71"/>
    </row>
    <row r="83" spans="1:3" s="11" customFormat="1" ht="12" customHeight="1" thickBot="1" x14ac:dyDescent="0.3">
      <c r="A83" s="24" t="s">
        <v>151</v>
      </c>
      <c r="B83" s="78" t="s">
        <v>150</v>
      </c>
      <c r="C83" s="77"/>
    </row>
    <row r="84" spans="1:3" s="11" customFormat="1" ht="12" customHeight="1" thickBot="1" x14ac:dyDescent="0.3">
      <c r="A84" s="68" t="s">
        <v>149</v>
      </c>
      <c r="B84" s="70" t="s">
        <v>148</v>
      </c>
      <c r="C84" s="3">
        <f>SUM(C85:C88)</f>
        <v>0</v>
      </c>
    </row>
    <row r="85" spans="1:3" s="11" customFormat="1" ht="12" customHeight="1" x14ac:dyDescent="0.25">
      <c r="A85" s="76" t="s">
        <v>147</v>
      </c>
      <c r="B85" s="75" t="s">
        <v>146</v>
      </c>
      <c r="C85" s="71"/>
    </row>
    <row r="86" spans="1:3" s="11" customFormat="1" ht="12" customHeight="1" x14ac:dyDescent="0.25">
      <c r="A86" s="74" t="s">
        <v>145</v>
      </c>
      <c r="B86" s="73" t="s">
        <v>144</v>
      </c>
      <c r="C86" s="71"/>
    </row>
    <row r="87" spans="1:3" s="11" customFormat="1" ht="12" customHeight="1" x14ac:dyDescent="0.25">
      <c r="A87" s="74" t="s">
        <v>143</v>
      </c>
      <c r="B87" s="73" t="s">
        <v>142</v>
      </c>
      <c r="C87" s="71"/>
    </row>
    <row r="88" spans="1:3" s="11" customFormat="1" ht="12" customHeight="1" thickBot="1" x14ac:dyDescent="0.3">
      <c r="A88" s="72" t="s">
        <v>141</v>
      </c>
      <c r="B88" s="33" t="s">
        <v>140</v>
      </c>
      <c r="C88" s="71"/>
    </row>
    <row r="89" spans="1:3" s="11" customFormat="1" ht="12" customHeight="1" thickBot="1" x14ac:dyDescent="0.3">
      <c r="A89" s="68" t="s">
        <v>139</v>
      </c>
      <c r="B89" s="70" t="s">
        <v>138</v>
      </c>
      <c r="C89" s="69"/>
    </row>
    <row r="90" spans="1:3" s="11" customFormat="1" ht="13.5" customHeight="1" thickBot="1" x14ac:dyDescent="0.3">
      <c r="A90" s="68" t="s">
        <v>137</v>
      </c>
      <c r="B90" s="70" t="s">
        <v>136</v>
      </c>
      <c r="C90" s="69"/>
    </row>
    <row r="91" spans="1:3" s="11" customFormat="1" ht="15.75" customHeight="1" thickBot="1" x14ac:dyDescent="0.3">
      <c r="A91" s="68" t="s">
        <v>135</v>
      </c>
      <c r="B91" s="67" t="s">
        <v>134</v>
      </c>
      <c r="C91" s="28">
        <f>+C68+C72+C77+C80+C84+C90+C89</f>
        <v>0</v>
      </c>
    </row>
    <row r="92" spans="1:3" s="11" customFormat="1" ht="16.5" customHeight="1" thickBot="1" x14ac:dyDescent="0.3">
      <c r="A92" s="66" t="s">
        <v>133</v>
      </c>
      <c r="B92" s="65" t="s">
        <v>132</v>
      </c>
      <c r="C92" s="28">
        <f>+C67+C91</f>
        <v>400000</v>
      </c>
    </row>
    <row r="93" spans="1:3" s="11" customFormat="1" ht="11.1" customHeight="1" x14ac:dyDescent="0.25">
      <c r="A93" s="64"/>
      <c r="B93" s="63"/>
      <c r="C93" s="62"/>
    </row>
    <row r="94" spans="1:3" ht="16.5" customHeight="1" x14ac:dyDescent="0.3">
      <c r="A94" s="61" t="s">
        <v>131</v>
      </c>
      <c r="B94" s="61"/>
      <c r="C94" s="61"/>
    </row>
    <row r="95" spans="1:3" ht="16.5" customHeight="1" thickBot="1" x14ac:dyDescent="0.35">
      <c r="A95" s="60" t="s">
        <v>130</v>
      </c>
      <c r="B95" s="60"/>
      <c r="C95" s="59" t="str">
        <f>C7</f>
        <v>Forintban!</v>
      </c>
    </row>
    <row r="96" spans="1:3" ht="27.75" customHeight="1" thickBot="1" x14ac:dyDescent="0.35">
      <c r="A96" s="58" t="s">
        <v>129</v>
      </c>
      <c r="B96" s="57" t="s">
        <v>128</v>
      </c>
      <c r="C96" s="56" t="str">
        <f>+C8</f>
        <v>2020. évi előirányzat</v>
      </c>
    </row>
    <row r="97" spans="1:3" s="55" customFormat="1" ht="12" customHeight="1" thickBot="1" x14ac:dyDescent="0.25">
      <c r="A97" s="58"/>
      <c r="B97" s="57" t="s">
        <v>127</v>
      </c>
      <c r="C97" s="56" t="s">
        <v>126</v>
      </c>
    </row>
    <row r="98" spans="1:3" ht="12" customHeight="1" thickBot="1" x14ac:dyDescent="0.35">
      <c r="A98" s="54" t="s">
        <v>125</v>
      </c>
      <c r="B98" s="53" t="s">
        <v>124</v>
      </c>
      <c r="C98" s="52">
        <f>C99+C100+C101+C102+C103+C116</f>
        <v>400000</v>
      </c>
    </row>
    <row r="99" spans="1:3" ht="12" customHeight="1" x14ac:dyDescent="0.3">
      <c r="A99" s="51" t="s">
        <v>123</v>
      </c>
      <c r="B99" s="50" t="s">
        <v>122</v>
      </c>
      <c r="C99" s="49"/>
    </row>
    <row r="100" spans="1:3" ht="12" customHeight="1" x14ac:dyDescent="0.3">
      <c r="A100" s="42" t="s">
        <v>121</v>
      </c>
      <c r="B100" s="36" t="s">
        <v>120</v>
      </c>
      <c r="C100" s="34"/>
    </row>
    <row r="101" spans="1:3" ht="12" customHeight="1" x14ac:dyDescent="0.3">
      <c r="A101" s="42" t="s">
        <v>119</v>
      </c>
      <c r="B101" s="36" t="s">
        <v>118</v>
      </c>
      <c r="C101" s="44"/>
    </row>
    <row r="102" spans="1:3" ht="12" customHeight="1" x14ac:dyDescent="0.3">
      <c r="A102" s="42" t="s">
        <v>117</v>
      </c>
      <c r="B102" s="43" t="s">
        <v>116</v>
      </c>
      <c r="C102" s="44"/>
    </row>
    <row r="103" spans="1:3" ht="12" customHeight="1" x14ac:dyDescent="0.3">
      <c r="A103" s="42" t="s">
        <v>115</v>
      </c>
      <c r="B103" s="48" t="s">
        <v>114</v>
      </c>
      <c r="C103" s="44">
        <v>400000</v>
      </c>
    </row>
    <row r="104" spans="1:3" ht="12" customHeight="1" x14ac:dyDescent="0.3">
      <c r="A104" s="42" t="s">
        <v>113</v>
      </c>
      <c r="B104" s="36" t="s">
        <v>112</v>
      </c>
      <c r="C104" s="44"/>
    </row>
    <row r="105" spans="1:3" ht="12" customHeight="1" x14ac:dyDescent="0.3">
      <c r="A105" s="42" t="s">
        <v>111</v>
      </c>
      <c r="B105" s="45" t="s">
        <v>110</v>
      </c>
      <c r="C105" s="44"/>
    </row>
    <row r="106" spans="1:3" ht="12" customHeight="1" x14ac:dyDescent="0.3">
      <c r="A106" s="42" t="s">
        <v>109</v>
      </c>
      <c r="B106" s="45" t="s">
        <v>108</v>
      </c>
      <c r="C106" s="44"/>
    </row>
    <row r="107" spans="1:3" ht="12" customHeight="1" x14ac:dyDescent="0.3">
      <c r="A107" s="42" t="s">
        <v>107</v>
      </c>
      <c r="B107" s="47" t="s">
        <v>106</v>
      </c>
      <c r="C107" s="44"/>
    </row>
    <row r="108" spans="1:3" ht="12" customHeight="1" x14ac:dyDescent="0.3">
      <c r="A108" s="42" t="s">
        <v>105</v>
      </c>
      <c r="B108" s="30" t="s">
        <v>104</v>
      </c>
      <c r="C108" s="44"/>
    </row>
    <row r="109" spans="1:3" ht="12" customHeight="1" x14ac:dyDescent="0.3">
      <c r="A109" s="42" t="s">
        <v>103</v>
      </c>
      <c r="B109" s="30" t="s">
        <v>69</v>
      </c>
      <c r="C109" s="44"/>
    </row>
    <row r="110" spans="1:3" ht="12" customHeight="1" x14ac:dyDescent="0.3">
      <c r="A110" s="42" t="s">
        <v>102</v>
      </c>
      <c r="B110" s="47" t="s">
        <v>101</v>
      </c>
      <c r="C110" s="44"/>
    </row>
    <row r="111" spans="1:3" ht="12" customHeight="1" x14ac:dyDescent="0.3">
      <c r="A111" s="42" t="s">
        <v>100</v>
      </c>
      <c r="B111" s="47" t="s">
        <v>99</v>
      </c>
      <c r="C111" s="44"/>
    </row>
    <row r="112" spans="1:3" ht="12" customHeight="1" x14ac:dyDescent="0.3">
      <c r="A112" s="42" t="s">
        <v>98</v>
      </c>
      <c r="B112" s="30" t="s">
        <v>63</v>
      </c>
      <c r="C112" s="44"/>
    </row>
    <row r="113" spans="1:3" ht="12" customHeight="1" x14ac:dyDescent="0.3">
      <c r="A113" s="27" t="s">
        <v>97</v>
      </c>
      <c r="B113" s="45" t="s">
        <v>96</v>
      </c>
      <c r="C113" s="44"/>
    </row>
    <row r="114" spans="1:3" ht="12" customHeight="1" x14ac:dyDescent="0.3">
      <c r="A114" s="42" t="s">
        <v>95</v>
      </c>
      <c r="B114" s="45" t="s">
        <v>94</v>
      </c>
      <c r="C114" s="44"/>
    </row>
    <row r="115" spans="1:3" ht="12" customHeight="1" x14ac:dyDescent="0.3">
      <c r="A115" s="46" t="s">
        <v>93</v>
      </c>
      <c r="B115" s="45" t="s">
        <v>92</v>
      </c>
      <c r="C115" s="44">
        <v>400000</v>
      </c>
    </row>
    <row r="116" spans="1:3" ht="12" customHeight="1" x14ac:dyDescent="0.3">
      <c r="A116" s="42" t="s">
        <v>91</v>
      </c>
      <c r="B116" s="43" t="s">
        <v>90</v>
      </c>
      <c r="C116" s="34"/>
    </row>
    <row r="117" spans="1:3" ht="12" customHeight="1" x14ac:dyDescent="0.3">
      <c r="A117" s="42" t="s">
        <v>89</v>
      </c>
      <c r="B117" s="36" t="s">
        <v>88</v>
      </c>
      <c r="C117" s="34"/>
    </row>
    <row r="118" spans="1:3" ht="12" customHeight="1" thickBot="1" x14ac:dyDescent="0.35">
      <c r="A118" s="24" t="s">
        <v>87</v>
      </c>
      <c r="B118" s="41" t="s">
        <v>86</v>
      </c>
      <c r="C118" s="40"/>
    </row>
    <row r="119" spans="1:3" ht="12" customHeight="1" thickBot="1" x14ac:dyDescent="0.35">
      <c r="A119" s="39" t="s">
        <v>1</v>
      </c>
      <c r="B119" s="38" t="s">
        <v>85</v>
      </c>
      <c r="C119" s="37">
        <f>+C120+C122+C124</f>
        <v>0</v>
      </c>
    </row>
    <row r="120" spans="1:3" ht="12" customHeight="1" x14ac:dyDescent="0.3">
      <c r="A120" s="21" t="s">
        <v>84</v>
      </c>
      <c r="B120" s="36" t="s">
        <v>83</v>
      </c>
      <c r="C120" s="35"/>
    </row>
    <row r="121" spans="1:3" ht="12" customHeight="1" x14ac:dyDescent="0.3">
      <c r="A121" s="21" t="s">
        <v>82</v>
      </c>
      <c r="B121" s="29" t="s">
        <v>81</v>
      </c>
      <c r="C121" s="35"/>
    </row>
    <row r="122" spans="1:3" ht="12" customHeight="1" x14ac:dyDescent="0.3">
      <c r="A122" s="21" t="s">
        <v>80</v>
      </c>
      <c r="B122" s="29" t="s">
        <v>79</v>
      </c>
      <c r="C122" s="34"/>
    </row>
    <row r="123" spans="1:3" ht="12" customHeight="1" x14ac:dyDescent="0.3">
      <c r="A123" s="21" t="s">
        <v>78</v>
      </c>
      <c r="B123" s="29" t="s">
        <v>77</v>
      </c>
      <c r="C123" s="19"/>
    </row>
    <row r="124" spans="1:3" ht="12" customHeight="1" x14ac:dyDescent="0.3">
      <c r="A124" s="21" t="s">
        <v>76</v>
      </c>
      <c r="B124" s="33" t="s">
        <v>75</v>
      </c>
      <c r="C124" s="19"/>
    </row>
    <row r="125" spans="1:3" ht="12" customHeight="1" x14ac:dyDescent="0.3">
      <c r="A125" s="21" t="s">
        <v>74</v>
      </c>
      <c r="B125" s="32" t="s">
        <v>73</v>
      </c>
      <c r="C125" s="19"/>
    </row>
    <row r="126" spans="1:3" ht="12" customHeight="1" x14ac:dyDescent="0.3">
      <c r="A126" s="21" t="s">
        <v>72</v>
      </c>
      <c r="B126" s="31" t="s">
        <v>71</v>
      </c>
      <c r="C126" s="19"/>
    </row>
    <row r="127" spans="1:3" x14ac:dyDescent="0.3">
      <c r="A127" s="21" t="s">
        <v>70</v>
      </c>
      <c r="B127" s="30" t="s">
        <v>69</v>
      </c>
      <c r="C127" s="19"/>
    </row>
    <row r="128" spans="1:3" ht="12" customHeight="1" x14ac:dyDescent="0.3">
      <c r="A128" s="21" t="s">
        <v>68</v>
      </c>
      <c r="B128" s="30" t="s">
        <v>67</v>
      </c>
      <c r="C128" s="19"/>
    </row>
    <row r="129" spans="1:3" ht="12" customHeight="1" x14ac:dyDescent="0.3">
      <c r="A129" s="21" t="s">
        <v>66</v>
      </c>
      <c r="B129" s="30" t="s">
        <v>65</v>
      </c>
      <c r="C129" s="19"/>
    </row>
    <row r="130" spans="1:3" ht="12" customHeight="1" x14ac:dyDescent="0.3">
      <c r="A130" s="21" t="s">
        <v>64</v>
      </c>
      <c r="B130" s="30" t="s">
        <v>63</v>
      </c>
      <c r="C130" s="19"/>
    </row>
    <row r="131" spans="1:3" ht="12" customHeight="1" x14ac:dyDescent="0.3">
      <c r="A131" s="21" t="s">
        <v>62</v>
      </c>
      <c r="B131" s="30" t="s">
        <v>61</v>
      </c>
      <c r="C131" s="19"/>
    </row>
    <row r="132" spans="1:3" ht="16.2" thickBot="1" x14ac:dyDescent="0.35">
      <c r="A132" s="27" t="s">
        <v>60</v>
      </c>
      <c r="B132" s="30" t="s">
        <v>59</v>
      </c>
      <c r="C132" s="25"/>
    </row>
    <row r="133" spans="1:3" ht="12" customHeight="1" thickBot="1" x14ac:dyDescent="0.35">
      <c r="A133" s="5" t="s">
        <v>58</v>
      </c>
      <c r="B133" s="17" t="s">
        <v>57</v>
      </c>
      <c r="C133" s="3">
        <f>+C98+C119</f>
        <v>400000</v>
      </c>
    </row>
    <row r="134" spans="1:3" ht="12" customHeight="1" thickBot="1" x14ac:dyDescent="0.35">
      <c r="A134" s="5" t="s">
        <v>56</v>
      </c>
      <c r="B134" s="17" t="s">
        <v>55</v>
      </c>
      <c r="C134" s="3">
        <f>+C135+C136+C137</f>
        <v>0</v>
      </c>
    </row>
    <row r="135" spans="1:3" ht="12" customHeight="1" x14ac:dyDescent="0.3">
      <c r="A135" s="21" t="s">
        <v>54</v>
      </c>
      <c r="B135" s="29" t="s">
        <v>53</v>
      </c>
      <c r="C135" s="19"/>
    </row>
    <row r="136" spans="1:3" ht="12" customHeight="1" x14ac:dyDescent="0.3">
      <c r="A136" s="21" t="s">
        <v>52</v>
      </c>
      <c r="B136" s="29" t="s">
        <v>51</v>
      </c>
      <c r="C136" s="19"/>
    </row>
    <row r="137" spans="1:3" ht="12" customHeight="1" thickBot="1" x14ac:dyDescent="0.35">
      <c r="A137" s="27" t="s">
        <v>50</v>
      </c>
      <c r="B137" s="29" t="s">
        <v>49</v>
      </c>
      <c r="C137" s="19"/>
    </row>
    <row r="138" spans="1:3" ht="12" customHeight="1" thickBot="1" x14ac:dyDescent="0.35">
      <c r="A138" s="5" t="s">
        <v>48</v>
      </c>
      <c r="B138" s="17" t="s">
        <v>47</v>
      </c>
      <c r="C138" s="3">
        <f>SUM(C139:C144)</f>
        <v>0</v>
      </c>
    </row>
    <row r="139" spans="1:3" ht="12" customHeight="1" x14ac:dyDescent="0.3">
      <c r="A139" s="21" t="s">
        <v>46</v>
      </c>
      <c r="B139" s="20" t="s">
        <v>45</v>
      </c>
      <c r="C139" s="19"/>
    </row>
    <row r="140" spans="1:3" ht="12" customHeight="1" x14ac:dyDescent="0.3">
      <c r="A140" s="21" t="s">
        <v>44</v>
      </c>
      <c r="B140" s="20" t="s">
        <v>43</v>
      </c>
      <c r="C140" s="19"/>
    </row>
    <row r="141" spans="1:3" ht="12" customHeight="1" x14ac:dyDescent="0.3">
      <c r="A141" s="21" t="s">
        <v>42</v>
      </c>
      <c r="B141" s="20" t="s">
        <v>41</v>
      </c>
      <c r="C141" s="19"/>
    </row>
    <row r="142" spans="1:3" ht="12" customHeight="1" x14ac:dyDescent="0.3">
      <c r="A142" s="21" t="s">
        <v>40</v>
      </c>
      <c r="B142" s="20" t="s">
        <v>39</v>
      </c>
      <c r="C142" s="19"/>
    </row>
    <row r="143" spans="1:3" ht="12" customHeight="1" x14ac:dyDescent="0.3">
      <c r="A143" s="27" t="s">
        <v>38</v>
      </c>
      <c r="B143" s="26" t="s">
        <v>37</v>
      </c>
      <c r="C143" s="25"/>
    </row>
    <row r="144" spans="1:3" ht="12" customHeight="1" thickBot="1" x14ac:dyDescent="0.35">
      <c r="A144" s="24" t="s">
        <v>36</v>
      </c>
      <c r="B144" s="23" t="s">
        <v>35</v>
      </c>
      <c r="C144" s="22"/>
    </row>
    <row r="145" spans="1:9" ht="12" customHeight="1" thickBot="1" x14ac:dyDescent="0.35">
      <c r="A145" s="5" t="s">
        <v>34</v>
      </c>
      <c r="B145" s="17" t="s">
        <v>33</v>
      </c>
      <c r="C145" s="28">
        <f>+C146+C147+C148+C149</f>
        <v>0</v>
      </c>
    </row>
    <row r="146" spans="1:9" ht="12" customHeight="1" x14ac:dyDescent="0.3">
      <c r="A146" s="21" t="s">
        <v>32</v>
      </c>
      <c r="B146" s="20" t="s">
        <v>31</v>
      </c>
      <c r="C146" s="19"/>
    </row>
    <row r="147" spans="1:9" ht="12" customHeight="1" x14ac:dyDescent="0.3">
      <c r="A147" s="21" t="s">
        <v>30</v>
      </c>
      <c r="B147" s="20" t="s">
        <v>29</v>
      </c>
      <c r="C147" s="19"/>
    </row>
    <row r="148" spans="1:9" ht="12" customHeight="1" x14ac:dyDescent="0.3">
      <c r="A148" s="27" t="s">
        <v>28</v>
      </c>
      <c r="B148" s="26" t="s">
        <v>27</v>
      </c>
      <c r="C148" s="25"/>
    </row>
    <row r="149" spans="1:9" ht="12" customHeight="1" thickBot="1" x14ac:dyDescent="0.35">
      <c r="A149" s="24" t="s">
        <v>26</v>
      </c>
      <c r="B149" s="23" t="s">
        <v>25</v>
      </c>
      <c r="C149" s="22"/>
    </row>
    <row r="150" spans="1:9" ht="12" customHeight="1" thickBot="1" x14ac:dyDescent="0.35">
      <c r="A150" s="5" t="s">
        <v>24</v>
      </c>
      <c r="B150" s="17" t="s">
        <v>23</v>
      </c>
      <c r="C150" s="12">
        <f>SUM(C151:C155)</f>
        <v>0</v>
      </c>
    </row>
    <row r="151" spans="1:9" ht="12" customHeight="1" x14ac:dyDescent="0.3">
      <c r="A151" s="21" t="s">
        <v>22</v>
      </c>
      <c r="B151" s="20" t="s">
        <v>21</v>
      </c>
      <c r="C151" s="19"/>
    </row>
    <row r="152" spans="1:9" ht="12" customHeight="1" x14ac:dyDescent="0.3">
      <c r="A152" s="21" t="s">
        <v>20</v>
      </c>
      <c r="B152" s="20" t="s">
        <v>19</v>
      </c>
      <c r="C152" s="19"/>
    </row>
    <row r="153" spans="1:9" ht="12" customHeight="1" x14ac:dyDescent="0.3">
      <c r="A153" s="21" t="s">
        <v>18</v>
      </c>
      <c r="B153" s="20" t="s">
        <v>17</v>
      </c>
      <c r="C153" s="19"/>
    </row>
    <row r="154" spans="1:9" ht="12" customHeight="1" x14ac:dyDescent="0.3">
      <c r="A154" s="21" t="s">
        <v>16</v>
      </c>
      <c r="B154" s="20" t="s">
        <v>15</v>
      </c>
      <c r="C154" s="19"/>
    </row>
    <row r="155" spans="1:9" ht="12" customHeight="1" thickBot="1" x14ac:dyDescent="0.35">
      <c r="A155" s="21" t="s">
        <v>14</v>
      </c>
      <c r="B155" s="20" t="s">
        <v>13</v>
      </c>
      <c r="C155" s="19"/>
    </row>
    <row r="156" spans="1:9" ht="12" customHeight="1" thickBot="1" x14ac:dyDescent="0.35">
      <c r="A156" s="5" t="s">
        <v>12</v>
      </c>
      <c r="B156" s="17" t="s">
        <v>11</v>
      </c>
      <c r="C156" s="18"/>
    </row>
    <row r="157" spans="1:9" ht="12" customHeight="1" thickBot="1" x14ac:dyDescent="0.35">
      <c r="A157" s="5" t="s">
        <v>10</v>
      </c>
      <c r="B157" s="17" t="s">
        <v>9</v>
      </c>
      <c r="C157" s="18"/>
    </row>
    <row r="158" spans="1:9" ht="15.15" customHeight="1" thickBot="1" x14ac:dyDescent="0.35">
      <c r="A158" s="5" t="s">
        <v>8</v>
      </c>
      <c r="B158" s="17" t="s">
        <v>7</v>
      </c>
      <c r="C158" s="12">
        <f>+C134+C138+C145+C150+C156+C157</f>
        <v>0</v>
      </c>
      <c r="F158" s="16"/>
      <c r="G158" s="15"/>
      <c r="H158" s="15"/>
      <c r="I158" s="15"/>
    </row>
    <row r="159" spans="1:9" s="11" customFormat="1" ht="17.25" customHeight="1" thickBot="1" x14ac:dyDescent="0.3">
      <c r="A159" s="14" t="s">
        <v>6</v>
      </c>
      <c r="B159" s="13" t="s">
        <v>5</v>
      </c>
      <c r="C159" s="12">
        <f>+C133+C158</f>
        <v>400000</v>
      </c>
    </row>
    <row r="160" spans="1:9" ht="10.5" customHeight="1" x14ac:dyDescent="0.3">
      <c r="A160" s="107"/>
      <c r="B160" s="107"/>
      <c r="C160" s="9">
        <f>C92-C159</f>
        <v>0</v>
      </c>
    </row>
    <row r="161" spans="1:3" x14ac:dyDescent="0.3">
      <c r="A161" s="8" t="s">
        <v>4</v>
      </c>
      <c r="B161" s="8"/>
      <c r="C161" s="8"/>
    </row>
    <row r="162" spans="1:3" ht="15.15" customHeight="1" thickBot="1" x14ac:dyDescent="0.35">
      <c r="A162" s="7" t="s">
        <v>3</v>
      </c>
      <c r="B162" s="7"/>
      <c r="C162" s="6" t="str">
        <f>C95</f>
        <v>Forintban!</v>
      </c>
    </row>
    <row r="163" spans="1:3" ht="13.5" customHeight="1" thickBot="1" x14ac:dyDescent="0.35">
      <c r="A163" s="5">
        <v>1</v>
      </c>
      <c r="B163" s="4" t="s">
        <v>2</v>
      </c>
      <c r="C163" s="3">
        <f>+C67-C133</f>
        <v>0</v>
      </c>
    </row>
    <row r="164" spans="1:3" ht="27.75" customHeight="1" thickBot="1" x14ac:dyDescent="0.35">
      <c r="A164" s="5" t="s">
        <v>1</v>
      </c>
      <c r="B164" s="4" t="s">
        <v>0</v>
      </c>
      <c r="C164" s="3">
        <f>C91-C158</f>
        <v>0</v>
      </c>
    </row>
  </sheetData>
  <mergeCells count="7">
    <mergeCell ref="A162:B162"/>
    <mergeCell ref="B1:C1"/>
    <mergeCell ref="A6:C6"/>
    <mergeCell ref="A7:B7"/>
    <mergeCell ref="A94:C94"/>
    <mergeCell ref="A95:B95"/>
    <mergeCell ref="A161:C161"/>
  </mergeCells>
  <printOptions horizontalCentered="1"/>
  <pageMargins left="0.6694444444444444" right="0.6694444444444444" top="0.86597222222222225" bottom="0.86597222222222225" header="0.51180555555555551" footer="0.51180555555555551"/>
  <pageSetup paperSize="9" scale="74" firstPageNumber="0" orientation="portrait" horizontalDpi="300" verticalDpi="300"/>
  <headerFooter alignWithMargins="0"/>
  <rowBreaks count="2" manualBreakCount="2">
    <brk id="67" max="16383" man="1"/>
    <brk id="144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6B288F-282E-4AC3-82F4-BB056E565887}">
  <sheetPr>
    <tabColor indexed="50"/>
  </sheetPr>
  <dimension ref="A1:F33"/>
  <sheetViews>
    <sheetView zoomScale="120" zoomScaleNormal="120" zoomScaleSheetLayoutView="100" workbookViewId="0">
      <selection activeCell="B1" sqref="B1:E1"/>
    </sheetView>
  </sheetViews>
  <sheetFormatPr defaultColWidth="9.33203125" defaultRowHeight="13.2" x14ac:dyDescent="0.25"/>
  <cols>
    <col min="1" max="1" width="6.77734375" style="115" customWidth="1"/>
    <col min="2" max="2" width="55.109375" style="116" customWidth="1"/>
    <col min="3" max="3" width="16.33203125" style="115" customWidth="1"/>
    <col min="4" max="4" width="55.109375" style="115" customWidth="1"/>
    <col min="5" max="5" width="16.33203125" style="115" customWidth="1"/>
    <col min="6" max="6" width="4.77734375" style="115" customWidth="1"/>
    <col min="7" max="16384" width="9.33203125" style="115"/>
  </cols>
  <sheetData>
    <row r="1" spans="1:6" ht="39.75" customHeight="1" x14ac:dyDescent="0.25">
      <c r="B1" s="163" t="s">
        <v>330</v>
      </c>
      <c r="C1" s="163"/>
      <c r="D1" s="163"/>
      <c r="E1" s="163"/>
      <c r="F1" s="118" t="s">
        <v>329</v>
      </c>
    </row>
    <row r="2" spans="1:6" ht="13.8" thickBot="1" x14ac:dyDescent="0.3">
      <c r="E2" s="162" t="str">
        <f>CONCATENATE('1.1.mell.'!C7)</f>
        <v>Forintban!</v>
      </c>
      <c r="F2" s="118"/>
    </row>
    <row r="3" spans="1:6" ht="18" customHeight="1" thickBot="1" x14ac:dyDescent="0.3">
      <c r="A3" s="159" t="s">
        <v>129</v>
      </c>
      <c r="B3" s="161" t="s">
        <v>328</v>
      </c>
      <c r="C3" s="161"/>
      <c r="D3" s="160" t="s">
        <v>327</v>
      </c>
      <c r="E3" s="160"/>
      <c r="F3" s="118"/>
    </row>
    <row r="4" spans="1:6" s="155" customFormat="1" ht="35.25" customHeight="1" thickBot="1" x14ac:dyDescent="0.3">
      <c r="A4" s="159"/>
      <c r="B4" s="157" t="s">
        <v>326</v>
      </c>
      <c r="C4" s="158" t="str">
        <f>+'1.1.mell.'!C8</f>
        <v>2020. évi előirányzat</v>
      </c>
      <c r="D4" s="157" t="s">
        <v>326</v>
      </c>
      <c r="E4" s="156" t="str">
        <f>+C4</f>
        <v>2020. évi előirányzat</v>
      </c>
      <c r="F4" s="118"/>
    </row>
    <row r="5" spans="1:6" s="150" customFormat="1" ht="12" customHeight="1" thickBot="1" x14ac:dyDescent="0.3">
      <c r="A5" s="154"/>
      <c r="B5" s="152" t="s">
        <v>127</v>
      </c>
      <c r="C5" s="153" t="s">
        <v>126</v>
      </c>
      <c r="D5" s="152" t="s">
        <v>325</v>
      </c>
      <c r="E5" s="151" t="s">
        <v>324</v>
      </c>
      <c r="F5" s="118"/>
    </row>
    <row r="6" spans="1:6" ht="12.9" customHeight="1" x14ac:dyDescent="0.25">
      <c r="A6" s="149" t="s">
        <v>125</v>
      </c>
      <c r="B6" s="136" t="s">
        <v>323</v>
      </c>
      <c r="C6" s="148">
        <v>168970197</v>
      </c>
      <c r="D6" s="136" t="s">
        <v>322</v>
      </c>
      <c r="E6" s="49">
        <v>138787280</v>
      </c>
      <c r="F6" s="118"/>
    </row>
    <row r="7" spans="1:6" ht="12.9" customHeight="1" x14ac:dyDescent="0.25">
      <c r="A7" s="134" t="s">
        <v>1</v>
      </c>
      <c r="B7" s="131" t="s">
        <v>321</v>
      </c>
      <c r="C7" s="144">
        <v>72092080</v>
      </c>
      <c r="D7" s="131" t="s">
        <v>120</v>
      </c>
      <c r="E7" s="34">
        <v>21087698</v>
      </c>
      <c r="F7" s="118"/>
    </row>
    <row r="8" spans="1:6" ht="12.9" customHeight="1" x14ac:dyDescent="0.25">
      <c r="A8" s="134" t="s">
        <v>58</v>
      </c>
      <c r="B8" s="131" t="s">
        <v>320</v>
      </c>
      <c r="C8" s="144"/>
      <c r="D8" s="131" t="s">
        <v>319</v>
      </c>
      <c r="E8" s="44">
        <v>96257733</v>
      </c>
      <c r="F8" s="118"/>
    </row>
    <row r="9" spans="1:6" ht="12.9" customHeight="1" x14ac:dyDescent="0.25">
      <c r="A9" s="134" t="s">
        <v>56</v>
      </c>
      <c r="B9" s="131" t="s">
        <v>318</v>
      </c>
      <c r="C9" s="144">
        <v>9700000</v>
      </c>
      <c r="D9" s="131" t="s">
        <v>116</v>
      </c>
      <c r="E9" s="44">
        <v>22492920</v>
      </c>
      <c r="F9" s="118"/>
    </row>
    <row r="10" spans="1:6" ht="12.9" customHeight="1" x14ac:dyDescent="0.25">
      <c r="A10" s="134" t="s">
        <v>48</v>
      </c>
      <c r="B10" s="147" t="s">
        <v>317</v>
      </c>
      <c r="C10" s="144">
        <v>24723194</v>
      </c>
      <c r="D10" s="131" t="s">
        <v>114</v>
      </c>
      <c r="E10" s="44">
        <v>1737048</v>
      </c>
      <c r="F10" s="118"/>
    </row>
    <row r="11" spans="1:6" ht="12.9" customHeight="1" x14ac:dyDescent="0.25">
      <c r="A11" s="134" t="s">
        <v>34</v>
      </c>
      <c r="B11" s="131" t="s">
        <v>316</v>
      </c>
      <c r="C11" s="145">
        <v>56000</v>
      </c>
      <c r="D11" s="131" t="s">
        <v>90</v>
      </c>
      <c r="E11" s="143">
        <v>4016150</v>
      </c>
      <c r="F11" s="118"/>
    </row>
    <row r="12" spans="1:6" ht="12.9" customHeight="1" x14ac:dyDescent="0.25">
      <c r="A12" s="134" t="s">
        <v>24</v>
      </c>
      <c r="B12" s="131" t="s">
        <v>315</v>
      </c>
      <c r="C12" s="144"/>
      <c r="D12" s="140"/>
      <c r="E12" s="143"/>
      <c r="F12" s="118"/>
    </row>
    <row r="13" spans="1:6" ht="12.9" customHeight="1" x14ac:dyDescent="0.25">
      <c r="A13" s="134" t="s">
        <v>12</v>
      </c>
      <c r="B13" s="140"/>
      <c r="C13" s="144"/>
      <c r="D13" s="140"/>
      <c r="E13" s="143"/>
      <c r="F13" s="118"/>
    </row>
    <row r="14" spans="1:6" ht="12.9" customHeight="1" x14ac:dyDescent="0.25">
      <c r="A14" s="134" t="s">
        <v>10</v>
      </c>
      <c r="B14" s="146"/>
      <c r="C14" s="145"/>
      <c r="D14" s="140"/>
      <c r="E14" s="143"/>
      <c r="F14" s="118"/>
    </row>
    <row r="15" spans="1:6" ht="12.9" customHeight="1" x14ac:dyDescent="0.25">
      <c r="A15" s="134" t="s">
        <v>8</v>
      </c>
      <c r="B15" s="140"/>
      <c r="C15" s="144"/>
      <c r="D15" s="140"/>
      <c r="E15" s="143"/>
      <c r="F15" s="118"/>
    </row>
    <row r="16" spans="1:6" ht="12.9" customHeight="1" x14ac:dyDescent="0.25">
      <c r="A16" s="134" t="s">
        <v>6</v>
      </c>
      <c r="B16" s="140"/>
      <c r="C16" s="144"/>
      <c r="D16" s="140"/>
      <c r="E16" s="143"/>
      <c r="F16" s="118"/>
    </row>
    <row r="17" spans="1:6" ht="12.9" customHeight="1" thickBot="1" x14ac:dyDescent="0.3">
      <c r="A17" s="134" t="s">
        <v>314</v>
      </c>
      <c r="B17" s="142"/>
      <c r="C17" s="141"/>
      <c r="D17" s="140"/>
      <c r="E17" s="139"/>
      <c r="F17" s="118"/>
    </row>
    <row r="18" spans="1:6" ht="15.9" customHeight="1" thickBot="1" x14ac:dyDescent="0.3">
      <c r="A18" s="121" t="s">
        <v>313</v>
      </c>
      <c r="B18" s="123" t="s">
        <v>312</v>
      </c>
      <c r="C18" s="124">
        <f>C6+C7+C9+C10+C11+C13+C14+C15+C16+C17</f>
        <v>275541471</v>
      </c>
      <c r="D18" s="123" t="s">
        <v>311</v>
      </c>
      <c r="E18" s="122">
        <f>SUM(E6:E17)</f>
        <v>284378829</v>
      </c>
      <c r="F18" s="118"/>
    </row>
    <row r="19" spans="1:6" ht="12.9" customHeight="1" x14ac:dyDescent="0.25">
      <c r="A19" s="129" t="s">
        <v>310</v>
      </c>
      <c r="B19" s="128" t="s">
        <v>309</v>
      </c>
      <c r="C19" s="138">
        <f>SUM(C20:C23)</f>
        <v>8837358</v>
      </c>
      <c r="D19" s="133" t="s">
        <v>308</v>
      </c>
      <c r="E19" s="125"/>
      <c r="F19" s="118"/>
    </row>
    <row r="20" spans="1:6" ht="12.9" customHeight="1" x14ac:dyDescent="0.25">
      <c r="A20" s="134" t="s">
        <v>307</v>
      </c>
      <c r="B20" s="133" t="s">
        <v>306</v>
      </c>
      <c r="C20" s="132">
        <v>8837358</v>
      </c>
      <c r="D20" s="133" t="s">
        <v>305</v>
      </c>
      <c r="E20" s="130"/>
      <c r="F20" s="118"/>
    </row>
    <row r="21" spans="1:6" ht="12.9" customHeight="1" x14ac:dyDescent="0.25">
      <c r="A21" s="134" t="s">
        <v>304</v>
      </c>
      <c r="B21" s="133" t="s">
        <v>303</v>
      </c>
      <c r="C21" s="132"/>
      <c r="D21" s="133" t="s">
        <v>302</v>
      </c>
      <c r="E21" s="130"/>
      <c r="F21" s="118"/>
    </row>
    <row r="22" spans="1:6" ht="12.9" customHeight="1" x14ac:dyDescent="0.25">
      <c r="A22" s="134" t="s">
        <v>301</v>
      </c>
      <c r="B22" s="133" t="s">
        <v>300</v>
      </c>
      <c r="C22" s="132"/>
      <c r="D22" s="133" t="s">
        <v>299</v>
      </c>
      <c r="E22" s="130"/>
      <c r="F22" s="118"/>
    </row>
    <row r="23" spans="1:6" ht="12.9" customHeight="1" x14ac:dyDescent="0.25">
      <c r="A23" s="134" t="s">
        <v>298</v>
      </c>
      <c r="B23" s="135" t="s">
        <v>297</v>
      </c>
      <c r="C23" s="132"/>
      <c r="D23" s="128" t="s">
        <v>296</v>
      </c>
      <c r="E23" s="130"/>
      <c r="F23" s="118"/>
    </row>
    <row r="24" spans="1:6" ht="12.9" customHeight="1" x14ac:dyDescent="0.25">
      <c r="A24" s="134" t="s">
        <v>295</v>
      </c>
      <c r="B24" s="133" t="s">
        <v>294</v>
      </c>
      <c r="C24" s="137">
        <f>+C25+C26</f>
        <v>0</v>
      </c>
      <c r="D24" s="133" t="s">
        <v>293</v>
      </c>
      <c r="E24" s="130"/>
      <c r="F24" s="118"/>
    </row>
    <row r="25" spans="1:6" ht="12.9" customHeight="1" x14ac:dyDescent="0.25">
      <c r="A25" s="129" t="s">
        <v>292</v>
      </c>
      <c r="B25" s="128" t="s">
        <v>291</v>
      </c>
      <c r="C25" s="127"/>
      <c r="D25" s="136" t="s">
        <v>27</v>
      </c>
      <c r="E25" s="125"/>
      <c r="F25" s="118"/>
    </row>
    <row r="26" spans="1:6" ht="12.9" customHeight="1" x14ac:dyDescent="0.25">
      <c r="A26" s="134" t="s">
        <v>290</v>
      </c>
      <c r="B26" s="135" t="s">
        <v>289</v>
      </c>
      <c r="C26" s="132"/>
      <c r="D26" s="131" t="s">
        <v>11</v>
      </c>
      <c r="E26" s="130"/>
      <c r="F26" s="118"/>
    </row>
    <row r="27" spans="1:6" ht="12.9" customHeight="1" x14ac:dyDescent="0.25">
      <c r="A27" s="134" t="s">
        <v>288</v>
      </c>
      <c r="B27" s="133" t="s">
        <v>138</v>
      </c>
      <c r="C27" s="132"/>
      <c r="D27" s="131" t="s">
        <v>9</v>
      </c>
      <c r="E27" s="130"/>
      <c r="F27" s="118"/>
    </row>
    <row r="28" spans="1:6" ht="12.9" customHeight="1" thickBot="1" x14ac:dyDescent="0.3">
      <c r="A28" s="129" t="s">
        <v>287</v>
      </c>
      <c r="B28" s="128" t="s">
        <v>136</v>
      </c>
      <c r="C28" s="127"/>
      <c r="D28" s="126" t="s">
        <v>29</v>
      </c>
      <c r="E28" s="125"/>
      <c r="F28" s="118"/>
    </row>
    <row r="29" spans="1:6" ht="15.9" customHeight="1" thickBot="1" x14ac:dyDescent="0.3">
      <c r="A29" s="121" t="s">
        <v>286</v>
      </c>
      <c r="B29" s="123" t="s">
        <v>285</v>
      </c>
      <c r="C29" s="124">
        <f>+C19+C24+C27+C28</f>
        <v>8837358</v>
      </c>
      <c r="D29" s="123" t="s">
        <v>284</v>
      </c>
      <c r="E29" s="122">
        <f>SUM(E19:E28)</f>
        <v>0</v>
      </c>
      <c r="F29" s="118"/>
    </row>
    <row r="30" spans="1:6" ht="13.8" thickBot="1" x14ac:dyDescent="0.3">
      <c r="A30" s="121" t="s">
        <v>283</v>
      </c>
      <c r="B30" s="120" t="s">
        <v>282</v>
      </c>
      <c r="C30" s="119">
        <f>+C18+C29</f>
        <v>284378829</v>
      </c>
      <c r="D30" s="120" t="s">
        <v>281</v>
      </c>
      <c r="E30" s="119">
        <f>+E18+E29</f>
        <v>284378829</v>
      </c>
      <c r="F30" s="118"/>
    </row>
    <row r="31" spans="1:6" ht="13.8" thickBot="1" x14ac:dyDescent="0.3">
      <c r="A31" s="121" t="s">
        <v>280</v>
      </c>
      <c r="B31" s="120" t="s">
        <v>279</v>
      </c>
      <c r="C31" s="119">
        <f>IF(C18-E18&lt;0,E18-C18,"-")</f>
        <v>8837358</v>
      </c>
      <c r="D31" s="120" t="s">
        <v>278</v>
      </c>
      <c r="E31" s="119" t="str">
        <f>IF(C18-E18&gt;0,C18-E18,"-")</f>
        <v>-</v>
      </c>
      <c r="F31" s="118"/>
    </row>
    <row r="32" spans="1:6" ht="13.8" thickBot="1" x14ac:dyDescent="0.3">
      <c r="A32" s="121" t="s">
        <v>277</v>
      </c>
      <c r="B32" s="120" t="s">
        <v>276</v>
      </c>
      <c r="C32" s="119" t="str">
        <f>IF(C30-E30&lt;0,E30-C30,"-")</f>
        <v>-</v>
      </c>
      <c r="D32" s="120" t="s">
        <v>275</v>
      </c>
      <c r="E32" s="119" t="str">
        <f>IF(C30-E30&gt;0,C30-E30,"-")</f>
        <v>-</v>
      </c>
      <c r="F32" s="118"/>
    </row>
    <row r="33" spans="1:5" ht="15.6" x14ac:dyDescent="0.25">
      <c r="A33" s="117" t="str">
        <f>IF(C32&lt;&gt;"-","Nem lehet bruttó hiány, mert az Mötv. 111. § (4) bekezédse szerint A költségvetési rendeletben működési hiány nem tervezhető.","")</f>
        <v/>
      </c>
      <c r="B33" s="117"/>
      <c r="C33" s="117"/>
      <c r="D33" s="117"/>
      <c r="E33" s="117"/>
    </row>
  </sheetData>
  <mergeCells count="6">
    <mergeCell ref="B1:E1"/>
    <mergeCell ref="F1:F32"/>
    <mergeCell ref="A3:A4"/>
    <mergeCell ref="B3:C3"/>
    <mergeCell ref="D3:E3"/>
    <mergeCell ref="A33:E33"/>
  </mergeCells>
  <conditionalFormatting sqref="C32">
    <cfRule type="cellIs" dxfId="1" priority="1" stopIfTrue="1" operator="notEqual">
      <formula>"-"</formula>
    </cfRule>
  </conditionalFormatting>
  <printOptions horizontalCentered="1"/>
  <pageMargins left="0.3298611111111111" right="0.47986111111111113" top="0.90555555555555556" bottom="0.5" header="0.6694444444444444" footer="0.51180555555555551"/>
  <pageSetup paperSize="9" firstPageNumber="0" orientation="landscape" horizontalDpi="300" verticalDpi="300"/>
  <headerFooter alignWithMargins="0">
    <oddHeader xml:space="preserve">&amp;R&amp;"Times New Roman CE,Félkövér dőlt"&amp;11 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8195F6-715B-4EE6-B9BB-7D360DBEDFDA}">
  <sheetPr>
    <tabColor indexed="50"/>
  </sheetPr>
  <dimension ref="A1:F33"/>
  <sheetViews>
    <sheetView zoomScale="120" zoomScaleNormal="120" zoomScaleSheetLayoutView="115" workbookViewId="0">
      <selection activeCell="B1" sqref="B1:E1"/>
    </sheetView>
  </sheetViews>
  <sheetFormatPr defaultColWidth="9.33203125" defaultRowHeight="13.2" x14ac:dyDescent="0.25"/>
  <cols>
    <col min="1" max="1" width="6.77734375" style="115" customWidth="1"/>
    <col min="2" max="2" width="55.109375" style="116" customWidth="1"/>
    <col min="3" max="3" width="16.33203125" style="115" customWidth="1"/>
    <col min="4" max="4" width="55.109375" style="115" customWidth="1"/>
    <col min="5" max="5" width="16.33203125" style="115" customWidth="1"/>
    <col min="6" max="6" width="4.77734375" style="115" customWidth="1"/>
    <col min="7" max="16384" width="9.33203125" style="115"/>
  </cols>
  <sheetData>
    <row r="1" spans="1:6" ht="31.5" customHeight="1" x14ac:dyDescent="0.25">
      <c r="B1" s="163" t="s">
        <v>362</v>
      </c>
      <c r="C1" s="163"/>
      <c r="D1" s="163"/>
      <c r="E1" s="163"/>
      <c r="F1" s="118" t="s">
        <v>361</v>
      </c>
    </row>
    <row r="2" spans="1:6" ht="13.8" thickBot="1" x14ac:dyDescent="0.3">
      <c r="E2" s="180" t="str">
        <f>CONCATENATE('1.1.mell.'!C7)</f>
        <v>Forintban!</v>
      </c>
      <c r="F2" s="118"/>
    </row>
    <row r="3" spans="1:6" ht="13.5" customHeight="1" thickBot="1" x14ac:dyDescent="0.3">
      <c r="A3" s="159" t="s">
        <v>129</v>
      </c>
      <c r="B3" s="161" t="s">
        <v>328</v>
      </c>
      <c r="C3" s="161"/>
      <c r="D3" s="160" t="s">
        <v>327</v>
      </c>
      <c r="E3" s="160"/>
      <c r="F3" s="118"/>
    </row>
    <row r="4" spans="1:6" s="155" customFormat="1" ht="13.8" thickBot="1" x14ac:dyDescent="0.3">
      <c r="A4" s="159"/>
      <c r="B4" s="157" t="s">
        <v>326</v>
      </c>
      <c r="C4" s="158" t="str">
        <f>+'2.1.mell.'!C4</f>
        <v>2020. évi előirányzat</v>
      </c>
      <c r="D4" s="157" t="s">
        <v>326</v>
      </c>
      <c r="E4" s="156" t="str">
        <f>+'2.1.mell.'!C4</f>
        <v>2020. évi előirányzat</v>
      </c>
      <c r="F4" s="118"/>
    </row>
    <row r="5" spans="1:6" s="155" customFormat="1" ht="13.8" thickBot="1" x14ac:dyDescent="0.3">
      <c r="A5" s="154"/>
      <c r="B5" s="152" t="s">
        <v>127</v>
      </c>
      <c r="C5" s="153" t="s">
        <v>126</v>
      </c>
      <c r="D5" s="152" t="s">
        <v>325</v>
      </c>
      <c r="E5" s="151" t="s">
        <v>324</v>
      </c>
      <c r="F5" s="118"/>
    </row>
    <row r="6" spans="1:6" ht="12.9" customHeight="1" x14ac:dyDescent="0.25">
      <c r="A6" s="149" t="s">
        <v>125</v>
      </c>
      <c r="B6" s="136" t="s">
        <v>360</v>
      </c>
      <c r="C6" s="34">
        <v>2641600</v>
      </c>
      <c r="D6" s="136" t="s">
        <v>83</v>
      </c>
      <c r="E6" s="35">
        <v>33813200</v>
      </c>
      <c r="F6" s="118"/>
    </row>
    <row r="7" spans="1:6" x14ac:dyDescent="0.25">
      <c r="A7" s="134" t="s">
        <v>1</v>
      </c>
      <c r="B7" s="131" t="s">
        <v>359</v>
      </c>
      <c r="C7" s="144"/>
      <c r="D7" s="131" t="s">
        <v>358</v>
      </c>
      <c r="E7" s="143"/>
      <c r="F7" s="118"/>
    </row>
    <row r="8" spans="1:6" ht="12.9" customHeight="1" x14ac:dyDescent="0.25">
      <c r="A8" s="134" t="s">
        <v>58</v>
      </c>
      <c r="B8" s="131" t="s">
        <v>357</v>
      </c>
      <c r="C8" s="34"/>
      <c r="D8" s="131" t="s">
        <v>79</v>
      </c>
      <c r="E8" s="143"/>
      <c r="F8" s="118"/>
    </row>
    <row r="9" spans="1:6" ht="12.9" customHeight="1" x14ac:dyDescent="0.25">
      <c r="A9" s="134" t="s">
        <v>56</v>
      </c>
      <c r="B9" s="131" t="s">
        <v>356</v>
      </c>
      <c r="C9" s="144"/>
      <c r="D9" s="131" t="s">
        <v>355</v>
      </c>
      <c r="E9" s="143"/>
      <c r="F9" s="118"/>
    </row>
    <row r="10" spans="1:6" ht="12.75" customHeight="1" x14ac:dyDescent="0.25">
      <c r="A10" s="134" t="s">
        <v>48</v>
      </c>
      <c r="B10" s="131" t="s">
        <v>354</v>
      </c>
      <c r="C10" s="144"/>
      <c r="D10" s="131" t="s">
        <v>353</v>
      </c>
      <c r="E10" s="143"/>
      <c r="F10" s="118"/>
    </row>
    <row r="11" spans="1:6" ht="12.9" customHeight="1" x14ac:dyDescent="0.25">
      <c r="A11" s="134" t="s">
        <v>34</v>
      </c>
      <c r="B11" s="131" t="s">
        <v>352</v>
      </c>
      <c r="C11" s="145">
        <v>700000</v>
      </c>
      <c r="D11" s="177"/>
      <c r="E11" s="143"/>
      <c r="F11" s="118"/>
    </row>
    <row r="12" spans="1:6" ht="12.9" customHeight="1" x14ac:dyDescent="0.25">
      <c r="A12" s="134" t="s">
        <v>24</v>
      </c>
      <c r="B12" s="140"/>
      <c r="C12" s="144"/>
      <c r="D12" s="177"/>
      <c r="E12" s="143"/>
      <c r="F12" s="118"/>
    </row>
    <row r="13" spans="1:6" ht="12.9" customHeight="1" x14ac:dyDescent="0.25">
      <c r="A13" s="134" t="s">
        <v>12</v>
      </c>
      <c r="B13" s="140"/>
      <c r="C13" s="144"/>
      <c r="D13" s="179"/>
      <c r="E13" s="143"/>
      <c r="F13" s="118"/>
    </row>
    <row r="14" spans="1:6" ht="12.9" customHeight="1" x14ac:dyDescent="0.25">
      <c r="A14" s="134" t="s">
        <v>10</v>
      </c>
      <c r="B14" s="178"/>
      <c r="C14" s="145"/>
      <c r="D14" s="177"/>
      <c r="E14" s="143"/>
      <c r="F14" s="118"/>
    </row>
    <row r="15" spans="1:6" x14ac:dyDescent="0.25">
      <c r="A15" s="134" t="s">
        <v>8</v>
      </c>
      <c r="B15" s="140"/>
      <c r="C15" s="145"/>
      <c r="D15" s="177"/>
      <c r="E15" s="143"/>
      <c r="F15" s="118"/>
    </row>
    <row r="16" spans="1:6" ht="12.9" customHeight="1" thickBot="1" x14ac:dyDescent="0.3">
      <c r="A16" s="129" t="s">
        <v>6</v>
      </c>
      <c r="B16" s="126"/>
      <c r="C16" s="176"/>
      <c r="D16" s="175" t="s">
        <v>90</v>
      </c>
      <c r="E16" s="174"/>
      <c r="F16" s="118"/>
    </row>
    <row r="17" spans="1:6" ht="15.9" customHeight="1" thickBot="1" x14ac:dyDescent="0.3">
      <c r="A17" s="121" t="s">
        <v>314</v>
      </c>
      <c r="B17" s="123" t="s">
        <v>351</v>
      </c>
      <c r="C17" s="124">
        <f>+C6+C8+C9+C11+C12+C13+C14+C15+C16</f>
        <v>3341600</v>
      </c>
      <c r="D17" s="123" t="s">
        <v>350</v>
      </c>
      <c r="E17" s="122">
        <f>+E6+E8+E10+E11+E12+E13+E14+E15+E16</f>
        <v>33813200</v>
      </c>
      <c r="F17" s="118"/>
    </row>
    <row r="18" spans="1:6" ht="12.9" customHeight="1" x14ac:dyDescent="0.25">
      <c r="A18" s="149" t="s">
        <v>313</v>
      </c>
      <c r="B18" s="173" t="s">
        <v>349</v>
      </c>
      <c r="C18" s="172">
        <f>SUM(C19:C23)</f>
        <v>30471600</v>
      </c>
      <c r="D18" s="133" t="s">
        <v>308</v>
      </c>
      <c r="E18" s="171"/>
      <c r="F18" s="118"/>
    </row>
    <row r="19" spans="1:6" ht="12.9" customHeight="1" x14ac:dyDescent="0.25">
      <c r="A19" s="134" t="s">
        <v>310</v>
      </c>
      <c r="B19" s="135" t="s">
        <v>348</v>
      </c>
      <c r="C19" s="132">
        <v>30471600</v>
      </c>
      <c r="D19" s="133" t="s">
        <v>347</v>
      </c>
      <c r="E19" s="130"/>
      <c r="F19" s="118"/>
    </row>
    <row r="20" spans="1:6" ht="12.9" customHeight="1" x14ac:dyDescent="0.25">
      <c r="A20" s="149" t="s">
        <v>307</v>
      </c>
      <c r="B20" s="135" t="s">
        <v>346</v>
      </c>
      <c r="C20" s="132"/>
      <c r="D20" s="133" t="s">
        <v>302</v>
      </c>
      <c r="E20" s="130"/>
      <c r="F20" s="118"/>
    </row>
    <row r="21" spans="1:6" ht="12.9" customHeight="1" x14ac:dyDescent="0.25">
      <c r="A21" s="134" t="s">
        <v>304</v>
      </c>
      <c r="B21" s="135" t="s">
        <v>345</v>
      </c>
      <c r="C21" s="132"/>
      <c r="D21" s="133" t="s">
        <v>299</v>
      </c>
      <c r="E21" s="130"/>
      <c r="F21" s="118"/>
    </row>
    <row r="22" spans="1:6" ht="12.9" customHeight="1" x14ac:dyDescent="0.25">
      <c r="A22" s="149" t="s">
        <v>301</v>
      </c>
      <c r="B22" s="135" t="s">
        <v>297</v>
      </c>
      <c r="C22" s="132"/>
      <c r="D22" s="128" t="s">
        <v>296</v>
      </c>
      <c r="E22" s="130"/>
      <c r="F22" s="118"/>
    </row>
    <row r="23" spans="1:6" ht="12.9" customHeight="1" x14ac:dyDescent="0.25">
      <c r="A23" s="134" t="s">
        <v>298</v>
      </c>
      <c r="B23" s="168" t="s">
        <v>344</v>
      </c>
      <c r="C23" s="132"/>
      <c r="D23" s="133" t="s">
        <v>343</v>
      </c>
      <c r="E23" s="130"/>
      <c r="F23" s="118"/>
    </row>
    <row r="24" spans="1:6" ht="12.9" customHeight="1" x14ac:dyDescent="0.25">
      <c r="A24" s="149" t="s">
        <v>295</v>
      </c>
      <c r="B24" s="170" t="s">
        <v>342</v>
      </c>
      <c r="C24" s="137">
        <f>+C25+C26+C27+C28+C29</f>
        <v>0</v>
      </c>
      <c r="D24" s="169" t="s">
        <v>341</v>
      </c>
      <c r="E24" s="130"/>
      <c r="F24" s="118"/>
    </row>
    <row r="25" spans="1:6" ht="12.9" customHeight="1" x14ac:dyDescent="0.25">
      <c r="A25" s="134" t="s">
        <v>292</v>
      </c>
      <c r="B25" s="168" t="s">
        <v>340</v>
      </c>
      <c r="C25" s="132"/>
      <c r="D25" s="169" t="s">
        <v>25</v>
      </c>
      <c r="E25" s="130"/>
      <c r="F25" s="118"/>
    </row>
    <row r="26" spans="1:6" ht="12.9" customHeight="1" x14ac:dyDescent="0.25">
      <c r="A26" s="149" t="s">
        <v>290</v>
      </c>
      <c r="B26" s="168" t="s">
        <v>339</v>
      </c>
      <c r="C26" s="132"/>
      <c r="D26" s="167"/>
      <c r="E26" s="130"/>
      <c r="F26" s="118"/>
    </row>
    <row r="27" spans="1:6" ht="12.9" customHeight="1" x14ac:dyDescent="0.25">
      <c r="A27" s="134" t="s">
        <v>288</v>
      </c>
      <c r="B27" s="135" t="s">
        <v>338</v>
      </c>
      <c r="C27" s="132"/>
      <c r="D27" s="164"/>
      <c r="E27" s="130"/>
      <c r="F27" s="118"/>
    </row>
    <row r="28" spans="1:6" ht="12.9" customHeight="1" x14ac:dyDescent="0.25">
      <c r="A28" s="149" t="s">
        <v>287</v>
      </c>
      <c r="B28" s="166" t="s">
        <v>337</v>
      </c>
      <c r="C28" s="132"/>
      <c r="D28" s="140"/>
      <c r="E28" s="130"/>
      <c r="F28" s="118"/>
    </row>
    <row r="29" spans="1:6" ht="12.9" customHeight="1" thickBot="1" x14ac:dyDescent="0.3">
      <c r="A29" s="134" t="s">
        <v>286</v>
      </c>
      <c r="B29" s="165" t="s">
        <v>336</v>
      </c>
      <c r="C29" s="132"/>
      <c r="D29" s="164"/>
      <c r="E29" s="130"/>
      <c r="F29" s="118"/>
    </row>
    <row r="30" spans="1:6" ht="21.75" customHeight="1" thickBot="1" x14ac:dyDescent="0.3">
      <c r="A30" s="121" t="s">
        <v>283</v>
      </c>
      <c r="B30" s="123" t="s">
        <v>335</v>
      </c>
      <c r="C30" s="124">
        <f>+C18+C24</f>
        <v>30471600</v>
      </c>
      <c r="D30" s="123" t="s">
        <v>334</v>
      </c>
      <c r="E30" s="122">
        <f>SUM(E18:E29)</f>
        <v>0</v>
      </c>
      <c r="F30" s="118"/>
    </row>
    <row r="31" spans="1:6" ht="13.8" thickBot="1" x14ac:dyDescent="0.3">
      <c r="A31" s="121" t="s">
        <v>280</v>
      </c>
      <c r="B31" s="120" t="s">
        <v>333</v>
      </c>
      <c r="C31" s="119">
        <f>+C17+C30</f>
        <v>33813200</v>
      </c>
      <c r="D31" s="120" t="s">
        <v>332</v>
      </c>
      <c r="E31" s="119">
        <f>+E17+E30</f>
        <v>33813200</v>
      </c>
      <c r="F31" s="118"/>
    </row>
    <row r="32" spans="1:6" ht="13.8" thickBot="1" x14ac:dyDescent="0.3">
      <c r="A32" s="121" t="s">
        <v>277</v>
      </c>
      <c r="B32" s="120" t="s">
        <v>279</v>
      </c>
      <c r="C32" s="119">
        <f>IF(C17-E17&lt;0,E17-C17,"-")</f>
        <v>30471600</v>
      </c>
      <c r="D32" s="120" t="s">
        <v>278</v>
      </c>
      <c r="E32" s="119" t="str">
        <f>IF(C17-E17&gt;0,C17-E17,"-")</f>
        <v>-</v>
      </c>
      <c r="F32" s="118"/>
    </row>
    <row r="33" spans="1:6" ht="13.8" thickBot="1" x14ac:dyDescent="0.3">
      <c r="A33" s="121" t="s">
        <v>331</v>
      </c>
      <c r="B33" s="120" t="s">
        <v>276</v>
      </c>
      <c r="C33" s="119" t="str">
        <f>IF(C31-E31&lt;0,E31-C31,"-")</f>
        <v>-</v>
      </c>
      <c r="D33" s="120" t="s">
        <v>275</v>
      </c>
      <c r="E33" s="119" t="str">
        <f>IF(C31-E31&gt;0,C31-E31,"-")</f>
        <v>-</v>
      </c>
      <c r="F33" s="118"/>
    </row>
  </sheetData>
  <mergeCells count="5">
    <mergeCell ref="B1:E1"/>
    <mergeCell ref="F1:F33"/>
    <mergeCell ref="A3:A4"/>
    <mergeCell ref="B3:C3"/>
    <mergeCell ref="D3:E3"/>
  </mergeCells>
  <printOptions horizontalCentered="1"/>
  <pageMargins left="0.78749999999999998" right="0.78749999999999998" top="0.49027777777777776" bottom="0.79027777777777775" header="0.51180555555555551" footer="0.51180555555555551"/>
  <pageSetup paperSize="9" scale="93" firstPageNumber="0" orientation="landscape" horizontalDpi="3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106E60-BB0B-4CBD-8722-3471477F232B}">
  <sheetPr>
    <tabColor indexed="50"/>
    <pageSetUpPr fitToPage="1"/>
  </sheetPr>
  <dimension ref="A1:E19"/>
  <sheetViews>
    <sheetView zoomScale="120" zoomScaleNormal="120" workbookViewId="0">
      <selection activeCell="B1" sqref="B1:C1"/>
    </sheetView>
  </sheetViews>
  <sheetFormatPr defaultRowHeight="13.2" x14ac:dyDescent="0.25"/>
  <cols>
    <col min="1" max="1" width="46.33203125" customWidth="1"/>
    <col min="2" max="2" width="16.77734375" customWidth="1"/>
    <col min="3" max="3" width="66.109375" customWidth="1"/>
    <col min="4" max="4" width="13.77734375" customWidth="1"/>
    <col min="5" max="5" width="17.6640625" customWidth="1"/>
  </cols>
  <sheetData>
    <row r="1" spans="1:5" ht="17.399999999999999" x14ac:dyDescent="0.3">
      <c r="A1" s="188" t="s">
        <v>376</v>
      </c>
      <c r="E1" s="187" t="s">
        <v>375</v>
      </c>
    </row>
    <row r="3" spans="1:5" x14ac:dyDescent="0.25">
      <c r="A3" s="181"/>
      <c r="B3" s="183"/>
      <c r="C3" s="181"/>
      <c r="D3" s="182"/>
      <c r="E3" s="183"/>
    </row>
    <row r="4" spans="1:5" ht="15.6" x14ac:dyDescent="0.3">
      <c r="A4" s="186" t="str">
        <f>+[1]KV_ÖSSZEFÜGGÉSEK!A5</f>
        <v>2020. évi előirányzat BEVÉTELEK</v>
      </c>
      <c r="B4" s="185"/>
      <c r="C4" s="184"/>
      <c r="D4" s="182"/>
      <c r="E4" s="183"/>
    </row>
    <row r="5" spans="1:5" x14ac:dyDescent="0.25">
      <c r="A5" s="181"/>
      <c r="B5" s="183"/>
      <c r="C5" s="181"/>
      <c r="D5" s="182"/>
      <c r="E5" s="183"/>
    </row>
    <row r="6" spans="1:5" x14ac:dyDescent="0.25">
      <c r="A6" s="181" t="s">
        <v>374</v>
      </c>
      <c r="B6" s="183">
        <f>+'1.1.mell.'!C67</f>
        <v>278883071</v>
      </c>
      <c r="C6" s="181" t="s">
        <v>373</v>
      </c>
      <c r="D6" s="182">
        <f>+'2.1.mell.'!C18+'2.2.mell.'!C17</f>
        <v>278883071</v>
      </c>
      <c r="E6" s="183">
        <f>+B6-D6</f>
        <v>0</v>
      </c>
    </row>
    <row r="7" spans="1:5" x14ac:dyDescent="0.25">
      <c r="A7" s="181" t="s">
        <v>372</v>
      </c>
      <c r="B7" s="183">
        <f>+'1.1.mell.'!C91</f>
        <v>45873022</v>
      </c>
      <c r="C7" s="181" t="s">
        <v>371</v>
      </c>
      <c r="D7" s="182">
        <f>+'2.1.mell.'!C29+'2.2.mell.'!C30</f>
        <v>39308958</v>
      </c>
      <c r="E7" s="183">
        <f>+B7-D7</f>
        <v>6564064</v>
      </c>
    </row>
    <row r="8" spans="1:5" x14ac:dyDescent="0.25">
      <c r="A8" s="181" t="s">
        <v>370</v>
      </c>
      <c r="B8" s="183">
        <f>+'1.1.mell.'!C92</f>
        <v>324756093</v>
      </c>
      <c r="C8" s="181" t="s">
        <v>369</v>
      </c>
      <c r="D8" s="182">
        <f>+'2.1.mell.'!C30+'2.2.mell.'!C31</f>
        <v>318192029</v>
      </c>
      <c r="E8" s="183">
        <f>+B8-D8</f>
        <v>6564064</v>
      </c>
    </row>
    <row r="9" spans="1:5" x14ac:dyDescent="0.25">
      <c r="A9" s="181"/>
      <c r="B9" s="183"/>
      <c r="C9" s="181"/>
      <c r="D9" s="182"/>
      <c r="E9" s="183"/>
    </row>
    <row r="10" spans="1:5" x14ac:dyDescent="0.25">
      <c r="A10" s="181"/>
      <c r="B10" s="183"/>
      <c r="C10" s="181"/>
      <c r="D10" s="182"/>
      <c r="E10" s="183"/>
    </row>
    <row r="11" spans="1:5" ht="15.6" x14ac:dyDescent="0.3">
      <c r="A11" s="186" t="str">
        <f>+[1]KV_ÖSSZEFÜGGÉSEK!A12</f>
        <v>2020. évi előirányzat KIADÁSOK</v>
      </c>
      <c r="B11" s="185"/>
      <c r="C11" s="184"/>
      <c r="D11" s="182"/>
      <c r="E11" s="183"/>
    </row>
    <row r="12" spans="1:5" x14ac:dyDescent="0.25">
      <c r="A12" s="181"/>
      <c r="B12" s="183"/>
      <c r="C12" s="181"/>
      <c r="D12" s="182"/>
      <c r="E12" s="183"/>
    </row>
    <row r="13" spans="1:5" x14ac:dyDescent="0.25">
      <c r="A13" s="181" t="s">
        <v>368</v>
      </c>
      <c r="B13" s="183">
        <f>+'1.1.mell.'!C133</f>
        <v>318592029</v>
      </c>
      <c r="C13" s="181" t="s">
        <v>367</v>
      </c>
      <c r="D13" s="182">
        <f>+'2.1.mell.'!E18+'2.2.mell.'!E17</f>
        <v>318192029</v>
      </c>
      <c r="E13" s="183">
        <f>+B13-D13</f>
        <v>400000</v>
      </c>
    </row>
    <row r="14" spans="1:5" x14ac:dyDescent="0.25">
      <c r="A14" s="181" t="s">
        <v>366</v>
      </c>
      <c r="B14" s="183">
        <f>+'1.1.mell.'!C158</f>
        <v>6164064</v>
      </c>
      <c r="C14" s="181" t="s">
        <v>365</v>
      </c>
      <c r="D14" s="182">
        <f>+'2.1.mell.'!E29+'2.2.mell.'!E30</f>
        <v>0</v>
      </c>
      <c r="E14" s="183">
        <f>+B14-D14</f>
        <v>6164064</v>
      </c>
    </row>
    <row r="15" spans="1:5" x14ac:dyDescent="0.25">
      <c r="A15" s="181" t="s">
        <v>364</v>
      </c>
      <c r="B15" s="183">
        <f>+'1.1.mell.'!C159</f>
        <v>324756093</v>
      </c>
      <c r="C15" s="181" t="s">
        <v>363</v>
      </c>
      <c r="D15" s="182">
        <f>+'2.1.mell.'!E30+'2.2.mell.'!E31</f>
        <v>318192029</v>
      </c>
      <c r="E15" s="183">
        <f>+B15-D15</f>
        <v>6564064</v>
      </c>
    </row>
    <row r="16" spans="1:5" x14ac:dyDescent="0.25">
      <c r="A16" s="181"/>
      <c r="B16" s="181"/>
      <c r="C16" s="181"/>
      <c r="D16" s="182"/>
      <c r="E16" s="182"/>
    </row>
    <row r="17" spans="1:5" x14ac:dyDescent="0.25">
      <c r="A17" s="181"/>
      <c r="B17" s="181"/>
      <c r="C17" s="181"/>
      <c r="D17" s="181"/>
      <c r="E17" s="181"/>
    </row>
    <row r="18" spans="1:5" x14ac:dyDescent="0.25">
      <c r="A18" s="181"/>
      <c r="B18" s="181"/>
      <c r="C18" s="181"/>
      <c r="D18" s="181"/>
      <c r="E18" s="181"/>
    </row>
    <row r="19" spans="1:5" x14ac:dyDescent="0.25">
      <c r="A19" s="181"/>
      <c r="B19" s="181"/>
      <c r="C19" s="181"/>
      <c r="D19" s="181"/>
      <c r="E19" s="181"/>
    </row>
  </sheetData>
  <sheetProtection sheet="1" objects="1" scenarios="1"/>
  <conditionalFormatting sqref="E3:E15">
    <cfRule type="cellIs" dxfId="0" priority="1" stopIfTrue="1" operator="notEqual">
      <formula>0</formula>
    </cfRule>
  </conditionalFormatting>
  <pageMargins left="0.79027777777777775" right="0.57013888888888886" top="0.87986111111111109" bottom="0.65972222222222221" header="0.51180555555555551" footer="0.51180555555555551"/>
  <pageSetup paperSize="9" firstPageNumber="0" orientation="landscape" horizontalDpi="300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DC34F2-3C4F-493D-84AE-84330119A8FB}">
  <sheetPr>
    <tabColor indexed="50"/>
  </sheetPr>
  <dimension ref="A1:F24"/>
  <sheetViews>
    <sheetView zoomScale="120" zoomScaleNormal="120" workbookViewId="0">
      <selection activeCell="B1" sqref="B1:C1"/>
    </sheetView>
  </sheetViews>
  <sheetFormatPr defaultColWidth="9.33203125" defaultRowHeight="13.2" x14ac:dyDescent="0.25"/>
  <cols>
    <col min="1" max="1" width="47.109375" style="116" customWidth="1"/>
    <col min="2" max="2" width="15.6640625" style="115" customWidth="1"/>
    <col min="3" max="3" width="16.33203125" style="115" customWidth="1"/>
    <col min="4" max="4" width="18" style="115" customWidth="1"/>
    <col min="5" max="5" width="16.6640625" style="115" customWidth="1"/>
    <col min="6" max="6" width="18.77734375" style="115" customWidth="1"/>
    <col min="7" max="8" width="12.77734375" style="115" customWidth="1"/>
    <col min="9" max="9" width="13.77734375" style="115" customWidth="1"/>
    <col min="10" max="16384" width="9.33203125" style="115"/>
  </cols>
  <sheetData>
    <row r="1" spans="1:6" s="115" customFormat="1" x14ac:dyDescent="0.25">
      <c r="A1" s="211"/>
      <c r="B1" s="210"/>
      <c r="C1" s="210"/>
      <c r="D1" s="210"/>
      <c r="E1" s="210"/>
      <c r="F1" s="210"/>
    </row>
    <row r="2" spans="1:6" s="115" customFormat="1" ht="18" customHeight="1" x14ac:dyDescent="0.25">
      <c r="A2" s="211"/>
      <c r="B2" s="213" t="s">
        <v>396</v>
      </c>
      <c r="C2" s="213"/>
      <c r="D2" s="213"/>
      <c r="E2" s="213"/>
      <c r="F2" s="213"/>
    </row>
    <row r="3" spans="1:6" s="115" customFormat="1" x14ac:dyDescent="0.25">
      <c r="A3" s="211"/>
      <c r="B3" s="210"/>
      <c r="C3" s="210"/>
      <c r="D3" s="210"/>
      <c r="E3" s="210"/>
      <c r="F3" s="210"/>
    </row>
    <row r="4" spans="1:6" s="115" customFormat="1" ht="20.25" customHeight="1" x14ac:dyDescent="0.25">
      <c r="A4" s="212" t="s">
        <v>395</v>
      </c>
      <c r="B4" s="212"/>
      <c r="C4" s="212"/>
      <c r="D4" s="212"/>
      <c r="E4" s="212"/>
      <c r="F4" s="212"/>
    </row>
    <row r="5" spans="1:6" s="115" customFormat="1" ht="20.25" customHeight="1" thickBot="1" x14ac:dyDescent="0.35">
      <c r="A5" s="211"/>
      <c r="B5" s="210"/>
      <c r="C5" s="210"/>
      <c r="D5" s="210"/>
      <c r="E5" s="210"/>
      <c r="F5" s="209" t="s">
        <v>394</v>
      </c>
    </row>
    <row r="6" spans="1:6" s="155" customFormat="1" ht="44.4" customHeight="1" thickBot="1" x14ac:dyDescent="0.3">
      <c r="A6" s="208" t="s">
        <v>393</v>
      </c>
      <c r="B6" s="207" t="s">
        <v>392</v>
      </c>
      <c r="C6" s="207" t="s">
        <v>391</v>
      </c>
      <c r="D6" s="207" t="str">
        <f>+CONCATENATE("Felhasználás   ",LEFT([1]KV_ÖSSZEFÜGGÉSEK!A5,4)-1,". XII. 31-ig")</f>
        <v>Felhasználás   2019. XII. 31-ig</v>
      </c>
      <c r="E6" s="207" t="str">
        <f>+'1.1.mell.'!C8</f>
        <v>2020. évi előirányzat</v>
      </c>
      <c r="F6" s="206" t="str">
        <f>+CONCATENATE(LEFT([1]KV_ÖSSZEFÜGGÉSEK!A5,4),". utáni szükséglet")</f>
        <v>2020. utáni szükséglet</v>
      </c>
    </row>
    <row r="7" spans="1:6" s="115" customFormat="1" ht="12" customHeight="1" thickBot="1" x14ac:dyDescent="0.3">
      <c r="A7" s="205" t="s">
        <v>127</v>
      </c>
      <c r="B7" s="204" t="s">
        <v>126</v>
      </c>
      <c r="C7" s="204" t="s">
        <v>325</v>
      </c>
      <c r="D7" s="204" t="s">
        <v>324</v>
      </c>
      <c r="E7" s="204" t="s">
        <v>390</v>
      </c>
      <c r="F7" s="203" t="s">
        <v>389</v>
      </c>
    </row>
    <row r="8" spans="1:6" s="115" customFormat="1" ht="15.9" customHeight="1" x14ac:dyDescent="0.25">
      <c r="A8" s="200" t="s">
        <v>388</v>
      </c>
      <c r="B8" s="198">
        <v>3000000</v>
      </c>
      <c r="C8" s="199" t="s">
        <v>378</v>
      </c>
      <c r="D8" s="198"/>
      <c r="E8" s="198">
        <v>3000000</v>
      </c>
      <c r="F8" s="197">
        <f>B8-D8-E8</f>
        <v>0</v>
      </c>
    </row>
    <row r="9" spans="1:6" s="115" customFormat="1" ht="15.9" customHeight="1" x14ac:dyDescent="0.25">
      <c r="A9" s="200" t="s">
        <v>387</v>
      </c>
      <c r="B9" s="198">
        <v>5000000</v>
      </c>
      <c r="C9" s="199" t="s">
        <v>378</v>
      </c>
      <c r="D9" s="198"/>
      <c r="E9" s="198">
        <v>5000000</v>
      </c>
      <c r="F9" s="197">
        <f>B9-D9-E9</f>
        <v>0</v>
      </c>
    </row>
    <row r="10" spans="1:6" s="115" customFormat="1" ht="15.9" customHeight="1" x14ac:dyDescent="0.25">
      <c r="A10" s="200" t="s">
        <v>386</v>
      </c>
      <c r="B10" s="198">
        <v>5000000</v>
      </c>
      <c r="C10" s="199" t="s">
        <v>378</v>
      </c>
      <c r="D10" s="198"/>
      <c r="E10" s="198">
        <v>5000000</v>
      </c>
      <c r="F10" s="197">
        <f>B10-D10-E10</f>
        <v>0</v>
      </c>
    </row>
    <row r="11" spans="1:6" s="115" customFormat="1" ht="15.9" customHeight="1" x14ac:dyDescent="0.25">
      <c r="A11" s="202" t="s">
        <v>385</v>
      </c>
      <c r="B11" s="198">
        <v>10723000</v>
      </c>
      <c r="C11" s="199" t="s">
        <v>378</v>
      </c>
      <c r="D11" s="198"/>
      <c r="E11" s="198">
        <v>10723000</v>
      </c>
      <c r="F11" s="197">
        <f>B11-D11-E11</f>
        <v>0</v>
      </c>
    </row>
    <row r="12" spans="1:6" s="115" customFormat="1" ht="15.9" customHeight="1" x14ac:dyDescent="0.25">
      <c r="A12" s="200" t="s">
        <v>384</v>
      </c>
      <c r="B12" s="198">
        <v>1905000</v>
      </c>
      <c r="C12" s="199" t="s">
        <v>378</v>
      </c>
      <c r="D12" s="198"/>
      <c r="E12" s="198">
        <v>1905000</v>
      </c>
      <c r="F12" s="197">
        <f>B12-D12-E12</f>
        <v>0</v>
      </c>
    </row>
    <row r="13" spans="1:6" s="115" customFormat="1" ht="15.9" customHeight="1" x14ac:dyDescent="0.25">
      <c r="A13" s="201" t="s">
        <v>383</v>
      </c>
      <c r="B13" s="198">
        <v>1495000</v>
      </c>
      <c r="C13" s="199" t="s">
        <v>378</v>
      </c>
      <c r="D13" s="198"/>
      <c r="E13" s="198">
        <v>1495000</v>
      </c>
      <c r="F13" s="197">
        <f>B13-D13-E13</f>
        <v>0</v>
      </c>
    </row>
    <row r="14" spans="1:6" s="115" customFormat="1" ht="15.9" customHeight="1" x14ac:dyDescent="0.25">
      <c r="A14" s="200" t="s">
        <v>382</v>
      </c>
      <c r="B14" s="198">
        <v>2950000</v>
      </c>
      <c r="C14" s="199" t="s">
        <v>378</v>
      </c>
      <c r="D14" s="198"/>
      <c r="E14" s="198">
        <v>2950000</v>
      </c>
      <c r="F14" s="197">
        <f>B14-D14-E14</f>
        <v>0</v>
      </c>
    </row>
    <row r="15" spans="1:6" s="115" customFormat="1" ht="15.9" customHeight="1" x14ac:dyDescent="0.25">
      <c r="A15" s="200" t="s">
        <v>381</v>
      </c>
      <c r="B15" s="198">
        <v>2641600</v>
      </c>
      <c r="C15" s="199" t="s">
        <v>378</v>
      </c>
      <c r="D15" s="198"/>
      <c r="E15" s="198">
        <v>2641600</v>
      </c>
      <c r="F15" s="197">
        <f>B15-D15-E15</f>
        <v>0</v>
      </c>
    </row>
    <row r="16" spans="1:6" s="115" customFormat="1" ht="15.9" customHeight="1" x14ac:dyDescent="0.25">
      <c r="A16" s="200" t="s">
        <v>380</v>
      </c>
      <c r="B16" s="198">
        <v>228600</v>
      </c>
      <c r="C16" s="199" t="s">
        <v>378</v>
      </c>
      <c r="D16" s="198"/>
      <c r="E16" s="198">
        <v>228600</v>
      </c>
      <c r="F16" s="197">
        <f>B16-D16-E16</f>
        <v>0</v>
      </c>
    </row>
    <row r="17" spans="1:6" s="115" customFormat="1" ht="15.9" customHeight="1" x14ac:dyDescent="0.25">
      <c r="A17" s="200" t="s">
        <v>379</v>
      </c>
      <c r="B17" s="198">
        <v>870000</v>
      </c>
      <c r="C17" s="199" t="s">
        <v>378</v>
      </c>
      <c r="D17" s="198"/>
      <c r="E17" s="198">
        <v>870000</v>
      </c>
      <c r="F17" s="197">
        <f>B17-D17-E17</f>
        <v>0</v>
      </c>
    </row>
    <row r="18" spans="1:6" s="115" customFormat="1" ht="15.9" customHeight="1" x14ac:dyDescent="0.25">
      <c r="A18" s="200"/>
      <c r="B18" s="198"/>
      <c r="C18" s="199"/>
      <c r="D18" s="198"/>
      <c r="E18" s="198"/>
      <c r="F18" s="197">
        <f>B18-D18-E18</f>
        <v>0</v>
      </c>
    </row>
    <row r="19" spans="1:6" s="115" customFormat="1" ht="15.9" customHeight="1" x14ac:dyDescent="0.25">
      <c r="A19" s="200"/>
      <c r="B19" s="198"/>
      <c r="C19" s="199"/>
      <c r="D19" s="198"/>
      <c r="E19" s="198"/>
      <c r="F19" s="197">
        <f>B19-D19-E19</f>
        <v>0</v>
      </c>
    </row>
    <row r="20" spans="1:6" s="115" customFormat="1" ht="15.9" customHeight="1" x14ac:dyDescent="0.25">
      <c r="A20" s="200"/>
      <c r="B20" s="198"/>
      <c r="C20" s="199"/>
      <c r="D20" s="198"/>
      <c r="E20" s="198"/>
      <c r="F20" s="197">
        <f>B20-D20-E20</f>
        <v>0</v>
      </c>
    </row>
    <row r="21" spans="1:6" s="115" customFormat="1" ht="15.9" customHeight="1" x14ac:dyDescent="0.25">
      <c r="A21" s="200"/>
      <c r="B21" s="198"/>
      <c r="C21" s="199"/>
      <c r="D21" s="198"/>
      <c r="E21" s="198"/>
      <c r="F21" s="197">
        <f>B21-D21-E21</f>
        <v>0</v>
      </c>
    </row>
    <row r="22" spans="1:6" s="115" customFormat="1" ht="15.9" customHeight="1" x14ac:dyDescent="0.25">
      <c r="A22" s="200"/>
      <c r="B22" s="198"/>
      <c r="C22" s="199"/>
      <c r="D22" s="198"/>
      <c r="E22" s="198"/>
      <c r="F22" s="197">
        <f>B22-D22-E22</f>
        <v>0</v>
      </c>
    </row>
    <row r="23" spans="1:6" s="115" customFormat="1" ht="15.9" customHeight="1" thickBot="1" x14ac:dyDescent="0.3">
      <c r="A23" s="142"/>
      <c r="B23" s="195"/>
      <c r="C23" s="196"/>
      <c r="D23" s="195"/>
      <c r="E23" s="195"/>
      <c r="F23" s="194">
        <f>B23-D23-E23</f>
        <v>0</v>
      </c>
    </row>
    <row r="24" spans="1:6" s="189" customFormat="1" ht="18" customHeight="1" thickBot="1" x14ac:dyDescent="0.3">
      <c r="A24" s="193" t="s">
        <v>377</v>
      </c>
      <c r="B24" s="191">
        <f>SUM(B8:B23)</f>
        <v>33813200</v>
      </c>
      <c r="C24" s="192"/>
      <c r="D24" s="191">
        <f>SUM(D8:D23)</f>
        <v>0</v>
      </c>
      <c r="E24" s="191">
        <f>SUM(E8:E23)</f>
        <v>33813200</v>
      </c>
      <c r="F24" s="190">
        <f>SUM(F8:F23)</f>
        <v>0</v>
      </c>
    </row>
  </sheetData>
  <mergeCells count="2">
    <mergeCell ref="B2:F2"/>
    <mergeCell ref="A4:F4"/>
  </mergeCells>
  <printOptions horizontalCentered="1"/>
  <pageMargins left="0.78749999999999998" right="0.78749999999999998" top="1.023611111111111" bottom="0.98402777777777772" header="0.51180555555555551" footer="0.51180555555555551"/>
  <pageSetup paperSize="9" scale="105" firstPageNumber="0" orientation="landscape" horizontalDpi="300" verticalDpi="3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20FFD5-F087-4A31-AEAC-2530E34F542A}">
  <sheetPr>
    <tabColor indexed="50"/>
  </sheetPr>
  <dimension ref="A1:F25"/>
  <sheetViews>
    <sheetView zoomScale="120" zoomScaleNormal="120" workbookViewId="0">
      <selection activeCell="B1" sqref="B1:C1"/>
    </sheetView>
  </sheetViews>
  <sheetFormatPr defaultColWidth="9.33203125" defaultRowHeight="13.2" x14ac:dyDescent="0.25"/>
  <cols>
    <col min="1" max="1" width="60.6640625" style="116" customWidth="1"/>
    <col min="2" max="2" width="15.6640625" style="115" customWidth="1"/>
    <col min="3" max="3" width="16.33203125" style="115" customWidth="1"/>
    <col min="4" max="4" width="18" style="115" customWidth="1"/>
    <col min="5" max="5" width="16.6640625" style="115" customWidth="1"/>
    <col min="6" max="6" width="18.77734375" style="115" customWidth="1"/>
    <col min="7" max="8" width="12.77734375" style="115" customWidth="1"/>
    <col min="9" max="9" width="13.77734375" style="115" customWidth="1"/>
    <col min="10" max="16384" width="9.33203125" style="115"/>
  </cols>
  <sheetData>
    <row r="1" spans="1:6" s="115" customFormat="1" x14ac:dyDescent="0.25">
      <c r="A1" s="211"/>
      <c r="B1" s="210"/>
      <c r="C1" s="210"/>
      <c r="D1" s="210"/>
      <c r="E1" s="210"/>
      <c r="F1" s="210"/>
    </row>
    <row r="2" spans="1:6" s="115" customFormat="1" ht="21.15" customHeight="1" x14ac:dyDescent="0.25">
      <c r="A2" s="211"/>
      <c r="B2" s="213" t="s">
        <v>400</v>
      </c>
      <c r="C2" s="213"/>
      <c r="D2" s="213"/>
      <c r="E2" s="213"/>
      <c r="F2" s="213"/>
    </row>
    <row r="3" spans="1:6" s="115" customFormat="1" x14ac:dyDescent="0.25">
      <c r="A3" s="211"/>
      <c r="B3" s="210"/>
      <c r="C3" s="210"/>
      <c r="D3" s="210"/>
      <c r="E3" s="210"/>
      <c r="F3" s="210"/>
    </row>
    <row r="4" spans="1:6" s="115" customFormat="1" ht="24.75" customHeight="1" x14ac:dyDescent="0.25">
      <c r="A4" s="212" t="s">
        <v>399</v>
      </c>
      <c r="B4" s="212"/>
      <c r="C4" s="212"/>
      <c r="D4" s="212"/>
      <c r="E4" s="212"/>
      <c r="F4" s="212"/>
    </row>
    <row r="5" spans="1:6" s="115" customFormat="1" ht="23.25" customHeight="1" thickBot="1" x14ac:dyDescent="0.35">
      <c r="A5" s="211"/>
      <c r="B5" s="210"/>
      <c r="C5" s="210" t="s">
        <v>398</v>
      </c>
      <c r="D5" s="210"/>
      <c r="E5" s="210"/>
      <c r="F5" s="209" t="str">
        <f>'3.mell.'!F5</f>
        <v>forintban!</v>
      </c>
    </row>
    <row r="6" spans="1:6" s="155" customFormat="1" ht="48.75" customHeight="1" thickBot="1" x14ac:dyDescent="0.3">
      <c r="A6" s="208" t="s">
        <v>397</v>
      </c>
      <c r="B6" s="207" t="s">
        <v>392</v>
      </c>
      <c r="C6" s="207" t="s">
        <v>391</v>
      </c>
      <c r="D6" s="207" t="str">
        <f>+'3.mell.'!D6</f>
        <v>Felhasználás   2019. XII. 31-ig</v>
      </c>
      <c r="E6" s="207" t="str">
        <f>+'3.mell.'!E6</f>
        <v>2020. évi előirányzat</v>
      </c>
      <c r="F6" s="206" t="str">
        <f>+CONCATENATE(LEFT([1]KV_ÖSSZEFÜGGÉSEK!A5,4),". utáni szükséglet ",CHAR(10),"")</f>
        <v xml:space="preserve">2020. utáni szükséglet 
</v>
      </c>
    </row>
    <row r="7" spans="1:6" s="115" customFormat="1" ht="15.15" customHeight="1" thickBot="1" x14ac:dyDescent="0.3">
      <c r="A7" s="205" t="s">
        <v>127</v>
      </c>
      <c r="B7" s="204" t="s">
        <v>126</v>
      </c>
      <c r="C7" s="204" t="s">
        <v>325</v>
      </c>
      <c r="D7" s="204" t="s">
        <v>324</v>
      </c>
      <c r="E7" s="204" t="s">
        <v>390</v>
      </c>
      <c r="F7" s="225" t="s">
        <v>389</v>
      </c>
    </row>
    <row r="8" spans="1:6" s="115" customFormat="1" ht="15.9" customHeight="1" x14ac:dyDescent="0.25">
      <c r="A8" s="224"/>
      <c r="B8" s="222"/>
      <c r="C8" s="223"/>
      <c r="D8" s="222"/>
      <c r="E8" s="222"/>
      <c r="F8" s="221">
        <f>B8-D8-E8</f>
        <v>0</v>
      </c>
    </row>
    <row r="9" spans="1:6" s="115" customFormat="1" ht="15.9" customHeight="1" x14ac:dyDescent="0.25">
      <c r="A9" s="224"/>
      <c r="B9" s="222"/>
      <c r="C9" s="223"/>
      <c r="D9" s="222"/>
      <c r="E9" s="222"/>
      <c r="F9" s="221">
        <f>B9-D9-E9</f>
        <v>0</v>
      </c>
    </row>
    <row r="10" spans="1:6" s="115" customFormat="1" ht="15.9" customHeight="1" x14ac:dyDescent="0.25">
      <c r="A10" s="224"/>
      <c r="B10" s="222"/>
      <c r="C10" s="223"/>
      <c r="D10" s="222"/>
      <c r="E10" s="222"/>
      <c r="F10" s="221">
        <f>B10-D10-E10</f>
        <v>0</v>
      </c>
    </row>
    <row r="11" spans="1:6" s="115" customFormat="1" ht="15.9" customHeight="1" x14ac:dyDescent="0.25">
      <c r="A11" s="224"/>
      <c r="B11" s="222"/>
      <c r="C11" s="223"/>
      <c r="D11" s="222"/>
      <c r="E11" s="222"/>
      <c r="F11" s="221">
        <f>B11-D11-E11</f>
        <v>0</v>
      </c>
    </row>
    <row r="12" spans="1:6" s="115" customFormat="1" ht="15.9" customHeight="1" x14ac:dyDescent="0.25">
      <c r="A12" s="224"/>
      <c r="B12" s="222"/>
      <c r="C12" s="223"/>
      <c r="D12" s="222"/>
      <c r="E12" s="222"/>
      <c r="F12" s="221">
        <f>B12-D12-E12</f>
        <v>0</v>
      </c>
    </row>
    <row r="13" spans="1:6" s="115" customFormat="1" ht="15.9" customHeight="1" x14ac:dyDescent="0.25">
      <c r="A13" s="224"/>
      <c r="B13" s="222"/>
      <c r="C13" s="223"/>
      <c r="D13" s="222"/>
      <c r="E13" s="222"/>
      <c r="F13" s="221">
        <f>B13-D13-E13</f>
        <v>0</v>
      </c>
    </row>
    <row r="14" spans="1:6" s="115" customFormat="1" ht="15.9" customHeight="1" x14ac:dyDescent="0.25">
      <c r="A14" s="224"/>
      <c r="B14" s="222"/>
      <c r="C14" s="223"/>
      <c r="D14" s="222"/>
      <c r="E14" s="222"/>
      <c r="F14" s="221">
        <f>B14-D14-E14</f>
        <v>0</v>
      </c>
    </row>
    <row r="15" spans="1:6" s="115" customFormat="1" ht="15.9" customHeight="1" x14ac:dyDescent="0.25">
      <c r="A15" s="224"/>
      <c r="B15" s="222"/>
      <c r="C15" s="223"/>
      <c r="D15" s="222"/>
      <c r="E15" s="222"/>
      <c r="F15" s="221">
        <f>B15-D15-E15</f>
        <v>0</v>
      </c>
    </row>
    <row r="16" spans="1:6" s="115" customFormat="1" ht="15.9" customHeight="1" x14ac:dyDescent="0.25">
      <c r="A16" s="224"/>
      <c r="B16" s="222"/>
      <c r="C16" s="223"/>
      <c r="D16" s="222"/>
      <c r="E16" s="222"/>
      <c r="F16" s="221">
        <f>B16-D16-E16</f>
        <v>0</v>
      </c>
    </row>
    <row r="17" spans="1:6" s="115" customFormat="1" ht="15.9" customHeight="1" x14ac:dyDescent="0.25">
      <c r="A17" s="224"/>
      <c r="B17" s="222"/>
      <c r="C17" s="223"/>
      <c r="D17" s="222"/>
      <c r="E17" s="222"/>
      <c r="F17" s="221">
        <f>B17-D17-E17</f>
        <v>0</v>
      </c>
    </row>
    <row r="18" spans="1:6" s="115" customFormat="1" ht="15.9" customHeight="1" x14ac:dyDescent="0.25">
      <c r="A18" s="224"/>
      <c r="B18" s="222"/>
      <c r="C18" s="223"/>
      <c r="D18" s="222"/>
      <c r="E18" s="222"/>
      <c r="F18" s="221">
        <f>B18-D18-E18</f>
        <v>0</v>
      </c>
    </row>
    <row r="19" spans="1:6" s="115" customFormat="1" ht="15.9" customHeight="1" x14ac:dyDescent="0.25">
      <c r="A19" s="224"/>
      <c r="B19" s="222"/>
      <c r="C19" s="223"/>
      <c r="D19" s="222"/>
      <c r="E19" s="222"/>
      <c r="F19" s="221">
        <f>B19-D19-E19</f>
        <v>0</v>
      </c>
    </row>
    <row r="20" spans="1:6" s="115" customFormat="1" ht="15.9" customHeight="1" x14ac:dyDescent="0.25">
      <c r="A20" s="224"/>
      <c r="B20" s="222"/>
      <c r="C20" s="223"/>
      <c r="D20" s="222"/>
      <c r="E20" s="222"/>
      <c r="F20" s="221">
        <f>B20-D20-E20</f>
        <v>0</v>
      </c>
    </row>
    <row r="21" spans="1:6" s="115" customFormat="1" ht="15.9" customHeight="1" x14ac:dyDescent="0.25">
      <c r="A21" s="224"/>
      <c r="B21" s="222"/>
      <c r="C21" s="223"/>
      <c r="D21" s="222"/>
      <c r="E21" s="222"/>
      <c r="F21" s="221">
        <f>B21-D21-E21</f>
        <v>0</v>
      </c>
    </row>
    <row r="22" spans="1:6" s="115" customFormat="1" ht="15.9" customHeight="1" x14ac:dyDescent="0.25">
      <c r="A22" s="224"/>
      <c r="B22" s="222"/>
      <c r="C22" s="223"/>
      <c r="D22" s="222"/>
      <c r="E22" s="222"/>
      <c r="F22" s="221">
        <f>B22-D22-E22</f>
        <v>0</v>
      </c>
    </row>
    <row r="23" spans="1:6" s="115" customFormat="1" ht="15.9" customHeight="1" x14ac:dyDescent="0.25">
      <c r="A23" s="224"/>
      <c r="B23" s="222"/>
      <c r="C23" s="223"/>
      <c r="D23" s="222"/>
      <c r="E23" s="222"/>
      <c r="F23" s="221">
        <f>B23-D23-E23</f>
        <v>0</v>
      </c>
    </row>
    <row r="24" spans="1:6" s="115" customFormat="1" ht="15.9" customHeight="1" thickBot="1" x14ac:dyDescent="0.3">
      <c r="A24" s="220"/>
      <c r="B24" s="218"/>
      <c r="C24" s="219"/>
      <c r="D24" s="218"/>
      <c r="E24" s="218"/>
      <c r="F24" s="217">
        <f>B24-D24-E24</f>
        <v>0</v>
      </c>
    </row>
    <row r="25" spans="1:6" s="189" customFormat="1" ht="18" customHeight="1" thickBot="1" x14ac:dyDescent="0.3">
      <c r="A25" s="193" t="s">
        <v>377</v>
      </c>
      <c r="B25" s="215">
        <f>SUM(B8:B24)</f>
        <v>0</v>
      </c>
      <c r="C25" s="216"/>
      <c r="D25" s="215">
        <f>SUM(D8:D24)</f>
        <v>0</v>
      </c>
      <c r="E25" s="215">
        <f>SUM(E8:E24)</f>
        <v>0</v>
      </c>
      <c r="F25" s="214">
        <f>SUM(F8:F24)</f>
        <v>0</v>
      </c>
    </row>
  </sheetData>
  <mergeCells count="2">
    <mergeCell ref="B2:F2"/>
    <mergeCell ref="A4:F4"/>
  </mergeCells>
  <printOptions horizontalCentered="1"/>
  <pageMargins left="0.78749999999999998" right="0.78749999999999998" top="1.2208333333333332" bottom="0.98402777777777772" header="0.78749999999999998" footer="0.51180555555555551"/>
  <pageSetup paperSize="9" scale="95" firstPageNumber="0" orientation="landscape" horizontalDpi="300" verticalDpi="300"/>
  <headerFooter alignWithMargins="0">
    <oddHeader xml:space="preserve">&amp;R&amp;"Times New Roman CE,Félkövér dőlt"&amp;12 
&amp;"Times New Roman CE,Általános"&amp;10   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354B1D-26BB-4400-BDBD-FD5A58C59F56}">
  <sheetPr>
    <tabColor indexed="50"/>
  </sheetPr>
  <dimension ref="A1:F220"/>
  <sheetViews>
    <sheetView zoomScale="120" zoomScaleNormal="120" workbookViewId="0">
      <selection activeCell="B1" sqref="B1:C1"/>
    </sheetView>
  </sheetViews>
  <sheetFormatPr defaultRowHeight="13.2" x14ac:dyDescent="0.25"/>
  <cols>
    <col min="1" max="1" width="38.6640625" customWidth="1"/>
    <col min="2" max="4" width="24.77734375" customWidth="1"/>
    <col min="5" max="5" width="26.77734375" customWidth="1"/>
    <col min="6" max="6" width="5" customWidth="1"/>
  </cols>
  <sheetData>
    <row r="1" spans="1:6" x14ac:dyDescent="0.25">
      <c r="F1" s="261" t="s">
        <v>427</v>
      </c>
    </row>
    <row r="2" spans="1:6" ht="15.75" customHeight="1" x14ac:dyDescent="0.25">
      <c r="A2" s="277" t="s">
        <v>426</v>
      </c>
      <c r="B2" s="277"/>
      <c r="C2" s="277"/>
      <c r="D2" s="277"/>
      <c r="E2" s="277"/>
      <c r="F2" s="261"/>
    </row>
    <row r="3" spans="1:6" ht="14.4" thickBot="1" x14ac:dyDescent="0.3">
      <c r="A3" s="276"/>
      <c r="B3" s="276"/>
      <c r="C3" s="276" t="s">
        <v>398</v>
      </c>
      <c r="D3" s="276"/>
      <c r="E3" s="275" t="str">
        <f>'4.mell.'!F5</f>
        <v>forintban!</v>
      </c>
      <c r="F3" s="261"/>
    </row>
    <row r="4" spans="1:6" ht="13.5" customHeight="1" thickBot="1" x14ac:dyDescent="0.3">
      <c r="A4" s="274" t="s">
        <v>425</v>
      </c>
      <c r="B4" s="274"/>
      <c r="C4" s="274"/>
      <c r="D4" s="274"/>
      <c r="E4" s="273" t="s">
        <v>424</v>
      </c>
      <c r="F4" s="261"/>
    </row>
    <row r="5" spans="1:6" x14ac:dyDescent="0.25">
      <c r="A5" s="272"/>
      <c r="B5" s="272"/>
      <c r="C5" s="272"/>
      <c r="D5" s="272"/>
      <c r="E5" s="271"/>
      <c r="F5" s="261"/>
    </row>
    <row r="6" spans="1:6" ht="13.8" thickBot="1" x14ac:dyDescent="0.3">
      <c r="A6" s="270"/>
      <c r="B6" s="270"/>
      <c r="C6" s="270"/>
      <c r="D6" s="270"/>
      <c r="E6" s="269"/>
      <c r="F6" s="261"/>
    </row>
    <row r="7" spans="1:6" ht="13.5" customHeight="1" thickBot="1" x14ac:dyDescent="0.3">
      <c r="A7" s="268" t="s">
        <v>423</v>
      </c>
      <c r="B7" s="268"/>
      <c r="C7" s="268"/>
      <c r="D7" s="268"/>
      <c r="E7" s="267">
        <f>SUM(E5:E6)</f>
        <v>0</v>
      </c>
      <c r="F7" s="261"/>
    </row>
    <row r="8" spans="1:6" ht="13.5" customHeight="1" x14ac:dyDescent="0.25">
      <c r="A8" s="266"/>
      <c r="B8" s="266"/>
      <c r="C8" s="266"/>
      <c r="D8" s="266"/>
      <c r="E8" s="265"/>
      <c r="F8" s="261"/>
    </row>
    <row r="9" spans="1:6" ht="15.6" x14ac:dyDescent="0.25">
      <c r="A9" s="264" t="s">
        <v>422</v>
      </c>
      <c r="B9" s="264"/>
      <c r="C9" s="264"/>
      <c r="D9" s="264"/>
      <c r="E9" s="264"/>
      <c r="F9" s="261"/>
    </row>
    <row r="10" spans="1:6" ht="15.6" x14ac:dyDescent="0.25">
      <c r="A10" s="263" t="s">
        <v>421</v>
      </c>
      <c r="B10" s="263"/>
      <c r="C10" s="263"/>
      <c r="D10" s="263"/>
      <c r="E10" s="263"/>
      <c r="F10" s="261"/>
    </row>
    <row r="11" spans="1:6" ht="14.25" customHeight="1" x14ac:dyDescent="0.25">
      <c r="A11" s="257" t="s">
        <v>420</v>
      </c>
      <c r="B11" s="257"/>
      <c r="C11" s="256"/>
      <c r="D11" s="256"/>
      <c r="E11" s="256"/>
      <c r="F11" s="261"/>
    </row>
    <row r="12" spans="1:6" ht="14.4" thickBot="1" x14ac:dyDescent="0.3">
      <c r="A12" s="255"/>
      <c r="B12" s="255"/>
      <c r="C12" s="255"/>
      <c r="D12" s="255"/>
      <c r="E12" s="254" t="str">
        <f>$E$3</f>
        <v>forintban!</v>
      </c>
      <c r="F12" s="261"/>
    </row>
    <row r="13" spans="1:6" ht="13.5" customHeight="1" thickBot="1" x14ac:dyDescent="0.3">
      <c r="A13" s="252" t="s">
        <v>416</v>
      </c>
      <c r="B13" s="253" t="s">
        <v>415</v>
      </c>
      <c r="C13" s="253"/>
      <c r="D13" s="253"/>
      <c r="E13" s="253"/>
      <c r="F13" s="261"/>
    </row>
    <row r="14" spans="1:6" ht="13.5" customHeight="1" thickBot="1" x14ac:dyDescent="0.3">
      <c r="A14" s="252"/>
      <c r="B14" s="251" t="s">
        <v>419</v>
      </c>
      <c r="C14" s="251" t="s">
        <v>414</v>
      </c>
      <c r="D14" s="251"/>
      <c r="E14" s="251"/>
      <c r="F14" s="261"/>
    </row>
    <row r="15" spans="1:6" ht="12.75" customHeight="1" thickBot="1" x14ac:dyDescent="0.3">
      <c r="A15" s="252"/>
      <c r="B15" s="251"/>
      <c r="C15" s="251" t="str">
        <f>CONCATENATE([1]TARTALOMJEGYZÉK!A1,". előtti forrás, kiadás")</f>
        <v>2020. előtti forrás, kiadás</v>
      </c>
      <c r="D15" s="251" t="str">
        <f>CONCATENATE([1]TARTALOMJEGYZÉK!A1,". évi eredeti előirányzat")</f>
        <v>2020. évi eredeti előirányzat</v>
      </c>
      <c r="E15" s="251" t="str">
        <f>CONCATENATE([1]TARTALOMJEGYZÉK!A1,". év utáni tervezett forrás, kiadás")</f>
        <v>2020. év utáni tervezett forrás, kiadás</v>
      </c>
      <c r="F15" s="261"/>
    </row>
    <row r="16" spans="1:6" ht="13.8" thickBot="1" x14ac:dyDescent="0.3">
      <c r="A16" s="252"/>
      <c r="B16" s="251"/>
      <c r="C16" s="251"/>
      <c r="D16" s="251"/>
      <c r="E16" s="251"/>
      <c r="F16" s="261"/>
    </row>
    <row r="17" spans="1:6" ht="13.8" thickBot="1" x14ac:dyDescent="0.3">
      <c r="A17" s="250" t="s">
        <v>127</v>
      </c>
      <c r="B17" s="249" t="s">
        <v>413</v>
      </c>
      <c r="C17" s="248" t="s">
        <v>325</v>
      </c>
      <c r="D17" s="247" t="s">
        <v>324</v>
      </c>
      <c r="E17" s="246" t="s">
        <v>390</v>
      </c>
      <c r="F17" s="261"/>
    </row>
    <row r="18" spans="1:6" x14ac:dyDescent="0.25">
      <c r="A18" s="245" t="s">
        <v>412</v>
      </c>
      <c r="B18" s="238">
        <f>C18+D18+E18</f>
        <v>0</v>
      </c>
      <c r="C18" s="237"/>
      <c r="D18" s="237"/>
      <c r="E18" s="236"/>
      <c r="F18" s="261"/>
    </row>
    <row r="19" spans="1:6" x14ac:dyDescent="0.25">
      <c r="A19" s="244" t="s">
        <v>411</v>
      </c>
      <c r="B19" s="243">
        <f>C19+D19+E19</f>
        <v>0</v>
      </c>
      <c r="C19" s="242"/>
      <c r="D19" s="242"/>
      <c r="E19" s="242"/>
      <c r="F19" s="261"/>
    </row>
    <row r="20" spans="1:6" x14ac:dyDescent="0.25">
      <c r="A20" s="241" t="s">
        <v>410</v>
      </c>
      <c r="B20" s="234">
        <f>C20+D20+E20</f>
        <v>0</v>
      </c>
      <c r="C20" s="233"/>
      <c r="D20" s="233"/>
      <c r="E20" s="233"/>
      <c r="F20" s="261"/>
    </row>
    <row r="21" spans="1:6" x14ac:dyDescent="0.25">
      <c r="A21" s="241" t="s">
        <v>409</v>
      </c>
      <c r="B21" s="234">
        <f>C21+D21+E21</f>
        <v>0</v>
      </c>
      <c r="C21" s="233"/>
      <c r="D21" s="233"/>
      <c r="E21" s="233"/>
      <c r="F21" s="261"/>
    </row>
    <row r="22" spans="1:6" x14ac:dyDescent="0.25">
      <c r="A22" s="241" t="s">
        <v>408</v>
      </c>
      <c r="B22" s="234">
        <f>C22+D22+E22</f>
        <v>0</v>
      </c>
      <c r="C22" s="233"/>
      <c r="D22" s="233"/>
      <c r="E22" s="233"/>
      <c r="F22" s="261"/>
    </row>
    <row r="23" spans="1:6" ht="13.8" thickBot="1" x14ac:dyDescent="0.3">
      <c r="A23" s="241" t="s">
        <v>407</v>
      </c>
      <c r="B23" s="234">
        <f>C23+D23+E23</f>
        <v>0</v>
      </c>
      <c r="C23" s="233"/>
      <c r="D23" s="233"/>
      <c r="E23" s="233"/>
      <c r="F23" s="261"/>
    </row>
    <row r="24" spans="1:6" ht="13.8" thickBot="1" x14ac:dyDescent="0.3">
      <c r="A24" s="240" t="s">
        <v>406</v>
      </c>
      <c r="B24" s="227">
        <f>B18+SUM(B20:B23)</f>
        <v>0</v>
      </c>
      <c r="C24" s="227">
        <f>C18+SUM(C20:C23)</f>
        <v>0</v>
      </c>
      <c r="D24" s="227">
        <f>D18+SUM(D20:D23)</f>
        <v>0</v>
      </c>
      <c r="E24" s="226">
        <f>E18+SUM(E20:E23)</f>
        <v>0</v>
      </c>
      <c r="F24" s="261"/>
    </row>
    <row r="25" spans="1:6" x14ac:dyDescent="0.25">
      <c r="A25" s="239" t="s">
        <v>405</v>
      </c>
      <c r="B25" s="238">
        <f>C25+D25+E25</f>
        <v>0</v>
      </c>
      <c r="C25" s="237"/>
      <c r="D25" s="237"/>
      <c r="E25" s="236"/>
      <c r="F25" s="261"/>
    </row>
    <row r="26" spans="1:6" x14ac:dyDescent="0.25">
      <c r="A26" s="235" t="s">
        <v>404</v>
      </c>
      <c r="B26" s="234">
        <f>C26+D26+E26</f>
        <v>0</v>
      </c>
      <c r="C26" s="233"/>
      <c r="D26" s="233"/>
      <c r="E26" s="233"/>
      <c r="F26" s="261"/>
    </row>
    <row r="27" spans="1:6" x14ac:dyDescent="0.25">
      <c r="A27" s="235" t="s">
        <v>403</v>
      </c>
      <c r="B27" s="234">
        <f>C27+D27+E27</f>
        <v>0</v>
      </c>
      <c r="C27" s="233"/>
      <c r="D27" s="233"/>
      <c r="E27" s="233"/>
      <c r="F27" s="261"/>
    </row>
    <row r="28" spans="1:6" x14ac:dyDescent="0.25">
      <c r="A28" s="235" t="s">
        <v>402</v>
      </c>
      <c r="B28" s="234">
        <f>C28+D28+E28</f>
        <v>0</v>
      </c>
      <c r="C28" s="233"/>
      <c r="D28" s="233"/>
      <c r="E28" s="233"/>
      <c r="F28" s="261"/>
    </row>
    <row r="29" spans="1:6" ht="13.8" thickBot="1" x14ac:dyDescent="0.3">
      <c r="A29" s="232"/>
      <c r="B29" s="231">
        <f>C29+D29+E29</f>
        <v>0</v>
      </c>
      <c r="C29" s="230"/>
      <c r="D29" s="230"/>
      <c r="E29" s="229"/>
      <c r="F29" s="261"/>
    </row>
    <row r="30" spans="1:6" ht="13.8" thickBot="1" x14ac:dyDescent="0.3">
      <c r="A30" s="228" t="s">
        <v>401</v>
      </c>
      <c r="B30" s="227">
        <f>SUM(B25:B29)</f>
        <v>0</v>
      </c>
      <c r="C30" s="227">
        <f>SUM(C25:C29)</f>
        <v>0</v>
      </c>
      <c r="D30" s="227">
        <f>SUM(D25:D29)</f>
        <v>0</v>
      </c>
      <c r="E30" s="226">
        <f>SUM(E25:E29)</f>
        <v>0</v>
      </c>
      <c r="F30" s="261"/>
    </row>
    <row r="31" spans="1:6" ht="12.75" customHeight="1" x14ac:dyDescent="0.25">
      <c r="A31" s="262" t="s">
        <v>418</v>
      </c>
      <c r="B31" s="262"/>
      <c r="C31" s="262"/>
      <c r="D31" s="262"/>
      <c r="E31" s="262"/>
      <c r="F31" s="261"/>
    </row>
    <row r="32" spans="1:6" x14ac:dyDescent="0.25">
      <c r="A32" s="260"/>
      <c r="B32" s="260"/>
      <c r="C32" s="260"/>
      <c r="D32" s="260"/>
      <c r="E32" s="260"/>
      <c r="F32" s="259"/>
    </row>
    <row r="33" spans="1:5" ht="14.25" customHeight="1" x14ac:dyDescent="0.25">
      <c r="A33" s="257" t="s">
        <v>417</v>
      </c>
      <c r="B33" s="257"/>
      <c r="C33" s="256"/>
      <c r="D33" s="256"/>
      <c r="E33" s="256"/>
    </row>
    <row r="34" spans="1:5" ht="14.4" thickBot="1" x14ac:dyDescent="0.3">
      <c r="A34" s="255"/>
      <c r="B34" s="255"/>
      <c r="C34" s="255"/>
      <c r="D34" s="255"/>
      <c r="E34" s="254" t="str">
        <f>$E$3</f>
        <v>forintban!</v>
      </c>
    </row>
    <row r="35" spans="1:5" ht="13.5" customHeight="1" thickBot="1" x14ac:dyDescent="0.3">
      <c r="A35" s="252" t="s">
        <v>416</v>
      </c>
      <c r="B35" s="253" t="s">
        <v>415</v>
      </c>
      <c r="C35" s="253"/>
      <c r="D35" s="253"/>
      <c r="E35" s="253"/>
    </row>
    <row r="36" spans="1:5" ht="13.5" customHeight="1" thickBot="1" x14ac:dyDescent="0.3">
      <c r="A36" s="252"/>
      <c r="B36" s="251" t="str">
        <f>B14</f>
        <v>Összes 
 forrás, kiadás</v>
      </c>
      <c r="C36" s="251" t="s">
        <v>414</v>
      </c>
      <c r="D36" s="251"/>
      <c r="E36" s="251"/>
    </row>
    <row r="37" spans="1:5" ht="12.75" customHeight="1" thickBot="1" x14ac:dyDescent="0.3">
      <c r="A37" s="252"/>
      <c r="B37" s="251"/>
      <c r="C37" s="251" t="str">
        <f>CONCATENATE([1]TARTALOMJEGYZÉK!A1,". előtti forrás, kiadás")</f>
        <v>2020. előtti forrás, kiadás</v>
      </c>
      <c r="D37" s="251" t="str">
        <f>CONCATENATE([1]TARTALOMJEGYZÉK!A1,". évi eredeti előirányzat")</f>
        <v>2020. évi eredeti előirányzat</v>
      </c>
      <c r="E37" s="251" t="str">
        <f>CONCATENATE([1]TARTALOMJEGYZÉK!A1,". év utáni tervezett forrás, kiadás")</f>
        <v>2020. év utáni tervezett forrás, kiadás</v>
      </c>
    </row>
    <row r="38" spans="1:5" ht="13.8" thickBot="1" x14ac:dyDescent="0.3">
      <c r="A38" s="252"/>
      <c r="B38" s="251"/>
      <c r="C38" s="251"/>
      <c r="D38" s="251"/>
      <c r="E38" s="251"/>
    </row>
    <row r="39" spans="1:5" ht="13.8" thickBot="1" x14ac:dyDescent="0.3">
      <c r="A39" s="250" t="s">
        <v>127</v>
      </c>
      <c r="B39" s="249" t="s">
        <v>413</v>
      </c>
      <c r="C39" s="248" t="s">
        <v>325</v>
      </c>
      <c r="D39" s="247" t="s">
        <v>324</v>
      </c>
      <c r="E39" s="246" t="s">
        <v>390</v>
      </c>
    </row>
    <row r="40" spans="1:5" x14ac:dyDescent="0.25">
      <c r="A40" s="245" t="s">
        <v>412</v>
      </c>
      <c r="B40" s="238">
        <f>C40+D40+E40</f>
        <v>0</v>
      </c>
      <c r="C40" s="237"/>
      <c r="D40" s="237"/>
      <c r="E40" s="236"/>
    </row>
    <row r="41" spans="1:5" x14ac:dyDescent="0.25">
      <c r="A41" s="244" t="s">
        <v>411</v>
      </c>
      <c r="B41" s="243">
        <f>C41+D41+E41</f>
        <v>0</v>
      </c>
      <c r="C41" s="242"/>
      <c r="D41" s="242"/>
      <c r="E41" s="242"/>
    </row>
    <row r="42" spans="1:5" x14ac:dyDescent="0.25">
      <c r="A42" s="241" t="s">
        <v>410</v>
      </c>
      <c r="B42" s="234">
        <f>C42+D42+E42</f>
        <v>0</v>
      </c>
      <c r="C42" s="233"/>
      <c r="D42" s="233"/>
      <c r="E42" s="233"/>
    </row>
    <row r="43" spans="1:5" x14ac:dyDescent="0.25">
      <c r="A43" s="241" t="s">
        <v>409</v>
      </c>
      <c r="B43" s="234">
        <f>C43+D43+E43</f>
        <v>0</v>
      </c>
      <c r="C43" s="233"/>
      <c r="D43" s="233"/>
      <c r="E43" s="233"/>
    </row>
    <row r="44" spans="1:5" x14ac:dyDescent="0.25">
      <c r="A44" s="241" t="s">
        <v>408</v>
      </c>
      <c r="B44" s="234">
        <f>C44+D44+E44</f>
        <v>0</v>
      </c>
      <c r="C44" s="233"/>
      <c r="D44" s="233"/>
      <c r="E44" s="233"/>
    </row>
    <row r="45" spans="1:5" ht="13.8" thickBot="1" x14ac:dyDescent="0.3">
      <c r="A45" s="241" t="s">
        <v>407</v>
      </c>
      <c r="B45" s="234">
        <f>C45+D45+E45</f>
        <v>0</v>
      </c>
      <c r="C45" s="233"/>
      <c r="D45" s="233"/>
      <c r="E45" s="233"/>
    </row>
    <row r="46" spans="1:5" ht="13.8" thickBot="1" x14ac:dyDescent="0.3">
      <c r="A46" s="240" t="s">
        <v>406</v>
      </c>
      <c r="B46" s="227">
        <f>B40+SUM(B42:B45)</f>
        <v>0</v>
      </c>
      <c r="C46" s="227">
        <f>C40+SUM(C42:C45)</f>
        <v>0</v>
      </c>
      <c r="D46" s="227">
        <f>D40+SUM(D42:D45)</f>
        <v>0</v>
      </c>
      <c r="E46" s="226">
        <f>E40+SUM(E42:E45)</f>
        <v>0</v>
      </c>
    </row>
    <row r="47" spans="1:5" x14ac:dyDescent="0.25">
      <c r="A47" s="239" t="s">
        <v>405</v>
      </c>
      <c r="B47" s="238">
        <f>C47+D47+E47</f>
        <v>0</v>
      </c>
      <c r="C47" s="237"/>
      <c r="D47" s="237"/>
      <c r="E47" s="236"/>
    </row>
    <row r="48" spans="1:5" x14ac:dyDescent="0.25">
      <c r="A48" s="235" t="s">
        <v>404</v>
      </c>
      <c r="B48" s="234">
        <f>C48+D48+E48</f>
        <v>0</v>
      </c>
      <c r="C48" s="233"/>
      <c r="D48" s="233"/>
      <c r="E48" s="233"/>
    </row>
    <row r="49" spans="1:5" x14ac:dyDescent="0.25">
      <c r="A49" s="235" t="s">
        <v>403</v>
      </c>
      <c r="B49" s="234">
        <f>C49+D49+E49</f>
        <v>0</v>
      </c>
      <c r="C49" s="233"/>
      <c r="D49" s="233"/>
      <c r="E49" s="233"/>
    </row>
    <row r="50" spans="1:5" x14ac:dyDescent="0.25">
      <c r="A50" s="235" t="s">
        <v>402</v>
      </c>
      <c r="B50" s="234">
        <f>C50+D50+E50</f>
        <v>0</v>
      </c>
      <c r="C50" s="233"/>
      <c r="D50" s="233"/>
      <c r="E50" s="233"/>
    </row>
    <row r="51" spans="1:5" ht="13.8" thickBot="1" x14ac:dyDescent="0.3">
      <c r="A51" s="232"/>
      <c r="B51" s="231">
        <f>C51+D51+E51</f>
        <v>0</v>
      </c>
      <c r="C51" s="230"/>
      <c r="D51" s="230"/>
      <c r="E51" s="229"/>
    </row>
    <row r="52" spans="1:5" ht="13.8" thickBot="1" x14ac:dyDescent="0.3">
      <c r="A52" s="228" t="s">
        <v>401</v>
      </c>
      <c r="B52" s="227">
        <f>SUM(B47:B51)</f>
        <v>0</v>
      </c>
      <c r="C52" s="227">
        <f>SUM(C47:C51)</f>
        <v>0</v>
      </c>
      <c r="D52" s="227">
        <f>SUM(D47:D51)</f>
        <v>0</v>
      </c>
      <c r="E52" s="226">
        <f>SUM(E47:E51)</f>
        <v>0</v>
      </c>
    </row>
    <row r="53" spans="1:5" x14ac:dyDescent="0.25">
      <c r="A53" s="258"/>
      <c r="B53" s="258"/>
      <c r="C53" s="258"/>
      <c r="D53" s="258"/>
      <c r="E53" s="258"/>
    </row>
    <row r="54" spans="1:5" ht="14.25" customHeight="1" x14ac:dyDescent="0.25">
      <c r="A54" s="257" t="s">
        <v>417</v>
      </c>
      <c r="B54" s="257"/>
      <c r="C54" s="256"/>
      <c r="D54" s="256"/>
      <c r="E54" s="256"/>
    </row>
    <row r="55" spans="1:5" ht="14.4" thickBot="1" x14ac:dyDescent="0.3">
      <c r="A55" s="255"/>
      <c r="B55" s="255"/>
      <c r="C55" s="255"/>
      <c r="D55" s="255"/>
      <c r="E55" s="254" t="str">
        <f>$E$3</f>
        <v>forintban!</v>
      </c>
    </row>
    <row r="56" spans="1:5" ht="13.5" customHeight="1" thickBot="1" x14ac:dyDescent="0.3">
      <c r="A56" s="252" t="s">
        <v>416</v>
      </c>
      <c r="B56" s="253" t="s">
        <v>415</v>
      </c>
      <c r="C56" s="253"/>
      <c r="D56" s="253"/>
      <c r="E56" s="253"/>
    </row>
    <row r="57" spans="1:5" ht="13.5" customHeight="1" thickBot="1" x14ac:dyDescent="0.3">
      <c r="A57" s="252"/>
      <c r="B57" s="251" t="str">
        <f>B36</f>
        <v>Összes 
 forrás, kiadás</v>
      </c>
      <c r="C57" s="251" t="s">
        <v>414</v>
      </c>
      <c r="D57" s="251"/>
      <c r="E57" s="251"/>
    </row>
    <row r="58" spans="1:5" ht="13.8" thickBot="1" x14ac:dyDescent="0.3">
      <c r="A58" s="252"/>
      <c r="B58" s="251"/>
      <c r="C58" s="251" t="str">
        <f>CONCATENATE([1]TARTALOMJEGYZÉK!A1,". előtti forrás, kiadás")</f>
        <v>2020. előtti forrás, kiadás</v>
      </c>
      <c r="D58" s="251" t="str">
        <f>CONCATENATE([1]TARTALOMJEGYZÉK!A1,". évi eredeti előirányzat")</f>
        <v>2020. évi eredeti előirányzat</v>
      </c>
      <c r="E58" s="251" t="str">
        <f>CONCATENATE([1]TARTALOMJEGYZÉK!A1,". év utáni tervezett forrás, kiadás")</f>
        <v>2020. év utáni tervezett forrás, kiadás</v>
      </c>
    </row>
    <row r="59" spans="1:5" ht="13.8" thickBot="1" x14ac:dyDescent="0.3">
      <c r="A59" s="252"/>
      <c r="B59" s="251"/>
      <c r="C59" s="251"/>
      <c r="D59" s="251"/>
      <c r="E59" s="251"/>
    </row>
    <row r="60" spans="1:5" ht="13.8" thickBot="1" x14ac:dyDescent="0.3">
      <c r="A60" s="250" t="s">
        <v>127</v>
      </c>
      <c r="B60" s="249" t="s">
        <v>413</v>
      </c>
      <c r="C60" s="248" t="s">
        <v>325</v>
      </c>
      <c r="D60" s="247" t="s">
        <v>324</v>
      </c>
      <c r="E60" s="246" t="s">
        <v>390</v>
      </c>
    </row>
    <row r="61" spans="1:5" x14ac:dyDescent="0.25">
      <c r="A61" s="245" t="s">
        <v>412</v>
      </c>
      <c r="B61" s="238">
        <f>C61+D61+E61</f>
        <v>0</v>
      </c>
      <c r="C61" s="237"/>
      <c r="D61" s="237"/>
      <c r="E61" s="236"/>
    </row>
    <row r="62" spans="1:5" x14ac:dyDescent="0.25">
      <c r="A62" s="244" t="s">
        <v>411</v>
      </c>
      <c r="B62" s="243">
        <f>C62+D62+E62</f>
        <v>0</v>
      </c>
      <c r="C62" s="242"/>
      <c r="D62" s="242"/>
      <c r="E62" s="242"/>
    </row>
    <row r="63" spans="1:5" x14ac:dyDescent="0.25">
      <c r="A63" s="241" t="s">
        <v>410</v>
      </c>
      <c r="B63" s="234">
        <f>C63+D63+E63</f>
        <v>0</v>
      </c>
      <c r="C63" s="233"/>
      <c r="D63" s="233"/>
      <c r="E63" s="233"/>
    </row>
    <row r="64" spans="1:5" x14ac:dyDescent="0.25">
      <c r="A64" s="241" t="s">
        <v>409</v>
      </c>
      <c r="B64" s="234">
        <f>C64+D64+E64</f>
        <v>0</v>
      </c>
      <c r="C64" s="233"/>
      <c r="D64" s="233"/>
      <c r="E64" s="233"/>
    </row>
    <row r="65" spans="1:5" x14ac:dyDescent="0.25">
      <c r="A65" s="241" t="s">
        <v>408</v>
      </c>
      <c r="B65" s="234">
        <f>C65+D65+E65</f>
        <v>0</v>
      </c>
      <c r="C65" s="233"/>
      <c r="D65" s="233"/>
      <c r="E65" s="233"/>
    </row>
    <row r="66" spans="1:5" ht="13.8" thickBot="1" x14ac:dyDescent="0.3">
      <c r="A66" s="241" t="s">
        <v>407</v>
      </c>
      <c r="B66" s="234">
        <f>C66+D66+E66</f>
        <v>0</v>
      </c>
      <c r="C66" s="233"/>
      <c r="D66" s="233"/>
      <c r="E66" s="233"/>
    </row>
    <row r="67" spans="1:5" ht="13.8" thickBot="1" x14ac:dyDescent="0.3">
      <c r="A67" s="240" t="s">
        <v>406</v>
      </c>
      <c r="B67" s="227">
        <f>B61+SUM(B63:B66)</f>
        <v>0</v>
      </c>
      <c r="C67" s="227">
        <f>C61+SUM(C63:C66)</f>
        <v>0</v>
      </c>
      <c r="D67" s="227">
        <f>D61+SUM(D63:D66)</f>
        <v>0</v>
      </c>
      <c r="E67" s="226">
        <f>E61+SUM(E63:E66)</f>
        <v>0</v>
      </c>
    </row>
    <row r="68" spans="1:5" x14ac:dyDescent="0.25">
      <c r="A68" s="239" t="s">
        <v>405</v>
      </c>
      <c r="B68" s="238">
        <f>C68+D68+E68</f>
        <v>0</v>
      </c>
      <c r="C68" s="237"/>
      <c r="D68" s="237"/>
      <c r="E68" s="236"/>
    </row>
    <row r="69" spans="1:5" x14ac:dyDescent="0.25">
      <c r="A69" s="235" t="s">
        <v>404</v>
      </c>
      <c r="B69" s="234">
        <f>C69+D69+E69</f>
        <v>0</v>
      </c>
      <c r="C69" s="233"/>
      <c r="D69" s="233"/>
      <c r="E69" s="233"/>
    </row>
    <row r="70" spans="1:5" x14ac:dyDescent="0.25">
      <c r="A70" s="235" t="s">
        <v>403</v>
      </c>
      <c r="B70" s="234">
        <f>C70+D70+E70</f>
        <v>0</v>
      </c>
      <c r="C70" s="233"/>
      <c r="D70" s="233"/>
      <c r="E70" s="233"/>
    </row>
    <row r="71" spans="1:5" x14ac:dyDescent="0.25">
      <c r="A71" s="235" t="s">
        <v>402</v>
      </c>
      <c r="B71" s="234">
        <f>C71+D71+E71</f>
        <v>0</v>
      </c>
      <c r="C71" s="233"/>
      <c r="D71" s="233"/>
      <c r="E71" s="233"/>
    </row>
    <row r="72" spans="1:5" ht="13.8" thickBot="1" x14ac:dyDescent="0.3">
      <c r="A72" s="232"/>
      <c r="B72" s="231">
        <f>C72+D72+E72</f>
        <v>0</v>
      </c>
      <c r="C72" s="230"/>
      <c r="D72" s="230"/>
      <c r="E72" s="229"/>
    </row>
    <row r="73" spans="1:5" ht="13.8" thickBot="1" x14ac:dyDescent="0.3">
      <c r="A73" s="228" t="s">
        <v>401</v>
      </c>
      <c r="B73" s="227">
        <f>SUM(B68:B72)</f>
        <v>0</v>
      </c>
      <c r="C73" s="227">
        <f>SUM(C68:C72)</f>
        <v>0</v>
      </c>
      <c r="D73" s="227">
        <f>SUM(D68:D72)</f>
        <v>0</v>
      </c>
      <c r="E73" s="226">
        <f>SUM(E68:E72)</f>
        <v>0</v>
      </c>
    </row>
    <row r="74" spans="1:5" x14ac:dyDescent="0.25">
      <c r="A74" s="258"/>
      <c r="B74" s="258"/>
      <c r="C74" s="258"/>
      <c r="D74" s="258"/>
      <c r="E74" s="258"/>
    </row>
    <row r="75" spans="1:5" ht="14.25" customHeight="1" x14ac:dyDescent="0.25">
      <c r="A75" s="257" t="s">
        <v>417</v>
      </c>
      <c r="B75" s="257"/>
      <c r="C75" s="256"/>
      <c r="D75" s="256"/>
      <c r="E75" s="256"/>
    </row>
    <row r="76" spans="1:5" ht="14.4" thickBot="1" x14ac:dyDescent="0.3">
      <c r="A76" s="255"/>
      <c r="B76" s="255"/>
      <c r="C76" s="255"/>
      <c r="D76" s="255"/>
      <c r="E76" s="254" t="str">
        <f>$E$3</f>
        <v>forintban!</v>
      </c>
    </row>
    <row r="77" spans="1:5" ht="13.5" customHeight="1" thickBot="1" x14ac:dyDescent="0.3">
      <c r="A77" s="252" t="s">
        <v>416</v>
      </c>
      <c r="B77" s="253" t="s">
        <v>415</v>
      </c>
      <c r="C77" s="253"/>
      <c r="D77" s="253"/>
      <c r="E77" s="253"/>
    </row>
    <row r="78" spans="1:5" ht="13.5" customHeight="1" thickBot="1" x14ac:dyDescent="0.3">
      <c r="A78" s="252"/>
      <c r="B78" s="251" t="str">
        <f>B57</f>
        <v>Összes 
 forrás, kiadás</v>
      </c>
      <c r="C78" s="251" t="s">
        <v>414</v>
      </c>
      <c r="D78" s="251"/>
      <c r="E78" s="251"/>
    </row>
    <row r="79" spans="1:5" ht="13.8" thickBot="1" x14ac:dyDescent="0.3">
      <c r="A79" s="252"/>
      <c r="B79" s="251"/>
      <c r="C79" s="251" t="str">
        <f>CONCATENATE([1]TARTALOMJEGYZÉK!A1,". előtti forrás, kiadás")</f>
        <v>2020. előtti forrás, kiadás</v>
      </c>
      <c r="D79" s="251" t="str">
        <f>CONCATENATE([1]TARTALOMJEGYZÉK!A1,". évi eredeti előirányzat")</f>
        <v>2020. évi eredeti előirányzat</v>
      </c>
      <c r="E79" s="251" t="str">
        <f>CONCATENATE([1]TARTALOMJEGYZÉK!A1,". év utáni tervezett forrás, kiadás")</f>
        <v>2020. év utáni tervezett forrás, kiadás</v>
      </c>
    </row>
    <row r="80" spans="1:5" ht="13.8" thickBot="1" x14ac:dyDescent="0.3">
      <c r="A80" s="252"/>
      <c r="B80" s="251"/>
      <c r="C80" s="251"/>
      <c r="D80" s="251"/>
      <c r="E80" s="251"/>
    </row>
    <row r="81" spans="1:5" ht="13.8" thickBot="1" x14ac:dyDescent="0.3">
      <c r="A81" s="250" t="s">
        <v>127</v>
      </c>
      <c r="B81" s="249" t="s">
        <v>413</v>
      </c>
      <c r="C81" s="248" t="s">
        <v>325</v>
      </c>
      <c r="D81" s="247" t="s">
        <v>324</v>
      </c>
      <c r="E81" s="246" t="s">
        <v>390</v>
      </c>
    </row>
    <row r="82" spans="1:5" x14ac:dyDescent="0.25">
      <c r="A82" s="245" t="s">
        <v>412</v>
      </c>
      <c r="B82" s="238">
        <f>C82+D82+E82</f>
        <v>0</v>
      </c>
      <c r="C82" s="237"/>
      <c r="D82" s="237"/>
      <c r="E82" s="236"/>
    </row>
    <row r="83" spans="1:5" x14ac:dyDescent="0.25">
      <c r="A83" s="244" t="s">
        <v>411</v>
      </c>
      <c r="B83" s="243">
        <f>C83+D83+E83</f>
        <v>0</v>
      </c>
      <c r="C83" s="242"/>
      <c r="D83" s="242"/>
      <c r="E83" s="242"/>
    </row>
    <row r="84" spans="1:5" x14ac:dyDescent="0.25">
      <c r="A84" s="241" t="s">
        <v>410</v>
      </c>
      <c r="B84" s="234">
        <f>C84+D84+E84</f>
        <v>0</v>
      </c>
      <c r="C84" s="233"/>
      <c r="D84" s="233"/>
      <c r="E84" s="233"/>
    </row>
    <row r="85" spans="1:5" x14ac:dyDescent="0.25">
      <c r="A85" s="241" t="s">
        <v>409</v>
      </c>
      <c r="B85" s="234">
        <f>C85+D85+E85</f>
        <v>0</v>
      </c>
      <c r="C85" s="233"/>
      <c r="D85" s="233"/>
      <c r="E85" s="233"/>
    </row>
    <row r="86" spans="1:5" x14ac:dyDescent="0.25">
      <c r="A86" s="241" t="s">
        <v>408</v>
      </c>
      <c r="B86" s="234">
        <f>C86+D86+E86</f>
        <v>0</v>
      </c>
      <c r="C86" s="233"/>
      <c r="D86" s="233"/>
      <c r="E86" s="233"/>
    </row>
    <row r="87" spans="1:5" ht="13.8" thickBot="1" x14ac:dyDescent="0.3">
      <c r="A87" s="241" t="s">
        <v>407</v>
      </c>
      <c r="B87" s="234">
        <f>C87+D87+E87</f>
        <v>0</v>
      </c>
      <c r="C87" s="233"/>
      <c r="D87" s="233"/>
      <c r="E87" s="233"/>
    </row>
    <row r="88" spans="1:5" ht="13.8" thickBot="1" x14ac:dyDescent="0.3">
      <c r="A88" s="240" t="s">
        <v>406</v>
      </c>
      <c r="B88" s="227">
        <f>B82+SUM(B84:B87)</f>
        <v>0</v>
      </c>
      <c r="C88" s="227">
        <f>C82+SUM(C84:C87)</f>
        <v>0</v>
      </c>
      <c r="D88" s="227">
        <f>D82+SUM(D84:D87)</f>
        <v>0</v>
      </c>
      <c r="E88" s="226">
        <f>E82+SUM(E84:E87)</f>
        <v>0</v>
      </c>
    </row>
    <row r="89" spans="1:5" x14ac:dyDescent="0.25">
      <c r="A89" s="239" t="s">
        <v>405</v>
      </c>
      <c r="B89" s="238">
        <f>C89+D89+E89</f>
        <v>0</v>
      </c>
      <c r="C89" s="237"/>
      <c r="D89" s="237"/>
      <c r="E89" s="236"/>
    </row>
    <row r="90" spans="1:5" x14ac:dyDescent="0.25">
      <c r="A90" s="235" t="s">
        <v>404</v>
      </c>
      <c r="B90" s="234">
        <f>C90+D90+E90</f>
        <v>0</v>
      </c>
      <c r="C90" s="233"/>
      <c r="D90" s="233"/>
      <c r="E90" s="233"/>
    </row>
    <row r="91" spans="1:5" x14ac:dyDescent="0.25">
      <c r="A91" s="235" t="s">
        <v>403</v>
      </c>
      <c r="B91" s="234">
        <f>C91+D91+E91</f>
        <v>0</v>
      </c>
      <c r="C91" s="233"/>
      <c r="D91" s="233"/>
      <c r="E91" s="233"/>
    </row>
    <row r="92" spans="1:5" x14ac:dyDescent="0.25">
      <c r="A92" s="235" t="s">
        <v>402</v>
      </c>
      <c r="B92" s="234">
        <f>C92+D92+E92</f>
        <v>0</v>
      </c>
      <c r="C92" s="233"/>
      <c r="D92" s="233"/>
      <c r="E92" s="233"/>
    </row>
    <row r="93" spans="1:5" ht="13.8" thickBot="1" x14ac:dyDescent="0.3">
      <c r="A93" s="232"/>
      <c r="B93" s="231">
        <f>C93+D93+E93</f>
        <v>0</v>
      </c>
      <c r="C93" s="230"/>
      <c r="D93" s="230"/>
      <c r="E93" s="229"/>
    </row>
    <row r="94" spans="1:5" ht="13.8" thickBot="1" x14ac:dyDescent="0.3">
      <c r="A94" s="228" t="s">
        <v>401</v>
      </c>
      <c r="B94" s="227">
        <f>SUM(B89:B93)</f>
        <v>0</v>
      </c>
      <c r="C94" s="227">
        <f>SUM(C89:C93)</f>
        <v>0</v>
      </c>
      <c r="D94" s="227">
        <f>SUM(D89:D93)</f>
        <v>0</v>
      </c>
      <c r="E94" s="226">
        <f>SUM(E89:E93)</f>
        <v>0</v>
      </c>
    </row>
    <row r="95" spans="1:5" x14ac:dyDescent="0.25">
      <c r="A95" s="258"/>
      <c r="B95" s="258"/>
      <c r="C95" s="258"/>
      <c r="D95" s="258"/>
      <c r="E95" s="258"/>
    </row>
    <row r="96" spans="1:5" ht="14.25" customHeight="1" x14ac:dyDescent="0.25">
      <c r="A96" s="257" t="s">
        <v>417</v>
      </c>
      <c r="B96" s="257"/>
      <c r="C96" s="256"/>
      <c r="D96" s="256"/>
      <c r="E96" s="256"/>
    </row>
    <row r="97" spans="1:5" ht="14.4" thickBot="1" x14ac:dyDescent="0.3">
      <c r="A97" s="255"/>
      <c r="B97" s="255"/>
      <c r="C97" s="255"/>
      <c r="D97" s="255"/>
      <c r="E97" s="254" t="str">
        <f>$E$3</f>
        <v>forintban!</v>
      </c>
    </row>
    <row r="98" spans="1:5" ht="13.5" customHeight="1" thickBot="1" x14ac:dyDescent="0.3">
      <c r="A98" s="252" t="s">
        <v>416</v>
      </c>
      <c r="B98" s="253" t="s">
        <v>415</v>
      </c>
      <c r="C98" s="253"/>
      <c r="D98" s="253"/>
      <c r="E98" s="253"/>
    </row>
    <row r="99" spans="1:5" ht="13.5" customHeight="1" thickBot="1" x14ac:dyDescent="0.3">
      <c r="A99" s="252"/>
      <c r="B99" s="251" t="str">
        <f>B78</f>
        <v>Összes 
 forrás, kiadás</v>
      </c>
      <c r="C99" s="251" t="s">
        <v>414</v>
      </c>
      <c r="D99" s="251"/>
      <c r="E99" s="251"/>
    </row>
    <row r="100" spans="1:5" ht="13.8" thickBot="1" x14ac:dyDescent="0.3">
      <c r="A100" s="252"/>
      <c r="B100" s="251"/>
      <c r="C100" s="251" t="str">
        <f>CONCATENATE([1]TARTALOMJEGYZÉK!A1,". előtti forrás, kiadás")</f>
        <v>2020. előtti forrás, kiadás</v>
      </c>
      <c r="D100" s="251" t="str">
        <f>CONCATENATE([1]TARTALOMJEGYZÉK!A1,". évi eredeti előirányzat")</f>
        <v>2020. évi eredeti előirányzat</v>
      </c>
      <c r="E100" s="251" t="str">
        <f>CONCATENATE([1]TARTALOMJEGYZÉK!A1,". év utáni tervezett forrás, kiadás")</f>
        <v>2020. év utáni tervezett forrás, kiadás</v>
      </c>
    </row>
    <row r="101" spans="1:5" ht="13.8" thickBot="1" x14ac:dyDescent="0.3">
      <c r="A101" s="252"/>
      <c r="B101" s="251"/>
      <c r="C101" s="251"/>
      <c r="D101" s="251"/>
      <c r="E101" s="251"/>
    </row>
    <row r="102" spans="1:5" ht="13.8" thickBot="1" x14ac:dyDescent="0.3">
      <c r="A102" s="250" t="s">
        <v>127</v>
      </c>
      <c r="B102" s="249" t="s">
        <v>413</v>
      </c>
      <c r="C102" s="248" t="s">
        <v>325</v>
      </c>
      <c r="D102" s="247" t="s">
        <v>324</v>
      </c>
      <c r="E102" s="246" t="s">
        <v>390</v>
      </c>
    </row>
    <row r="103" spans="1:5" x14ac:dyDescent="0.25">
      <c r="A103" s="245" t="s">
        <v>412</v>
      </c>
      <c r="B103" s="238">
        <f>C103+D103+E103</f>
        <v>0</v>
      </c>
      <c r="C103" s="237"/>
      <c r="D103" s="237"/>
      <c r="E103" s="236"/>
    </row>
    <row r="104" spans="1:5" x14ac:dyDescent="0.25">
      <c r="A104" s="244" t="s">
        <v>411</v>
      </c>
      <c r="B104" s="243">
        <f>C104+D104+E104</f>
        <v>0</v>
      </c>
      <c r="C104" s="242"/>
      <c r="D104" s="242"/>
      <c r="E104" s="242"/>
    </row>
    <row r="105" spans="1:5" x14ac:dyDescent="0.25">
      <c r="A105" s="241" t="s">
        <v>410</v>
      </c>
      <c r="B105" s="234">
        <f>C105+D105+E105</f>
        <v>0</v>
      </c>
      <c r="C105" s="233"/>
      <c r="D105" s="233"/>
      <c r="E105" s="233"/>
    </row>
    <row r="106" spans="1:5" x14ac:dyDescent="0.25">
      <c r="A106" s="241" t="s">
        <v>409</v>
      </c>
      <c r="B106" s="234">
        <f>C106+D106+E106</f>
        <v>0</v>
      </c>
      <c r="C106" s="233"/>
      <c r="D106" s="233"/>
      <c r="E106" s="233"/>
    </row>
    <row r="107" spans="1:5" x14ac:dyDescent="0.25">
      <c r="A107" s="241" t="s">
        <v>408</v>
      </c>
      <c r="B107" s="234">
        <f>C107+D107+E107</f>
        <v>0</v>
      </c>
      <c r="C107" s="233"/>
      <c r="D107" s="233"/>
      <c r="E107" s="233"/>
    </row>
    <row r="108" spans="1:5" ht="13.8" thickBot="1" x14ac:dyDescent="0.3">
      <c r="A108" s="241" t="s">
        <v>407</v>
      </c>
      <c r="B108" s="234">
        <f>C108+D108+E108</f>
        <v>0</v>
      </c>
      <c r="C108" s="233"/>
      <c r="D108" s="233"/>
      <c r="E108" s="233"/>
    </row>
    <row r="109" spans="1:5" ht="13.8" thickBot="1" x14ac:dyDescent="0.3">
      <c r="A109" s="240" t="s">
        <v>406</v>
      </c>
      <c r="B109" s="227">
        <f>B103+SUM(B105:B108)</f>
        <v>0</v>
      </c>
      <c r="C109" s="227">
        <f>C103+SUM(C105:C108)</f>
        <v>0</v>
      </c>
      <c r="D109" s="227">
        <f>D103+SUM(D105:D108)</f>
        <v>0</v>
      </c>
      <c r="E109" s="226">
        <f>E103+SUM(E105:E108)</f>
        <v>0</v>
      </c>
    </row>
    <row r="110" spans="1:5" x14ac:dyDescent="0.25">
      <c r="A110" s="239" t="s">
        <v>405</v>
      </c>
      <c r="B110" s="238">
        <f>C110+D110+E110</f>
        <v>0</v>
      </c>
      <c r="C110" s="237"/>
      <c r="D110" s="237"/>
      <c r="E110" s="236"/>
    </row>
    <row r="111" spans="1:5" x14ac:dyDescent="0.25">
      <c r="A111" s="235" t="s">
        <v>404</v>
      </c>
      <c r="B111" s="234">
        <f>C111+D111+E111</f>
        <v>0</v>
      </c>
      <c r="C111" s="233"/>
      <c r="D111" s="233"/>
      <c r="E111" s="233"/>
    </row>
    <row r="112" spans="1:5" x14ac:dyDescent="0.25">
      <c r="A112" s="235" t="s">
        <v>403</v>
      </c>
      <c r="B112" s="234">
        <f>C112+D112+E112</f>
        <v>0</v>
      </c>
      <c r="C112" s="233"/>
      <c r="D112" s="233"/>
      <c r="E112" s="233"/>
    </row>
    <row r="113" spans="1:5" x14ac:dyDescent="0.25">
      <c r="A113" s="235" t="s">
        <v>402</v>
      </c>
      <c r="B113" s="234">
        <f>C113+D113+E113</f>
        <v>0</v>
      </c>
      <c r="C113" s="233"/>
      <c r="D113" s="233"/>
      <c r="E113" s="233"/>
    </row>
    <row r="114" spans="1:5" ht="13.8" thickBot="1" x14ac:dyDescent="0.3">
      <c r="A114" s="232"/>
      <c r="B114" s="231">
        <f>C114+D114+E114</f>
        <v>0</v>
      </c>
      <c r="C114" s="230"/>
      <c r="D114" s="230"/>
      <c r="E114" s="229"/>
    </row>
    <row r="115" spans="1:5" ht="13.8" thickBot="1" x14ac:dyDescent="0.3">
      <c r="A115" s="228" t="s">
        <v>401</v>
      </c>
      <c r="B115" s="227">
        <f>SUM(B110:B114)</f>
        <v>0</v>
      </c>
      <c r="C115" s="227">
        <f>SUM(C110:C114)</f>
        <v>0</v>
      </c>
      <c r="D115" s="227">
        <f>SUM(D110:D114)</f>
        <v>0</v>
      </c>
      <c r="E115" s="226">
        <f>SUM(E110:E114)</f>
        <v>0</v>
      </c>
    </row>
    <row r="117" spans="1:5" ht="14.25" customHeight="1" x14ac:dyDescent="0.25">
      <c r="A117" s="257" t="s">
        <v>417</v>
      </c>
      <c r="B117" s="257"/>
      <c r="C117" s="256"/>
      <c r="D117" s="256"/>
      <c r="E117" s="256"/>
    </row>
    <row r="118" spans="1:5" ht="14.4" thickBot="1" x14ac:dyDescent="0.3">
      <c r="A118" s="255"/>
      <c r="B118" s="255"/>
      <c r="C118" s="255"/>
      <c r="D118" s="255"/>
      <c r="E118" s="254" t="str">
        <f>$E$3</f>
        <v>forintban!</v>
      </c>
    </row>
    <row r="119" spans="1:5" ht="13.5" customHeight="1" thickBot="1" x14ac:dyDescent="0.3">
      <c r="A119" s="252" t="s">
        <v>416</v>
      </c>
      <c r="B119" s="253" t="s">
        <v>415</v>
      </c>
      <c r="C119" s="253"/>
      <c r="D119" s="253"/>
      <c r="E119" s="253"/>
    </row>
    <row r="120" spans="1:5" ht="13.5" customHeight="1" thickBot="1" x14ac:dyDescent="0.3">
      <c r="A120" s="252"/>
      <c r="B120" s="251" t="str">
        <f>B99</f>
        <v>Összes 
 forrás, kiadás</v>
      </c>
      <c r="C120" s="251" t="s">
        <v>414</v>
      </c>
      <c r="D120" s="251"/>
      <c r="E120" s="251"/>
    </row>
    <row r="121" spans="1:5" ht="13.8" thickBot="1" x14ac:dyDescent="0.3">
      <c r="A121" s="252"/>
      <c r="B121" s="251"/>
      <c r="C121" s="251" t="str">
        <f>CONCATENATE([1]TARTALOMJEGYZÉK!A1,". előtti forrás, kiadás")</f>
        <v>2020. előtti forrás, kiadás</v>
      </c>
      <c r="D121" s="251" t="str">
        <f>CONCATENATE([1]TARTALOMJEGYZÉK!A1,". évi eredeti előirányzat")</f>
        <v>2020. évi eredeti előirányzat</v>
      </c>
      <c r="E121" s="251" t="str">
        <f>CONCATENATE([1]TARTALOMJEGYZÉK!A1,". év utáni tervezett forrás, kiadás")</f>
        <v>2020. év utáni tervezett forrás, kiadás</v>
      </c>
    </row>
    <row r="122" spans="1:5" ht="13.8" thickBot="1" x14ac:dyDescent="0.3">
      <c r="A122" s="252"/>
      <c r="B122" s="251"/>
      <c r="C122" s="251"/>
      <c r="D122" s="251"/>
      <c r="E122" s="251"/>
    </row>
    <row r="123" spans="1:5" ht="13.8" thickBot="1" x14ac:dyDescent="0.3">
      <c r="A123" s="250" t="s">
        <v>127</v>
      </c>
      <c r="B123" s="249" t="s">
        <v>413</v>
      </c>
      <c r="C123" s="248" t="s">
        <v>325</v>
      </c>
      <c r="D123" s="247" t="s">
        <v>324</v>
      </c>
      <c r="E123" s="246" t="s">
        <v>390</v>
      </c>
    </row>
    <row r="124" spans="1:5" x14ac:dyDescent="0.25">
      <c r="A124" s="245" t="s">
        <v>412</v>
      </c>
      <c r="B124" s="238">
        <f>C124+D124+E124</f>
        <v>0</v>
      </c>
      <c r="C124" s="237"/>
      <c r="D124" s="237"/>
      <c r="E124" s="236"/>
    </row>
    <row r="125" spans="1:5" x14ac:dyDescent="0.25">
      <c r="A125" s="244" t="s">
        <v>411</v>
      </c>
      <c r="B125" s="243">
        <f>C125+D125+E125</f>
        <v>0</v>
      </c>
      <c r="C125" s="242"/>
      <c r="D125" s="242"/>
      <c r="E125" s="242"/>
    </row>
    <row r="126" spans="1:5" x14ac:dyDescent="0.25">
      <c r="A126" s="241" t="s">
        <v>410</v>
      </c>
      <c r="B126" s="234">
        <f>C126+D126+E126</f>
        <v>0</v>
      </c>
      <c r="C126" s="233"/>
      <c r="D126" s="233"/>
      <c r="E126" s="233"/>
    </row>
    <row r="127" spans="1:5" x14ac:dyDescent="0.25">
      <c r="A127" s="241" t="s">
        <v>409</v>
      </c>
      <c r="B127" s="234">
        <f>C127+D127+E127</f>
        <v>0</v>
      </c>
      <c r="C127" s="233"/>
      <c r="D127" s="233"/>
      <c r="E127" s="233"/>
    </row>
    <row r="128" spans="1:5" x14ac:dyDescent="0.25">
      <c r="A128" s="241" t="s">
        <v>408</v>
      </c>
      <c r="B128" s="234">
        <f>C128+D128+E128</f>
        <v>0</v>
      </c>
      <c r="C128" s="233"/>
      <c r="D128" s="233"/>
      <c r="E128" s="233"/>
    </row>
    <row r="129" spans="1:5" ht="13.8" thickBot="1" x14ac:dyDescent="0.3">
      <c r="A129" s="241" t="s">
        <v>407</v>
      </c>
      <c r="B129" s="234">
        <f>C129+D129+E129</f>
        <v>0</v>
      </c>
      <c r="C129" s="233"/>
      <c r="D129" s="233"/>
      <c r="E129" s="233"/>
    </row>
    <row r="130" spans="1:5" ht="13.8" thickBot="1" x14ac:dyDescent="0.3">
      <c r="A130" s="240" t="s">
        <v>406</v>
      </c>
      <c r="B130" s="227">
        <f>B124+SUM(B126:B129)</f>
        <v>0</v>
      </c>
      <c r="C130" s="227">
        <f>C124+SUM(C126:C129)</f>
        <v>0</v>
      </c>
      <c r="D130" s="227">
        <f>D124+SUM(D126:D129)</f>
        <v>0</v>
      </c>
      <c r="E130" s="226">
        <f>E124+SUM(E126:E129)</f>
        <v>0</v>
      </c>
    </row>
    <row r="131" spans="1:5" x14ac:dyDescent="0.25">
      <c r="A131" s="239" t="s">
        <v>405</v>
      </c>
      <c r="B131" s="238">
        <f>C131+D131+E131</f>
        <v>0</v>
      </c>
      <c r="C131" s="237"/>
      <c r="D131" s="237"/>
      <c r="E131" s="236"/>
    </row>
    <row r="132" spans="1:5" x14ac:dyDescent="0.25">
      <c r="A132" s="235" t="s">
        <v>404</v>
      </c>
      <c r="B132" s="234">
        <f>C132+D132+E132</f>
        <v>0</v>
      </c>
      <c r="C132" s="233"/>
      <c r="D132" s="233"/>
      <c r="E132" s="233"/>
    </row>
    <row r="133" spans="1:5" x14ac:dyDescent="0.25">
      <c r="A133" s="235" t="s">
        <v>403</v>
      </c>
      <c r="B133" s="234">
        <f>C133+D133+E133</f>
        <v>0</v>
      </c>
      <c r="C133" s="233"/>
      <c r="D133" s="233"/>
      <c r="E133" s="233"/>
    </row>
    <row r="134" spans="1:5" x14ac:dyDescent="0.25">
      <c r="A134" s="235" t="s">
        <v>402</v>
      </c>
      <c r="B134" s="234">
        <f>C134+D134+E134</f>
        <v>0</v>
      </c>
      <c r="C134" s="233"/>
      <c r="D134" s="233"/>
      <c r="E134" s="233"/>
    </row>
    <row r="135" spans="1:5" ht="13.8" thickBot="1" x14ac:dyDescent="0.3">
      <c r="A135" s="232"/>
      <c r="B135" s="231">
        <f>C135+D135+E135</f>
        <v>0</v>
      </c>
      <c r="C135" s="230"/>
      <c r="D135" s="230"/>
      <c r="E135" s="229"/>
    </row>
    <row r="136" spans="1:5" ht="13.8" thickBot="1" x14ac:dyDescent="0.3">
      <c r="A136" s="228" t="s">
        <v>401</v>
      </c>
      <c r="B136" s="227">
        <f>SUM(B131:B135)</f>
        <v>0</v>
      </c>
      <c r="C136" s="227">
        <f>SUM(C131:C135)</f>
        <v>0</v>
      </c>
      <c r="D136" s="227">
        <f>SUM(D131:D135)</f>
        <v>0</v>
      </c>
      <c r="E136" s="226">
        <f>SUM(E131:E135)</f>
        <v>0</v>
      </c>
    </row>
    <row r="138" spans="1:5" ht="14.25" customHeight="1" x14ac:dyDescent="0.25">
      <c r="A138" s="257" t="s">
        <v>417</v>
      </c>
      <c r="B138" s="257"/>
      <c r="C138" s="256"/>
      <c r="D138" s="256"/>
      <c r="E138" s="256"/>
    </row>
    <row r="139" spans="1:5" ht="14.4" thickBot="1" x14ac:dyDescent="0.3">
      <c r="A139" s="255"/>
      <c r="B139" s="255"/>
      <c r="C139" s="255"/>
      <c r="D139" s="255"/>
      <c r="E139" s="254" t="str">
        <f>$E$3</f>
        <v>forintban!</v>
      </c>
    </row>
    <row r="140" spans="1:5" ht="13.5" customHeight="1" thickBot="1" x14ac:dyDescent="0.3">
      <c r="A140" s="252" t="s">
        <v>416</v>
      </c>
      <c r="B140" s="253" t="s">
        <v>415</v>
      </c>
      <c r="C140" s="253"/>
      <c r="D140" s="253"/>
      <c r="E140" s="253"/>
    </row>
    <row r="141" spans="1:5" ht="13.5" customHeight="1" thickBot="1" x14ac:dyDescent="0.3">
      <c r="A141" s="252"/>
      <c r="B141" s="251" t="str">
        <f>B120</f>
        <v>Összes 
 forrás, kiadás</v>
      </c>
      <c r="C141" s="251" t="s">
        <v>414</v>
      </c>
      <c r="D141" s="251"/>
      <c r="E141" s="251"/>
    </row>
    <row r="142" spans="1:5" ht="13.8" thickBot="1" x14ac:dyDescent="0.3">
      <c r="A142" s="252"/>
      <c r="B142" s="251"/>
      <c r="C142" s="251" t="str">
        <f>CONCATENATE([1]TARTALOMJEGYZÉK!A1,". előtti forrás, kiadás")</f>
        <v>2020. előtti forrás, kiadás</v>
      </c>
      <c r="D142" s="251" t="str">
        <f>CONCATENATE([1]TARTALOMJEGYZÉK!A1,". évi eredeti előirányzat")</f>
        <v>2020. évi eredeti előirányzat</v>
      </c>
      <c r="E142" s="251" t="str">
        <f>CONCATENATE([1]TARTALOMJEGYZÉK!A1,". év utáni tervezett forrás, kiadás")</f>
        <v>2020. év utáni tervezett forrás, kiadás</v>
      </c>
    </row>
    <row r="143" spans="1:5" ht="13.8" thickBot="1" x14ac:dyDescent="0.3">
      <c r="A143" s="252"/>
      <c r="B143" s="251"/>
      <c r="C143" s="251"/>
      <c r="D143" s="251"/>
      <c r="E143" s="251"/>
    </row>
    <row r="144" spans="1:5" ht="13.8" thickBot="1" x14ac:dyDescent="0.3">
      <c r="A144" s="250" t="s">
        <v>127</v>
      </c>
      <c r="B144" s="249" t="s">
        <v>413</v>
      </c>
      <c r="C144" s="248" t="s">
        <v>325</v>
      </c>
      <c r="D144" s="247" t="s">
        <v>324</v>
      </c>
      <c r="E144" s="246" t="s">
        <v>390</v>
      </c>
    </row>
    <row r="145" spans="1:5" x14ac:dyDescent="0.25">
      <c r="A145" s="245" t="s">
        <v>412</v>
      </c>
      <c r="B145" s="238">
        <f>C145+D145+E145</f>
        <v>0</v>
      </c>
      <c r="C145" s="237"/>
      <c r="D145" s="237"/>
      <c r="E145" s="236"/>
    </row>
    <row r="146" spans="1:5" x14ac:dyDescent="0.25">
      <c r="A146" s="244" t="s">
        <v>411</v>
      </c>
      <c r="B146" s="243">
        <f>C146+D146+E146</f>
        <v>0</v>
      </c>
      <c r="C146" s="242"/>
      <c r="D146" s="242"/>
      <c r="E146" s="242"/>
    </row>
    <row r="147" spans="1:5" x14ac:dyDescent="0.25">
      <c r="A147" s="241" t="s">
        <v>410</v>
      </c>
      <c r="B147" s="234">
        <f>C147+D147+E147</f>
        <v>0</v>
      </c>
      <c r="C147" s="233"/>
      <c r="D147" s="233"/>
      <c r="E147" s="233"/>
    </row>
    <row r="148" spans="1:5" x14ac:dyDescent="0.25">
      <c r="A148" s="241" t="s">
        <v>409</v>
      </c>
      <c r="B148" s="234">
        <f>C148+D148+E148</f>
        <v>0</v>
      </c>
      <c r="C148" s="233"/>
      <c r="D148" s="233"/>
      <c r="E148" s="233"/>
    </row>
    <row r="149" spans="1:5" x14ac:dyDescent="0.25">
      <c r="A149" s="241" t="s">
        <v>408</v>
      </c>
      <c r="B149" s="234">
        <f>C149+D149+E149</f>
        <v>0</v>
      </c>
      <c r="C149" s="233"/>
      <c r="D149" s="233"/>
      <c r="E149" s="233"/>
    </row>
    <row r="150" spans="1:5" ht="13.8" thickBot="1" x14ac:dyDescent="0.3">
      <c r="A150" s="241" t="s">
        <v>407</v>
      </c>
      <c r="B150" s="234">
        <f>C150+D150+E150</f>
        <v>0</v>
      </c>
      <c r="C150" s="233"/>
      <c r="D150" s="233"/>
      <c r="E150" s="233"/>
    </row>
    <row r="151" spans="1:5" ht="13.8" thickBot="1" x14ac:dyDescent="0.3">
      <c r="A151" s="240" t="s">
        <v>406</v>
      </c>
      <c r="B151" s="227">
        <f>B145+SUM(B147:B150)</f>
        <v>0</v>
      </c>
      <c r="C151" s="227">
        <f>C145+SUM(C147:C150)</f>
        <v>0</v>
      </c>
      <c r="D151" s="227">
        <f>D145+SUM(D147:D150)</f>
        <v>0</v>
      </c>
      <c r="E151" s="226">
        <f>E145+SUM(E147:E150)</f>
        <v>0</v>
      </c>
    </row>
    <row r="152" spans="1:5" x14ac:dyDescent="0.25">
      <c r="A152" s="239" t="s">
        <v>405</v>
      </c>
      <c r="B152" s="238">
        <f>C152+D152+E152</f>
        <v>0</v>
      </c>
      <c r="C152" s="237"/>
      <c r="D152" s="237"/>
      <c r="E152" s="236"/>
    </row>
    <row r="153" spans="1:5" x14ac:dyDescent="0.25">
      <c r="A153" s="235" t="s">
        <v>404</v>
      </c>
      <c r="B153" s="234">
        <f>C153+D153+E153</f>
        <v>0</v>
      </c>
      <c r="C153" s="233"/>
      <c r="D153" s="233"/>
      <c r="E153" s="233"/>
    </row>
    <row r="154" spans="1:5" x14ac:dyDescent="0.25">
      <c r="A154" s="235" t="s">
        <v>403</v>
      </c>
      <c r="B154" s="234">
        <f>C154+D154+E154</f>
        <v>0</v>
      </c>
      <c r="C154" s="233"/>
      <c r="D154" s="233"/>
      <c r="E154" s="233"/>
    </row>
    <row r="155" spans="1:5" x14ac:dyDescent="0.25">
      <c r="A155" s="235" t="s">
        <v>402</v>
      </c>
      <c r="B155" s="234">
        <f>C155+D155+E155</f>
        <v>0</v>
      </c>
      <c r="C155" s="233"/>
      <c r="D155" s="233"/>
      <c r="E155" s="233"/>
    </row>
    <row r="156" spans="1:5" ht="13.8" thickBot="1" x14ac:dyDescent="0.3">
      <c r="A156" s="232"/>
      <c r="B156" s="231">
        <f>C156+D156+E156</f>
        <v>0</v>
      </c>
      <c r="C156" s="230"/>
      <c r="D156" s="230"/>
      <c r="E156" s="229"/>
    </row>
    <row r="157" spans="1:5" ht="13.8" thickBot="1" x14ac:dyDescent="0.3">
      <c r="A157" s="228" t="s">
        <v>401</v>
      </c>
      <c r="B157" s="227">
        <f>SUM(B152:B156)</f>
        <v>0</v>
      </c>
      <c r="C157" s="227">
        <f>SUM(C152:C156)</f>
        <v>0</v>
      </c>
      <c r="D157" s="227">
        <f>SUM(D152:D156)</f>
        <v>0</v>
      </c>
      <c r="E157" s="226">
        <f>SUM(E152:E156)</f>
        <v>0</v>
      </c>
    </row>
    <row r="159" spans="1:5" ht="14.25" customHeight="1" x14ac:dyDescent="0.25">
      <c r="A159" s="257" t="s">
        <v>417</v>
      </c>
      <c r="B159" s="257"/>
      <c r="C159" s="256"/>
      <c r="D159" s="256"/>
      <c r="E159" s="256"/>
    </row>
    <row r="160" spans="1:5" ht="14.4" thickBot="1" x14ac:dyDescent="0.3">
      <c r="A160" s="255"/>
      <c r="B160" s="255"/>
      <c r="C160" s="255"/>
      <c r="D160" s="255"/>
      <c r="E160" s="254" t="str">
        <f>$E$3</f>
        <v>forintban!</v>
      </c>
    </row>
    <row r="161" spans="1:5" ht="13.5" customHeight="1" thickBot="1" x14ac:dyDescent="0.3">
      <c r="A161" s="252" t="s">
        <v>416</v>
      </c>
      <c r="B161" s="253" t="s">
        <v>415</v>
      </c>
      <c r="C161" s="253"/>
      <c r="D161" s="253"/>
      <c r="E161" s="253"/>
    </row>
    <row r="162" spans="1:5" ht="13.5" customHeight="1" thickBot="1" x14ac:dyDescent="0.3">
      <c r="A162" s="252"/>
      <c r="B162" s="251" t="str">
        <f>B141</f>
        <v>Összes 
 forrás, kiadás</v>
      </c>
      <c r="C162" s="251" t="s">
        <v>414</v>
      </c>
      <c r="D162" s="251"/>
      <c r="E162" s="251"/>
    </row>
    <row r="163" spans="1:5" ht="13.8" thickBot="1" x14ac:dyDescent="0.3">
      <c r="A163" s="252"/>
      <c r="B163" s="251"/>
      <c r="C163" s="251" t="str">
        <f>CONCATENATE([1]TARTALOMJEGYZÉK!A1,". előtti forrás, kiadás")</f>
        <v>2020. előtti forrás, kiadás</v>
      </c>
      <c r="D163" s="251" t="str">
        <f>CONCATENATE([1]TARTALOMJEGYZÉK!A1,". évi eredeti előirányzat")</f>
        <v>2020. évi eredeti előirányzat</v>
      </c>
      <c r="E163" s="251" t="str">
        <f>CONCATENATE([1]TARTALOMJEGYZÉK!A1,". év utáni tervezett forrás, kiadás")</f>
        <v>2020. év utáni tervezett forrás, kiadás</v>
      </c>
    </row>
    <row r="164" spans="1:5" ht="13.8" thickBot="1" x14ac:dyDescent="0.3">
      <c r="A164" s="252"/>
      <c r="B164" s="251"/>
      <c r="C164" s="251"/>
      <c r="D164" s="251"/>
      <c r="E164" s="251"/>
    </row>
    <row r="165" spans="1:5" ht="13.8" thickBot="1" x14ac:dyDescent="0.3">
      <c r="A165" s="250" t="s">
        <v>127</v>
      </c>
      <c r="B165" s="249" t="s">
        <v>413</v>
      </c>
      <c r="C165" s="248" t="s">
        <v>325</v>
      </c>
      <c r="D165" s="247" t="s">
        <v>324</v>
      </c>
      <c r="E165" s="246" t="s">
        <v>390</v>
      </c>
    </row>
    <row r="166" spans="1:5" x14ac:dyDescent="0.25">
      <c r="A166" s="245" t="s">
        <v>412</v>
      </c>
      <c r="B166" s="238">
        <f>C166+D166+E166</f>
        <v>0</v>
      </c>
      <c r="C166" s="237"/>
      <c r="D166" s="237"/>
      <c r="E166" s="236"/>
    </row>
    <row r="167" spans="1:5" x14ac:dyDescent="0.25">
      <c r="A167" s="244" t="s">
        <v>411</v>
      </c>
      <c r="B167" s="243">
        <f>C167+D167+E167</f>
        <v>0</v>
      </c>
      <c r="C167" s="242"/>
      <c r="D167" s="242"/>
      <c r="E167" s="242"/>
    </row>
    <row r="168" spans="1:5" x14ac:dyDescent="0.25">
      <c r="A168" s="241" t="s">
        <v>410</v>
      </c>
      <c r="B168" s="234">
        <f>C168+D168+E168</f>
        <v>0</v>
      </c>
      <c r="C168" s="233"/>
      <c r="D168" s="233"/>
      <c r="E168" s="233"/>
    </row>
    <row r="169" spans="1:5" x14ac:dyDescent="0.25">
      <c r="A169" s="241" t="s">
        <v>409</v>
      </c>
      <c r="B169" s="234">
        <f>C169+D169+E169</f>
        <v>0</v>
      </c>
      <c r="C169" s="233"/>
      <c r="D169" s="233"/>
      <c r="E169" s="233"/>
    </row>
    <row r="170" spans="1:5" x14ac:dyDescent="0.25">
      <c r="A170" s="241" t="s">
        <v>408</v>
      </c>
      <c r="B170" s="234">
        <f>C170+D170+E170</f>
        <v>0</v>
      </c>
      <c r="C170" s="233"/>
      <c r="D170" s="233"/>
      <c r="E170" s="233"/>
    </row>
    <row r="171" spans="1:5" ht="13.8" thickBot="1" x14ac:dyDescent="0.3">
      <c r="A171" s="241" t="s">
        <v>407</v>
      </c>
      <c r="B171" s="234">
        <f>C171+D171+E171</f>
        <v>0</v>
      </c>
      <c r="C171" s="233"/>
      <c r="D171" s="233"/>
      <c r="E171" s="233"/>
    </row>
    <row r="172" spans="1:5" ht="13.8" thickBot="1" x14ac:dyDescent="0.3">
      <c r="A172" s="240" t="s">
        <v>406</v>
      </c>
      <c r="B172" s="227">
        <f>B166+SUM(B168:B171)</f>
        <v>0</v>
      </c>
      <c r="C172" s="227">
        <f>C166+SUM(C168:C171)</f>
        <v>0</v>
      </c>
      <c r="D172" s="227">
        <f>D166+SUM(D168:D171)</f>
        <v>0</v>
      </c>
      <c r="E172" s="226">
        <f>E166+SUM(E168:E171)</f>
        <v>0</v>
      </c>
    </row>
    <row r="173" spans="1:5" x14ac:dyDescent="0.25">
      <c r="A173" s="239" t="s">
        <v>405</v>
      </c>
      <c r="B173" s="238">
        <f>C173+D173+E173</f>
        <v>0</v>
      </c>
      <c r="C173" s="237"/>
      <c r="D173" s="237"/>
      <c r="E173" s="236"/>
    </row>
    <row r="174" spans="1:5" x14ac:dyDescent="0.25">
      <c r="A174" s="235" t="s">
        <v>404</v>
      </c>
      <c r="B174" s="234">
        <f>C174+D174+E174</f>
        <v>0</v>
      </c>
      <c r="C174" s="233"/>
      <c r="D174" s="233"/>
      <c r="E174" s="233"/>
    </row>
    <row r="175" spans="1:5" x14ac:dyDescent="0.25">
      <c r="A175" s="235" t="s">
        <v>403</v>
      </c>
      <c r="B175" s="234">
        <f>C175+D175+E175</f>
        <v>0</v>
      </c>
      <c r="C175" s="233"/>
      <c r="D175" s="233"/>
      <c r="E175" s="233"/>
    </row>
    <row r="176" spans="1:5" x14ac:dyDescent="0.25">
      <c r="A176" s="235" t="s">
        <v>402</v>
      </c>
      <c r="B176" s="234">
        <f>C176+D176+E176</f>
        <v>0</v>
      </c>
      <c r="C176" s="233"/>
      <c r="D176" s="233"/>
      <c r="E176" s="233"/>
    </row>
    <row r="177" spans="1:5" ht="13.8" thickBot="1" x14ac:dyDescent="0.3">
      <c r="A177" s="232"/>
      <c r="B177" s="231">
        <f>C177+D177+E177</f>
        <v>0</v>
      </c>
      <c r="C177" s="230"/>
      <c r="D177" s="230"/>
      <c r="E177" s="229"/>
    </row>
    <row r="178" spans="1:5" ht="13.8" thickBot="1" x14ac:dyDescent="0.3">
      <c r="A178" s="228" t="s">
        <v>401</v>
      </c>
      <c r="B178" s="227">
        <f>SUM(B173:B177)</f>
        <v>0</v>
      </c>
      <c r="C178" s="227">
        <f>SUM(C173:C177)</f>
        <v>0</v>
      </c>
      <c r="D178" s="227">
        <f>SUM(D173:D177)</f>
        <v>0</v>
      </c>
      <c r="E178" s="226">
        <f>SUM(E173:E177)</f>
        <v>0</v>
      </c>
    </row>
    <row r="180" spans="1:5" ht="14.25" customHeight="1" x14ac:dyDescent="0.25">
      <c r="A180" s="257" t="s">
        <v>417</v>
      </c>
      <c r="B180" s="257"/>
      <c r="C180" s="256"/>
      <c r="D180" s="256"/>
      <c r="E180" s="256"/>
    </row>
    <row r="181" spans="1:5" ht="14.4" thickBot="1" x14ac:dyDescent="0.3">
      <c r="A181" s="255"/>
      <c r="B181" s="255"/>
      <c r="C181" s="255"/>
      <c r="D181" s="255"/>
      <c r="E181" s="254" t="str">
        <f>$E$3</f>
        <v>forintban!</v>
      </c>
    </row>
    <row r="182" spans="1:5" ht="13.5" customHeight="1" thickBot="1" x14ac:dyDescent="0.3">
      <c r="A182" s="252" t="s">
        <v>416</v>
      </c>
      <c r="B182" s="253" t="s">
        <v>415</v>
      </c>
      <c r="C182" s="253"/>
      <c r="D182" s="253"/>
      <c r="E182" s="253"/>
    </row>
    <row r="183" spans="1:5" ht="13.5" customHeight="1" thickBot="1" x14ac:dyDescent="0.3">
      <c r="A183" s="252"/>
      <c r="B183" s="251" t="str">
        <f>B162</f>
        <v>Összes 
 forrás, kiadás</v>
      </c>
      <c r="C183" s="251" t="s">
        <v>414</v>
      </c>
      <c r="D183" s="251"/>
      <c r="E183" s="251"/>
    </row>
    <row r="184" spans="1:5" ht="13.8" thickBot="1" x14ac:dyDescent="0.3">
      <c r="A184" s="252"/>
      <c r="B184" s="251"/>
      <c r="C184" s="251" t="str">
        <f>CONCATENATE([1]TARTALOMJEGYZÉK!A1,". előtti forrás, kiadás")</f>
        <v>2020. előtti forrás, kiadás</v>
      </c>
      <c r="D184" s="251" t="str">
        <f>CONCATENATE([1]TARTALOMJEGYZÉK!A1,". évi eredeti előirányzat")</f>
        <v>2020. évi eredeti előirányzat</v>
      </c>
      <c r="E184" s="251" t="str">
        <f>CONCATENATE([1]TARTALOMJEGYZÉK!A1,". év utáni tervezett forrás, kiadás")</f>
        <v>2020. év utáni tervezett forrás, kiadás</v>
      </c>
    </row>
    <row r="185" spans="1:5" ht="13.8" thickBot="1" x14ac:dyDescent="0.3">
      <c r="A185" s="252"/>
      <c r="B185" s="251"/>
      <c r="C185" s="251"/>
      <c r="D185" s="251"/>
      <c r="E185" s="251"/>
    </row>
    <row r="186" spans="1:5" ht="13.8" thickBot="1" x14ac:dyDescent="0.3">
      <c r="A186" s="250" t="s">
        <v>127</v>
      </c>
      <c r="B186" s="249" t="s">
        <v>413</v>
      </c>
      <c r="C186" s="248" t="s">
        <v>325</v>
      </c>
      <c r="D186" s="247" t="s">
        <v>324</v>
      </c>
      <c r="E186" s="246" t="s">
        <v>390</v>
      </c>
    </row>
    <row r="187" spans="1:5" x14ac:dyDescent="0.25">
      <c r="A187" s="245" t="s">
        <v>412</v>
      </c>
      <c r="B187" s="238">
        <f>C187+D187+E187</f>
        <v>0</v>
      </c>
      <c r="C187" s="237"/>
      <c r="D187" s="237"/>
      <c r="E187" s="236"/>
    </row>
    <row r="188" spans="1:5" x14ac:dyDescent="0.25">
      <c r="A188" s="244" t="s">
        <v>411</v>
      </c>
      <c r="B188" s="243">
        <f>C188+D188+E188</f>
        <v>0</v>
      </c>
      <c r="C188" s="242"/>
      <c r="D188" s="242"/>
      <c r="E188" s="242"/>
    </row>
    <row r="189" spans="1:5" x14ac:dyDescent="0.25">
      <c r="A189" s="241" t="s">
        <v>410</v>
      </c>
      <c r="B189" s="234">
        <f>C189+D189+E189</f>
        <v>0</v>
      </c>
      <c r="C189" s="233"/>
      <c r="D189" s="233"/>
      <c r="E189" s="233"/>
    </row>
    <row r="190" spans="1:5" x14ac:dyDescent="0.25">
      <c r="A190" s="241" t="s">
        <v>409</v>
      </c>
      <c r="B190" s="234">
        <f>C190+D190+E190</f>
        <v>0</v>
      </c>
      <c r="C190" s="233"/>
      <c r="D190" s="233"/>
      <c r="E190" s="233"/>
    </row>
    <row r="191" spans="1:5" x14ac:dyDescent="0.25">
      <c r="A191" s="241" t="s">
        <v>408</v>
      </c>
      <c r="B191" s="234">
        <f>C191+D191+E191</f>
        <v>0</v>
      </c>
      <c r="C191" s="233"/>
      <c r="D191" s="233"/>
      <c r="E191" s="233"/>
    </row>
    <row r="192" spans="1:5" ht="13.8" thickBot="1" x14ac:dyDescent="0.3">
      <c r="A192" s="241" t="s">
        <v>407</v>
      </c>
      <c r="B192" s="234">
        <f>C192+D192+E192</f>
        <v>0</v>
      </c>
      <c r="C192" s="233"/>
      <c r="D192" s="233"/>
      <c r="E192" s="233"/>
    </row>
    <row r="193" spans="1:5" ht="13.8" thickBot="1" x14ac:dyDescent="0.3">
      <c r="A193" s="240" t="s">
        <v>406</v>
      </c>
      <c r="B193" s="227">
        <f>B187+SUM(B189:B192)</f>
        <v>0</v>
      </c>
      <c r="C193" s="227">
        <f>C187+SUM(C189:C192)</f>
        <v>0</v>
      </c>
      <c r="D193" s="227">
        <f>D187+SUM(D189:D192)</f>
        <v>0</v>
      </c>
      <c r="E193" s="226">
        <f>E187+SUM(E189:E192)</f>
        <v>0</v>
      </c>
    </row>
    <row r="194" spans="1:5" x14ac:dyDescent="0.25">
      <c r="A194" s="239" t="s">
        <v>405</v>
      </c>
      <c r="B194" s="238">
        <f>C194+D194+E194</f>
        <v>0</v>
      </c>
      <c r="C194" s="237"/>
      <c r="D194" s="237"/>
      <c r="E194" s="236"/>
    </row>
    <row r="195" spans="1:5" x14ac:dyDescent="0.25">
      <c r="A195" s="235" t="s">
        <v>404</v>
      </c>
      <c r="B195" s="234">
        <f>C195+D195+E195</f>
        <v>0</v>
      </c>
      <c r="C195" s="233"/>
      <c r="D195" s="233"/>
      <c r="E195" s="233"/>
    </row>
    <row r="196" spans="1:5" x14ac:dyDescent="0.25">
      <c r="A196" s="235" t="s">
        <v>403</v>
      </c>
      <c r="B196" s="234">
        <f>C196+D196+E196</f>
        <v>0</v>
      </c>
      <c r="C196" s="233"/>
      <c r="D196" s="233"/>
      <c r="E196" s="233"/>
    </row>
    <row r="197" spans="1:5" x14ac:dyDescent="0.25">
      <c r="A197" s="235" t="s">
        <v>402</v>
      </c>
      <c r="B197" s="234">
        <f>C197+D197+E197</f>
        <v>0</v>
      </c>
      <c r="C197" s="233"/>
      <c r="D197" s="233"/>
      <c r="E197" s="233"/>
    </row>
    <row r="198" spans="1:5" ht="13.8" thickBot="1" x14ac:dyDescent="0.3">
      <c r="A198" s="232"/>
      <c r="B198" s="231">
        <f>C198+D198+E198</f>
        <v>0</v>
      </c>
      <c r="C198" s="230"/>
      <c r="D198" s="230"/>
      <c r="E198" s="229"/>
    </row>
    <row r="199" spans="1:5" ht="13.8" thickBot="1" x14ac:dyDescent="0.3">
      <c r="A199" s="228" t="s">
        <v>401</v>
      </c>
      <c r="B199" s="227">
        <f>SUM(B194:B198)</f>
        <v>0</v>
      </c>
      <c r="C199" s="227">
        <f>SUM(C194:C198)</f>
        <v>0</v>
      </c>
      <c r="D199" s="227">
        <f>SUM(D194:D198)</f>
        <v>0</v>
      </c>
      <c r="E199" s="226">
        <f>SUM(E194:E198)</f>
        <v>0</v>
      </c>
    </row>
    <row r="201" spans="1:5" ht="14.25" customHeight="1" x14ac:dyDescent="0.25">
      <c r="A201" s="257" t="s">
        <v>417</v>
      </c>
      <c r="B201" s="257"/>
      <c r="C201" s="256"/>
      <c r="D201" s="256"/>
      <c r="E201" s="256"/>
    </row>
    <row r="202" spans="1:5" ht="14.4" thickBot="1" x14ac:dyDescent="0.3">
      <c r="A202" s="255"/>
      <c r="B202" s="255"/>
      <c r="C202" s="255"/>
      <c r="D202" s="255"/>
      <c r="E202" s="254" t="str">
        <f>$E$3</f>
        <v>forintban!</v>
      </c>
    </row>
    <row r="203" spans="1:5" ht="13.5" customHeight="1" thickBot="1" x14ac:dyDescent="0.3">
      <c r="A203" s="252" t="s">
        <v>416</v>
      </c>
      <c r="B203" s="253" t="s">
        <v>415</v>
      </c>
      <c r="C203" s="253"/>
      <c r="D203" s="253"/>
      <c r="E203" s="253"/>
    </row>
    <row r="204" spans="1:5" ht="13.5" customHeight="1" thickBot="1" x14ac:dyDescent="0.3">
      <c r="A204" s="252"/>
      <c r="B204" s="251" t="str">
        <f>B183</f>
        <v>Összes 
 forrás, kiadás</v>
      </c>
      <c r="C204" s="251" t="s">
        <v>414</v>
      </c>
      <c r="D204" s="251"/>
      <c r="E204" s="251"/>
    </row>
    <row r="205" spans="1:5" ht="13.8" thickBot="1" x14ac:dyDescent="0.3">
      <c r="A205" s="252"/>
      <c r="B205" s="251"/>
      <c r="C205" s="251" t="str">
        <f>CONCATENATE([1]TARTALOMJEGYZÉK!A1,". előtti forrás, kiadás")</f>
        <v>2020. előtti forrás, kiadás</v>
      </c>
      <c r="D205" s="251" t="str">
        <f>CONCATENATE([1]TARTALOMJEGYZÉK!A1,". évi eredeti előirányzat")</f>
        <v>2020. évi eredeti előirányzat</v>
      </c>
      <c r="E205" s="251" t="str">
        <f>CONCATENATE([1]TARTALOMJEGYZÉK!A1,". év utáni tervezett forrás, kiadás")</f>
        <v>2020. év utáni tervezett forrás, kiadás</v>
      </c>
    </row>
    <row r="206" spans="1:5" ht="13.8" thickBot="1" x14ac:dyDescent="0.3">
      <c r="A206" s="252"/>
      <c r="B206" s="251"/>
      <c r="C206" s="251"/>
      <c r="D206" s="251"/>
      <c r="E206" s="251"/>
    </row>
    <row r="207" spans="1:5" ht="13.8" thickBot="1" x14ac:dyDescent="0.3">
      <c r="A207" s="250" t="s">
        <v>127</v>
      </c>
      <c r="B207" s="249" t="s">
        <v>413</v>
      </c>
      <c r="C207" s="248" t="s">
        <v>325</v>
      </c>
      <c r="D207" s="247" t="s">
        <v>324</v>
      </c>
      <c r="E207" s="246" t="s">
        <v>390</v>
      </c>
    </row>
    <row r="208" spans="1:5" x14ac:dyDescent="0.25">
      <c r="A208" s="245" t="s">
        <v>412</v>
      </c>
      <c r="B208" s="238">
        <f>C208+D208+E208</f>
        <v>0</v>
      </c>
      <c r="C208" s="237"/>
      <c r="D208" s="237"/>
      <c r="E208" s="236"/>
    </row>
    <row r="209" spans="1:5" x14ac:dyDescent="0.25">
      <c r="A209" s="244" t="s">
        <v>411</v>
      </c>
      <c r="B209" s="243">
        <f>C209+D209+E209</f>
        <v>0</v>
      </c>
      <c r="C209" s="242"/>
      <c r="D209" s="242"/>
      <c r="E209" s="242"/>
    </row>
    <row r="210" spans="1:5" x14ac:dyDescent="0.25">
      <c r="A210" s="241" t="s">
        <v>410</v>
      </c>
      <c r="B210" s="234">
        <f>C210+D210+E210</f>
        <v>0</v>
      </c>
      <c r="C210" s="233"/>
      <c r="D210" s="233"/>
      <c r="E210" s="233"/>
    </row>
    <row r="211" spans="1:5" x14ac:dyDescent="0.25">
      <c r="A211" s="241" t="s">
        <v>409</v>
      </c>
      <c r="B211" s="234">
        <f>C211+D211+E211</f>
        <v>0</v>
      </c>
      <c r="C211" s="233"/>
      <c r="D211" s="233"/>
      <c r="E211" s="233"/>
    </row>
    <row r="212" spans="1:5" x14ac:dyDescent="0.25">
      <c r="A212" s="241" t="s">
        <v>408</v>
      </c>
      <c r="B212" s="234">
        <f>C212+D212+E212</f>
        <v>0</v>
      </c>
      <c r="C212" s="233"/>
      <c r="D212" s="233"/>
      <c r="E212" s="233"/>
    </row>
    <row r="213" spans="1:5" ht="13.8" thickBot="1" x14ac:dyDescent="0.3">
      <c r="A213" s="241" t="s">
        <v>407</v>
      </c>
      <c r="B213" s="234">
        <f>C213+D213+E213</f>
        <v>0</v>
      </c>
      <c r="C213" s="233"/>
      <c r="D213" s="233"/>
      <c r="E213" s="233"/>
    </row>
    <row r="214" spans="1:5" ht="13.8" thickBot="1" x14ac:dyDescent="0.3">
      <c r="A214" s="240" t="s">
        <v>406</v>
      </c>
      <c r="B214" s="227">
        <f>B208+SUM(B210:B213)</f>
        <v>0</v>
      </c>
      <c r="C214" s="227">
        <f>C208+SUM(C210:C213)</f>
        <v>0</v>
      </c>
      <c r="D214" s="227">
        <f>D208+SUM(D210:D213)</f>
        <v>0</v>
      </c>
      <c r="E214" s="226">
        <f>E208+SUM(E210:E213)</f>
        <v>0</v>
      </c>
    </row>
    <row r="215" spans="1:5" x14ac:dyDescent="0.25">
      <c r="A215" s="239" t="s">
        <v>405</v>
      </c>
      <c r="B215" s="238">
        <f>C215+D215+E215</f>
        <v>0</v>
      </c>
      <c r="C215" s="237"/>
      <c r="D215" s="237"/>
      <c r="E215" s="236"/>
    </row>
    <row r="216" spans="1:5" x14ac:dyDescent="0.25">
      <c r="A216" s="235" t="s">
        <v>404</v>
      </c>
      <c r="B216" s="234">
        <f>C216+D216+E216</f>
        <v>0</v>
      </c>
      <c r="C216" s="233"/>
      <c r="D216" s="233"/>
      <c r="E216" s="233"/>
    </row>
    <row r="217" spans="1:5" x14ac:dyDescent="0.25">
      <c r="A217" s="235" t="s">
        <v>403</v>
      </c>
      <c r="B217" s="234">
        <f>C217+D217+E217</f>
        <v>0</v>
      </c>
      <c r="C217" s="233"/>
      <c r="D217" s="233"/>
      <c r="E217" s="233"/>
    </row>
    <row r="218" spans="1:5" x14ac:dyDescent="0.25">
      <c r="A218" s="235" t="s">
        <v>402</v>
      </c>
      <c r="B218" s="234">
        <f>C218+D218+E218</f>
        <v>0</v>
      </c>
      <c r="C218" s="233"/>
      <c r="D218" s="233"/>
      <c r="E218" s="233"/>
    </row>
    <row r="219" spans="1:5" ht="13.8" thickBot="1" x14ac:dyDescent="0.3">
      <c r="A219" s="232"/>
      <c r="B219" s="231">
        <f>C219+D219+E219</f>
        <v>0</v>
      </c>
      <c r="C219" s="230"/>
      <c r="D219" s="230"/>
      <c r="E219" s="229"/>
    </row>
    <row r="220" spans="1:5" ht="13.8" thickBot="1" x14ac:dyDescent="0.3">
      <c r="A220" s="228" t="s">
        <v>401</v>
      </c>
      <c r="B220" s="227">
        <f>SUM(B215:B219)</f>
        <v>0</v>
      </c>
      <c r="C220" s="227">
        <f>SUM(C215:C219)</f>
        <v>0</v>
      </c>
      <c r="D220" s="227">
        <f>SUM(D215:D219)</f>
        <v>0</v>
      </c>
      <c r="E220" s="226">
        <f>SUM(E215:E219)</f>
        <v>0</v>
      </c>
    </row>
  </sheetData>
  <sheetProtection selectLockedCells="1" selectUnlockedCells="1"/>
  <mergeCells count="99">
    <mergeCell ref="A201:B201"/>
    <mergeCell ref="C201:E201"/>
    <mergeCell ref="A203:A206"/>
    <mergeCell ref="B203:E203"/>
    <mergeCell ref="B204:B206"/>
    <mergeCell ref="C204:E204"/>
    <mergeCell ref="C205:C206"/>
    <mergeCell ref="D205:D206"/>
    <mergeCell ref="E205:E206"/>
    <mergeCell ref="A180:B180"/>
    <mergeCell ref="C180:E180"/>
    <mergeCell ref="A182:A185"/>
    <mergeCell ref="B182:E182"/>
    <mergeCell ref="B183:B185"/>
    <mergeCell ref="C183:E183"/>
    <mergeCell ref="C184:C185"/>
    <mergeCell ref="D184:D185"/>
    <mergeCell ref="E184:E185"/>
    <mergeCell ref="A159:B159"/>
    <mergeCell ref="C159:E159"/>
    <mergeCell ref="A161:A164"/>
    <mergeCell ref="B161:E161"/>
    <mergeCell ref="B162:B164"/>
    <mergeCell ref="C162:E162"/>
    <mergeCell ref="C163:C164"/>
    <mergeCell ref="D163:D164"/>
    <mergeCell ref="E163:E164"/>
    <mergeCell ref="A138:B138"/>
    <mergeCell ref="C138:E138"/>
    <mergeCell ref="A140:A143"/>
    <mergeCell ref="B140:E140"/>
    <mergeCell ref="B141:B143"/>
    <mergeCell ref="C141:E141"/>
    <mergeCell ref="C142:C143"/>
    <mergeCell ref="D142:D143"/>
    <mergeCell ref="E142:E143"/>
    <mergeCell ref="A117:B117"/>
    <mergeCell ref="C117:E117"/>
    <mergeCell ref="A119:A122"/>
    <mergeCell ref="B119:E119"/>
    <mergeCell ref="B120:B122"/>
    <mergeCell ref="C120:E120"/>
    <mergeCell ref="C121:C122"/>
    <mergeCell ref="D121:D122"/>
    <mergeCell ref="E121:E122"/>
    <mergeCell ref="A96:B96"/>
    <mergeCell ref="C96:E96"/>
    <mergeCell ref="A98:A101"/>
    <mergeCell ref="B98:E98"/>
    <mergeCell ref="B99:B101"/>
    <mergeCell ref="C99:E99"/>
    <mergeCell ref="C100:C101"/>
    <mergeCell ref="D100:D101"/>
    <mergeCell ref="E100:E101"/>
    <mergeCell ref="A75:B75"/>
    <mergeCell ref="C75:E75"/>
    <mergeCell ref="A77:A80"/>
    <mergeCell ref="B77:E77"/>
    <mergeCell ref="B78:B80"/>
    <mergeCell ref="C78:E78"/>
    <mergeCell ref="C79:C80"/>
    <mergeCell ref="D79:D80"/>
    <mergeCell ref="E79:E80"/>
    <mergeCell ref="A54:B54"/>
    <mergeCell ref="C54:E54"/>
    <mergeCell ref="A56:A59"/>
    <mergeCell ref="B56:E56"/>
    <mergeCell ref="B57:B59"/>
    <mergeCell ref="C57:E57"/>
    <mergeCell ref="C58:C59"/>
    <mergeCell ref="D58:D59"/>
    <mergeCell ref="E58:E59"/>
    <mergeCell ref="A31:E31"/>
    <mergeCell ref="A33:B33"/>
    <mergeCell ref="C33:E33"/>
    <mergeCell ref="A35:A38"/>
    <mergeCell ref="B35:E35"/>
    <mergeCell ref="B36:B38"/>
    <mergeCell ref="C36:E36"/>
    <mergeCell ref="C37:C38"/>
    <mergeCell ref="D37:D38"/>
    <mergeCell ref="E37:E38"/>
    <mergeCell ref="A13:A16"/>
    <mergeCell ref="B13:E13"/>
    <mergeCell ref="B14:B16"/>
    <mergeCell ref="C14:E14"/>
    <mergeCell ref="C15:C16"/>
    <mergeCell ref="D15:D16"/>
    <mergeCell ref="E15:E16"/>
    <mergeCell ref="F1:F31"/>
    <mergeCell ref="A2:E2"/>
    <mergeCell ref="A4:D4"/>
    <mergeCell ref="A5:D5"/>
    <mergeCell ref="A6:D6"/>
    <mergeCell ref="A7:D7"/>
    <mergeCell ref="A9:E9"/>
    <mergeCell ref="A10:E10"/>
    <mergeCell ref="A11:B11"/>
    <mergeCell ref="C11:E11"/>
  </mergeCells>
  <printOptions horizontalCentered="1"/>
  <pageMargins left="0.78749999999999998" right="0.78749999999999998" top="1.3777777777777778" bottom="0.98402777777777772" header="0.51180555555555551" footer="0.51180555555555551"/>
  <pageSetup paperSize="9" scale="95" firstPageNumber="0" orientation="landscape" horizontalDpi="300" verticalDpi="300"/>
  <headerFooter alignWithMargins="0"/>
  <rowBreaks count="9" manualBreakCount="9">
    <brk id="32" max="16383" man="1"/>
    <brk id="53" max="16383" man="1"/>
    <brk id="74" max="16383" man="1"/>
    <brk id="95" max="16383" man="1"/>
    <brk id="116" max="16383" man="1"/>
    <brk id="137" max="16383" man="1"/>
    <brk id="158" max="16383" man="1"/>
    <brk id="179" max="16383" man="1"/>
    <brk id="20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15</vt:i4>
      </vt:variant>
      <vt:variant>
        <vt:lpstr>Névvel ellátott tartományok</vt:lpstr>
      </vt:variant>
      <vt:variant>
        <vt:i4>16</vt:i4>
      </vt:variant>
    </vt:vector>
  </HeadingPairs>
  <TitlesOfParts>
    <vt:vector size="31" baseType="lpstr">
      <vt:lpstr>1.1.mell.</vt:lpstr>
      <vt:lpstr>1.2.mell.</vt:lpstr>
      <vt:lpstr>1.3.mell.</vt:lpstr>
      <vt:lpstr>2.1.mell.</vt:lpstr>
      <vt:lpstr>2.2.mell.</vt:lpstr>
      <vt:lpstr>KV_ELLENŐRZÉS</vt:lpstr>
      <vt:lpstr>3.mell.</vt:lpstr>
      <vt:lpstr>4.mell.</vt:lpstr>
      <vt:lpstr>5.mell.</vt:lpstr>
      <vt:lpstr>6.1.mell</vt:lpstr>
      <vt:lpstr>6.1.1.mell</vt:lpstr>
      <vt:lpstr>6.1.2.mell.</vt:lpstr>
      <vt:lpstr>6.2.mell</vt:lpstr>
      <vt:lpstr>6.3.mell</vt:lpstr>
      <vt:lpstr>7.mell</vt:lpstr>
      <vt:lpstr>'1.1.mell.'!Excel_BuiltIn_Print_Area</vt:lpstr>
      <vt:lpstr>'1.2.mell.'!Excel_BuiltIn_Print_Area</vt:lpstr>
      <vt:lpstr>'1.3.mell.'!Excel_BuiltIn_Print_Area</vt:lpstr>
      <vt:lpstr>'6.1.1.mell'!Excel_BuiltIn_Print_Titles</vt:lpstr>
      <vt:lpstr>'6.1.2.mell.'!Excel_BuiltIn_Print_Titles</vt:lpstr>
      <vt:lpstr>'6.1.mell'!Excel_BuiltIn_Print_Titles</vt:lpstr>
      <vt:lpstr>'6.2.mell'!Excel_BuiltIn_Print_Titles</vt:lpstr>
      <vt:lpstr>'6.3.mell'!Excel_BuiltIn_Print_Titles</vt:lpstr>
      <vt:lpstr>'6.1.1.mell'!Nyomtatási_cím</vt:lpstr>
      <vt:lpstr>'6.1.2.mell.'!Nyomtatási_cím</vt:lpstr>
      <vt:lpstr>'6.1.mell'!Nyomtatási_cím</vt:lpstr>
      <vt:lpstr>'6.2.mell'!Nyomtatási_cím</vt:lpstr>
      <vt:lpstr>'6.3.mell'!Nyomtatási_cím</vt:lpstr>
      <vt:lpstr>'1.1.mell.'!Nyomtatási_terület</vt:lpstr>
      <vt:lpstr>'1.2.mell.'!Nyomtatási_terület</vt:lpstr>
      <vt:lpstr>'1.3.mell.'!Nyomtatási_terület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Éva</dc:creator>
  <cp:lastModifiedBy>Éva</cp:lastModifiedBy>
  <dcterms:created xsi:type="dcterms:W3CDTF">2020-02-20T07:29:23Z</dcterms:created>
  <dcterms:modified xsi:type="dcterms:W3CDTF">2020-02-20T07:34:06Z</dcterms:modified>
</cp:coreProperties>
</file>