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használó\Documents\testületi ülések anyagai\rendeletek\ktsv\2019 zárszámadás\"/>
    </mc:Choice>
  </mc:AlternateContent>
  <xr:revisionPtr revIDLastSave="0" documentId="13_ncr:1_{2184EA7A-309B-46C4-9CDC-E01E8D79117C}" xr6:coauthVersionLast="45" xr6:coauthVersionMax="45" xr10:uidLastSave="{00000000-0000-0000-0000-000000000000}"/>
  <bookViews>
    <workbookView xWindow="-108" yWindow="-108" windowWidth="23256" windowHeight="12576" activeTab="7" xr2:uid="{DD612DB1-CB1C-4527-B13F-55A1A009D18A}"/>
  </bookViews>
  <sheets>
    <sheet name="1. melléklet" sheetId="1" r:id="rId1"/>
    <sheet name="2. melléklet" sheetId="5" r:id="rId2"/>
    <sheet name="3. melléklet" sheetId="6" r:id="rId3"/>
    <sheet name="4. melléklet" sheetId="3" r:id="rId4"/>
    <sheet name="5. melléklet" sheetId="7" r:id="rId5"/>
    <sheet name="6. melléklet" sheetId="4" r:id="rId6"/>
    <sheet name="7. melléklet" sheetId="8" r:id="rId7"/>
    <sheet name="8. melléklet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8" l="1"/>
  <c r="C23" i="8" s="1"/>
  <c r="C21" i="8"/>
  <c r="C20" i="8"/>
  <c r="C13" i="8"/>
  <c r="C12" i="8"/>
  <c r="C11" i="8"/>
  <c r="C10" i="8"/>
  <c r="C9" i="8"/>
  <c r="C8" i="8"/>
  <c r="C7" i="8"/>
  <c r="C6" i="8"/>
  <c r="D69" i="6"/>
  <c r="E69" i="6"/>
  <c r="C69" i="6"/>
  <c r="D55" i="5"/>
  <c r="E55" i="5"/>
  <c r="C55" i="5"/>
  <c r="C14" i="8" l="1"/>
  <c r="E9" i="1" l="1"/>
  <c r="D9" i="1"/>
  <c r="C9" i="1"/>
  <c r="E8" i="1"/>
  <c r="D8" i="1"/>
  <c r="C8" i="1"/>
  <c r="C27" i="3" l="1"/>
  <c r="C23" i="3"/>
  <c r="C10" i="3"/>
  <c r="C16" i="3" s="1"/>
  <c r="F9" i="1"/>
  <c r="F8" i="1"/>
  <c r="C29" i="3" l="1"/>
</calcChain>
</file>

<file path=xl/sharedStrings.xml><?xml version="1.0" encoding="utf-8"?>
<sst xmlns="http://schemas.openxmlformats.org/spreadsheetml/2006/main" count="269" uniqueCount="232">
  <si>
    <t>                                                                                                            adatok Ft-ban</t>
  </si>
  <si>
    <t>A</t>
  </si>
  <si>
    <t>B</t>
  </si>
  <si>
    <t>C</t>
  </si>
  <si>
    <t>D</t>
  </si>
  <si>
    <t>E</t>
  </si>
  <si>
    <t>teljesítés</t>
  </si>
  <si>
    <t>Teljesítés</t>
  </si>
  <si>
    <t>alakulása</t>
  </si>
  <si>
    <t>Kiadások főösszege</t>
  </si>
  <si>
    <t>Bevételek főösszege</t>
  </si>
  <si>
    <t>Eredeti előírányzat</t>
  </si>
  <si>
    <t>Módosított előírányzat</t>
  </si>
  <si>
    <t>2018.évi</t>
  </si>
  <si>
    <t>adatok Ft-ban</t>
  </si>
  <si>
    <t>Megnevezés</t>
  </si>
  <si>
    <t>Eredeti előirányzat</t>
  </si>
  <si>
    <t>Módosított előirányzat</t>
  </si>
  <si>
    <t>Költségvetési bevételek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</si>
  <si>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</si>
  <si>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</si>
  <si>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</si>
  <si>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Egyéb működési célú támogatások bevételei államháztartáson belülről 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</si>
  <si>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</si>
  <si>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</si>
  <si>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</si>
  <si>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</si>
  <si>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Működési célú támogatások államháztartáson belülről (B1)</t>
  </si>
  <si>
    <t>Vagyoni tipusú adók  (B34)</t>
  </si>
  <si>
    <t>ebből: magánszemélyek kommunális adója (B34)</t>
  </si>
  <si>
    <t>ebből: telekadó (B34)</t>
  </si>
  <si>
    <t>ebből: állandó jelleggel végzett iparűzési tevékenység után fizetett helyi iparűzési adó (B351)</t>
  </si>
  <si>
    <t>Gépjárműadók  (B354)</t>
  </si>
  <si>
    <t>ebből: belföldi gépjárművek adójának a helyi önkormányzatot megillető része (B354)</t>
  </si>
  <si>
    <t>ebből: tartózkodás után fizetett idegenforgalmi adó  (B355)</t>
  </si>
  <si>
    <t>Egyéb közhatalmi bevételek (B36)</t>
  </si>
  <si>
    <t>ebből: egyéb települési adók (B36)</t>
  </si>
  <si>
    <t>Közhatalmi bevételek (B3)</t>
  </si>
  <si>
    <t>Szolgáltatások ellenértéke  (B402)</t>
  </si>
  <si>
    <t>ebből:tárgyi eszközök bérbeadásából származó bevétel (B402)</t>
  </si>
  <si>
    <t>ebből: önkormányzati vagyon üzemeltetéséből, koncesszióból származó bevétel (B404)</t>
  </si>
  <si>
    <t>Egyéb kapott (járó) kamatok és kamatjellegű bevételek  (B4082)</t>
  </si>
  <si>
    <t>ebből: egyéb vállalkozások (B65)</t>
  </si>
  <si>
    <t>Előző év költségvetési maradványának igénybevétele (B8131)</t>
  </si>
  <si>
    <t>Maradvány igénybevétele  (B813)</t>
  </si>
  <si>
    <t>Államháztartáson belüli megelőlegezések (B814)</t>
  </si>
  <si>
    <t>Finanszírozási bevételek (B8)</t>
  </si>
  <si>
    <t>ÖNKORMÁNYZAT BEVÉTELE ÖSSZESEN</t>
  </si>
  <si>
    <t>Az önkormányzat költségvetési egyenlegének összege működési bevételek és működési kiadások egyenlege és a felhalmozási bevételek és a felhalmozási kiadások egyenlege szerinti bontásban</t>
  </si>
  <si>
    <t>Bevételek</t>
  </si>
  <si>
    <t>2.</t>
  </si>
  <si>
    <t>Működési célú támogatások államháztartáson belülről</t>
  </si>
  <si>
    <t>3.</t>
  </si>
  <si>
    <t>Közhatalmi bevételek</t>
  </si>
  <si>
    <t>4.</t>
  </si>
  <si>
    <t>Működési bevételek</t>
  </si>
  <si>
    <t>5.</t>
  </si>
  <si>
    <t>Működési célú átvett pénzeszközök</t>
  </si>
  <si>
    <t>6.</t>
  </si>
  <si>
    <t>Működési bevételek összesen:</t>
  </si>
  <si>
    <t>7.</t>
  </si>
  <si>
    <t>Felhalmozási célú támogatások államháztartáson belülről</t>
  </si>
  <si>
    <t>8.</t>
  </si>
  <si>
    <t>Felhalmozási bevételek</t>
  </si>
  <si>
    <t>9.</t>
  </si>
  <si>
    <t>Felhalmozási célú átvett pénzeszközök</t>
  </si>
  <si>
    <t>10.</t>
  </si>
  <si>
    <t>Felhalmozási bevételek összesen:</t>
  </si>
  <si>
    <t>11.</t>
  </si>
  <si>
    <t>Finanszírozási bevételek összesen:</t>
  </si>
  <si>
    <t>12.</t>
  </si>
  <si>
    <t>Bevételek összesen</t>
  </si>
  <si>
    <t>13.</t>
  </si>
  <si>
    <t>Kiadások</t>
  </si>
  <si>
    <t>14.</t>
  </si>
  <si>
    <t>Személyi juttatások</t>
  </si>
  <si>
    <t>15.</t>
  </si>
  <si>
    <t>Munkaadókat terhelő járulékok és szociális hozzájárulási adó</t>
  </si>
  <si>
    <t>16.</t>
  </si>
  <si>
    <t>Dologi kiadások</t>
  </si>
  <si>
    <t>17.</t>
  </si>
  <si>
    <t>Ellátottak pénzbeli juttatásai</t>
  </si>
  <si>
    <t>18.</t>
  </si>
  <si>
    <t>Egyéb működési célú kiadások</t>
  </si>
  <si>
    <t>19.</t>
  </si>
  <si>
    <t>Működési kiadások összesen:</t>
  </si>
  <si>
    <t>20.</t>
  </si>
  <si>
    <t>Beruházások</t>
  </si>
  <si>
    <t>21.</t>
  </si>
  <si>
    <t>Felújítások</t>
  </si>
  <si>
    <t>22.</t>
  </si>
  <si>
    <t>Egyéb felhalmozási célú kiadások</t>
  </si>
  <si>
    <t>23.</t>
  </si>
  <si>
    <t>Felhalmozási kiadások összesen:</t>
  </si>
  <si>
    <t>24.</t>
  </si>
  <si>
    <t>Finanszírozási kiadások összesen:</t>
  </si>
  <si>
    <t>25.</t>
  </si>
  <si>
    <t>Kiadások összesen</t>
  </si>
  <si>
    <t>Összeg</t>
  </si>
  <si>
    <t>Alaptevékenység költségvetési bevételei</t>
  </si>
  <si>
    <t>Alaptevékenység költségvetési kiadásai</t>
  </si>
  <si>
    <t xml:space="preserve">Alaptevékenység költségvetési egyenlege </t>
  </si>
  <si>
    <t>Alaptevékenység finanszírozási bevételei</t>
  </si>
  <si>
    <t>Alaptevékenység finanszírozási kiadásai</t>
  </si>
  <si>
    <t>Alaptevékenység finanszírozási egyenlege</t>
  </si>
  <si>
    <t xml:space="preserve">Alaptevékenység maradványa </t>
  </si>
  <si>
    <t xml:space="preserve">Összes maradvány </t>
  </si>
  <si>
    <t>Alaptevékenység kötelezettségvállalással terhelt maradványa</t>
  </si>
  <si>
    <t xml:space="preserve">Alaptevékenység szabad maradványa </t>
  </si>
  <si>
    <t>Költségvetési kiadások</t>
  </si>
  <si>
    <t>Törvény szerinti illetmények, munkabérek (K1101)</t>
  </si>
  <si>
    <t>Céljuttatás, projektprémium (K1103)</t>
  </si>
  <si>
    <t>Közlekedési költségtérítés (K1109)</t>
  </si>
  <si>
    <t>Foglalkoztatottak személyi juttatásai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</si>
  <si>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</si>
  <si>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</si>
  <si>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</si>
  <si>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 (K12)</t>
  </si>
  <si>
    <t>Személyi juttatások  (K1)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</si>
  <si>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</si>
  <si>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</si>
  <si>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</si>
  <si>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</si>
  <si>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</si>
  <si>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</si>
  <si>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Informatikai szolgáltatások igénybevétele (K321)</t>
  </si>
  <si>
    <t>Egyéb kommunikációs szolgáltatások (K322)</t>
  </si>
  <si>
    <t>Közüzemi díjak (K331)</t>
  </si>
  <si>
    <t>Karbantartási, kisjavítási szolgáltatások (K334)</t>
  </si>
  <si>
    <t>Szakmai tevékenységet segítő szolgáltatások  (K336)</t>
  </si>
  <si>
    <t>ebből: biztosítási díjak (K337)</t>
  </si>
  <si>
    <t>Kiküldetések kiadásai (K341)</t>
  </si>
  <si>
    <t>Működési célú előzetesen felszámított általános forgalmi adó (K351)</t>
  </si>
  <si>
    <t>Egyéb dologi kiadások (K355)</t>
  </si>
  <si>
    <t>Egyéb nem intézményi ellátások (K48)</t>
  </si>
  <si>
    <t>ebből: települési támogatás [Szoctv. 45. §], (K48)</t>
  </si>
  <si>
    <t>Ellátottak pénzbeli juttatásai  (K4)</t>
  </si>
  <si>
    <t>Egyéb működési célú támogatások államháztartáson belülre  (K506)</t>
  </si>
  <si>
    <t>ebből: helyi önkormányzatok és költségvetési szerveik (K506)</t>
  </si>
  <si>
    <t>Egyéb működési célú támogatások államháztartáson kívülre  (K512)</t>
  </si>
  <si>
    <t>ebből: egyházi jogi személyek (K512)</t>
  </si>
  <si>
    <t>ebből: egyéb civil szervezetek (K512)</t>
  </si>
  <si>
    <t>ebből: egyéb vállalkozások (K512)</t>
  </si>
  <si>
    <t>Tartalékok (K513)</t>
  </si>
  <si>
    <t>Egyéb működési célú kiadások (K5)</t>
  </si>
  <si>
    <t>Ingatlanok beszerzése, létesítése  (K62)</t>
  </si>
  <si>
    <t>Egyéb tárgyi eszközök beszerzése, létesítése (K64)</t>
  </si>
  <si>
    <t>Beruházási célú előzetesen felszámított általános forgalmi adó (K67)</t>
  </si>
  <si>
    <t>Beruházások  (K6)</t>
  </si>
  <si>
    <t>Ingatlanok felújítása (K71)</t>
  </si>
  <si>
    <t>Felújítási célú előzetesen felszámított általános forgalmi adó (K74)</t>
  </si>
  <si>
    <t>Egyéb felhalmozási célú kiadások (K8)</t>
  </si>
  <si>
    <t>Államháztartáson belüli megelőlegezések visszafizetése (K914)</t>
  </si>
  <si>
    <t>ÖNKORMÁNYZAT KIADÁSA ÖSSZESEN</t>
  </si>
  <si>
    <t>                                                                                                         </t>
  </si>
  <si>
    <t>Terv</t>
  </si>
  <si>
    <t>Tény</t>
  </si>
  <si>
    <t>Fogorvosi ellátáshoz Tölgyesi Bt-nek</t>
  </si>
  <si>
    <t>Vagyonbiztosítás</t>
  </si>
  <si>
    <t>Útfelügyeleti díj(Zsombori Pál)</t>
  </si>
  <si>
    <t>Laborjárat</t>
  </si>
  <si>
    <t>Orvosi ügyelet, Pusztai Bt.</t>
  </si>
  <si>
    <t>Beruházások összesen:</t>
  </si>
  <si>
    <t>Felújítások összesen:</t>
  </si>
  <si>
    <t xml:space="preserve">             Az önkormányzat felújítási, beruházási kiadásainak teljesítése célonként</t>
  </si>
  <si>
    <t>Támogatás</t>
  </si>
  <si>
    <t>Születési támogatás</t>
  </si>
  <si>
    <t>Eseti támogatás</t>
  </si>
  <si>
    <t>Karácsonyi támogatás</t>
  </si>
  <si>
    <t>Temetési támogatás</t>
  </si>
  <si>
    <t>Lakhatási támogatás</t>
  </si>
  <si>
    <t>ÖSSZESEN</t>
  </si>
  <si>
    <t xml:space="preserve">                                                                                                          Az önkormányzat által a lakosságnak juttatott támogatásokat, szociális, rászorultsági jellegű ellátások</t>
  </si>
  <si>
    <t>ebből: központi költségvetési szervek (K506)</t>
  </si>
  <si>
    <t>Informatikai eszközök beszerzése, létesítése (K63)</t>
  </si>
  <si>
    <t>ebből: helyi önkormányzatok és költségvetési szerveik (K84)</t>
  </si>
  <si>
    <t>ebből: egyéb civil szervezetek (K89)</t>
  </si>
  <si>
    <t>Foglalkoztatottak egyéb személyi juttatásai (K1113)</t>
  </si>
  <si>
    <t>ebből: fejezeti kezelésű előirányzatok EU-s programokra és azok hazai társfinanszírozása (B16)</t>
  </si>
  <si>
    <t>ebből: egyéb fejezeti kezelésű előirányzatok (B25)</t>
  </si>
  <si>
    <t>ebből: államháztartáson belül (B403)</t>
  </si>
  <si>
    <t>Önkormányzatok működési támogatásai  (B11)</t>
  </si>
  <si>
    <t>Egyéb felhalmozási célú támogatások bevételei államháztartáson belülről  (B25)</t>
  </si>
  <si>
    <t>Felhalmozási célú támogatások államháztartáson belülről  (B2)</t>
  </si>
  <si>
    <t>Egyéb áruhasználati és szolgáltatási adók  (B355)</t>
  </si>
  <si>
    <t>Termékek és szolgáltatások adói  (B35)</t>
  </si>
  <si>
    <t>Értékesítési és forgalmi adók  (B351)</t>
  </si>
  <si>
    <t>Közvetített szolgáltatások ellenértéke  (B403)</t>
  </si>
  <si>
    <t>Tulajdonosi bevételek  (B404)</t>
  </si>
  <si>
    <t>Kamatbevételek és más nyereségjellegű bevételek  (B408)</t>
  </si>
  <si>
    <t>Egyéb működési bevételek (B411)</t>
  </si>
  <si>
    <t>Működési bevételek  (B4)</t>
  </si>
  <si>
    <t>Ingatlanok értékesítése  (B52)</t>
  </si>
  <si>
    <t>Felhalmozási bevételek  (B5)</t>
  </si>
  <si>
    <t>Egyéb működési célú átvett pénzeszközök  (B65)</t>
  </si>
  <si>
    <t>Működési célú átvett pénzeszközök  (B6)</t>
  </si>
  <si>
    <t xml:space="preserve">Költségvetési bevételek </t>
  </si>
  <si>
    <t>Felújítások  (K7)</t>
  </si>
  <si>
    <t>Egyéb felhalmozási célú támogatások államháztartáson belülre  (K84)</t>
  </si>
  <si>
    <t xml:space="preserve">Költségvetési kiadások </t>
  </si>
  <si>
    <t>Belföldi finanszírozás bevételei  (B81)</t>
  </si>
  <si>
    <t>Finanszírozási bevételek</t>
  </si>
  <si>
    <t>Kőszegszerdahely község Önkormányzata 2019. évi költségvetési és finanszírozási bevételei</t>
  </si>
  <si>
    <t>Munkaadókat terhelő járulékok és szociális hozzájárulási adó  (K2)</t>
  </si>
  <si>
    <t>Készletbeszerzés  (K31)</t>
  </si>
  <si>
    <t>Kommunikációs szolgáltatások  (K32)</t>
  </si>
  <si>
    <t>Egyéb szolgáltatások  (K337)</t>
  </si>
  <si>
    <t>Szolgáltatási kiadások  (K33)</t>
  </si>
  <si>
    <t>Kiküldetések, reklám- és propagandakiadások  (K34)</t>
  </si>
  <si>
    <t>Különféle befizetések és egyéb dologi kiadások  (K35)</t>
  </si>
  <si>
    <t>Dologi kiadások  (K3)</t>
  </si>
  <si>
    <t>Egyéb felhalmozási célú támogatások államháztartáson kívülre  (K89)</t>
  </si>
  <si>
    <t>Belföldi finanszírozás kiadásai (=06+19+…+25+28) (K91)</t>
  </si>
  <si>
    <t>Finanszírozási kiadások (=29+37+38+39) (K9)</t>
  </si>
  <si>
    <t>Finanszírozási kiadások</t>
  </si>
  <si>
    <t>Kőszegszerdahely község Önkormányzata 2019. évi költségvetési és finanszírozási kiadásai</t>
  </si>
  <si>
    <r>
      <t>1.</t>
    </r>
    <r>
      <rPr>
        <sz val="7"/>
        <color rgb="FF000000"/>
        <rFont val="Times New Roman"/>
        <family val="1"/>
        <charset val="238"/>
      </rPr>
      <t xml:space="preserve">     </t>
    </r>
    <r>
      <rPr>
        <b/>
        <sz val="13.5"/>
        <color rgb="FF000000"/>
        <rFont val="Times New Roman"/>
        <family val="1"/>
        <charset val="238"/>
      </rPr>
      <t>Határozatlan idejű szerződések 2019. évre teljesített díjak</t>
    </r>
  </si>
  <si>
    <t>Az önkormányzat 2019. évi gazdálkodása során keletkezett, jogszabályok szerint felülvizsgált pénzmaradványának bemutatása</t>
  </si>
  <si>
    <t>számítástechnikai eszközök, könyvtár</t>
  </si>
  <si>
    <t>vasivíz beruházás</t>
  </si>
  <si>
    <t>fűnyíró rider+utánfutó</t>
  </si>
  <si>
    <t>elektronikai eszközök (vasaló, porszívó, fagyasztó láda, kávéfőző),2 db üst; közösségi ház</t>
  </si>
  <si>
    <t>hangtechnikai berendezések</t>
  </si>
  <si>
    <t>mobiltelefon</t>
  </si>
  <si>
    <t>vérnyomásmérő, védőnő</t>
  </si>
  <si>
    <t>könyvtári berendezések (bútorzat)</t>
  </si>
  <si>
    <t>zártkert pályázat, 101hrsz, 691/2 hrsz útfelújítás</t>
  </si>
  <si>
    <t>orvosi rendelő nyílászáróinak cseréje</t>
  </si>
  <si>
    <t>vasivíz felújítás</t>
  </si>
  <si>
    <t xml:space="preserve">2019. évi teljesítés </t>
  </si>
  <si>
    <t>Gyógyszertámogatás</t>
  </si>
  <si>
    <t>Fiatalok életkezdési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</si>
</sst>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.5"/>
      <color rgb="FF000000"/>
      <name val="Times New Roman"/>
      <family val="1"/>
      <charset val="238"/>
    </font>
    <font>
      <sz val="13.5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1"/>
      <color theme="1"/>
      <name val="Cambria"/>
      <family val="1"/>
      <charset val="238"/>
    </font>
    <font>
      <sz val="10"/>
      <name val="Arial"/>
    </font>
    <font>
      <b/>
      <sz val="10"/>
      <name val="Arial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right" vertical="center" wrapText="1"/>
    </xf>
    <xf numFmtId="165" fontId="6" fillId="0" borderId="1" xfId="1" applyNumberFormat="1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2" fillId="0" borderId="0" xfId="0" applyFont="1"/>
    <xf numFmtId="0" fontId="0" fillId="0" borderId="4" xfId="0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3" fontId="6" fillId="0" borderId="4" xfId="0" applyNumberFormat="1" applyFont="1" applyBorder="1" applyAlignment="1">
      <alignment horizontal="right" vertical="center" wrapText="1"/>
    </xf>
    <xf numFmtId="3" fontId="13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vertical="center"/>
    </xf>
    <xf numFmtId="3" fontId="5" fillId="0" borderId="4" xfId="0" applyNumberFormat="1" applyFont="1" applyBorder="1" applyAlignment="1">
      <alignment horizontal="right" vertical="center"/>
    </xf>
    <xf numFmtId="0" fontId="0" fillId="0" borderId="4" xfId="0" applyBorder="1"/>
    <xf numFmtId="0" fontId="7" fillId="2" borderId="4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0" fillId="0" borderId="4" xfId="0" applyFill="1" applyBorder="1"/>
    <xf numFmtId="0" fontId="7" fillId="0" borderId="4" xfId="0" applyFont="1" applyFill="1" applyBorder="1" applyAlignment="1">
      <alignment horizontal="center" vertical="top" wrapText="1"/>
    </xf>
    <xf numFmtId="0" fontId="0" fillId="0" borderId="0" xfId="0" applyFill="1"/>
    <xf numFmtId="3" fontId="10" fillId="0" borderId="4" xfId="0" applyNumberFormat="1" applyFont="1" applyBorder="1"/>
    <xf numFmtId="0" fontId="5" fillId="0" borderId="0" xfId="0" applyFont="1"/>
    <xf numFmtId="0" fontId="4" fillId="0" borderId="0" xfId="0" applyFont="1" applyAlignment="1">
      <alignment horizontal="left" vertical="center" indent="5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indent="5"/>
    </xf>
    <xf numFmtId="165" fontId="5" fillId="0" borderId="1" xfId="1" applyNumberFormat="1" applyFont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165" fontId="6" fillId="0" borderId="4" xfId="1" applyNumberFormat="1" applyFont="1" applyBorder="1" applyAlignment="1">
      <alignment horizontal="right" vertical="center"/>
    </xf>
    <xf numFmtId="165" fontId="5" fillId="0" borderId="4" xfId="1" applyNumberFormat="1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0" fontId="18" fillId="0" borderId="4" xfId="0" applyFont="1" applyBorder="1" applyAlignment="1">
      <alignment horizontal="left" vertical="top" wrapText="1"/>
    </xf>
    <xf numFmtId="3" fontId="12" fillId="0" borderId="0" xfId="0" applyNumberFormat="1" applyFont="1"/>
    <xf numFmtId="0" fontId="16" fillId="0" borderId="4" xfId="0" applyFont="1" applyBorder="1" applyAlignment="1">
      <alignment horizontal="left" vertical="top" wrapText="1"/>
    </xf>
    <xf numFmtId="3" fontId="16" fillId="0" borderId="4" xfId="0" applyNumberFormat="1" applyFont="1" applyBorder="1" applyAlignment="1">
      <alignment horizontal="right" vertical="top" wrapText="1"/>
    </xf>
    <xf numFmtId="0" fontId="17" fillId="0" borderId="4" xfId="0" applyFont="1" applyBorder="1" applyAlignment="1">
      <alignment horizontal="left" vertical="top" wrapText="1"/>
    </xf>
    <xf numFmtId="3" fontId="17" fillId="0" borderId="4" xfId="0" applyNumberFormat="1" applyFont="1" applyBorder="1" applyAlignment="1">
      <alignment horizontal="right" vertical="top" wrapText="1"/>
    </xf>
    <xf numFmtId="3" fontId="12" fillId="0" borderId="4" xfId="0" applyNumberFormat="1" applyFont="1" applyBorder="1"/>
    <xf numFmtId="0" fontId="6" fillId="0" borderId="0" xfId="0" applyFont="1"/>
    <xf numFmtId="0" fontId="5" fillId="0" borderId="5" xfId="0" applyFont="1" applyBorder="1" applyAlignment="1">
      <alignment horizontal="center" vertical="center" wrapText="1"/>
    </xf>
    <xf numFmtId="165" fontId="6" fillId="0" borderId="6" xfId="1" applyNumberFormat="1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418A-EF12-4A94-B900-1EB31AD4AF55}">
  <dimension ref="A1:F10"/>
  <sheetViews>
    <sheetView view="pageLayout" zoomScaleNormal="100" workbookViewId="0">
      <selection activeCell="C4" sqref="C4"/>
    </sheetView>
  </sheetViews>
  <sheetFormatPr defaultRowHeight="14.4" x14ac:dyDescent="0.3"/>
  <cols>
    <col min="1" max="1" width="9.6640625" customWidth="1"/>
    <col min="2" max="2" width="14.109375" customWidth="1"/>
    <col min="3" max="3" width="15" customWidth="1"/>
    <col min="4" max="4" width="15.33203125" customWidth="1"/>
    <col min="5" max="5" width="17.44140625" customWidth="1"/>
    <col min="6" max="6" width="13.33203125" customWidth="1"/>
  </cols>
  <sheetData>
    <row r="1" spans="1:6" x14ac:dyDescent="0.3">
      <c r="A1" s="46"/>
    </row>
    <row r="2" spans="1:6" x14ac:dyDescent="0.3">
      <c r="A2" s="46"/>
    </row>
    <row r="3" spans="1:6" ht="18" x14ac:dyDescent="0.3">
      <c r="D3" s="2"/>
    </row>
    <row r="4" spans="1:6" ht="18" x14ac:dyDescent="0.3">
      <c r="F4" s="1" t="s">
        <v>0</v>
      </c>
    </row>
    <row r="5" spans="1:6" ht="30" customHeight="1" x14ac:dyDescent="0.3">
      <c r="A5" s="5"/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</row>
    <row r="6" spans="1:6" ht="30" customHeight="1" x14ac:dyDescent="0.3">
      <c r="A6" s="59">
        <v>1</v>
      </c>
      <c r="B6" s="61"/>
      <c r="C6" s="63" t="s">
        <v>11</v>
      </c>
      <c r="D6" s="63" t="s">
        <v>12</v>
      </c>
      <c r="E6" s="8" t="s">
        <v>13</v>
      </c>
      <c r="F6" s="8" t="s">
        <v>7</v>
      </c>
    </row>
    <row r="7" spans="1:6" ht="30" customHeight="1" x14ac:dyDescent="0.3">
      <c r="A7" s="60"/>
      <c r="B7" s="62"/>
      <c r="C7" s="64"/>
      <c r="D7" s="64"/>
      <c r="E7" s="9" t="s">
        <v>6</v>
      </c>
      <c r="F7" s="9" t="s">
        <v>8</v>
      </c>
    </row>
    <row r="8" spans="1:6" ht="30" customHeight="1" x14ac:dyDescent="0.3">
      <c r="A8" s="10">
        <v>2</v>
      </c>
      <c r="B8" s="10" t="s">
        <v>9</v>
      </c>
      <c r="C8" s="12">
        <f>139163021+741249</f>
        <v>139904270</v>
      </c>
      <c r="D8" s="12">
        <f>154843709+741249</f>
        <v>155584958</v>
      </c>
      <c r="E8" s="12">
        <f>68930011+741249</f>
        <v>69671260</v>
      </c>
      <c r="F8" s="11">
        <f>E8/D8</f>
        <v>0.44780202980804867</v>
      </c>
    </row>
    <row r="9" spans="1:6" ht="30" customHeight="1" x14ac:dyDescent="0.3">
      <c r="A9" s="10">
        <v>3</v>
      </c>
      <c r="B9" s="10" t="s">
        <v>10</v>
      </c>
      <c r="C9" s="12">
        <f>53399397+86504873</f>
        <v>139904270</v>
      </c>
      <c r="D9" s="12">
        <f>69152436+86432522</f>
        <v>155584958</v>
      </c>
      <c r="E9" s="12">
        <f>70200221+87190992</f>
        <v>157391213</v>
      </c>
      <c r="F9" s="11">
        <f>E9/D9</f>
        <v>1.0116094449181907</v>
      </c>
    </row>
    <row r="10" spans="1:6" ht="18" x14ac:dyDescent="0.3">
      <c r="A10" s="4"/>
    </row>
  </sheetData>
  <mergeCells count="4">
    <mergeCell ref="A6:A7"/>
    <mergeCell ref="B6:B7"/>
    <mergeCell ref="C6:C7"/>
    <mergeCell ref="D6:D7"/>
  </mergeCells>
  <pageMargins left="0.7" right="0.7" top="0.75" bottom="0.75" header="0.3" footer="0.3"/>
  <pageSetup paperSize="9" orientation="portrait" r:id="rId1"/>
  <headerFooter>
    <oddHeader>&amp;CKőszegszerdahely község Önkormányzat 2019. évi zárszámadásáról szóló 4/2020.(VII.15.) önkormányzati rendelet 1. melléklete
az önkormányzat 2019. évi költségvetésének teljesítéséről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91D6-0ADE-42A7-8AC4-750D19B9B042}">
  <sheetPr>
    <pageSetUpPr fitToPage="1"/>
  </sheetPr>
  <dimension ref="A1:F55"/>
  <sheetViews>
    <sheetView view="pageLayout" zoomScaleNormal="100" workbookViewId="0">
      <selection activeCell="C5" sqref="C5"/>
    </sheetView>
  </sheetViews>
  <sheetFormatPr defaultRowHeight="14.4" x14ac:dyDescent="0.3"/>
  <cols>
    <col min="1" max="1" width="6" customWidth="1"/>
    <col min="2" max="2" width="48.44140625" customWidth="1"/>
    <col min="3" max="3" width="23.109375" customWidth="1"/>
    <col min="4" max="4" width="26.33203125" customWidth="1"/>
    <col min="5" max="5" width="21.88671875" customWidth="1"/>
    <col min="258" max="258" width="41" customWidth="1"/>
    <col min="259" max="261" width="32.6640625" customWidth="1"/>
    <col min="514" max="514" width="41" customWidth="1"/>
    <col min="515" max="517" width="32.6640625" customWidth="1"/>
    <col min="770" max="770" width="41" customWidth="1"/>
    <col min="771" max="773" width="32.6640625" customWidth="1"/>
    <col min="1026" max="1026" width="41" customWidth="1"/>
    <col min="1027" max="1029" width="32.6640625" customWidth="1"/>
    <col min="1282" max="1282" width="41" customWidth="1"/>
    <col min="1283" max="1285" width="32.6640625" customWidth="1"/>
    <col min="1538" max="1538" width="41" customWidth="1"/>
    <col min="1539" max="1541" width="32.6640625" customWidth="1"/>
    <col min="1794" max="1794" width="41" customWidth="1"/>
    <col min="1795" max="1797" width="32.6640625" customWidth="1"/>
    <col min="2050" max="2050" width="41" customWidth="1"/>
    <col min="2051" max="2053" width="32.6640625" customWidth="1"/>
    <col min="2306" max="2306" width="41" customWidth="1"/>
    <col min="2307" max="2309" width="32.6640625" customWidth="1"/>
    <col min="2562" max="2562" width="41" customWidth="1"/>
    <col min="2563" max="2565" width="32.6640625" customWidth="1"/>
    <col min="2818" max="2818" width="41" customWidth="1"/>
    <col min="2819" max="2821" width="32.6640625" customWidth="1"/>
    <col min="3074" max="3074" width="41" customWidth="1"/>
    <col min="3075" max="3077" width="32.6640625" customWidth="1"/>
    <col min="3330" max="3330" width="41" customWidth="1"/>
    <col min="3331" max="3333" width="32.6640625" customWidth="1"/>
    <col min="3586" max="3586" width="41" customWidth="1"/>
    <col min="3587" max="3589" width="32.6640625" customWidth="1"/>
    <col min="3842" max="3842" width="41" customWidth="1"/>
    <col min="3843" max="3845" width="32.6640625" customWidth="1"/>
    <col min="4098" max="4098" width="41" customWidth="1"/>
    <col min="4099" max="4101" width="32.6640625" customWidth="1"/>
    <col min="4354" max="4354" width="41" customWidth="1"/>
    <col min="4355" max="4357" width="32.6640625" customWidth="1"/>
    <col min="4610" max="4610" width="41" customWidth="1"/>
    <col min="4611" max="4613" width="32.6640625" customWidth="1"/>
    <col min="4866" max="4866" width="41" customWidth="1"/>
    <col min="4867" max="4869" width="32.6640625" customWidth="1"/>
    <col min="5122" max="5122" width="41" customWidth="1"/>
    <col min="5123" max="5125" width="32.6640625" customWidth="1"/>
    <col min="5378" max="5378" width="41" customWidth="1"/>
    <col min="5379" max="5381" width="32.6640625" customWidth="1"/>
    <col min="5634" max="5634" width="41" customWidth="1"/>
    <col min="5635" max="5637" width="32.6640625" customWidth="1"/>
    <col min="5890" max="5890" width="41" customWidth="1"/>
    <col min="5891" max="5893" width="32.6640625" customWidth="1"/>
    <col min="6146" max="6146" width="41" customWidth="1"/>
    <col min="6147" max="6149" width="32.6640625" customWidth="1"/>
    <col min="6402" max="6402" width="41" customWidth="1"/>
    <col min="6403" max="6405" width="32.6640625" customWidth="1"/>
    <col min="6658" max="6658" width="41" customWidth="1"/>
    <col min="6659" max="6661" width="32.6640625" customWidth="1"/>
    <col min="6914" max="6914" width="41" customWidth="1"/>
    <col min="6915" max="6917" width="32.6640625" customWidth="1"/>
    <col min="7170" max="7170" width="41" customWidth="1"/>
    <col min="7171" max="7173" width="32.6640625" customWidth="1"/>
    <col min="7426" max="7426" width="41" customWidth="1"/>
    <col min="7427" max="7429" width="32.6640625" customWidth="1"/>
    <col min="7682" max="7682" width="41" customWidth="1"/>
    <col min="7683" max="7685" width="32.6640625" customWidth="1"/>
    <col min="7938" max="7938" width="41" customWidth="1"/>
    <col min="7939" max="7941" width="32.6640625" customWidth="1"/>
    <col min="8194" max="8194" width="41" customWidth="1"/>
    <col min="8195" max="8197" width="32.6640625" customWidth="1"/>
    <col min="8450" max="8450" width="41" customWidth="1"/>
    <col min="8451" max="8453" width="32.6640625" customWidth="1"/>
    <col min="8706" max="8706" width="41" customWidth="1"/>
    <col min="8707" max="8709" width="32.6640625" customWidth="1"/>
    <col min="8962" max="8962" width="41" customWidth="1"/>
    <col min="8963" max="8965" width="32.6640625" customWidth="1"/>
    <col min="9218" max="9218" width="41" customWidth="1"/>
    <col min="9219" max="9221" width="32.6640625" customWidth="1"/>
    <col min="9474" max="9474" width="41" customWidth="1"/>
    <col min="9475" max="9477" width="32.6640625" customWidth="1"/>
    <col min="9730" max="9730" width="41" customWidth="1"/>
    <col min="9731" max="9733" width="32.6640625" customWidth="1"/>
    <col min="9986" max="9986" width="41" customWidth="1"/>
    <col min="9987" max="9989" width="32.6640625" customWidth="1"/>
    <col min="10242" max="10242" width="41" customWidth="1"/>
    <col min="10243" max="10245" width="32.6640625" customWidth="1"/>
    <col min="10498" max="10498" width="41" customWidth="1"/>
    <col min="10499" max="10501" width="32.6640625" customWidth="1"/>
    <col min="10754" max="10754" width="41" customWidth="1"/>
    <col min="10755" max="10757" width="32.6640625" customWidth="1"/>
    <col min="11010" max="11010" width="41" customWidth="1"/>
    <col min="11011" max="11013" width="32.6640625" customWidth="1"/>
    <col min="11266" max="11266" width="41" customWidth="1"/>
    <col min="11267" max="11269" width="32.6640625" customWidth="1"/>
    <col min="11522" max="11522" width="41" customWidth="1"/>
    <col min="11523" max="11525" width="32.6640625" customWidth="1"/>
    <col min="11778" max="11778" width="41" customWidth="1"/>
    <col min="11779" max="11781" width="32.6640625" customWidth="1"/>
    <col min="12034" max="12034" width="41" customWidth="1"/>
    <col min="12035" max="12037" width="32.6640625" customWidth="1"/>
    <col min="12290" max="12290" width="41" customWidth="1"/>
    <col min="12291" max="12293" width="32.6640625" customWidth="1"/>
    <col min="12546" max="12546" width="41" customWidth="1"/>
    <col min="12547" max="12549" width="32.6640625" customWidth="1"/>
    <col min="12802" max="12802" width="41" customWidth="1"/>
    <col min="12803" max="12805" width="32.6640625" customWidth="1"/>
    <col min="13058" max="13058" width="41" customWidth="1"/>
    <col min="13059" max="13061" width="32.6640625" customWidth="1"/>
    <col min="13314" max="13314" width="41" customWidth="1"/>
    <col min="13315" max="13317" width="32.6640625" customWidth="1"/>
    <col min="13570" max="13570" width="41" customWidth="1"/>
    <col min="13571" max="13573" width="32.6640625" customWidth="1"/>
    <col min="13826" max="13826" width="41" customWidth="1"/>
    <col min="13827" max="13829" width="32.6640625" customWidth="1"/>
    <col min="14082" max="14082" width="41" customWidth="1"/>
    <col min="14083" max="14085" width="32.6640625" customWidth="1"/>
    <col min="14338" max="14338" width="41" customWidth="1"/>
    <col min="14339" max="14341" width="32.6640625" customWidth="1"/>
    <col min="14594" max="14594" width="41" customWidth="1"/>
    <col min="14595" max="14597" width="32.6640625" customWidth="1"/>
    <col min="14850" max="14850" width="41" customWidth="1"/>
    <col min="14851" max="14853" width="32.6640625" customWidth="1"/>
    <col min="15106" max="15106" width="41" customWidth="1"/>
    <col min="15107" max="15109" width="32.6640625" customWidth="1"/>
    <col min="15362" max="15362" width="41" customWidth="1"/>
    <col min="15363" max="15365" width="32.6640625" customWidth="1"/>
    <col min="15618" max="15618" width="41" customWidth="1"/>
    <col min="15619" max="15621" width="32.6640625" customWidth="1"/>
    <col min="15874" max="15874" width="41" customWidth="1"/>
    <col min="15875" max="15877" width="32.6640625" customWidth="1"/>
    <col min="16130" max="16130" width="41" customWidth="1"/>
    <col min="16131" max="16133" width="32.6640625" customWidth="1"/>
  </cols>
  <sheetData>
    <row r="1" spans="1:5" ht="15.6" x14ac:dyDescent="0.3">
      <c r="B1" s="34" t="s">
        <v>202</v>
      </c>
    </row>
    <row r="2" spans="1:5" ht="15.6" x14ac:dyDescent="0.3">
      <c r="E2" s="13" t="s">
        <v>14</v>
      </c>
    </row>
    <row r="3" spans="1:5" x14ac:dyDescent="0.3">
      <c r="A3" s="26"/>
      <c r="B3" s="26" t="s">
        <v>1</v>
      </c>
      <c r="C3" s="26" t="s">
        <v>2</v>
      </c>
      <c r="D3" s="26" t="s">
        <v>3</v>
      </c>
      <c r="E3" s="26" t="s">
        <v>4</v>
      </c>
    </row>
    <row r="4" spans="1:5" ht="15" x14ac:dyDescent="0.3">
      <c r="A4" s="26"/>
      <c r="B4" s="27" t="s">
        <v>15</v>
      </c>
      <c r="C4" s="27" t="s">
        <v>16</v>
      </c>
      <c r="D4" s="27" t="s">
        <v>17</v>
      </c>
      <c r="E4" s="27" t="s">
        <v>7</v>
      </c>
    </row>
    <row r="5" spans="1:5" s="32" customFormat="1" ht="15" x14ac:dyDescent="0.3">
      <c r="A5" s="30"/>
      <c r="B5" s="31"/>
      <c r="C5" s="31"/>
      <c r="D5" s="31" t="s">
        <v>18</v>
      </c>
      <c r="E5" s="31"/>
    </row>
    <row r="6" spans="1:5" ht="26.4" x14ac:dyDescent="0.3">
      <c r="A6" s="26">
        <v>1</v>
      </c>
      <c r="B6" s="50" t="s">
        <v>19</v>
      </c>
      <c r="C6" s="51">
        <v>13713234</v>
      </c>
      <c r="D6" s="51">
        <v>13713234</v>
      </c>
      <c r="E6" s="51">
        <v>13713234</v>
      </c>
    </row>
    <row r="7" spans="1:5" ht="26.4" x14ac:dyDescent="0.3">
      <c r="A7" s="26">
        <v>2</v>
      </c>
      <c r="B7" s="50" t="s">
        <v>20</v>
      </c>
      <c r="C7" s="51">
        <v>3018000</v>
      </c>
      <c r="D7" s="51">
        <v>3018000</v>
      </c>
      <c r="E7" s="51">
        <v>3018000</v>
      </c>
    </row>
    <row r="8" spans="1:5" ht="26.4" x14ac:dyDescent="0.3">
      <c r="A8" s="26">
        <v>3</v>
      </c>
      <c r="B8" s="50" t="s">
        <v>21</v>
      </c>
      <c r="C8" s="51">
        <v>1800000</v>
      </c>
      <c r="D8" s="51">
        <v>1800000</v>
      </c>
      <c r="E8" s="51">
        <v>1800000</v>
      </c>
    </row>
    <row r="9" spans="1:5" x14ac:dyDescent="0.3">
      <c r="A9" s="26">
        <v>4</v>
      </c>
      <c r="B9" s="50" t="s">
        <v>181</v>
      </c>
      <c r="C9" s="51">
        <v>18531234</v>
      </c>
      <c r="D9" s="51">
        <v>18531234</v>
      </c>
      <c r="E9" s="51">
        <v>18531234</v>
      </c>
    </row>
    <row r="10" spans="1:5" ht="26.4" x14ac:dyDescent="0.3">
      <c r="A10" s="26">
        <v>5</v>
      </c>
      <c r="B10" s="50" t="s">
        <v>22</v>
      </c>
      <c r="C10" s="51">
        <v>20000000</v>
      </c>
      <c r="D10" s="51">
        <v>32053295</v>
      </c>
      <c r="E10" s="51">
        <v>32053295</v>
      </c>
    </row>
    <row r="11" spans="1:5" ht="26.4" x14ac:dyDescent="0.3">
      <c r="A11" s="26">
        <v>6</v>
      </c>
      <c r="B11" s="50" t="s">
        <v>178</v>
      </c>
      <c r="C11" s="51">
        <v>0</v>
      </c>
      <c r="D11" s="51">
        <v>0</v>
      </c>
      <c r="E11" s="51">
        <v>4670000</v>
      </c>
    </row>
    <row r="12" spans="1:5" x14ac:dyDescent="0.3">
      <c r="A12" s="26">
        <v>7</v>
      </c>
      <c r="B12" s="50" t="s">
        <v>23</v>
      </c>
      <c r="C12" s="51">
        <v>0</v>
      </c>
      <c r="D12" s="51">
        <v>0</v>
      </c>
      <c r="E12" s="51">
        <v>262612</v>
      </c>
    </row>
    <row r="13" spans="1:5" x14ac:dyDescent="0.3">
      <c r="A13" s="26">
        <v>8</v>
      </c>
      <c r="B13" s="50" t="s">
        <v>24</v>
      </c>
      <c r="C13" s="51">
        <v>0</v>
      </c>
      <c r="D13" s="51">
        <v>0</v>
      </c>
      <c r="E13" s="51">
        <v>24058200</v>
      </c>
    </row>
    <row r="14" spans="1:5" x14ac:dyDescent="0.3">
      <c r="A14" s="26">
        <v>9</v>
      </c>
      <c r="B14" s="50" t="s">
        <v>25</v>
      </c>
      <c r="C14" s="51">
        <v>0</v>
      </c>
      <c r="D14" s="51">
        <v>0</v>
      </c>
      <c r="E14" s="51">
        <v>2167248</v>
      </c>
    </row>
    <row r="15" spans="1:5" ht="26.4" x14ac:dyDescent="0.3">
      <c r="A15" s="26">
        <v>10</v>
      </c>
      <c r="B15" s="50" t="s">
        <v>26</v>
      </c>
      <c r="C15" s="51">
        <v>0</v>
      </c>
      <c r="D15" s="51">
        <v>0</v>
      </c>
      <c r="E15" s="51">
        <v>895235</v>
      </c>
    </row>
    <row r="16" spans="1:5" ht="26.4" x14ac:dyDescent="0.3">
      <c r="A16" s="26">
        <v>11</v>
      </c>
      <c r="B16" s="52" t="s">
        <v>27</v>
      </c>
      <c r="C16" s="53">
        <v>38531234</v>
      </c>
      <c r="D16" s="53">
        <v>50584529</v>
      </c>
      <c r="E16" s="53">
        <v>50584529</v>
      </c>
    </row>
    <row r="17" spans="1:5" ht="26.4" x14ac:dyDescent="0.3">
      <c r="A17" s="26">
        <v>12</v>
      </c>
      <c r="B17" s="50" t="s">
        <v>182</v>
      </c>
      <c r="C17" s="51">
        <v>2453163</v>
      </c>
      <c r="D17" s="51">
        <v>2453163</v>
      </c>
      <c r="E17" s="51">
        <v>2453163</v>
      </c>
    </row>
    <row r="18" spans="1:5" x14ac:dyDescent="0.3">
      <c r="A18" s="26">
        <v>13</v>
      </c>
      <c r="B18" s="50" t="s">
        <v>179</v>
      </c>
      <c r="C18" s="51">
        <v>0</v>
      </c>
      <c r="D18" s="51">
        <v>0</v>
      </c>
      <c r="E18" s="51">
        <v>2453163</v>
      </c>
    </row>
    <row r="19" spans="1:5" ht="26.4" x14ac:dyDescent="0.3">
      <c r="A19" s="26">
        <v>14</v>
      </c>
      <c r="B19" s="52" t="s">
        <v>183</v>
      </c>
      <c r="C19" s="53">
        <v>2453163</v>
      </c>
      <c r="D19" s="53">
        <v>2453163</v>
      </c>
      <c r="E19" s="53">
        <v>2453163</v>
      </c>
    </row>
    <row r="20" spans="1:5" x14ac:dyDescent="0.3">
      <c r="A20" s="26">
        <v>15</v>
      </c>
      <c r="B20" s="50" t="s">
        <v>28</v>
      </c>
      <c r="C20" s="51">
        <v>3800000</v>
      </c>
      <c r="D20" s="51">
        <v>4246586</v>
      </c>
      <c r="E20" s="51">
        <v>4246586</v>
      </c>
    </row>
    <row r="21" spans="1:5" x14ac:dyDescent="0.3">
      <c r="A21" s="26">
        <v>16</v>
      </c>
      <c r="B21" s="50" t="s">
        <v>29</v>
      </c>
      <c r="C21" s="51">
        <v>0</v>
      </c>
      <c r="D21" s="51">
        <v>0</v>
      </c>
      <c r="E21" s="51">
        <v>3160226</v>
      </c>
    </row>
    <row r="22" spans="1:5" x14ac:dyDescent="0.3">
      <c r="A22" s="26">
        <v>17</v>
      </c>
      <c r="B22" s="50" t="s">
        <v>30</v>
      </c>
      <c r="C22" s="51">
        <v>0</v>
      </c>
      <c r="D22" s="51">
        <v>0</v>
      </c>
      <c r="E22" s="51">
        <v>1086360</v>
      </c>
    </row>
    <row r="23" spans="1:5" x14ac:dyDescent="0.3">
      <c r="A23" s="26">
        <v>18</v>
      </c>
      <c r="B23" s="50" t="s">
        <v>186</v>
      </c>
      <c r="C23" s="51">
        <v>5000000</v>
      </c>
      <c r="D23" s="51">
        <v>6686891</v>
      </c>
      <c r="E23" s="51">
        <v>6686891</v>
      </c>
    </row>
    <row r="24" spans="1:5" ht="26.4" x14ac:dyDescent="0.3">
      <c r="A24" s="26">
        <v>19</v>
      </c>
      <c r="B24" s="50" t="s">
        <v>31</v>
      </c>
      <c r="C24" s="51">
        <v>0</v>
      </c>
      <c r="D24" s="51">
        <v>0</v>
      </c>
      <c r="E24" s="51">
        <v>6686891</v>
      </c>
    </row>
    <row r="25" spans="1:5" x14ac:dyDescent="0.3">
      <c r="A25" s="26">
        <v>20</v>
      </c>
      <c r="B25" s="50" t="s">
        <v>32</v>
      </c>
      <c r="C25" s="51">
        <v>1800000</v>
      </c>
      <c r="D25" s="51">
        <v>1856839</v>
      </c>
      <c r="E25" s="51">
        <v>1856839</v>
      </c>
    </row>
    <row r="26" spans="1:5" ht="26.4" x14ac:dyDescent="0.3">
      <c r="A26" s="26">
        <v>21</v>
      </c>
      <c r="B26" s="50" t="s">
        <v>33</v>
      </c>
      <c r="C26" s="51">
        <v>0</v>
      </c>
      <c r="D26" s="51">
        <v>0</v>
      </c>
      <c r="E26" s="51">
        <v>1856839</v>
      </c>
    </row>
    <row r="27" spans="1:5" x14ac:dyDescent="0.3">
      <c r="A27" s="26">
        <v>22</v>
      </c>
      <c r="B27" s="50" t="s">
        <v>184</v>
      </c>
      <c r="C27" s="51">
        <v>15000</v>
      </c>
      <c r="D27" s="51">
        <v>19000</v>
      </c>
      <c r="E27" s="51">
        <v>19000</v>
      </c>
    </row>
    <row r="28" spans="1:5" ht="26.4" x14ac:dyDescent="0.3">
      <c r="A28" s="26">
        <v>23</v>
      </c>
      <c r="B28" s="50" t="s">
        <v>34</v>
      </c>
      <c r="C28" s="51">
        <v>0</v>
      </c>
      <c r="D28" s="51">
        <v>0</v>
      </c>
      <c r="E28" s="51">
        <v>19000</v>
      </c>
    </row>
    <row r="29" spans="1:5" x14ac:dyDescent="0.3">
      <c r="A29" s="26">
        <v>24</v>
      </c>
      <c r="B29" s="50" t="s">
        <v>185</v>
      </c>
      <c r="C29" s="51">
        <v>6815000</v>
      </c>
      <c r="D29" s="51">
        <v>8562730</v>
      </c>
      <c r="E29" s="51">
        <v>8562730</v>
      </c>
    </row>
    <row r="30" spans="1:5" x14ac:dyDescent="0.3">
      <c r="A30" s="26">
        <v>25</v>
      </c>
      <c r="B30" s="50" t="s">
        <v>35</v>
      </c>
      <c r="C30" s="51">
        <v>100000</v>
      </c>
      <c r="D30" s="51">
        <v>100000</v>
      </c>
      <c r="E30" s="51">
        <v>38600</v>
      </c>
    </row>
    <row r="31" spans="1:5" x14ac:dyDescent="0.3">
      <c r="A31" s="26">
        <v>26</v>
      </c>
      <c r="B31" s="50" t="s">
        <v>36</v>
      </c>
      <c r="C31" s="51">
        <v>0</v>
      </c>
      <c r="D31" s="51">
        <v>0</v>
      </c>
      <c r="E31" s="51">
        <v>252</v>
      </c>
    </row>
    <row r="32" spans="1:5" x14ac:dyDescent="0.3">
      <c r="A32" s="26">
        <v>27</v>
      </c>
      <c r="B32" s="52" t="s">
        <v>37</v>
      </c>
      <c r="C32" s="53">
        <v>10715000</v>
      </c>
      <c r="D32" s="53">
        <v>12909316</v>
      </c>
      <c r="E32" s="53">
        <v>12847916</v>
      </c>
    </row>
    <row r="33" spans="1:5" x14ac:dyDescent="0.3">
      <c r="A33" s="26">
        <v>28</v>
      </c>
      <c r="B33" s="50" t="s">
        <v>38</v>
      </c>
      <c r="C33" s="51">
        <v>1200000</v>
      </c>
      <c r="D33" s="51">
        <v>2163680</v>
      </c>
      <c r="E33" s="51">
        <v>2163686</v>
      </c>
    </row>
    <row r="34" spans="1:5" ht="26.4" x14ac:dyDescent="0.3">
      <c r="A34" s="26">
        <v>29</v>
      </c>
      <c r="B34" s="50" t="s">
        <v>39</v>
      </c>
      <c r="C34" s="51">
        <v>0</v>
      </c>
      <c r="D34" s="51">
        <v>0</v>
      </c>
      <c r="E34" s="51">
        <v>655000</v>
      </c>
    </row>
    <row r="35" spans="1:5" x14ac:dyDescent="0.3">
      <c r="A35" s="26">
        <v>30</v>
      </c>
      <c r="B35" s="50" t="s">
        <v>187</v>
      </c>
      <c r="C35" s="51">
        <v>0</v>
      </c>
      <c r="D35" s="51">
        <v>0</v>
      </c>
      <c r="E35" s="51">
        <v>332100</v>
      </c>
    </row>
    <row r="36" spans="1:5" x14ac:dyDescent="0.3">
      <c r="A36" s="26">
        <v>31</v>
      </c>
      <c r="B36" s="50" t="s">
        <v>180</v>
      </c>
      <c r="C36" s="51">
        <v>0</v>
      </c>
      <c r="D36" s="51">
        <v>0</v>
      </c>
      <c r="E36" s="51">
        <v>332100</v>
      </c>
    </row>
    <row r="37" spans="1:5" x14ac:dyDescent="0.3">
      <c r="A37" s="26">
        <v>32</v>
      </c>
      <c r="B37" s="50" t="s">
        <v>188</v>
      </c>
      <c r="C37" s="51">
        <v>500000</v>
      </c>
      <c r="D37" s="51">
        <v>1041748</v>
      </c>
      <c r="E37" s="51">
        <v>1041748</v>
      </c>
    </row>
    <row r="38" spans="1:5" ht="26.4" x14ac:dyDescent="0.3">
      <c r="A38" s="26">
        <v>33</v>
      </c>
      <c r="B38" s="50" t="s">
        <v>40</v>
      </c>
      <c r="C38" s="51">
        <v>0</v>
      </c>
      <c r="D38" s="51">
        <v>0</v>
      </c>
      <c r="E38" s="51">
        <v>901748</v>
      </c>
    </row>
    <row r="39" spans="1:5" ht="26.4" x14ac:dyDescent="0.3">
      <c r="A39" s="26">
        <v>34</v>
      </c>
      <c r="B39" s="50" t="s">
        <v>41</v>
      </c>
      <c r="C39" s="51">
        <v>0</v>
      </c>
      <c r="D39" s="51">
        <v>0</v>
      </c>
      <c r="E39" s="51">
        <v>82</v>
      </c>
    </row>
    <row r="40" spans="1:5" ht="26.4" x14ac:dyDescent="0.3">
      <c r="A40" s="26">
        <v>35</v>
      </c>
      <c r="B40" s="50" t="s">
        <v>189</v>
      </c>
      <c r="C40" s="51">
        <v>0</v>
      </c>
      <c r="D40" s="51">
        <v>0</v>
      </c>
      <c r="E40" s="51">
        <v>82</v>
      </c>
    </row>
    <row r="41" spans="1:5" x14ac:dyDescent="0.3">
      <c r="A41" s="26">
        <v>36</v>
      </c>
      <c r="B41" s="50" t="s">
        <v>190</v>
      </c>
      <c r="C41" s="51">
        <v>0</v>
      </c>
      <c r="D41" s="51">
        <v>0</v>
      </c>
      <c r="E41" s="51">
        <v>160000</v>
      </c>
    </row>
    <row r="42" spans="1:5" x14ac:dyDescent="0.3">
      <c r="A42" s="26">
        <v>37</v>
      </c>
      <c r="B42" s="52" t="s">
        <v>191</v>
      </c>
      <c r="C42" s="53">
        <v>1700000</v>
      </c>
      <c r="D42" s="53">
        <v>3205428</v>
      </c>
      <c r="E42" s="53">
        <v>3697616</v>
      </c>
    </row>
    <row r="43" spans="1:5" x14ac:dyDescent="0.3">
      <c r="A43" s="26">
        <v>38</v>
      </c>
      <c r="B43" s="50" t="s">
        <v>192</v>
      </c>
      <c r="C43" s="51">
        <v>0</v>
      </c>
      <c r="D43" s="51">
        <v>0</v>
      </c>
      <c r="E43" s="51">
        <v>600000</v>
      </c>
    </row>
    <row r="44" spans="1:5" x14ac:dyDescent="0.3">
      <c r="A44" s="26">
        <v>39</v>
      </c>
      <c r="B44" s="52" t="s">
        <v>193</v>
      </c>
      <c r="C44" s="53">
        <v>0</v>
      </c>
      <c r="D44" s="53">
        <v>0</v>
      </c>
      <c r="E44" s="53">
        <v>600000</v>
      </c>
    </row>
    <row r="45" spans="1:5" x14ac:dyDescent="0.3">
      <c r="A45" s="26">
        <v>40</v>
      </c>
      <c r="B45" s="50" t="s">
        <v>194</v>
      </c>
      <c r="C45" s="51">
        <v>0</v>
      </c>
      <c r="D45" s="51">
        <v>0</v>
      </c>
      <c r="E45" s="51">
        <v>16997</v>
      </c>
    </row>
    <row r="46" spans="1:5" x14ac:dyDescent="0.3">
      <c r="A46" s="26">
        <v>41</v>
      </c>
      <c r="B46" s="50" t="s">
        <v>42</v>
      </c>
      <c r="C46" s="51">
        <v>0</v>
      </c>
      <c r="D46" s="51">
        <v>0</v>
      </c>
      <c r="E46" s="51">
        <v>16997</v>
      </c>
    </row>
    <row r="47" spans="1:5" x14ac:dyDescent="0.3">
      <c r="A47" s="26">
        <v>42</v>
      </c>
      <c r="B47" s="52" t="s">
        <v>195</v>
      </c>
      <c r="C47" s="53">
        <v>0</v>
      </c>
      <c r="D47" s="53">
        <v>0</v>
      </c>
      <c r="E47" s="53">
        <v>16997</v>
      </c>
    </row>
    <row r="48" spans="1:5" x14ac:dyDescent="0.3">
      <c r="A48" s="26">
        <v>43</v>
      </c>
      <c r="B48" s="52" t="s">
        <v>196</v>
      </c>
      <c r="C48" s="53">
        <v>53399397</v>
      </c>
      <c r="D48" s="53">
        <v>69152436</v>
      </c>
      <c r="E48" s="53">
        <v>70200221</v>
      </c>
    </row>
    <row r="49" spans="1:6" ht="15" x14ac:dyDescent="0.3">
      <c r="A49" s="26">
        <v>43</v>
      </c>
      <c r="B49" s="52"/>
      <c r="C49" s="53"/>
      <c r="D49" s="31" t="s">
        <v>201</v>
      </c>
      <c r="E49" s="53"/>
    </row>
    <row r="50" spans="1:6" ht="26.4" x14ac:dyDescent="0.3">
      <c r="A50" s="26">
        <v>43</v>
      </c>
      <c r="B50" s="50" t="s">
        <v>43</v>
      </c>
      <c r="C50" s="51">
        <v>86504873</v>
      </c>
      <c r="D50" s="51">
        <v>86432522</v>
      </c>
      <c r="E50" s="51">
        <v>86432522</v>
      </c>
    </row>
    <row r="51" spans="1:6" x14ac:dyDescent="0.3">
      <c r="A51" s="26">
        <v>43</v>
      </c>
      <c r="B51" s="50" t="s">
        <v>44</v>
      </c>
      <c r="C51" s="51">
        <v>86504873</v>
      </c>
      <c r="D51" s="51">
        <v>86432522</v>
      </c>
      <c r="E51" s="51">
        <v>86432522</v>
      </c>
    </row>
    <row r="52" spans="1:6" x14ac:dyDescent="0.3">
      <c r="A52" s="26">
        <v>43</v>
      </c>
      <c r="B52" s="50" t="s">
        <v>45</v>
      </c>
      <c r="C52" s="51">
        <v>0</v>
      </c>
      <c r="D52" s="51">
        <v>0</v>
      </c>
      <c r="E52" s="51">
        <v>758470</v>
      </c>
    </row>
    <row r="53" spans="1:6" x14ac:dyDescent="0.3">
      <c r="A53" s="26">
        <v>43</v>
      </c>
      <c r="B53" s="50" t="s">
        <v>200</v>
      </c>
      <c r="C53" s="51">
        <v>86504873</v>
      </c>
      <c r="D53" s="51">
        <v>86432522</v>
      </c>
      <c r="E53" s="51">
        <v>87190992</v>
      </c>
    </row>
    <row r="54" spans="1:6" x14ac:dyDescent="0.3">
      <c r="A54" s="26">
        <v>43</v>
      </c>
      <c r="B54" s="52" t="s">
        <v>46</v>
      </c>
      <c r="C54" s="53">
        <v>86504873</v>
      </c>
      <c r="D54" s="53">
        <v>86432522</v>
      </c>
      <c r="E54" s="53">
        <v>87190992</v>
      </c>
    </row>
    <row r="55" spans="1:6" ht="15.6" x14ac:dyDescent="0.3">
      <c r="A55" s="26">
        <v>43</v>
      </c>
      <c r="B55" s="48" t="s">
        <v>47</v>
      </c>
      <c r="C55" s="54">
        <f>C48+C54</f>
        <v>139904270</v>
      </c>
      <c r="D55" s="54">
        <f t="shared" ref="D55:E55" si="0">D48+D54</f>
        <v>155584958</v>
      </c>
      <c r="E55" s="54">
        <f t="shared" si="0"/>
        <v>157391213</v>
      </c>
      <c r="F55" s="49"/>
    </row>
  </sheetData>
  <pageMargins left="0.7" right="0.7" top="0.75" bottom="0.75" header="0.3" footer="0.3"/>
  <pageSetup paperSize="9" scale="69" orientation="portrait" r:id="rId1"/>
  <headerFooter>
    <oddHeader xml:space="preserve">&amp;CKőszegszerdahely község Önkormányzat 2019. évi zárszámadásáról szóló 4/2020.(VII.15.) önkormányzati rendelet 2. melléklete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81C4B-6419-49C8-A076-C467EC3B4933}">
  <sheetPr>
    <pageSetUpPr fitToPage="1"/>
  </sheetPr>
  <dimension ref="A1:L69"/>
  <sheetViews>
    <sheetView view="pageLayout" zoomScaleNormal="100" workbookViewId="0">
      <selection activeCell="G61" sqref="G61"/>
    </sheetView>
  </sheetViews>
  <sheetFormatPr defaultRowHeight="14.4" x14ac:dyDescent="0.3"/>
  <cols>
    <col min="1" max="1" width="5.109375" customWidth="1"/>
    <col min="2" max="2" width="41" customWidth="1"/>
    <col min="3" max="3" width="24.6640625" customWidth="1"/>
    <col min="4" max="4" width="28.109375" customWidth="1"/>
    <col min="5" max="5" width="22.6640625" customWidth="1"/>
    <col min="258" max="258" width="41" customWidth="1"/>
    <col min="259" max="261" width="32.6640625" customWidth="1"/>
    <col min="514" max="514" width="41" customWidth="1"/>
    <col min="515" max="517" width="32.6640625" customWidth="1"/>
    <col min="770" max="770" width="41" customWidth="1"/>
    <col min="771" max="773" width="32.6640625" customWidth="1"/>
    <col min="1026" max="1026" width="41" customWidth="1"/>
    <col min="1027" max="1029" width="32.6640625" customWidth="1"/>
    <col min="1282" max="1282" width="41" customWidth="1"/>
    <col min="1283" max="1285" width="32.6640625" customWidth="1"/>
    <col min="1538" max="1538" width="41" customWidth="1"/>
    <col min="1539" max="1541" width="32.6640625" customWidth="1"/>
    <col min="1794" max="1794" width="41" customWidth="1"/>
    <col min="1795" max="1797" width="32.6640625" customWidth="1"/>
    <col min="2050" max="2050" width="41" customWidth="1"/>
    <col min="2051" max="2053" width="32.6640625" customWidth="1"/>
    <col min="2306" max="2306" width="41" customWidth="1"/>
    <col min="2307" max="2309" width="32.6640625" customWidth="1"/>
    <col min="2562" max="2562" width="41" customWidth="1"/>
    <col min="2563" max="2565" width="32.6640625" customWidth="1"/>
    <col min="2818" max="2818" width="41" customWidth="1"/>
    <col min="2819" max="2821" width="32.6640625" customWidth="1"/>
    <col min="3074" max="3074" width="41" customWidth="1"/>
    <col min="3075" max="3077" width="32.6640625" customWidth="1"/>
    <col min="3330" max="3330" width="41" customWidth="1"/>
    <col min="3331" max="3333" width="32.6640625" customWidth="1"/>
    <col min="3586" max="3586" width="41" customWidth="1"/>
    <col min="3587" max="3589" width="32.6640625" customWidth="1"/>
    <col min="3842" max="3842" width="41" customWidth="1"/>
    <col min="3843" max="3845" width="32.6640625" customWidth="1"/>
    <col min="4098" max="4098" width="41" customWidth="1"/>
    <col min="4099" max="4101" width="32.6640625" customWidth="1"/>
    <col min="4354" max="4354" width="41" customWidth="1"/>
    <col min="4355" max="4357" width="32.6640625" customWidth="1"/>
    <col min="4610" max="4610" width="41" customWidth="1"/>
    <col min="4611" max="4613" width="32.6640625" customWidth="1"/>
    <col min="4866" max="4866" width="41" customWidth="1"/>
    <col min="4867" max="4869" width="32.6640625" customWidth="1"/>
    <col min="5122" max="5122" width="41" customWidth="1"/>
    <col min="5123" max="5125" width="32.6640625" customWidth="1"/>
    <col min="5378" max="5378" width="41" customWidth="1"/>
    <col min="5379" max="5381" width="32.6640625" customWidth="1"/>
    <col min="5634" max="5634" width="41" customWidth="1"/>
    <col min="5635" max="5637" width="32.6640625" customWidth="1"/>
    <col min="5890" max="5890" width="41" customWidth="1"/>
    <col min="5891" max="5893" width="32.6640625" customWidth="1"/>
    <col min="6146" max="6146" width="41" customWidth="1"/>
    <col min="6147" max="6149" width="32.6640625" customWidth="1"/>
    <col min="6402" max="6402" width="41" customWidth="1"/>
    <col min="6403" max="6405" width="32.6640625" customWidth="1"/>
    <col min="6658" max="6658" width="41" customWidth="1"/>
    <col min="6659" max="6661" width="32.6640625" customWidth="1"/>
    <col min="6914" max="6914" width="41" customWidth="1"/>
    <col min="6915" max="6917" width="32.6640625" customWidth="1"/>
    <col min="7170" max="7170" width="41" customWidth="1"/>
    <col min="7171" max="7173" width="32.6640625" customWidth="1"/>
    <col min="7426" max="7426" width="41" customWidth="1"/>
    <col min="7427" max="7429" width="32.6640625" customWidth="1"/>
    <col min="7682" max="7682" width="41" customWidth="1"/>
    <col min="7683" max="7685" width="32.6640625" customWidth="1"/>
    <col min="7938" max="7938" width="41" customWidth="1"/>
    <col min="7939" max="7941" width="32.6640625" customWidth="1"/>
    <col min="8194" max="8194" width="41" customWidth="1"/>
    <col min="8195" max="8197" width="32.6640625" customWidth="1"/>
    <col min="8450" max="8450" width="41" customWidth="1"/>
    <col min="8451" max="8453" width="32.6640625" customWidth="1"/>
    <col min="8706" max="8706" width="41" customWidth="1"/>
    <col min="8707" max="8709" width="32.6640625" customWidth="1"/>
    <col min="8962" max="8962" width="41" customWidth="1"/>
    <col min="8963" max="8965" width="32.6640625" customWidth="1"/>
    <col min="9218" max="9218" width="41" customWidth="1"/>
    <col min="9219" max="9221" width="32.6640625" customWidth="1"/>
    <col min="9474" max="9474" width="41" customWidth="1"/>
    <col min="9475" max="9477" width="32.6640625" customWidth="1"/>
    <col min="9730" max="9730" width="41" customWidth="1"/>
    <col min="9731" max="9733" width="32.6640625" customWidth="1"/>
    <col min="9986" max="9986" width="41" customWidth="1"/>
    <col min="9987" max="9989" width="32.6640625" customWidth="1"/>
    <col min="10242" max="10242" width="41" customWidth="1"/>
    <col min="10243" max="10245" width="32.6640625" customWidth="1"/>
    <col min="10498" max="10498" width="41" customWidth="1"/>
    <col min="10499" max="10501" width="32.6640625" customWidth="1"/>
    <col min="10754" max="10754" width="41" customWidth="1"/>
    <col min="10755" max="10757" width="32.6640625" customWidth="1"/>
    <col min="11010" max="11010" width="41" customWidth="1"/>
    <col min="11011" max="11013" width="32.6640625" customWidth="1"/>
    <col min="11266" max="11266" width="41" customWidth="1"/>
    <col min="11267" max="11269" width="32.6640625" customWidth="1"/>
    <col min="11522" max="11522" width="41" customWidth="1"/>
    <col min="11523" max="11525" width="32.6640625" customWidth="1"/>
    <col min="11778" max="11778" width="41" customWidth="1"/>
    <col min="11779" max="11781" width="32.6640625" customWidth="1"/>
    <col min="12034" max="12034" width="41" customWidth="1"/>
    <col min="12035" max="12037" width="32.6640625" customWidth="1"/>
    <col min="12290" max="12290" width="41" customWidth="1"/>
    <col min="12291" max="12293" width="32.6640625" customWidth="1"/>
    <col min="12546" max="12546" width="41" customWidth="1"/>
    <col min="12547" max="12549" width="32.6640625" customWidth="1"/>
    <col min="12802" max="12802" width="41" customWidth="1"/>
    <col min="12803" max="12805" width="32.6640625" customWidth="1"/>
    <col min="13058" max="13058" width="41" customWidth="1"/>
    <col min="13059" max="13061" width="32.6640625" customWidth="1"/>
    <col min="13314" max="13314" width="41" customWidth="1"/>
    <col min="13315" max="13317" width="32.6640625" customWidth="1"/>
    <col min="13570" max="13570" width="41" customWidth="1"/>
    <col min="13571" max="13573" width="32.6640625" customWidth="1"/>
    <col min="13826" max="13826" width="41" customWidth="1"/>
    <col min="13827" max="13829" width="32.6640625" customWidth="1"/>
    <col min="14082" max="14082" width="41" customWidth="1"/>
    <col min="14083" max="14085" width="32.6640625" customWidth="1"/>
    <col min="14338" max="14338" width="41" customWidth="1"/>
    <col min="14339" max="14341" width="32.6640625" customWidth="1"/>
    <col min="14594" max="14594" width="41" customWidth="1"/>
    <col min="14595" max="14597" width="32.6640625" customWidth="1"/>
    <col min="14850" max="14850" width="41" customWidth="1"/>
    <col min="14851" max="14853" width="32.6640625" customWidth="1"/>
    <col min="15106" max="15106" width="41" customWidth="1"/>
    <col min="15107" max="15109" width="32.6640625" customWidth="1"/>
    <col min="15362" max="15362" width="41" customWidth="1"/>
    <col min="15363" max="15365" width="32.6640625" customWidth="1"/>
    <col min="15618" max="15618" width="41" customWidth="1"/>
    <col min="15619" max="15621" width="32.6640625" customWidth="1"/>
    <col min="15874" max="15874" width="41" customWidth="1"/>
    <col min="15875" max="15877" width="32.6640625" customWidth="1"/>
    <col min="16130" max="16130" width="41" customWidth="1"/>
    <col min="16131" max="16133" width="32.6640625" customWidth="1"/>
  </cols>
  <sheetData>
    <row r="1" spans="1:5" ht="15.6" x14ac:dyDescent="0.3">
      <c r="B1" s="34" t="s">
        <v>215</v>
      </c>
      <c r="E1" s="13"/>
    </row>
    <row r="2" spans="1:5" ht="15.6" x14ac:dyDescent="0.3">
      <c r="B2" s="34"/>
      <c r="E2" s="13" t="s">
        <v>14</v>
      </c>
    </row>
    <row r="3" spans="1:5" x14ac:dyDescent="0.3">
      <c r="A3" s="26"/>
      <c r="B3" s="26" t="s">
        <v>1</v>
      </c>
      <c r="C3" s="26" t="s">
        <v>2</v>
      </c>
      <c r="D3" s="26" t="s">
        <v>3</v>
      </c>
      <c r="E3" s="26" t="s">
        <v>4</v>
      </c>
    </row>
    <row r="4" spans="1:5" ht="15" x14ac:dyDescent="0.3">
      <c r="A4" s="26"/>
      <c r="B4" s="27" t="s">
        <v>15</v>
      </c>
      <c r="C4" s="27" t="s">
        <v>16</v>
      </c>
      <c r="D4" s="27" t="s">
        <v>17</v>
      </c>
      <c r="E4" s="27" t="s">
        <v>7</v>
      </c>
    </row>
    <row r="5" spans="1:5" s="32" customFormat="1" ht="15" x14ac:dyDescent="0.3">
      <c r="A5" s="30">
        <v>1</v>
      </c>
      <c r="B5" s="31"/>
      <c r="C5" s="31"/>
      <c r="D5" s="31" t="s">
        <v>109</v>
      </c>
      <c r="E5" s="31"/>
    </row>
    <row r="6" spans="1:5" ht="26.4" x14ac:dyDescent="0.3">
      <c r="A6" s="26">
        <v>2</v>
      </c>
      <c r="B6" s="50" t="s">
        <v>110</v>
      </c>
      <c r="C6" s="51">
        <v>18544484</v>
      </c>
      <c r="D6" s="51">
        <v>19556513</v>
      </c>
      <c r="E6" s="51">
        <v>19413071</v>
      </c>
    </row>
    <row r="7" spans="1:5" x14ac:dyDescent="0.3">
      <c r="A7" s="30">
        <v>3</v>
      </c>
      <c r="B7" s="50" t="s">
        <v>111</v>
      </c>
      <c r="C7" s="51">
        <v>1367957</v>
      </c>
      <c r="D7" s="51">
        <v>1367957</v>
      </c>
      <c r="E7" s="51">
        <v>1143003</v>
      </c>
    </row>
    <row r="8" spans="1:5" x14ac:dyDescent="0.3">
      <c r="A8" s="26">
        <v>4</v>
      </c>
      <c r="B8" s="50" t="s">
        <v>112</v>
      </c>
      <c r="C8" s="51">
        <v>200000</v>
      </c>
      <c r="D8" s="51">
        <v>202244</v>
      </c>
      <c r="E8" s="51">
        <v>202244</v>
      </c>
    </row>
    <row r="9" spans="1:5" ht="26.4" x14ac:dyDescent="0.3">
      <c r="A9" s="30">
        <v>5</v>
      </c>
      <c r="B9" s="50" t="s">
        <v>177</v>
      </c>
      <c r="C9" s="51">
        <v>0</v>
      </c>
      <c r="D9" s="51">
        <v>1537192</v>
      </c>
      <c r="E9" s="51">
        <v>1537192</v>
      </c>
    </row>
    <row r="10" spans="1:5" x14ac:dyDescent="0.3">
      <c r="A10" s="26">
        <v>6</v>
      </c>
      <c r="B10" s="50" t="s">
        <v>113</v>
      </c>
      <c r="C10" s="51">
        <v>20112441</v>
      </c>
      <c r="D10" s="51">
        <v>22663906</v>
      </c>
      <c r="E10" s="51">
        <v>22295510</v>
      </c>
    </row>
    <row r="11" spans="1:5" x14ac:dyDescent="0.3">
      <c r="A11" s="30">
        <v>7</v>
      </c>
      <c r="B11" s="50" t="s">
        <v>114</v>
      </c>
      <c r="C11" s="51">
        <v>3326568</v>
      </c>
      <c r="D11" s="51">
        <v>3383191</v>
      </c>
      <c r="E11" s="51">
        <v>3383191</v>
      </c>
    </row>
    <row r="12" spans="1:5" ht="39.6" x14ac:dyDescent="0.3">
      <c r="A12" s="26">
        <v>8</v>
      </c>
      <c r="B12" s="50" t="s">
        <v>115</v>
      </c>
      <c r="C12" s="51">
        <v>1970956</v>
      </c>
      <c r="D12" s="51">
        <v>2050475</v>
      </c>
      <c r="E12" s="51">
        <v>1982857</v>
      </c>
    </row>
    <row r="13" spans="1:5" x14ac:dyDescent="0.3">
      <c r="A13" s="30">
        <v>9</v>
      </c>
      <c r="B13" s="50" t="s">
        <v>116</v>
      </c>
      <c r="C13" s="51">
        <v>300000</v>
      </c>
      <c r="D13" s="51">
        <v>300000</v>
      </c>
      <c r="E13" s="51">
        <v>39000</v>
      </c>
    </row>
    <row r="14" spans="1:5" x14ac:dyDescent="0.3">
      <c r="A14" s="26">
        <v>10</v>
      </c>
      <c r="B14" s="50" t="s">
        <v>117</v>
      </c>
      <c r="C14" s="51">
        <v>5597524</v>
      </c>
      <c r="D14" s="51">
        <v>5733666</v>
      </c>
      <c r="E14" s="51">
        <v>5405048</v>
      </c>
    </row>
    <row r="15" spans="1:5" x14ac:dyDescent="0.3">
      <c r="A15" s="30">
        <v>11</v>
      </c>
      <c r="B15" s="52" t="s">
        <v>118</v>
      </c>
      <c r="C15" s="53">
        <v>25709965</v>
      </c>
      <c r="D15" s="53">
        <v>28397572</v>
      </c>
      <c r="E15" s="53">
        <v>27700558</v>
      </c>
    </row>
    <row r="16" spans="1:5" ht="26.4" x14ac:dyDescent="0.3">
      <c r="A16" s="26">
        <v>12</v>
      </c>
      <c r="B16" s="52" t="s">
        <v>203</v>
      </c>
      <c r="C16" s="53">
        <v>4974443</v>
      </c>
      <c r="D16" s="53">
        <v>5212879</v>
      </c>
      <c r="E16" s="53">
        <v>4866083</v>
      </c>
    </row>
    <row r="17" spans="1:12" x14ac:dyDescent="0.3">
      <c r="A17" s="30">
        <v>13</v>
      </c>
      <c r="B17" s="50" t="s">
        <v>119</v>
      </c>
      <c r="C17" s="51">
        <v>0</v>
      </c>
      <c r="D17" s="51">
        <v>0</v>
      </c>
      <c r="E17" s="51">
        <v>4842446</v>
      </c>
    </row>
    <row r="18" spans="1:12" x14ac:dyDescent="0.3">
      <c r="A18" s="26">
        <v>14</v>
      </c>
      <c r="B18" s="50" t="s">
        <v>120</v>
      </c>
      <c r="C18" s="51">
        <v>0</v>
      </c>
      <c r="D18" s="51">
        <v>0</v>
      </c>
      <c r="E18" s="51">
        <v>5288</v>
      </c>
    </row>
    <row r="19" spans="1:12" x14ac:dyDescent="0.3">
      <c r="A19" s="30">
        <v>15</v>
      </c>
      <c r="B19" s="50" t="s">
        <v>121</v>
      </c>
      <c r="C19" s="51">
        <v>0</v>
      </c>
      <c r="D19" s="51">
        <v>0</v>
      </c>
      <c r="E19" s="51">
        <v>5437</v>
      </c>
    </row>
    <row r="20" spans="1:12" ht="26.4" x14ac:dyDescent="0.3">
      <c r="A20" s="26">
        <v>16</v>
      </c>
      <c r="B20" s="50" t="s">
        <v>122</v>
      </c>
      <c r="C20" s="51">
        <v>0</v>
      </c>
      <c r="D20" s="51">
        <v>0</v>
      </c>
      <c r="E20" s="51">
        <v>12912</v>
      </c>
    </row>
    <row r="21" spans="1:12" x14ac:dyDescent="0.3">
      <c r="A21" s="30">
        <v>17</v>
      </c>
      <c r="B21" s="50" t="s">
        <v>123</v>
      </c>
      <c r="C21" s="51">
        <v>200000</v>
      </c>
      <c r="D21" s="51">
        <v>175632</v>
      </c>
      <c r="E21" s="51">
        <v>164465</v>
      </c>
    </row>
    <row r="22" spans="1:12" x14ac:dyDescent="0.3">
      <c r="A22" s="26">
        <v>18</v>
      </c>
      <c r="B22" s="50" t="s">
        <v>124</v>
      </c>
      <c r="C22" s="51">
        <v>2200000</v>
      </c>
      <c r="D22" s="51">
        <v>2582417</v>
      </c>
      <c r="E22" s="51">
        <v>2582417</v>
      </c>
    </row>
    <row r="23" spans="1:12" x14ac:dyDescent="0.3">
      <c r="A23" s="30">
        <v>19</v>
      </c>
      <c r="B23" s="50" t="s">
        <v>204</v>
      </c>
      <c r="C23" s="51">
        <v>2400000</v>
      </c>
      <c r="D23" s="51">
        <v>2758049</v>
      </c>
      <c r="E23" s="51">
        <v>2746882</v>
      </c>
    </row>
    <row r="24" spans="1:12" x14ac:dyDescent="0.3">
      <c r="A24" s="26">
        <v>20</v>
      </c>
      <c r="B24" s="50" t="s">
        <v>125</v>
      </c>
      <c r="C24" s="51">
        <v>120000</v>
      </c>
      <c r="D24" s="51">
        <v>159134</v>
      </c>
      <c r="E24" s="51">
        <v>159134</v>
      </c>
    </row>
    <row r="25" spans="1:12" x14ac:dyDescent="0.3">
      <c r="A25" s="30">
        <v>21</v>
      </c>
      <c r="B25" s="50" t="s">
        <v>126</v>
      </c>
      <c r="C25" s="51">
        <v>250000</v>
      </c>
      <c r="D25" s="51">
        <v>250000</v>
      </c>
      <c r="E25" s="51">
        <v>203065</v>
      </c>
    </row>
    <row r="26" spans="1:12" ht="15" x14ac:dyDescent="0.3">
      <c r="A26" s="26">
        <v>22</v>
      </c>
      <c r="B26" s="50" t="s">
        <v>205</v>
      </c>
      <c r="C26" s="51">
        <v>370000</v>
      </c>
      <c r="D26" s="51">
        <v>409134</v>
      </c>
      <c r="E26" s="51">
        <v>362199</v>
      </c>
      <c r="L26" s="31"/>
    </row>
    <row r="27" spans="1:12" x14ac:dyDescent="0.3">
      <c r="A27" s="30">
        <v>23</v>
      </c>
      <c r="B27" s="50" t="s">
        <v>127</v>
      </c>
      <c r="C27" s="51">
        <v>2200000</v>
      </c>
      <c r="D27" s="51">
        <v>3200000</v>
      </c>
      <c r="E27" s="51">
        <v>1944222</v>
      </c>
    </row>
    <row r="28" spans="1:12" x14ac:dyDescent="0.3">
      <c r="A28" s="26">
        <v>24</v>
      </c>
      <c r="B28" s="50" t="s">
        <v>128</v>
      </c>
      <c r="C28" s="51">
        <v>550000</v>
      </c>
      <c r="D28" s="51">
        <v>550000</v>
      </c>
      <c r="E28" s="51">
        <v>33071</v>
      </c>
    </row>
    <row r="29" spans="1:12" ht="26.4" x14ac:dyDescent="0.3">
      <c r="A29" s="30">
        <v>25</v>
      </c>
      <c r="B29" s="50" t="s">
        <v>129</v>
      </c>
      <c r="C29" s="51">
        <v>1610000</v>
      </c>
      <c r="D29" s="51">
        <v>1380000</v>
      </c>
      <c r="E29" s="51">
        <v>911469</v>
      </c>
    </row>
    <row r="30" spans="1:12" x14ac:dyDescent="0.3">
      <c r="A30" s="26">
        <v>26</v>
      </c>
      <c r="B30" s="50" t="s">
        <v>206</v>
      </c>
      <c r="C30" s="51">
        <v>1700000</v>
      </c>
      <c r="D30" s="51">
        <v>1593368</v>
      </c>
      <c r="E30" s="51">
        <v>1593368</v>
      </c>
    </row>
    <row r="31" spans="1:12" x14ac:dyDescent="0.3">
      <c r="A31" s="30">
        <v>27</v>
      </c>
      <c r="B31" s="50" t="s">
        <v>130</v>
      </c>
      <c r="C31" s="51">
        <v>0</v>
      </c>
      <c r="D31" s="51">
        <v>0</v>
      </c>
      <c r="E31" s="51">
        <v>217203</v>
      </c>
    </row>
    <row r="32" spans="1:12" x14ac:dyDescent="0.3">
      <c r="A32" s="26">
        <v>28</v>
      </c>
      <c r="B32" s="50" t="s">
        <v>207</v>
      </c>
      <c r="C32" s="51">
        <v>6060000</v>
      </c>
      <c r="D32" s="51">
        <v>6723368</v>
      </c>
      <c r="E32" s="51">
        <v>4482130</v>
      </c>
    </row>
    <row r="33" spans="1:5" x14ac:dyDescent="0.3">
      <c r="A33" s="30">
        <v>29</v>
      </c>
      <c r="B33" s="50" t="s">
        <v>131</v>
      </c>
      <c r="C33" s="51">
        <v>500000</v>
      </c>
      <c r="D33" s="51">
        <v>500000</v>
      </c>
      <c r="E33" s="51">
        <v>466918</v>
      </c>
    </row>
    <row r="34" spans="1:5" ht="26.4" x14ac:dyDescent="0.3">
      <c r="A34" s="26">
        <v>30</v>
      </c>
      <c r="B34" s="50" t="s">
        <v>208</v>
      </c>
      <c r="C34" s="51">
        <v>500000</v>
      </c>
      <c r="D34" s="51">
        <v>500000</v>
      </c>
      <c r="E34" s="51">
        <v>466918</v>
      </c>
    </row>
    <row r="35" spans="1:5" ht="26.4" x14ac:dyDescent="0.3">
      <c r="A35" s="30">
        <v>31</v>
      </c>
      <c r="B35" s="50" t="s">
        <v>132</v>
      </c>
      <c r="C35" s="51">
        <v>2519100</v>
      </c>
      <c r="D35" s="51">
        <v>2519100</v>
      </c>
      <c r="E35" s="51">
        <v>1429044</v>
      </c>
    </row>
    <row r="36" spans="1:5" x14ac:dyDescent="0.3">
      <c r="A36" s="26">
        <v>32</v>
      </c>
      <c r="B36" s="50" t="s">
        <v>133</v>
      </c>
      <c r="C36" s="51">
        <v>200000</v>
      </c>
      <c r="D36" s="51">
        <v>200000</v>
      </c>
      <c r="E36" s="51">
        <v>118869</v>
      </c>
    </row>
    <row r="37" spans="1:5" ht="26.4" x14ac:dyDescent="0.3">
      <c r="A37" s="30">
        <v>33</v>
      </c>
      <c r="B37" s="50" t="s">
        <v>209</v>
      </c>
      <c r="C37" s="51">
        <v>2719100</v>
      </c>
      <c r="D37" s="51">
        <v>2719100</v>
      </c>
      <c r="E37" s="51">
        <v>1547913</v>
      </c>
    </row>
    <row r="38" spans="1:5" x14ac:dyDescent="0.3">
      <c r="A38" s="26">
        <v>34</v>
      </c>
      <c r="B38" s="52" t="s">
        <v>210</v>
      </c>
      <c r="C38" s="53">
        <v>12049100</v>
      </c>
      <c r="D38" s="53">
        <v>13109651</v>
      </c>
      <c r="E38" s="53">
        <v>9606042</v>
      </c>
    </row>
    <row r="39" spans="1:5" x14ac:dyDescent="0.3">
      <c r="A39" s="30">
        <v>35</v>
      </c>
      <c r="B39" s="50" t="s">
        <v>134</v>
      </c>
      <c r="C39" s="51">
        <v>2790780</v>
      </c>
      <c r="D39" s="51">
        <v>2790780</v>
      </c>
      <c r="E39" s="51">
        <v>2784250</v>
      </c>
    </row>
    <row r="40" spans="1:5" ht="26.4" x14ac:dyDescent="0.3">
      <c r="A40" s="26">
        <v>36</v>
      </c>
      <c r="B40" s="50" t="s">
        <v>135</v>
      </c>
      <c r="C40" s="51">
        <v>0</v>
      </c>
      <c r="D40" s="51">
        <v>0</v>
      </c>
      <c r="E40" s="51">
        <v>2727250</v>
      </c>
    </row>
    <row r="41" spans="1:5" x14ac:dyDescent="0.3">
      <c r="A41" s="30">
        <v>37</v>
      </c>
      <c r="B41" s="52" t="s">
        <v>136</v>
      </c>
      <c r="C41" s="53">
        <v>2790780</v>
      </c>
      <c r="D41" s="53">
        <v>2790780</v>
      </c>
      <c r="E41" s="53">
        <v>2784250</v>
      </c>
    </row>
    <row r="42" spans="1:5" ht="26.4" x14ac:dyDescent="0.3">
      <c r="A42" s="26">
        <v>38</v>
      </c>
      <c r="B42" s="50" t="s">
        <v>137</v>
      </c>
      <c r="C42" s="51">
        <v>5120049</v>
      </c>
      <c r="D42" s="51">
        <v>5148043</v>
      </c>
      <c r="E42" s="51">
        <v>4888786</v>
      </c>
    </row>
    <row r="43" spans="1:5" x14ac:dyDescent="0.3">
      <c r="A43" s="30">
        <v>39</v>
      </c>
      <c r="B43" s="50" t="s">
        <v>173</v>
      </c>
      <c r="C43" s="51">
        <v>0</v>
      </c>
      <c r="D43" s="51">
        <v>0</v>
      </c>
      <c r="E43" s="51">
        <v>109974</v>
      </c>
    </row>
    <row r="44" spans="1:5" ht="26.4" x14ac:dyDescent="0.3">
      <c r="A44" s="26">
        <v>40</v>
      </c>
      <c r="B44" s="50" t="s">
        <v>138</v>
      </c>
      <c r="C44" s="51">
        <v>0</v>
      </c>
      <c r="D44" s="51">
        <v>0</v>
      </c>
      <c r="E44" s="51">
        <v>4778812</v>
      </c>
    </row>
    <row r="45" spans="1:5" ht="26.4" x14ac:dyDescent="0.3">
      <c r="A45" s="30">
        <v>41</v>
      </c>
      <c r="B45" s="50" t="s">
        <v>139</v>
      </c>
      <c r="C45" s="51">
        <v>1527220</v>
      </c>
      <c r="D45" s="51">
        <v>1622008</v>
      </c>
      <c r="E45" s="51">
        <v>1541020</v>
      </c>
    </row>
    <row r="46" spans="1:5" x14ac:dyDescent="0.3">
      <c r="A46" s="26">
        <v>42</v>
      </c>
      <c r="B46" s="50" t="s">
        <v>140</v>
      </c>
      <c r="C46" s="51">
        <v>0</v>
      </c>
      <c r="D46" s="51">
        <v>0</v>
      </c>
      <c r="E46" s="51">
        <v>227220</v>
      </c>
    </row>
    <row r="47" spans="1:5" x14ac:dyDescent="0.3">
      <c r="A47" s="30">
        <v>43</v>
      </c>
      <c r="B47" s="50" t="s">
        <v>141</v>
      </c>
      <c r="C47" s="51">
        <v>0</v>
      </c>
      <c r="D47" s="51">
        <v>0</v>
      </c>
      <c r="E47" s="51">
        <v>450000</v>
      </c>
    </row>
    <row r="48" spans="1:5" x14ac:dyDescent="0.3">
      <c r="A48" s="26">
        <v>44</v>
      </c>
      <c r="B48" s="50" t="s">
        <v>142</v>
      </c>
      <c r="C48" s="51">
        <v>0</v>
      </c>
      <c r="D48" s="51">
        <v>0</v>
      </c>
      <c r="E48" s="51">
        <v>863800</v>
      </c>
    </row>
    <row r="49" spans="1:5" x14ac:dyDescent="0.3">
      <c r="A49" s="30">
        <v>45</v>
      </c>
      <c r="B49" s="50" t="s">
        <v>143</v>
      </c>
      <c r="C49" s="51">
        <v>42697761</v>
      </c>
      <c r="D49" s="51">
        <v>41063232</v>
      </c>
      <c r="E49" s="51">
        <v>0</v>
      </c>
    </row>
    <row r="50" spans="1:5" x14ac:dyDescent="0.3">
      <c r="A50" s="26">
        <v>46</v>
      </c>
      <c r="B50" s="52" t="s">
        <v>144</v>
      </c>
      <c r="C50" s="53">
        <v>49345030</v>
      </c>
      <c r="D50" s="53">
        <v>47833283</v>
      </c>
      <c r="E50" s="53">
        <v>6429806</v>
      </c>
    </row>
    <row r="51" spans="1:5" x14ac:dyDescent="0.3">
      <c r="A51" s="30">
        <v>47</v>
      </c>
      <c r="B51" s="50" t="s">
        <v>145</v>
      </c>
      <c r="C51" s="51">
        <v>29611089</v>
      </c>
      <c r="D51" s="51">
        <v>29611089</v>
      </c>
      <c r="E51" s="51">
        <v>157600</v>
      </c>
    </row>
    <row r="52" spans="1:5" ht="26.4" x14ac:dyDescent="0.3">
      <c r="A52" s="26">
        <v>48</v>
      </c>
      <c r="B52" s="50" t="s">
        <v>174</v>
      </c>
      <c r="C52" s="51">
        <v>0</v>
      </c>
      <c r="D52" s="51">
        <v>136197</v>
      </c>
      <c r="E52" s="51">
        <v>136197</v>
      </c>
    </row>
    <row r="53" spans="1:5" ht="26.4" x14ac:dyDescent="0.3">
      <c r="A53" s="30">
        <v>49</v>
      </c>
      <c r="B53" s="50" t="s">
        <v>146</v>
      </c>
      <c r="C53" s="51">
        <v>3831197</v>
      </c>
      <c r="D53" s="51">
        <v>4061945</v>
      </c>
      <c r="E53" s="51">
        <v>4061945</v>
      </c>
    </row>
    <row r="54" spans="1:5" ht="26.4" x14ac:dyDescent="0.3">
      <c r="A54" s="26">
        <v>50</v>
      </c>
      <c r="B54" s="50" t="s">
        <v>147</v>
      </c>
      <c r="C54" s="51">
        <v>9029417</v>
      </c>
      <c r="D54" s="51">
        <v>9029417</v>
      </c>
      <c r="E54" s="51">
        <v>1176050</v>
      </c>
    </row>
    <row r="55" spans="1:5" x14ac:dyDescent="0.3">
      <c r="A55" s="30">
        <v>51</v>
      </c>
      <c r="B55" s="52" t="s">
        <v>148</v>
      </c>
      <c r="C55" s="53">
        <v>42471703</v>
      </c>
      <c r="D55" s="53">
        <v>42838648</v>
      </c>
      <c r="E55" s="53">
        <v>5531792</v>
      </c>
    </row>
    <row r="56" spans="1:5" x14ac:dyDescent="0.3">
      <c r="A56" s="26">
        <v>52</v>
      </c>
      <c r="B56" s="50" t="s">
        <v>149</v>
      </c>
      <c r="C56" s="51">
        <v>0</v>
      </c>
      <c r="D56" s="51">
        <v>9833777</v>
      </c>
      <c r="E56" s="51">
        <v>8878332</v>
      </c>
    </row>
    <row r="57" spans="1:5" ht="26.4" x14ac:dyDescent="0.3">
      <c r="A57" s="30">
        <v>53</v>
      </c>
      <c r="B57" s="50" t="s">
        <v>150</v>
      </c>
      <c r="C57" s="51">
        <v>0</v>
      </c>
      <c r="D57" s="51">
        <v>2655119</v>
      </c>
      <c r="E57" s="51">
        <v>2397148</v>
      </c>
    </row>
    <row r="58" spans="1:5" x14ac:dyDescent="0.3">
      <c r="A58" s="26">
        <v>54</v>
      </c>
      <c r="B58" s="52" t="s">
        <v>197</v>
      </c>
      <c r="C58" s="53">
        <v>0</v>
      </c>
      <c r="D58" s="53">
        <v>12488896</v>
      </c>
      <c r="E58" s="53">
        <v>11275480</v>
      </c>
    </row>
    <row r="59" spans="1:5" ht="26.4" x14ac:dyDescent="0.3">
      <c r="A59" s="30">
        <v>55</v>
      </c>
      <c r="B59" s="50" t="s">
        <v>198</v>
      </c>
      <c r="C59" s="51">
        <v>1822000</v>
      </c>
      <c r="D59" s="51">
        <v>1822000</v>
      </c>
      <c r="E59" s="51">
        <v>386000</v>
      </c>
    </row>
    <row r="60" spans="1:5" ht="26.4" x14ac:dyDescent="0.3">
      <c r="A60" s="26">
        <v>56</v>
      </c>
      <c r="B60" s="50" t="s">
        <v>175</v>
      </c>
      <c r="C60" s="51">
        <v>0</v>
      </c>
      <c r="D60" s="51">
        <v>0</v>
      </c>
      <c r="E60" s="51">
        <v>386000</v>
      </c>
    </row>
    <row r="61" spans="1:5" ht="26.4" x14ac:dyDescent="0.3">
      <c r="A61" s="30">
        <v>57</v>
      </c>
      <c r="B61" s="50" t="s">
        <v>211</v>
      </c>
      <c r="C61" s="51">
        <v>0</v>
      </c>
      <c r="D61" s="51">
        <v>350000</v>
      </c>
      <c r="E61" s="51">
        <v>350000</v>
      </c>
    </row>
    <row r="62" spans="1:5" x14ac:dyDescent="0.3">
      <c r="A62" s="26">
        <v>58</v>
      </c>
      <c r="B62" s="50" t="s">
        <v>176</v>
      </c>
      <c r="C62" s="51">
        <v>0</v>
      </c>
      <c r="D62" s="51">
        <v>0</v>
      </c>
      <c r="E62" s="51">
        <v>350000</v>
      </c>
    </row>
    <row r="63" spans="1:5" x14ac:dyDescent="0.3">
      <c r="A63" s="30">
        <v>59</v>
      </c>
      <c r="B63" s="52" t="s">
        <v>151</v>
      </c>
      <c r="C63" s="53">
        <v>1822000</v>
      </c>
      <c r="D63" s="53">
        <v>2172000</v>
      </c>
      <c r="E63" s="53">
        <v>736000</v>
      </c>
    </row>
    <row r="64" spans="1:5" x14ac:dyDescent="0.3">
      <c r="A64" s="26">
        <v>60</v>
      </c>
      <c r="B64" s="52" t="s">
        <v>199</v>
      </c>
      <c r="C64" s="53">
        <v>139163021</v>
      </c>
      <c r="D64" s="53">
        <v>154843709</v>
      </c>
      <c r="E64" s="53">
        <v>68930011</v>
      </c>
    </row>
    <row r="65" spans="1:5" ht="15" x14ac:dyDescent="0.3">
      <c r="A65" s="26"/>
      <c r="B65" s="52"/>
      <c r="C65" s="53"/>
      <c r="D65" s="31" t="s">
        <v>214</v>
      </c>
      <c r="E65" s="53"/>
    </row>
    <row r="66" spans="1:5" ht="26.4" x14ac:dyDescent="0.3">
      <c r="A66" s="26"/>
      <c r="B66" s="50" t="s">
        <v>152</v>
      </c>
      <c r="C66" s="51">
        <v>741249</v>
      </c>
      <c r="D66" s="51">
        <v>741249</v>
      </c>
      <c r="E66" s="51">
        <v>741249</v>
      </c>
    </row>
    <row r="67" spans="1:5" ht="26.4" x14ac:dyDescent="0.3">
      <c r="A67" s="26"/>
      <c r="B67" s="50" t="s">
        <v>212</v>
      </c>
      <c r="C67" s="51">
        <v>741249</v>
      </c>
      <c r="D67" s="51">
        <v>741249</v>
      </c>
      <c r="E67" s="51">
        <v>741249</v>
      </c>
    </row>
    <row r="68" spans="1:5" ht="26.4" x14ac:dyDescent="0.3">
      <c r="A68" s="26"/>
      <c r="B68" s="52" t="s">
        <v>213</v>
      </c>
      <c r="C68" s="53">
        <v>741249</v>
      </c>
      <c r="D68" s="53">
        <v>741249</v>
      </c>
      <c r="E68" s="53">
        <v>741249</v>
      </c>
    </row>
    <row r="69" spans="1:5" ht="15.6" x14ac:dyDescent="0.3">
      <c r="A69" s="26">
        <v>62</v>
      </c>
      <c r="B69" s="29" t="s">
        <v>153</v>
      </c>
      <c r="C69" s="33">
        <f>C64+C68</f>
        <v>139904270</v>
      </c>
      <c r="D69" s="33">
        <f t="shared" ref="D69:E69" si="0">D64+D68</f>
        <v>155584958</v>
      </c>
      <c r="E69" s="33">
        <f t="shared" si="0"/>
        <v>69671260</v>
      </c>
    </row>
  </sheetData>
  <pageMargins left="0.7" right="0.7" top="0.75" bottom="0.75" header="0.3" footer="0.3"/>
  <pageSetup paperSize="9" scale="47" orientation="portrait" r:id="rId1"/>
  <headerFooter>
    <oddHeader>&amp;CKőszegszerdahely község Önkormányzat 2019. évi zárszámadásáról szóló 4/2020.(VII.15.) önkormányzati rendelet 3. melléklete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853FB-1EB3-4FC3-972C-6CC20D55F126}">
  <sheetPr>
    <pageSetUpPr fitToPage="1"/>
  </sheetPr>
  <dimension ref="A1:L29"/>
  <sheetViews>
    <sheetView view="pageLayout" zoomScaleNormal="100" workbookViewId="0">
      <selection activeCell="C29" sqref="C29"/>
    </sheetView>
  </sheetViews>
  <sheetFormatPr defaultRowHeight="14.4" x14ac:dyDescent="0.3"/>
  <cols>
    <col min="1" max="1" width="6.6640625" customWidth="1"/>
    <col min="2" max="2" width="60" customWidth="1"/>
    <col min="3" max="3" width="30.109375" customWidth="1"/>
    <col min="4" max="4" width="22" customWidth="1"/>
  </cols>
  <sheetData>
    <row r="1" spans="1:12" ht="35.4" customHeight="1" x14ac:dyDescent="0.3">
      <c r="A1" s="15"/>
      <c r="B1" s="16" t="s">
        <v>48</v>
      </c>
      <c r="C1" s="16"/>
      <c r="D1" s="16"/>
      <c r="E1" s="17"/>
      <c r="F1" s="17"/>
      <c r="G1" s="17"/>
      <c r="H1" s="17"/>
      <c r="I1" s="17"/>
      <c r="J1" s="17"/>
      <c r="K1" s="17"/>
      <c r="L1" s="17"/>
    </row>
    <row r="2" spans="1:12" x14ac:dyDescent="0.3">
      <c r="A2" s="7"/>
      <c r="B2" s="3"/>
      <c r="C2" s="3"/>
    </row>
    <row r="3" spans="1:12" ht="15.6" x14ac:dyDescent="0.3">
      <c r="A3" s="7"/>
      <c r="B3" s="3"/>
      <c r="C3" s="13" t="s">
        <v>14</v>
      </c>
    </row>
    <row r="4" spans="1:12" ht="15.6" x14ac:dyDescent="0.3">
      <c r="A4" s="18"/>
      <c r="B4" s="19" t="s">
        <v>1</v>
      </c>
      <c r="C4" s="19" t="s">
        <v>2</v>
      </c>
    </row>
    <row r="5" spans="1:12" ht="15.6" customHeight="1" x14ac:dyDescent="0.3">
      <c r="A5" s="18"/>
      <c r="B5" s="65" t="s">
        <v>49</v>
      </c>
      <c r="C5" s="65"/>
    </row>
    <row r="6" spans="1:12" ht="15.6" x14ac:dyDescent="0.3">
      <c r="A6" s="20" t="s">
        <v>50</v>
      </c>
      <c r="B6" s="21" t="s">
        <v>51</v>
      </c>
      <c r="C6" s="22">
        <v>50584529</v>
      </c>
    </row>
    <row r="7" spans="1:12" ht="15.6" x14ac:dyDescent="0.3">
      <c r="A7" s="20" t="s">
        <v>52</v>
      </c>
      <c r="B7" s="21" t="s">
        <v>53</v>
      </c>
      <c r="C7" s="22">
        <v>12847916</v>
      </c>
    </row>
    <row r="8" spans="1:12" ht="15.6" x14ac:dyDescent="0.3">
      <c r="A8" s="20" t="s">
        <v>54</v>
      </c>
      <c r="B8" s="21" t="s">
        <v>55</v>
      </c>
      <c r="C8" s="22">
        <v>3697616</v>
      </c>
    </row>
    <row r="9" spans="1:12" ht="15.6" x14ac:dyDescent="0.3">
      <c r="A9" s="20" t="s">
        <v>56</v>
      </c>
      <c r="B9" s="21" t="s">
        <v>57</v>
      </c>
      <c r="C9" s="22">
        <v>16997</v>
      </c>
    </row>
    <row r="10" spans="1:12" ht="15.6" x14ac:dyDescent="0.3">
      <c r="A10" s="20" t="s">
        <v>58</v>
      </c>
      <c r="B10" s="21" t="s">
        <v>59</v>
      </c>
      <c r="C10" s="23">
        <f>C6+C7+C8+C9</f>
        <v>67147058</v>
      </c>
    </row>
    <row r="11" spans="1:12" ht="15.6" x14ac:dyDescent="0.3">
      <c r="A11" s="20" t="s">
        <v>60</v>
      </c>
      <c r="B11" s="21" t="s">
        <v>61</v>
      </c>
      <c r="C11" s="22">
        <v>2453163</v>
      </c>
    </row>
    <row r="12" spans="1:12" ht="15.6" x14ac:dyDescent="0.3">
      <c r="A12" s="20" t="s">
        <v>62</v>
      </c>
      <c r="B12" s="21" t="s">
        <v>63</v>
      </c>
      <c r="C12" s="22">
        <v>600000</v>
      </c>
    </row>
    <row r="13" spans="1:12" ht="15.6" x14ac:dyDescent="0.3">
      <c r="A13" s="20" t="s">
        <v>64</v>
      </c>
      <c r="B13" s="21" t="s">
        <v>65</v>
      </c>
      <c r="C13" s="22">
        <v>0</v>
      </c>
    </row>
    <row r="14" spans="1:12" ht="15.6" x14ac:dyDescent="0.3">
      <c r="A14" s="20" t="s">
        <v>66</v>
      </c>
      <c r="B14" s="21" t="s">
        <v>67</v>
      </c>
      <c r="C14" s="23">
        <v>600000</v>
      </c>
    </row>
    <row r="15" spans="1:12" ht="15.6" x14ac:dyDescent="0.3">
      <c r="A15" s="20" t="s">
        <v>68</v>
      </c>
      <c r="B15" s="21" t="s">
        <v>69</v>
      </c>
      <c r="C15" s="23">
        <v>87190992</v>
      </c>
    </row>
    <row r="16" spans="1:12" ht="15.6" x14ac:dyDescent="0.3">
      <c r="A16" s="20" t="s">
        <v>70</v>
      </c>
      <c r="B16" s="24" t="s">
        <v>71</v>
      </c>
      <c r="C16" s="25">
        <f>C10+C14+C15+C11</f>
        <v>157391213</v>
      </c>
    </row>
    <row r="17" spans="1:3" ht="15.6" customHeight="1" x14ac:dyDescent="0.3">
      <c r="A17" s="20" t="s">
        <v>72</v>
      </c>
      <c r="B17" s="65" t="s">
        <v>73</v>
      </c>
      <c r="C17" s="65"/>
    </row>
    <row r="18" spans="1:3" ht="15.6" x14ac:dyDescent="0.3">
      <c r="A18" s="20" t="s">
        <v>74</v>
      </c>
      <c r="B18" s="21" t="s">
        <v>75</v>
      </c>
      <c r="C18" s="22">
        <v>27700558</v>
      </c>
    </row>
    <row r="19" spans="1:3" ht="15.6" x14ac:dyDescent="0.3">
      <c r="A19" s="20" t="s">
        <v>76</v>
      </c>
      <c r="B19" s="21" t="s">
        <v>77</v>
      </c>
      <c r="C19" s="22">
        <v>4866083</v>
      </c>
    </row>
    <row r="20" spans="1:3" ht="15.6" x14ac:dyDescent="0.3">
      <c r="A20" s="20" t="s">
        <v>78</v>
      </c>
      <c r="B20" s="21" t="s">
        <v>79</v>
      </c>
      <c r="C20" s="22">
        <v>9606042</v>
      </c>
    </row>
    <row r="21" spans="1:3" ht="15.6" x14ac:dyDescent="0.3">
      <c r="A21" s="20" t="s">
        <v>80</v>
      </c>
      <c r="B21" s="21" t="s">
        <v>81</v>
      </c>
      <c r="C21" s="22">
        <v>2784250</v>
      </c>
    </row>
    <row r="22" spans="1:3" ht="16.95" customHeight="1" x14ac:dyDescent="0.3">
      <c r="A22" s="20" t="s">
        <v>82</v>
      </c>
      <c r="B22" s="20" t="s">
        <v>83</v>
      </c>
      <c r="C22" s="22">
        <v>6429806</v>
      </c>
    </row>
    <row r="23" spans="1:3" ht="15.6" x14ac:dyDescent="0.3">
      <c r="A23" s="20" t="s">
        <v>84</v>
      </c>
      <c r="B23" s="21" t="s">
        <v>85</v>
      </c>
      <c r="C23" s="23">
        <f>C18+C19+C20+C21+C22</f>
        <v>51386739</v>
      </c>
    </row>
    <row r="24" spans="1:3" ht="15.6" x14ac:dyDescent="0.3">
      <c r="A24" s="20" t="s">
        <v>86</v>
      </c>
      <c r="B24" s="21" t="s">
        <v>87</v>
      </c>
      <c r="C24" s="22">
        <v>5531792</v>
      </c>
    </row>
    <row r="25" spans="1:3" ht="15.6" x14ac:dyDescent="0.3">
      <c r="A25" s="20" t="s">
        <v>88</v>
      </c>
      <c r="B25" s="21" t="s">
        <v>89</v>
      </c>
      <c r="C25" s="22">
        <v>11275480</v>
      </c>
    </row>
    <row r="26" spans="1:3" ht="15.6" x14ac:dyDescent="0.3">
      <c r="A26" s="20" t="s">
        <v>90</v>
      </c>
      <c r="B26" s="21" t="s">
        <v>91</v>
      </c>
      <c r="C26" s="22">
        <v>736000</v>
      </c>
    </row>
    <row r="27" spans="1:3" ht="15.6" x14ac:dyDescent="0.3">
      <c r="A27" s="20" t="s">
        <v>92</v>
      </c>
      <c r="B27" s="21" t="s">
        <v>93</v>
      </c>
      <c r="C27" s="23">
        <f>C24+C25+C26</f>
        <v>17543272</v>
      </c>
    </row>
    <row r="28" spans="1:3" ht="15.6" x14ac:dyDescent="0.3">
      <c r="A28" s="20" t="s">
        <v>94</v>
      </c>
      <c r="B28" s="21" t="s">
        <v>95</v>
      </c>
      <c r="C28" s="23">
        <v>741249</v>
      </c>
    </row>
    <row r="29" spans="1:3" ht="15.6" x14ac:dyDescent="0.3">
      <c r="A29" s="20" t="s">
        <v>96</v>
      </c>
      <c r="B29" s="24" t="s">
        <v>97</v>
      </c>
      <c r="C29" s="25">
        <f>C23+C27+C28</f>
        <v>69671260</v>
      </c>
    </row>
  </sheetData>
  <mergeCells count="2">
    <mergeCell ref="B5:C5"/>
    <mergeCell ref="B17:C17"/>
  </mergeCells>
  <pageMargins left="0.7" right="0.7" top="0.75" bottom="0.75" header="0.3" footer="0.3"/>
  <pageSetup paperSize="9" scale="48" orientation="portrait" r:id="rId1"/>
  <headerFooter>
    <oddHeader>&amp;CKőszegszerdahely község Önkormányzat 2019. évi zárszámadásáról szóló 4/2020.(VII.15.) önkormányzati rendelet 4. melléklete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356F-A613-4ED7-B874-6A74DC5AF80C}">
  <dimension ref="A1:D10"/>
  <sheetViews>
    <sheetView view="pageLayout" zoomScaleNormal="100" workbookViewId="0">
      <selection activeCell="G7" sqref="G7"/>
    </sheetView>
  </sheetViews>
  <sheetFormatPr defaultRowHeight="14.4" x14ac:dyDescent="0.3"/>
  <cols>
    <col min="2" max="2" width="25.5546875" customWidth="1"/>
    <col min="3" max="3" width="12" customWidth="1"/>
    <col min="4" max="4" width="17.33203125" customWidth="1"/>
  </cols>
  <sheetData>
    <row r="1" spans="1:4" ht="18" x14ac:dyDescent="0.3">
      <c r="A1" s="2"/>
    </row>
    <row r="2" spans="1:4" ht="18" x14ac:dyDescent="0.3">
      <c r="A2" s="35" t="s">
        <v>216</v>
      </c>
    </row>
    <row r="3" spans="1:4" ht="18" x14ac:dyDescent="0.3">
      <c r="A3" s="4" t="s">
        <v>154</v>
      </c>
      <c r="D3" s="13" t="s">
        <v>14</v>
      </c>
    </row>
    <row r="4" spans="1:4" ht="30" customHeight="1" x14ac:dyDescent="0.3">
      <c r="A4" s="5"/>
      <c r="B4" s="6" t="s">
        <v>1</v>
      </c>
      <c r="C4" s="6" t="s">
        <v>2</v>
      </c>
      <c r="D4" s="6" t="s">
        <v>3</v>
      </c>
    </row>
    <row r="5" spans="1:4" ht="30" customHeight="1" x14ac:dyDescent="0.3">
      <c r="A5" s="6">
        <v>1</v>
      </c>
      <c r="B5" s="6" t="s">
        <v>15</v>
      </c>
      <c r="C5" s="6" t="s">
        <v>155</v>
      </c>
      <c r="D5" s="6" t="s">
        <v>156</v>
      </c>
    </row>
    <row r="6" spans="1:4" ht="30" customHeight="1" x14ac:dyDescent="0.3">
      <c r="A6" s="36">
        <v>2</v>
      </c>
      <c r="B6" s="10" t="s">
        <v>157</v>
      </c>
      <c r="C6" s="37">
        <v>50500</v>
      </c>
      <c r="D6" s="37">
        <v>50500</v>
      </c>
    </row>
    <row r="7" spans="1:4" ht="30" customHeight="1" x14ac:dyDescent="0.3">
      <c r="A7" s="36">
        <v>3</v>
      </c>
      <c r="B7" s="10" t="s">
        <v>158</v>
      </c>
      <c r="C7" s="37">
        <v>239359</v>
      </c>
      <c r="D7" s="37">
        <v>239359</v>
      </c>
    </row>
    <row r="8" spans="1:4" ht="30" customHeight="1" x14ac:dyDescent="0.3">
      <c r="A8" s="36">
        <v>4</v>
      </c>
      <c r="B8" s="10" t="s">
        <v>159</v>
      </c>
      <c r="C8" s="37">
        <v>168000</v>
      </c>
      <c r="D8" s="37">
        <v>168000</v>
      </c>
    </row>
    <row r="9" spans="1:4" ht="30" customHeight="1" x14ac:dyDescent="0.3">
      <c r="A9" s="36">
        <v>5</v>
      </c>
      <c r="B9" s="10" t="s">
        <v>161</v>
      </c>
      <c r="C9" s="37">
        <v>534180</v>
      </c>
      <c r="D9" s="37">
        <v>534180</v>
      </c>
    </row>
    <row r="10" spans="1:4" ht="30" customHeight="1" x14ac:dyDescent="0.3">
      <c r="A10" s="36">
        <v>6</v>
      </c>
      <c r="B10" s="10" t="s">
        <v>160</v>
      </c>
      <c r="C10" s="37">
        <v>210000</v>
      </c>
      <c r="D10" s="37">
        <v>210000</v>
      </c>
    </row>
  </sheetData>
  <pageMargins left="0.7" right="0.7" top="0.75" bottom="0.75" header="0.3" footer="0.3"/>
  <pageSetup paperSize="9" orientation="portrait" r:id="rId1"/>
  <headerFooter>
    <oddHeader>&amp;CKőszegszerdahely község Önkormányzat 2019. évi zárszámadásáról szóló 4/2020.(VII.15.) önkormányzati rendelet 5. melléklete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01403-5124-415F-B013-7769209F187C}">
  <sheetPr>
    <pageSetUpPr fitToPage="1"/>
  </sheetPr>
  <dimension ref="A1:E15"/>
  <sheetViews>
    <sheetView view="pageLayout" zoomScaleNormal="100" workbookViewId="0">
      <selection activeCell="G9" sqref="G9"/>
    </sheetView>
  </sheetViews>
  <sheetFormatPr defaultRowHeight="14.4" x14ac:dyDescent="0.3"/>
  <cols>
    <col min="2" max="2" width="41" customWidth="1"/>
    <col min="3" max="3" width="32.6640625" customWidth="1"/>
    <col min="258" max="258" width="41" customWidth="1"/>
    <col min="259" max="259" width="32.6640625" customWidth="1"/>
    <col min="514" max="514" width="41" customWidth="1"/>
    <col min="515" max="515" width="32.6640625" customWidth="1"/>
    <col min="770" max="770" width="41" customWidth="1"/>
    <col min="771" max="771" width="32.6640625" customWidth="1"/>
    <col min="1026" max="1026" width="41" customWidth="1"/>
    <col min="1027" max="1027" width="32.6640625" customWidth="1"/>
    <col min="1282" max="1282" width="41" customWidth="1"/>
    <col min="1283" max="1283" width="32.6640625" customWidth="1"/>
    <col min="1538" max="1538" width="41" customWidth="1"/>
    <col min="1539" max="1539" width="32.6640625" customWidth="1"/>
    <col min="1794" max="1794" width="41" customWidth="1"/>
    <col min="1795" max="1795" width="32.6640625" customWidth="1"/>
    <col min="2050" max="2050" width="41" customWidth="1"/>
    <col min="2051" max="2051" width="32.6640625" customWidth="1"/>
    <col min="2306" max="2306" width="41" customWidth="1"/>
    <col min="2307" max="2307" width="32.6640625" customWidth="1"/>
    <col min="2562" max="2562" width="41" customWidth="1"/>
    <col min="2563" max="2563" width="32.6640625" customWidth="1"/>
    <col min="2818" max="2818" width="41" customWidth="1"/>
    <col min="2819" max="2819" width="32.6640625" customWidth="1"/>
    <col min="3074" max="3074" width="41" customWidth="1"/>
    <col min="3075" max="3075" width="32.6640625" customWidth="1"/>
    <col min="3330" max="3330" width="41" customWidth="1"/>
    <col min="3331" max="3331" width="32.6640625" customWidth="1"/>
    <col min="3586" max="3586" width="41" customWidth="1"/>
    <col min="3587" max="3587" width="32.6640625" customWidth="1"/>
    <col min="3842" max="3842" width="41" customWidth="1"/>
    <col min="3843" max="3843" width="32.6640625" customWidth="1"/>
    <col min="4098" max="4098" width="41" customWidth="1"/>
    <col min="4099" max="4099" width="32.6640625" customWidth="1"/>
    <col min="4354" max="4354" width="41" customWidth="1"/>
    <col min="4355" max="4355" width="32.6640625" customWidth="1"/>
    <col min="4610" max="4610" width="41" customWidth="1"/>
    <col min="4611" max="4611" width="32.6640625" customWidth="1"/>
    <col min="4866" max="4866" width="41" customWidth="1"/>
    <col min="4867" max="4867" width="32.6640625" customWidth="1"/>
    <col min="5122" max="5122" width="41" customWidth="1"/>
    <col min="5123" max="5123" width="32.6640625" customWidth="1"/>
    <col min="5378" max="5378" width="41" customWidth="1"/>
    <col min="5379" max="5379" width="32.6640625" customWidth="1"/>
    <col min="5634" max="5634" width="41" customWidth="1"/>
    <col min="5635" max="5635" width="32.6640625" customWidth="1"/>
    <col min="5890" max="5890" width="41" customWidth="1"/>
    <col min="5891" max="5891" width="32.6640625" customWidth="1"/>
    <col min="6146" max="6146" width="41" customWidth="1"/>
    <col min="6147" max="6147" width="32.6640625" customWidth="1"/>
    <col min="6402" max="6402" width="41" customWidth="1"/>
    <col min="6403" max="6403" width="32.6640625" customWidth="1"/>
    <col min="6658" max="6658" width="41" customWidth="1"/>
    <col min="6659" max="6659" width="32.6640625" customWidth="1"/>
    <col min="6914" max="6914" width="41" customWidth="1"/>
    <col min="6915" max="6915" width="32.6640625" customWidth="1"/>
    <col min="7170" max="7170" width="41" customWidth="1"/>
    <col min="7171" max="7171" width="32.6640625" customWidth="1"/>
    <col min="7426" max="7426" width="41" customWidth="1"/>
    <col min="7427" max="7427" width="32.6640625" customWidth="1"/>
    <col min="7682" max="7682" width="41" customWidth="1"/>
    <col min="7683" max="7683" width="32.6640625" customWidth="1"/>
    <col min="7938" max="7938" width="41" customWidth="1"/>
    <col min="7939" max="7939" width="32.6640625" customWidth="1"/>
    <col min="8194" max="8194" width="41" customWidth="1"/>
    <col min="8195" max="8195" width="32.6640625" customWidth="1"/>
    <col min="8450" max="8450" width="41" customWidth="1"/>
    <col min="8451" max="8451" width="32.6640625" customWidth="1"/>
    <col min="8706" max="8706" width="41" customWidth="1"/>
    <col min="8707" max="8707" width="32.6640625" customWidth="1"/>
    <col min="8962" max="8962" width="41" customWidth="1"/>
    <col min="8963" max="8963" width="32.6640625" customWidth="1"/>
    <col min="9218" max="9218" width="41" customWidth="1"/>
    <col min="9219" max="9219" width="32.6640625" customWidth="1"/>
    <col min="9474" max="9474" width="41" customWidth="1"/>
    <col min="9475" max="9475" width="32.6640625" customWidth="1"/>
    <col min="9730" max="9730" width="41" customWidth="1"/>
    <col min="9731" max="9731" width="32.6640625" customWidth="1"/>
    <col min="9986" max="9986" width="41" customWidth="1"/>
    <col min="9987" max="9987" width="32.6640625" customWidth="1"/>
    <col min="10242" max="10242" width="41" customWidth="1"/>
    <col min="10243" max="10243" width="32.6640625" customWidth="1"/>
    <col min="10498" max="10498" width="41" customWidth="1"/>
    <col min="10499" max="10499" width="32.6640625" customWidth="1"/>
    <col min="10754" max="10754" width="41" customWidth="1"/>
    <col min="10755" max="10755" width="32.6640625" customWidth="1"/>
    <col min="11010" max="11010" width="41" customWidth="1"/>
    <col min="11011" max="11011" width="32.6640625" customWidth="1"/>
    <col min="11266" max="11266" width="41" customWidth="1"/>
    <col min="11267" max="11267" width="32.6640625" customWidth="1"/>
    <col min="11522" max="11522" width="41" customWidth="1"/>
    <col min="11523" max="11523" width="32.6640625" customWidth="1"/>
    <col min="11778" max="11778" width="41" customWidth="1"/>
    <col min="11779" max="11779" width="32.6640625" customWidth="1"/>
    <col min="12034" max="12034" width="41" customWidth="1"/>
    <col min="12035" max="12035" width="32.6640625" customWidth="1"/>
    <col min="12290" max="12290" width="41" customWidth="1"/>
    <col min="12291" max="12291" width="32.6640625" customWidth="1"/>
    <col min="12546" max="12546" width="41" customWidth="1"/>
    <col min="12547" max="12547" width="32.6640625" customWidth="1"/>
    <col min="12802" max="12802" width="41" customWidth="1"/>
    <col min="12803" max="12803" width="32.6640625" customWidth="1"/>
    <col min="13058" max="13058" width="41" customWidth="1"/>
    <col min="13059" max="13059" width="32.6640625" customWidth="1"/>
    <col min="13314" max="13314" width="41" customWidth="1"/>
    <col min="13315" max="13315" width="32.6640625" customWidth="1"/>
    <col min="13570" max="13570" width="41" customWidth="1"/>
    <col min="13571" max="13571" width="32.6640625" customWidth="1"/>
    <col min="13826" max="13826" width="41" customWidth="1"/>
    <col min="13827" max="13827" width="32.6640625" customWidth="1"/>
    <col min="14082" max="14082" width="41" customWidth="1"/>
    <col min="14083" max="14083" width="32.6640625" customWidth="1"/>
    <col min="14338" max="14338" width="41" customWidth="1"/>
    <col min="14339" max="14339" width="32.6640625" customWidth="1"/>
    <col min="14594" max="14594" width="41" customWidth="1"/>
    <col min="14595" max="14595" width="32.6640625" customWidth="1"/>
    <col min="14850" max="14850" width="41" customWidth="1"/>
    <col min="14851" max="14851" width="32.6640625" customWidth="1"/>
    <col min="15106" max="15106" width="41" customWidth="1"/>
    <col min="15107" max="15107" width="32.6640625" customWidth="1"/>
    <col min="15362" max="15362" width="41" customWidth="1"/>
    <col min="15363" max="15363" width="32.6640625" customWidth="1"/>
    <col min="15618" max="15618" width="41" customWidth="1"/>
    <col min="15619" max="15619" width="32.6640625" customWidth="1"/>
    <col min="15874" max="15874" width="41" customWidth="1"/>
    <col min="15875" max="15875" width="32.6640625" customWidth="1"/>
    <col min="16130" max="16130" width="41" customWidth="1"/>
    <col min="16131" max="16131" width="32.6640625" customWidth="1"/>
  </cols>
  <sheetData>
    <row r="1" spans="1:5" ht="15.6" x14ac:dyDescent="0.3">
      <c r="A1" s="16" t="s">
        <v>217</v>
      </c>
      <c r="B1" s="16"/>
      <c r="C1" s="16"/>
      <c r="D1" s="16"/>
      <c r="E1" s="16"/>
    </row>
    <row r="2" spans="1:5" ht="15.6" x14ac:dyDescent="0.3">
      <c r="A2" s="16"/>
      <c r="B2" s="16"/>
      <c r="C2" s="16"/>
      <c r="D2" s="16"/>
      <c r="E2" s="16"/>
    </row>
    <row r="3" spans="1:5" ht="15.6" x14ac:dyDescent="0.3">
      <c r="C3" s="13" t="s">
        <v>14</v>
      </c>
    </row>
    <row r="4" spans="1:5" x14ac:dyDescent="0.3">
      <c r="A4" s="26"/>
      <c r="B4" s="26" t="s">
        <v>1</v>
      </c>
      <c r="C4" s="26" t="s">
        <v>2</v>
      </c>
    </row>
    <row r="5" spans="1:5" ht="15" x14ac:dyDescent="0.3">
      <c r="A5" s="26"/>
      <c r="B5" s="27" t="s">
        <v>15</v>
      </c>
      <c r="C5" s="27" t="s">
        <v>98</v>
      </c>
    </row>
    <row r="6" spans="1:5" x14ac:dyDescent="0.3">
      <c r="A6" s="26">
        <v>1</v>
      </c>
      <c r="B6" s="28" t="s">
        <v>99</v>
      </c>
      <c r="C6" s="51">
        <v>70200221</v>
      </c>
    </row>
    <row r="7" spans="1:5" x14ac:dyDescent="0.3">
      <c r="A7" s="26">
        <v>2</v>
      </c>
      <c r="B7" s="28" t="s">
        <v>100</v>
      </c>
      <c r="C7" s="51">
        <v>68930011</v>
      </c>
    </row>
    <row r="8" spans="1:5" x14ac:dyDescent="0.3">
      <c r="A8" s="26">
        <v>3</v>
      </c>
      <c r="B8" s="29" t="s">
        <v>101</v>
      </c>
      <c r="C8" s="53">
        <v>1270210</v>
      </c>
    </row>
    <row r="9" spans="1:5" x14ac:dyDescent="0.3">
      <c r="A9" s="26">
        <v>4</v>
      </c>
      <c r="B9" s="28" t="s">
        <v>102</v>
      </c>
      <c r="C9" s="51">
        <v>87190992</v>
      </c>
    </row>
    <row r="10" spans="1:5" x14ac:dyDescent="0.3">
      <c r="A10" s="26">
        <v>5</v>
      </c>
      <c r="B10" s="28" t="s">
        <v>103</v>
      </c>
      <c r="C10" s="51">
        <v>741249</v>
      </c>
    </row>
    <row r="11" spans="1:5" x14ac:dyDescent="0.3">
      <c r="A11" s="26">
        <v>6</v>
      </c>
      <c r="B11" s="29" t="s">
        <v>104</v>
      </c>
      <c r="C11" s="53">
        <v>86449743</v>
      </c>
    </row>
    <row r="12" spans="1:5" x14ac:dyDescent="0.3">
      <c r="A12" s="26">
        <v>7</v>
      </c>
      <c r="B12" s="29" t="s">
        <v>105</v>
      </c>
      <c r="C12" s="53">
        <v>87719953</v>
      </c>
    </row>
    <row r="13" spans="1:5" x14ac:dyDescent="0.3">
      <c r="A13" s="26">
        <v>8</v>
      </c>
      <c r="B13" s="29" t="s">
        <v>106</v>
      </c>
      <c r="C13" s="53">
        <v>87719953</v>
      </c>
    </row>
    <row r="14" spans="1:5" ht="26.4" x14ac:dyDescent="0.3">
      <c r="A14" s="26">
        <v>9</v>
      </c>
      <c r="B14" s="29" t="s">
        <v>107</v>
      </c>
      <c r="C14" s="53">
        <v>31565121</v>
      </c>
    </row>
    <row r="15" spans="1:5" x14ac:dyDescent="0.3">
      <c r="A15" s="26">
        <v>10</v>
      </c>
      <c r="B15" s="29" t="s">
        <v>108</v>
      </c>
      <c r="C15" s="53">
        <v>56154832</v>
      </c>
    </row>
  </sheetData>
  <pageMargins left="0.7" right="0.7" top="0.75" bottom="0.75" header="0.3" footer="0.3"/>
  <pageSetup paperSize="9" scale="74" orientation="portrait" r:id="rId1"/>
  <headerFooter>
    <oddHeader>&amp;CKőszegszerdahely község Önkormányzat 2019. évi zárszámadásáról szóló 4/2020.(VII.15.) önkormányzati rendelet 6. melléklete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B9F3B-6D09-41C6-AC95-D4851AD8608A}">
  <sheetPr>
    <pageSetUpPr fitToPage="1"/>
  </sheetPr>
  <dimension ref="A1:C23"/>
  <sheetViews>
    <sheetView view="pageLayout" zoomScaleNormal="100" workbookViewId="0">
      <selection activeCell="E18" sqref="E18"/>
    </sheetView>
  </sheetViews>
  <sheetFormatPr defaultRowHeight="14.4" x14ac:dyDescent="0.3"/>
  <cols>
    <col min="1" max="1" width="16.109375" customWidth="1"/>
    <col min="2" max="2" width="45.33203125" customWidth="1"/>
    <col min="3" max="3" width="40.6640625" customWidth="1"/>
  </cols>
  <sheetData>
    <row r="1" spans="1:3" ht="17.399999999999999" x14ac:dyDescent="0.3">
      <c r="B1" s="14" t="s">
        <v>164</v>
      </c>
    </row>
    <row r="3" spans="1:3" ht="30" customHeight="1" x14ac:dyDescent="0.3">
      <c r="A3" s="38" t="s">
        <v>87</v>
      </c>
      <c r="B3" s="17"/>
    </row>
    <row r="4" spans="1:3" ht="30" customHeight="1" x14ac:dyDescent="0.3">
      <c r="A4" s="1"/>
      <c r="C4" s="13" t="s">
        <v>14</v>
      </c>
    </row>
    <row r="5" spans="1:3" ht="30" customHeight="1" x14ac:dyDescent="0.3">
      <c r="A5" s="5"/>
      <c r="B5" s="6" t="s">
        <v>1</v>
      </c>
      <c r="C5" s="6" t="s">
        <v>2</v>
      </c>
    </row>
    <row r="6" spans="1:3" ht="30" customHeight="1" x14ac:dyDescent="0.3">
      <c r="A6" s="6">
        <v>1</v>
      </c>
      <c r="B6" s="10" t="s">
        <v>218</v>
      </c>
      <c r="C6" s="12">
        <f>136197*1.27</f>
        <v>172970.19</v>
      </c>
    </row>
    <row r="7" spans="1:3" ht="30" customHeight="1" x14ac:dyDescent="0.3">
      <c r="A7" s="6">
        <v>2</v>
      </c>
      <c r="B7" s="10" t="s">
        <v>219</v>
      </c>
      <c r="C7" s="12">
        <f>157600*1.27</f>
        <v>200152</v>
      </c>
    </row>
    <row r="8" spans="1:3" ht="30" customHeight="1" x14ac:dyDescent="0.3">
      <c r="A8" s="6">
        <v>3</v>
      </c>
      <c r="B8" s="10" t="s">
        <v>225</v>
      </c>
      <c r="C8" s="12">
        <f>2280000*1.27</f>
        <v>2895600</v>
      </c>
    </row>
    <row r="9" spans="1:3" ht="30" customHeight="1" x14ac:dyDescent="0.3">
      <c r="A9" s="6">
        <v>4</v>
      </c>
      <c r="B9" s="10" t="s">
        <v>220</v>
      </c>
      <c r="C9" s="12">
        <f>1007087*1.27</f>
        <v>1279000.49</v>
      </c>
    </row>
    <row r="10" spans="1:3" ht="30" customHeight="1" x14ac:dyDescent="0.3">
      <c r="A10" s="6">
        <v>5</v>
      </c>
      <c r="B10" s="10" t="s">
        <v>221</v>
      </c>
      <c r="C10" s="12">
        <f>142512*1.27</f>
        <v>180990.24</v>
      </c>
    </row>
    <row r="11" spans="1:3" ht="30" customHeight="1" x14ac:dyDescent="0.3">
      <c r="A11" s="6">
        <v>6</v>
      </c>
      <c r="B11" s="10" t="s">
        <v>222</v>
      </c>
      <c r="C11" s="12">
        <f>596614*1.27</f>
        <v>757699.78</v>
      </c>
    </row>
    <row r="12" spans="1:3" ht="30" customHeight="1" x14ac:dyDescent="0.3">
      <c r="A12" s="6">
        <v>7</v>
      </c>
      <c r="B12" s="10" t="s">
        <v>223</v>
      </c>
      <c r="C12" s="12">
        <f>27858*1.27</f>
        <v>35379.660000000003</v>
      </c>
    </row>
    <row r="13" spans="1:3" ht="30" customHeight="1" x14ac:dyDescent="0.3">
      <c r="A13" s="6">
        <v>8</v>
      </c>
      <c r="B13" s="10" t="s">
        <v>224</v>
      </c>
      <c r="C13" s="12">
        <f>7874*1.27</f>
        <v>9999.98</v>
      </c>
    </row>
    <row r="14" spans="1:3" ht="30" customHeight="1" x14ac:dyDescent="0.3">
      <c r="A14" s="6">
        <v>9</v>
      </c>
      <c r="B14" s="6" t="s">
        <v>162</v>
      </c>
      <c r="C14" s="39">
        <f>SUM(C6:C13)</f>
        <v>5531792.3400000008</v>
      </c>
    </row>
    <row r="15" spans="1:3" ht="30" customHeight="1" x14ac:dyDescent="0.3"/>
    <row r="16" spans="1:3" ht="30" customHeight="1" x14ac:dyDescent="0.3"/>
    <row r="17" spans="1:3" ht="30" customHeight="1" x14ac:dyDescent="0.3">
      <c r="A17" s="38" t="s">
        <v>89</v>
      </c>
      <c r="B17" s="17"/>
    </row>
    <row r="18" spans="1:3" ht="30" customHeight="1" x14ac:dyDescent="0.3">
      <c r="A18" s="1"/>
      <c r="C18" s="13" t="s">
        <v>14</v>
      </c>
    </row>
    <row r="19" spans="1:3" ht="30" customHeight="1" x14ac:dyDescent="0.3">
      <c r="A19" s="5"/>
      <c r="B19" s="6" t="s">
        <v>1</v>
      </c>
      <c r="C19" s="6" t="s">
        <v>2</v>
      </c>
    </row>
    <row r="20" spans="1:3" ht="30" customHeight="1" x14ac:dyDescent="0.3">
      <c r="A20" s="6">
        <v>1</v>
      </c>
      <c r="B20" s="55" t="s">
        <v>226</v>
      </c>
      <c r="C20" s="40">
        <f>7936200*1.27</f>
        <v>10078974</v>
      </c>
    </row>
    <row r="21" spans="1:3" ht="30" customHeight="1" x14ac:dyDescent="0.3">
      <c r="A21" s="56">
        <v>2</v>
      </c>
      <c r="B21" s="58" t="s">
        <v>227</v>
      </c>
      <c r="C21" s="57">
        <f>393000*1.27</f>
        <v>499110</v>
      </c>
    </row>
    <row r="22" spans="1:3" ht="30" customHeight="1" x14ac:dyDescent="0.3">
      <c r="A22" s="6">
        <v>3</v>
      </c>
      <c r="B22" s="47" t="s">
        <v>228</v>
      </c>
      <c r="C22" s="40">
        <f>549131*1.27</f>
        <v>697396.37</v>
      </c>
    </row>
    <row r="23" spans="1:3" ht="30" customHeight="1" x14ac:dyDescent="0.3">
      <c r="A23" s="56">
        <v>4</v>
      </c>
      <c r="B23" s="6" t="s">
        <v>163</v>
      </c>
      <c r="C23" s="41">
        <f>SUM(C20:C22)</f>
        <v>11275480.369999999</v>
      </c>
    </row>
  </sheetData>
  <pageMargins left="0.7" right="0.7" top="0.75" bottom="0.75" header="0.3" footer="0.3"/>
  <pageSetup paperSize="9" scale="85" orientation="portrait" r:id="rId1"/>
  <headerFooter>
    <oddHeader>&amp;CKőszegszerdahely község Önkormányzat 2019. évi zárszámadásáról szóló 4/2020.(VII.15.) önkormányzati rendelet 7. melléklete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CE88D-A501-432F-A8BA-11790EBD956C}">
  <sheetPr>
    <pageSetUpPr fitToPage="1"/>
  </sheetPr>
  <dimension ref="A1:C13"/>
  <sheetViews>
    <sheetView tabSelected="1" view="pageLayout" zoomScaleNormal="100" workbookViewId="0">
      <selection activeCell="E10" sqref="E10"/>
    </sheetView>
  </sheetViews>
  <sheetFormatPr defaultRowHeight="14.4" x14ac:dyDescent="0.3"/>
  <cols>
    <col min="2" max="2" width="29.109375" customWidth="1"/>
    <col min="3" max="3" width="24.88671875" customWidth="1"/>
  </cols>
  <sheetData>
    <row r="1" spans="1:3" ht="17.399999999999999" x14ac:dyDescent="0.3">
      <c r="B1" s="14" t="s">
        <v>172</v>
      </c>
    </row>
    <row r="2" spans="1:3" ht="17.399999999999999" x14ac:dyDescent="0.3">
      <c r="B2" s="14"/>
    </row>
    <row r="3" spans="1:3" ht="18" x14ac:dyDescent="0.3">
      <c r="A3" s="2"/>
      <c r="C3" s="13" t="s">
        <v>14</v>
      </c>
    </row>
    <row r="4" spans="1:3" ht="15.6" x14ac:dyDescent="0.3">
      <c r="A4" s="18"/>
      <c r="B4" s="42" t="s">
        <v>1</v>
      </c>
      <c r="C4" s="42" t="s">
        <v>2</v>
      </c>
    </row>
    <row r="5" spans="1:3" ht="15.6" x14ac:dyDescent="0.3">
      <c r="A5" s="20">
        <v>1</v>
      </c>
      <c r="B5" s="24" t="s">
        <v>165</v>
      </c>
      <c r="C5" s="43" t="s">
        <v>229</v>
      </c>
    </row>
    <row r="6" spans="1:3" ht="15.6" x14ac:dyDescent="0.3">
      <c r="A6" s="20">
        <v>2</v>
      </c>
      <c r="B6" s="21" t="s">
        <v>166</v>
      </c>
      <c r="C6" s="44">
        <v>50000</v>
      </c>
    </row>
    <row r="7" spans="1:3" ht="15.6" x14ac:dyDescent="0.3">
      <c r="A7" s="20">
        <v>3</v>
      </c>
      <c r="B7" s="21" t="s">
        <v>167</v>
      </c>
      <c r="C7" s="44">
        <v>899500</v>
      </c>
    </row>
    <row r="8" spans="1:3" ht="15.6" x14ac:dyDescent="0.3">
      <c r="A8" s="20">
        <v>4</v>
      </c>
      <c r="B8" s="21" t="s">
        <v>168</v>
      </c>
      <c r="C8" s="44">
        <v>740000</v>
      </c>
    </row>
    <row r="9" spans="1:3" ht="15.6" x14ac:dyDescent="0.3">
      <c r="A9" s="20">
        <v>5</v>
      </c>
      <c r="B9" s="21" t="s">
        <v>169</v>
      </c>
      <c r="C9" s="44">
        <v>210000</v>
      </c>
    </row>
    <row r="10" spans="1:3" ht="15.6" x14ac:dyDescent="0.3">
      <c r="A10" s="20">
        <v>6</v>
      </c>
      <c r="B10" s="21" t="s">
        <v>170</v>
      </c>
      <c r="C10" s="44">
        <v>0</v>
      </c>
    </row>
    <row r="11" spans="1:3" ht="15.6" x14ac:dyDescent="0.3">
      <c r="A11" s="20">
        <v>7</v>
      </c>
      <c r="B11" s="21" t="s">
        <v>230</v>
      </c>
      <c r="C11" s="44">
        <v>384750</v>
      </c>
    </row>
    <row r="12" spans="1:3" ht="15.6" x14ac:dyDescent="0.3">
      <c r="A12" s="20">
        <v>8</v>
      </c>
      <c r="B12" s="21" t="s">
        <v>231</v>
      </c>
      <c r="C12" s="44">
        <v>500000</v>
      </c>
    </row>
    <row r="13" spans="1:3" ht="15.6" x14ac:dyDescent="0.3">
      <c r="A13" s="20">
        <v>9</v>
      </c>
      <c r="B13" s="24" t="s">
        <v>171</v>
      </c>
      <c r="C13" s="45">
        <v>2784250</v>
      </c>
    </row>
  </sheetData>
  <pageMargins left="0.7" right="0.7" top="0.75" bottom="0.75" header="0.3" footer="0.3"/>
  <pageSetup paperSize="9" scale="75" orientation="portrait" r:id="rId1"/>
  <headerFooter>
    <oddHeader>&amp;CKőszegszerdahely község Önkormányzat 2019. évi zárszámadásáról szóló 4/2020.(VII.15.) önkormányzati rendelet 8. 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2020-07-26T12:37:23Z</cp:lastPrinted>
  <dcterms:created xsi:type="dcterms:W3CDTF">2019-05-02T11:31:41Z</dcterms:created>
  <dcterms:modified xsi:type="dcterms:W3CDTF">2020-07-26T12:37:26Z</dcterms:modified>
</cp:coreProperties>
</file>