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H89" i="1"/>
  <c r="G89" i="1"/>
  <c r="H88" i="1"/>
  <c r="H93" i="1" s="1"/>
  <c r="G88" i="1"/>
  <c r="F88" i="1"/>
  <c r="F93" i="1" s="1"/>
  <c r="H85" i="1"/>
  <c r="H86" i="1" s="1"/>
  <c r="F85" i="1"/>
  <c r="F86" i="1" s="1"/>
  <c r="F84" i="1"/>
  <c r="G82" i="1"/>
  <c r="G85" i="1" s="1"/>
  <c r="F82" i="1"/>
  <c r="H78" i="1"/>
  <c r="F78" i="1"/>
  <c r="H75" i="1"/>
  <c r="G75" i="1"/>
  <c r="G73" i="1"/>
  <c r="G72" i="1"/>
  <c r="H71" i="1"/>
  <c r="G71" i="1"/>
  <c r="G78" i="1" s="1"/>
  <c r="F71" i="1"/>
  <c r="F57" i="1"/>
  <c r="H55" i="1"/>
  <c r="G55" i="1"/>
  <c r="G54" i="1" s="1"/>
  <c r="G60" i="1" s="1"/>
  <c r="F55" i="1"/>
  <c r="H54" i="1"/>
  <c r="H60" i="1" s="1"/>
  <c r="H61" i="1" s="1"/>
  <c r="F54" i="1"/>
  <c r="F60" i="1" s="1"/>
  <c r="G49" i="1"/>
  <c r="H44" i="1"/>
  <c r="G44" i="1"/>
  <c r="F44" i="1"/>
  <c r="G43" i="1"/>
  <c r="H41" i="1"/>
  <c r="H51" i="1" s="1"/>
  <c r="G41" i="1"/>
  <c r="G51" i="1" s="1"/>
  <c r="F41" i="1"/>
  <c r="F51" i="1" s="1"/>
  <c r="G38" i="1"/>
  <c r="H37" i="1"/>
  <c r="G37" i="1"/>
  <c r="F37" i="1"/>
  <c r="G36" i="1"/>
  <c r="F36" i="1"/>
  <c r="G29" i="1"/>
  <c r="G26" i="1" s="1"/>
  <c r="G28" i="1"/>
  <c r="H26" i="1"/>
  <c r="F26" i="1"/>
  <c r="F24" i="1"/>
  <c r="H21" i="1"/>
  <c r="G21" i="1"/>
  <c r="F21" i="1"/>
  <c r="G20" i="1"/>
  <c r="H18" i="1"/>
  <c r="G18" i="1"/>
  <c r="F18" i="1"/>
  <c r="G17" i="1"/>
  <c r="F16" i="1"/>
  <c r="F15" i="1"/>
  <c r="G11" i="1"/>
  <c r="H8" i="1"/>
  <c r="G8" i="1"/>
  <c r="G7" i="1" s="1"/>
  <c r="F8" i="1"/>
  <c r="H7" i="1"/>
  <c r="H52" i="1" s="1"/>
  <c r="F7" i="1"/>
  <c r="F52" i="1" s="1"/>
  <c r="G52" i="1" l="1"/>
  <c r="G39" i="1"/>
  <c r="F61" i="1"/>
  <c r="G86" i="1"/>
  <c r="F94" i="1"/>
  <c r="H94" i="1"/>
  <c r="G61" i="1"/>
  <c r="G94" i="1"/>
  <c r="F39" i="1"/>
  <c r="H39" i="1"/>
</calcChain>
</file>

<file path=xl/sharedStrings.xml><?xml version="1.0" encoding="utf-8"?>
<sst xmlns="http://schemas.openxmlformats.org/spreadsheetml/2006/main" count="273" uniqueCount="220">
  <si>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</si>
  <si>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</si>
  <si>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</si>
  <si>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</si>
  <si>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</si>
  <si>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</si>
  <si>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2019. évi tény</t>
  </si>
  <si>
    <t>2020. évi tény</t>
  </si>
  <si>
    <t>2021. évi előirányzat</t>
  </si>
  <si>
    <t>Ssz.</t>
  </si>
  <si>
    <t>A</t>
  </si>
  <si>
    <t>B</t>
  </si>
  <si>
    <t>C</t>
  </si>
  <si>
    <t>D</t>
  </si>
  <si>
    <t>E</t>
  </si>
  <si>
    <t>F</t>
  </si>
  <si>
    <t>G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</si>
  <si>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</si>
  <si>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</si>
  <si>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</si>
  <si>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</si>
  <si>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</si>
  <si>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</si>
  <si>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</si>
  <si>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</si>
  <si>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</si>
  <si>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</si>
  <si>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</si>
  <si>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</si>
  <si>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</si>
  <si>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</si>
  <si>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</si>
  <si>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</si>
  <si>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</si>
  <si>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</si>
  <si>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</si>
  <si>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</si>
  <si>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</si>
  <si>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</si>
  <si>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</si>
  <si>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</si>
  <si>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</si>
  <si>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</si>
  <si>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</si>
  <si>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</si>
  <si>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</si>
  <si>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</si>
  <si>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</si>
  <si>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</si>
  <si>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</si>
  <si>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</si>
  <si>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</si>
  <si>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</si>
  <si>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</si>
  <si>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</si>
  <si>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</si>
  <si>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</si>
  <si>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</si>
  <si>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</si>
  <si>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</si>
  <si>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</si>
  <si>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</si>
  <si>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</si>
  <si>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</si>
  <si>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</si>
  <si>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</si>
  <si>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</si>
  <si>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</si>
  <si>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</si>
  <si>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</si>
  <si>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</si>
  <si>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</si>
  <si>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</si>
  <si>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</si>
  <si>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</si>
  <si>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</si>
  <si>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</si>
  <si>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</si>
  <si>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</si>
  <si>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</si>
  <si>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</si>
  <si>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</si>
  <si>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</si>
  <si>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</si>
  <si>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</si>
  <si>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</si>
  <si>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</si>
  <si>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</si>
  <si>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</si>
  <si>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</si>
  <si>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</si>
  <si>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</si>
  <si>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</si>
  <si>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</si>
  <si>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</si>
  <si>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</si>
  <si>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</si>
  <si>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</si>
  <si>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</si>
  <si>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</si>
  <si>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</si>
  <si>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</si>
  <si>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</si>
  <si>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B410</t>
  </si>
  <si>
    <t>Biztosítók által fizetett kártérítés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</si>
  <si>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</si>
  <si>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</si>
  <si>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</si>
  <si>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</si>
  <si>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</si>
  <si>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</si>
  <si>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</si>
  <si>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</si>
  <si>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</si>
  <si>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</si>
  <si>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</si>
  <si>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</si>
  <si>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</si>
  <si>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</si>
  <si>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</si>
  <si>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</si>
  <si>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</si>
  <si>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</si>
  <si>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</si>
  <si>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</si>
  <si>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</si>
  <si>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</si>
  <si>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</si>
  <si>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</si>
  <si>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</si>
  <si>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</si>
  <si>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</si>
  <si>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</si>
  <si>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</si>
  <si>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</si>
  <si>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</si>
  <si>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</si>
  <si>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</si>
  <si>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</si>
  <si>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</si>
  <si>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</si>
  <si>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</si>
  <si>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</si>
  <si>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</si>
  <si>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</si>
  <si>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B74</t>
  </si>
  <si>
    <t>Háztartásoktól felhalmozási célú visszatérítendő támogatások, kölcsönök visszatérülése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</si>
  <si>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</si>
  <si>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</si>
  <si>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</si>
  <si>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</si>
  <si>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</si>
  <si>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</si>
  <si>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</si>
  <si>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</si>
  <si>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</si>
  <si>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</si>
  <si>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</si>
  <si>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</si>
  <si>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</si>
  <si>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</si>
  <si>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</si>
  <si>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</si>
  <si>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</si>
  <si>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</si>
  <si>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</si>
  <si>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</si>
  <si>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</si>
  <si>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</si>
  <si>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</si>
  <si>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</si>
  <si>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</si>
  <si>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</si>
  <si>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</si>
  <si>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</si>
  <si>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2021. évi előriányzat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</si>
  <si>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</si>
  <si>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</si>
  <si>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</si>
  <si>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</si>
  <si>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</si>
  <si>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</si>
  <si>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</si>
  <si>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</si>
  <si>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</si>
  <si>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</si>
  <si>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</si>
  <si>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</si>
  <si>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</si>
  <si>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</si>
  <si>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</si>
  <si>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</si>
  <si>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</si>
  <si>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</si>
  <si>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</si>
  <si>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</si>
  <si>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</si>
  <si>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</si>
  <si>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</si>
  <si>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</si>
  <si>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</si>
  <si>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</si>
  <si>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</si>
  <si>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</si>
  <si>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</si>
  <si>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</si>
  <si>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</si>
  <si>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</si>
  <si>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</si>
  <si>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</si>
  <si>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</si>
  <si>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</si>
  <si>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</si>
  <si>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</si>
  <si>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</si>
  <si>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</si>
  <si>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</si>
  <si>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</si>
  <si>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</si>
  <si>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18.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</si>
</sst>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8"/>
      <name val="Times New Roman CE"/>
      <charset val="238"/>
    </font>
    <font>
      <sz val="10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right" vertical="top"/>
    </xf>
    <xf numFmtId="0" fontId="5" fillId="0" borderId="0" xfId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6" xfId="0" applyFont="1" applyBorder="1"/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3" fillId="0" borderId="6" xfId="0" applyFont="1" applyBorder="1"/>
    <xf numFmtId="0" fontId="6" fillId="0" borderId="6" xfId="0" applyFont="1" applyBorder="1"/>
    <xf numFmtId="3" fontId="6" fillId="0" borderId="6" xfId="0" applyNumberFormat="1" applyFont="1" applyBorder="1"/>
    <xf numFmtId="0" fontId="2" fillId="0" borderId="4" xfId="0" applyFont="1" applyFill="1" applyBorder="1"/>
    <xf numFmtId="0" fontId="3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12" fillId="0" borderId="0" xfId="1" applyFont="1" applyFill="1"/>
    <xf numFmtId="0" fontId="0" fillId="0" borderId="4" xfId="0" applyFont="1" applyBorder="1" applyAlignment="1">
      <alignment horizontal="left" indent="2"/>
    </xf>
    <xf numFmtId="0" fontId="1" fillId="0" borderId="0" xfId="1" applyFont="1" applyFill="1"/>
    <xf numFmtId="0" fontId="0" fillId="0" borderId="4" xfId="0" applyFont="1" applyBorder="1" applyAlignment="1">
      <alignment wrapText="1"/>
    </xf>
    <xf numFmtId="0" fontId="6" fillId="0" borderId="4" xfId="0" applyFont="1" applyBorder="1"/>
    <xf numFmtId="3" fontId="6" fillId="0" borderId="4" xfId="0" applyNumberFormat="1" applyFont="1" applyBorder="1"/>
    <xf numFmtId="0" fontId="2" fillId="0" borderId="6" xfId="0" applyFont="1" applyFill="1" applyBorder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9" fillId="0" borderId="4" xfId="0" applyFont="1" applyFill="1" applyBorder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13" fillId="0" borderId="6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3" fontId="15" fillId="0" borderId="6" xfId="0" applyNumberFormat="1" applyFont="1" applyBorder="1"/>
    <xf numFmtId="0" fontId="2" fillId="0" borderId="4" xfId="0" applyFont="1" applyBorder="1"/>
    <xf numFmtId="0" fontId="3" fillId="0" borderId="3" xfId="0" applyFont="1" applyBorder="1" applyAlignment="1">
      <alignment horizontal="center" wrapText="1"/>
    </xf>
    <xf numFmtId="49" fontId="3" fillId="2" borderId="2" xfId="0" applyNumberFormat="1" applyFont="1" applyFill="1" applyBorder="1" applyAlignment="1"/>
    <xf numFmtId="0" fontId="10" fillId="0" borderId="4" xfId="0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/>
    </xf>
    <xf numFmtId="0" fontId="3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3" fillId="2" borderId="0" xfId="0" applyFont="1" applyFill="1"/>
    <xf numFmtId="49" fontId="0" fillId="0" borderId="4" xfId="0" applyNumberFormat="1" applyFont="1" applyBorder="1" applyAlignment="1">
      <alignment horizontal="left" indent="2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wrapText="1" indent="2"/>
    </xf>
    <xf numFmtId="3" fontId="0" fillId="0" borderId="0" xfId="0" applyNumberFormat="1" applyFont="1"/>
    <xf numFmtId="0" fontId="1" fillId="0" borderId="0" xfId="1" applyFont="1" applyFill="1" applyBorder="1"/>
    <xf numFmtId="0" fontId="16" fillId="0" borderId="0" xfId="1" applyFont="1" applyFill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tabSelected="1" workbookViewId="0">
      <selection activeCell="O27" sqref="O27"/>
    </sheetView>
  </sheetViews>
  <sheetFormatPr defaultRowHeight="15.75" x14ac:dyDescent="0.25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8" width="19.6640625" style="3" customWidth="1"/>
    <col min="10" max="10" width="9" style="6" customWidth="1"/>
    <col min="11" max="11" width="13.33203125" style="6" bestFit="1" customWidth="1"/>
    <col min="12" max="16384" width="9.33203125" style="6"/>
  </cols>
  <sheetData>
    <row r="1" spans="1:10" x14ac:dyDescent="0.25">
      <c r="F1" s="4"/>
      <c r="G1" s="4"/>
      <c r="H1" s="5" t="s">
        <v>219</v>
      </c>
    </row>
    <row r="2" spans="1:10" x14ac:dyDescent="0.25">
      <c r="F2" s="4"/>
      <c r="G2" s="4"/>
      <c r="H2" s="4"/>
    </row>
    <row r="3" spans="1:10" ht="27" customHeight="1" x14ac:dyDescent="0.25">
      <c r="A3" s="7" t="s">
        <v>0</v>
      </c>
      <c r="B3" s="8"/>
      <c r="C3" s="8"/>
      <c r="D3" s="9"/>
      <c r="E3" s="10" t="s">
        <v>1</v>
      </c>
      <c r="F3" s="11"/>
      <c r="G3" s="11"/>
      <c r="H3" s="11"/>
    </row>
    <row r="4" spans="1:10" ht="57.75" x14ac:dyDescent="0.25">
      <c r="A4" s="12"/>
      <c r="B4" s="13" t="s">
        <v>2</v>
      </c>
      <c r="C4" s="13" t="s">
        <v>3</v>
      </c>
      <c r="D4" s="13" t="s">
        <v>4</v>
      </c>
      <c r="E4" s="14" t="s">
        <v>5</v>
      </c>
      <c r="F4" s="15" t="s">
        <v>6</v>
      </c>
      <c r="G4" s="15" t="s">
        <v>7</v>
      </c>
      <c r="H4" s="15" t="s">
        <v>8</v>
      </c>
    </row>
    <row r="5" spans="1:10" ht="15.95" customHeight="1" x14ac:dyDescent="0.25">
      <c r="A5" s="16" t="s">
        <v>9</v>
      </c>
      <c r="B5" s="17" t="s">
        <v>10</v>
      </c>
      <c r="C5" s="17" t="s">
        <v>11</v>
      </c>
      <c r="D5" s="17" t="s">
        <v>12</v>
      </c>
      <c r="E5" s="18" t="s">
        <v>13</v>
      </c>
      <c r="F5" s="19" t="s">
        <v>14</v>
      </c>
      <c r="G5" s="19" t="s">
        <v>15</v>
      </c>
      <c r="H5" s="19" t="s">
        <v>16</v>
      </c>
    </row>
    <row r="6" spans="1:10" ht="15.95" customHeight="1" x14ac:dyDescent="0.25">
      <c r="A6" s="20" t="s">
        <v>17</v>
      </c>
      <c r="B6" s="21" t="s">
        <v>17</v>
      </c>
      <c r="C6" s="22" t="s">
        <v>18</v>
      </c>
      <c r="D6" s="22"/>
      <c r="E6" s="22"/>
      <c r="F6" s="22"/>
      <c r="G6" s="23"/>
      <c r="H6" s="23"/>
    </row>
    <row r="7" spans="1:10" ht="38.1" customHeight="1" x14ac:dyDescent="0.25">
      <c r="A7" s="20" t="s">
        <v>19</v>
      </c>
      <c r="B7" s="24"/>
      <c r="C7" s="25" t="s">
        <v>20</v>
      </c>
      <c r="D7" s="25"/>
      <c r="E7" s="25" t="s">
        <v>21</v>
      </c>
      <c r="F7" s="26">
        <f>F8+F15+F16+F17</f>
        <v>608881879</v>
      </c>
      <c r="G7" s="26">
        <f>G8+G15+G16+G17</f>
        <v>594689979</v>
      </c>
      <c r="H7" s="26">
        <f>H8+H15+H16+H17</f>
        <v>566741528</v>
      </c>
    </row>
    <row r="8" spans="1:10" s="31" customFormat="1" ht="12" customHeight="1" x14ac:dyDescent="0.2">
      <c r="A8" s="27" t="s">
        <v>22</v>
      </c>
      <c r="B8" s="28"/>
      <c r="C8" s="29"/>
      <c r="D8" s="29" t="s">
        <v>23</v>
      </c>
      <c r="E8" s="29" t="s">
        <v>24</v>
      </c>
      <c r="F8" s="30">
        <f>F9+F10+F11+F12+F13+F14</f>
        <v>433124208</v>
      </c>
      <c r="G8" s="30">
        <f>G9+G10+G11+G12+G13</f>
        <v>438514584</v>
      </c>
      <c r="H8" s="30">
        <f>H9+H10+H11+H12+H13</f>
        <v>465630281</v>
      </c>
    </row>
    <row r="9" spans="1:10" s="33" customFormat="1" ht="12" customHeight="1" x14ac:dyDescent="0.2">
      <c r="A9" s="20" t="s">
        <v>25</v>
      </c>
      <c r="B9" s="28"/>
      <c r="C9" s="29"/>
      <c r="D9" s="29" t="s">
        <v>26</v>
      </c>
      <c r="E9" s="32" t="s">
        <v>27</v>
      </c>
      <c r="F9" s="30">
        <v>120144624</v>
      </c>
      <c r="G9" s="30">
        <v>130813626</v>
      </c>
      <c r="H9" s="30">
        <v>162814501</v>
      </c>
    </row>
    <row r="10" spans="1:10" s="33" customFormat="1" ht="12" customHeight="1" x14ac:dyDescent="0.25">
      <c r="A10" s="27" t="s">
        <v>28</v>
      </c>
      <c r="B10" s="28"/>
      <c r="C10" s="29"/>
      <c r="D10" s="29" t="s">
        <v>29</v>
      </c>
      <c r="E10" s="32" t="s">
        <v>30</v>
      </c>
      <c r="F10" s="30">
        <v>162320210</v>
      </c>
      <c r="G10" s="30">
        <v>175619900</v>
      </c>
      <c r="H10" s="30">
        <v>175970370</v>
      </c>
      <c r="J10" s="6"/>
    </row>
    <row r="11" spans="1:10" s="33" customFormat="1" ht="12" customHeight="1" x14ac:dyDescent="0.25">
      <c r="A11" s="20" t="s">
        <v>31</v>
      </c>
      <c r="B11" s="28"/>
      <c r="C11" s="29"/>
      <c r="D11" s="29" t="s">
        <v>32</v>
      </c>
      <c r="E11" s="32" t="s">
        <v>33</v>
      </c>
      <c r="F11" s="30">
        <v>123261653</v>
      </c>
      <c r="G11" s="30">
        <f>84755416+33732424</f>
        <v>118487840</v>
      </c>
      <c r="H11" s="30">
        <v>112898820</v>
      </c>
      <c r="J11" s="6"/>
    </row>
    <row r="12" spans="1:10" s="33" customFormat="1" ht="12" customHeight="1" x14ac:dyDescent="0.25">
      <c r="A12" s="27" t="s">
        <v>34</v>
      </c>
      <c r="B12" s="28"/>
      <c r="C12" s="29"/>
      <c r="D12" s="29" t="s">
        <v>35</v>
      </c>
      <c r="E12" s="32" t="s">
        <v>36</v>
      </c>
      <c r="F12" s="30">
        <v>9600739</v>
      </c>
      <c r="G12" s="30">
        <v>12474969</v>
      </c>
      <c r="H12" s="30">
        <v>13946590</v>
      </c>
      <c r="J12" s="6"/>
    </row>
    <row r="13" spans="1:10" s="33" customFormat="1" ht="12" customHeight="1" x14ac:dyDescent="0.25">
      <c r="A13" s="20" t="s">
        <v>37</v>
      </c>
      <c r="B13" s="28"/>
      <c r="C13" s="29"/>
      <c r="D13" s="29" t="s">
        <v>38</v>
      </c>
      <c r="E13" s="32" t="s">
        <v>39</v>
      </c>
      <c r="F13" s="30">
        <v>16310000</v>
      </c>
      <c r="G13" s="30">
        <v>1118249</v>
      </c>
      <c r="H13" s="30"/>
      <c r="J13" s="6"/>
    </row>
    <row r="14" spans="1:10" s="33" customFormat="1" ht="12" customHeight="1" x14ac:dyDescent="0.25">
      <c r="A14" s="27" t="s">
        <v>40</v>
      </c>
      <c r="B14" s="28"/>
      <c r="C14" s="29"/>
      <c r="D14" s="29" t="s">
        <v>41</v>
      </c>
      <c r="E14" s="32" t="s">
        <v>42</v>
      </c>
      <c r="F14" s="30">
        <v>1486982</v>
      </c>
      <c r="G14" s="30"/>
      <c r="H14" s="30"/>
      <c r="J14" s="6"/>
    </row>
    <row r="15" spans="1:10" s="33" customFormat="1" ht="14.25" customHeight="1" x14ac:dyDescent="0.25">
      <c r="A15" s="20" t="s">
        <v>43</v>
      </c>
      <c r="B15" s="28"/>
      <c r="C15" s="29"/>
      <c r="D15" s="29" t="s">
        <v>44</v>
      </c>
      <c r="E15" s="29" t="s">
        <v>45</v>
      </c>
      <c r="F15" s="30">
        <f>+G15+H15+I15</f>
        <v>0</v>
      </c>
      <c r="G15" s="30"/>
      <c r="H15" s="30"/>
      <c r="J15" s="6"/>
    </row>
    <row r="16" spans="1:10" s="33" customFormat="1" ht="12" customHeight="1" x14ac:dyDescent="0.2">
      <c r="A16" s="27" t="s">
        <v>46</v>
      </c>
      <c r="B16" s="28"/>
      <c r="C16" s="29"/>
      <c r="D16" s="29" t="s">
        <v>47</v>
      </c>
      <c r="E16" s="34" t="s">
        <v>48</v>
      </c>
      <c r="F16" s="30">
        <f>+G16+H16+I16</f>
        <v>0</v>
      </c>
      <c r="G16" s="30"/>
      <c r="H16" s="30"/>
    </row>
    <row r="17" spans="1:8" s="33" customFormat="1" ht="12" customHeight="1" x14ac:dyDescent="0.2">
      <c r="A17" s="20" t="s">
        <v>49</v>
      </c>
      <c r="B17" s="28"/>
      <c r="C17" s="29"/>
      <c r="D17" s="29" t="s">
        <v>50</v>
      </c>
      <c r="E17" s="29" t="s">
        <v>51</v>
      </c>
      <c r="F17" s="30">
        <v>175757671</v>
      </c>
      <c r="G17" s="30">
        <f>20487041+1551580+23711700+98749096+11675978</f>
        <v>156175395</v>
      </c>
      <c r="H17" s="30">
        <v>101111247</v>
      </c>
    </row>
    <row r="18" spans="1:8" s="33" customFormat="1" ht="12" customHeight="1" x14ac:dyDescent="0.2">
      <c r="A18" s="27" t="s">
        <v>52</v>
      </c>
      <c r="B18" s="28"/>
      <c r="C18" s="35" t="s">
        <v>53</v>
      </c>
      <c r="D18" s="35"/>
      <c r="E18" s="35" t="s">
        <v>54</v>
      </c>
      <c r="F18" s="36">
        <f>+F20+F21+F23+F25</f>
        <v>312972729</v>
      </c>
      <c r="G18" s="36">
        <f>+G20+G21+G23+G25</f>
        <v>278188795</v>
      </c>
      <c r="H18" s="36">
        <f>+H20+H21+H23+H25</f>
        <v>220500000</v>
      </c>
    </row>
    <row r="19" spans="1:8" s="33" customFormat="1" ht="12" customHeight="1" x14ac:dyDescent="0.2">
      <c r="A19" s="20" t="s">
        <v>55</v>
      </c>
      <c r="B19" s="28"/>
      <c r="C19" s="29"/>
      <c r="D19" s="29" t="s">
        <v>56</v>
      </c>
      <c r="E19" s="29" t="s">
        <v>57</v>
      </c>
      <c r="F19" s="30"/>
      <c r="G19" s="30"/>
      <c r="H19" s="30"/>
    </row>
    <row r="20" spans="1:8" s="33" customFormat="1" ht="12" customHeight="1" x14ac:dyDescent="0.2">
      <c r="A20" s="27" t="s">
        <v>58</v>
      </c>
      <c r="B20" s="28"/>
      <c r="C20" s="29"/>
      <c r="D20" s="29" t="s">
        <v>59</v>
      </c>
      <c r="E20" s="29" t="s">
        <v>60</v>
      </c>
      <c r="F20" s="30">
        <v>49454063</v>
      </c>
      <c r="G20" s="30">
        <f>30704335+18164005</f>
        <v>48868340</v>
      </c>
      <c r="H20" s="30">
        <v>44000000</v>
      </c>
    </row>
    <row r="21" spans="1:8" s="33" customFormat="1" ht="12" customHeight="1" x14ac:dyDescent="0.2">
      <c r="A21" s="20" t="s">
        <v>61</v>
      </c>
      <c r="B21" s="28"/>
      <c r="C21" s="29"/>
      <c r="D21" s="29" t="s">
        <v>62</v>
      </c>
      <c r="E21" s="29" t="s">
        <v>63</v>
      </c>
      <c r="F21" s="30">
        <f>+F22</f>
        <v>243732886</v>
      </c>
      <c r="G21" s="30">
        <f>+G22</f>
        <v>226703819</v>
      </c>
      <c r="H21" s="30">
        <f>H22+H23+H24</f>
        <v>175000000</v>
      </c>
    </row>
    <row r="22" spans="1:8" s="33" customFormat="1" ht="12" customHeight="1" x14ac:dyDescent="0.2">
      <c r="A22" s="27" t="s">
        <v>64</v>
      </c>
      <c r="B22" s="28"/>
      <c r="C22" s="29"/>
      <c r="D22" s="29" t="s">
        <v>65</v>
      </c>
      <c r="E22" s="32" t="s">
        <v>66</v>
      </c>
      <c r="F22" s="30">
        <v>243732886</v>
      </c>
      <c r="G22" s="30">
        <v>226703819</v>
      </c>
      <c r="H22" s="30">
        <v>175000000</v>
      </c>
    </row>
    <row r="23" spans="1:8" s="33" customFormat="1" ht="12" customHeight="1" x14ac:dyDescent="0.2">
      <c r="A23" s="20" t="s">
        <v>67</v>
      </c>
      <c r="B23" s="28"/>
      <c r="C23" s="29"/>
      <c r="D23" s="29" t="s">
        <v>68</v>
      </c>
      <c r="E23" s="32" t="s">
        <v>69</v>
      </c>
      <c r="F23" s="30">
        <v>15574389</v>
      </c>
      <c r="G23" s="30"/>
      <c r="H23" s="30"/>
    </row>
    <row r="24" spans="1:8" s="33" customFormat="1" ht="12" customHeight="1" x14ac:dyDescent="0.2">
      <c r="A24" s="27" t="s">
        <v>70</v>
      </c>
      <c r="B24" s="28"/>
      <c r="C24" s="29"/>
      <c r="D24" s="29" t="s">
        <v>71</v>
      </c>
      <c r="E24" s="32" t="s">
        <v>72</v>
      </c>
      <c r="F24" s="30">
        <f>+G24+H24+I24</f>
        <v>0</v>
      </c>
      <c r="G24" s="30">
        <v>0</v>
      </c>
      <c r="H24" s="30"/>
    </row>
    <row r="25" spans="1:8" s="33" customFormat="1" ht="12" customHeight="1" x14ac:dyDescent="0.2">
      <c r="A25" s="20" t="s">
        <v>73</v>
      </c>
      <c r="B25" s="28"/>
      <c r="C25" s="29"/>
      <c r="D25" s="29" t="s">
        <v>74</v>
      </c>
      <c r="E25" s="29" t="s">
        <v>75</v>
      </c>
      <c r="F25" s="30">
        <v>4211391</v>
      </c>
      <c r="G25" s="30">
        <v>2616636</v>
      </c>
      <c r="H25" s="30">
        <v>1500000</v>
      </c>
    </row>
    <row r="26" spans="1:8" s="33" customFormat="1" ht="12" customHeight="1" x14ac:dyDescent="0.2">
      <c r="A26" s="27" t="s">
        <v>76</v>
      </c>
      <c r="B26" s="28"/>
      <c r="C26" s="35" t="s">
        <v>77</v>
      </c>
      <c r="D26" s="35"/>
      <c r="E26" s="35" t="s">
        <v>78</v>
      </c>
      <c r="F26" s="36">
        <f>+F27+F28+F29+F30+F31+F32+F33+F34+F36</f>
        <v>108024345</v>
      </c>
      <c r="G26" s="36">
        <f>G28+G29+G30+G31+G32+G33+G34+G36+G27+G35</f>
        <v>102471405</v>
      </c>
      <c r="H26" s="36">
        <f>H28+H29+H30+H31+H32+H33+H34+H36+H27</f>
        <v>106418334</v>
      </c>
    </row>
    <row r="27" spans="1:8" s="33" customFormat="1" ht="12" customHeight="1" x14ac:dyDescent="0.2">
      <c r="A27" s="20" t="s">
        <v>79</v>
      </c>
      <c r="B27" s="28"/>
      <c r="C27" s="29"/>
      <c r="D27" s="29" t="s">
        <v>80</v>
      </c>
      <c r="E27" s="32" t="s">
        <v>81</v>
      </c>
      <c r="F27" s="30">
        <v>1897884</v>
      </c>
      <c r="G27" s="30">
        <v>4713030</v>
      </c>
      <c r="H27" s="30">
        <v>4500000</v>
      </c>
    </row>
    <row r="28" spans="1:8" s="33" customFormat="1" ht="12" customHeight="1" x14ac:dyDescent="0.2">
      <c r="A28" s="27" t="s">
        <v>82</v>
      </c>
      <c r="B28" s="28"/>
      <c r="C28" s="29"/>
      <c r="D28" s="29" t="s">
        <v>83</v>
      </c>
      <c r="E28" s="32" t="s">
        <v>84</v>
      </c>
      <c r="F28" s="30">
        <v>67690706</v>
      </c>
      <c r="G28" s="30">
        <f>61239277+1688293</f>
        <v>62927570</v>
      </c>
      <c r="H28" s="30">
        <v>69751557</v>
      </c>
    </row>
    <row r="29" spans="1:8" s="33" customFormat="1" ht="12" customHeight="1" x14ac:dyDescent="0.2">
      <c r="A29" s="20" t="s">
        <v>85</v>
      </c>
      <c r="B29" s="28"/>
      <c r="C29" s="29"/>
      <c r="D29" s="29" t="s">
        <v>86</v>
      </c>
      <c r="E29" s="32" t="s">
        <v>87</v>
      </c>
      <c r="F29" s="30">
        <v>11178234</v>
      </c>
      <c r="G29" s="30">
        <f>5955104+3151265</f>
        <v>9106369</v>
      </c>
      <c r="H29" s="30">
        <v>9300000</v>
      </c>
    </row>
    <row r="30" spans="1:8" s="33" customFormat="1" ht="12" customHeight="1" x14ac:dyDescent="0.2">
      <c r="A30" s="27" t="s">
        <v>88</v>
      </c>
      <c r="B30" s="28"/>
      <c r="C30" s="29"/>
      <c r="D30" s="29" t="s">
        <v>89</v>
      </c>
      <c r="E30" s="32" t="s">
        <v>90</v>
      </c>
      <c r="F30" s="30">
        <v>2317752</v>
      </c>
      <c r="G30" s="30">
        <v>4696968</v>
      </c>
      <c r="H30" s="30">
        <v>2353000</v>
      </c>
    </row>
    <row r="31" spans="1:8" s="33" customFormat="1" ht="12" customHeight="1" x14ac:dyDescent="0.2">
      <c r="A31" s="20" t="s">
        <v>91</v>
      </c>
      <c r="B31" s="28"/>
      <c r="C31" s="29"/>
      <c r="D31" s="29" t="s">
        <v>92</v>
      </c>
      <c r="E31" s="32" t="s">
        <v>93</v>
      </c>
      <c r="F31" s="30">
        <v>952540</v>
      </c>
      <c r="G31" s="30">
        <v>998355</v>
      </c>
      <c r="H31" s="30">
        <v>1187000</v>
      </c>
    </row>
    <row r="32" spans="1:8" s="33" customFormat="1" ht="12" customHeight="1" x14ac:dyDescent="0.2">
      <c r="A32" s="27" t="s">
        <v>94</v>
      </c>
      <c r="B32" s="28"/>
      <c r="C32" s="29"/>
      <c r="D32" s="29" t="s">
        <v>95</v>
      </c>
      <c r="E32" s="32" t="s">
        <v>96</v>
      </c>
      <c r="F32" s="30">
        <v>16770644</v>
      </c>
      <c r="G32" s="30">
        <v>15510639</v>
      </c>
      <c r="H32" s="30">
        <v>19326777</v>
      </c>
    </row>
    <row r="33" spans="1:8" s="33" customFormat="1" ht="12" customHeight="1" x14ac:dyDescent="0.2">
      <c r="A33" s="20" t="s">
        <v>97</v>
      </c>
      <c r="B33" s="28"/>
      <c r="C33" s="29"/>
      <c r="D33" s="29" t="s">
        <v>98</v>
      </c>
      <c r="E33" s="32" t="s">
        <v>99</v>
      </c>
      <c r="F33" s="30">
        <v>3133000</v>
      </c>
      <c r="G33" s="30">
        <v>1750000</v>
      </c>
      <c r="H33" s="30"/>
    </row>
    <row r="34" spans="1:8" s="33" customFormat="1" ht="12" customHeight="1" x14ac:dyDescent="0.2">
      <c r="A34" s="27" t="s">
        <v>100</v>
      </c>
      <c r="B34" s="28"/>
      <c r="C34" s="29"/>
      <c r="D34" s="29" t="s">
        <v>101</v>
      </c>
      <c r="E34" s="32" t="s">
        <v>102</v>
      </c>
      <c r="F34" s="30">
        <v>767366</v>
      </c>
      <c r="G34" s="30">
        <v>269219</v>
      </c>
      <c r="H34" s="30"/>
    </row>
    <row r="35" spans="1:8" s="33" customFormat="1" ht="12" customHeight="1" x14ac:dyDescent="0.2">
      <c r="A35" s="37"/>
      <c r="B35" s="28"/>
      <c r="C35" s="29"/>
      <c r="D35" s="29" t="s">
        <v>103</v>
      </c>
      <c r="E35" s="32" t="s">
        <v>104</v>
      </c>
      <c r="F35" s="30">
        <v>204982</v>
      </c>
      <c r="G35" s="30">
        <v>461134</v>
      </c>
      <c r="H35" s="30"/>
    </row>
    <row r="36" spans="1:8" s="33" customFormat="1" ht="12" customHeight="1" x14ac:dyDescent="0.2">
      <c r="A36" s="20" t="s">
        <v>105</v>
      </c>
      <c r="B36" s="28"/>
      <c r="C36" s="29"/>
      <c r="D36" s="29" t="s">
        <v>106</v>
      </c>
      <c r="E36" s="32" t="s">
        <v>107</v>
      </c>
      <c r="F36" s="30">
        <f>3316219</f>
        <v>3316219</v>
      </c>
      <c r="G36" s="30">
        <f>334181+1703940</f>
        <v>2038121</v>
      </c>
      <c r="H36" s="30"/>
    </row>
    <row r="37" spans="1:8" s="33" customFormat="1" ht="12" customHeight="1" x14ac:dyDescent="0.2">
      <c r="A37" s="27" t="s">
        <v>108</v>
      </c>
      <c r="B37" s="28"/>
      <c r="C37" s="35" t="s">
        <v>109</v>
      </c>
      <c r="D37" s="35"/>
      <c r="E37" s="35" t="s">
        <v>110</v>
      </c>
      <c r="F37" s="36">
        <f>+F38</f>
        <v>881900</v>
      </c>
      <c r="G37" s="30">
        <f>+G38</f>
        <v>2145000</v>
      </c>
      <c r="H37" s="30">
        <f>+H38</f>
        <v>0</v>
      </c>
    </row>
    <row r="38" spans="1:8" s="33" customFormat="1" ht="12" customHeight="1" x14ac:dyDescent="0.2">
      <c r="A38" s="20" t="s">
        <v>111</v>
      </c>
      <c r="B38" s="28"/>
      <c r="C38" s="29"/>
      <c r="D38" s="29" t="s">
        <v>112</v>
      </c>
      <c r="E38" s="32" t="s">
        <v>113</v>
      </c>
      <c r="F38" s="30">
        <v>881900</v>
      </c>
      <c r="G38" s="30">
        <f>110000+1105000+930000</f>
        <v>2145000</v>
      </c>
      <c r="H38" s="30"/>
    </row>
    <row r="39" spans="1:8" s="33" customFormat="1" ht="12" customHeight="1" x14ac:dyDescent="0.2">
      <c r="A39" s="27"/>
      <c r="B39" s="38" t="s">
        <v>114</v>
      </c>
      <c r="C39" s="38"/>
      <c r="D39" s="38"/>
      <c r="E39" s="39"/>
      <c r="F39" s="36">
        <f>+F7+F18+F26+F37</f>
        <v>1030760853</v>
      </c>
      <c r="G39" s="36">
        <f>+G7+G18+G26+G37</f>
        <v>977495179</v>
      </c>
      <c r="H39" s="36">
        <f>+H7+H18+H26+H37</f>
        <v>893659862</v>
      </c>
    </row>
    <row r="40" spans="1:8" s="33" customFormat="1" ht="12" customHeight="1" x14ac:dyDescent="0.2">
      <c r="A40" s="27" t="s">
        <v>115</v>
      </c>
      <c r="B40" s="21" t="s">
        <v>116</v>
      </c>
      <c r="C40" s="40" t="s">
        <v>117</v>
      </c>
      <c r="D40" s="40"/>
      <c r="E40" s="40"/>
      <c r="F40" s="41"/>
      <c r="G40" s="42"/>
      <c r="H40" s="42"/>
    </row>
    <row r="41" spans="1:8" s="33" customFormat="1" ht="12" customHeight="1" x14ac:dyDescent="0.2">
      <c r="A41" s="20" t="s">
        <v>118</v>
      </c>
      <c r="B41" s="28"/>
      <c r="C41" s="35" t="s">
        <v>119</v>
      </c>
      <c r="D41" s="35"/>
      <c r="E41" s="35" t="s">
        <v>120</v>
      </c>
      <c r="F41" s="26">
        <f>F42+F43</f>
        <v>94788849</v>
      </c>
      <c r="G41" s="26">
        <f>G42+G43</f>
        <v>41615063</v>
      </c>
      <c r="H41" s="26">
        <f>H42+H43</f>
        <v>0</v>
      </c>
    </row>
    <row r="42" spans="1:8" s="33" customFormat="1" ht="12" customHeight="1" x14ac:dyDescent="0.2">
      <c r="A42" s="27" t="s">
        <v>121</v>
      </c>
      <c r="B42" s="28"/>
      <c r="C42" s="29"/>
      <c r="D42" s="29" t="s">
        <v>122</v>
      </c>
      <c r="E42" s="32" t="s">
        <v>123</v>
      </c>
      <c r="F42" s="43">
        <v>11457389</v>
      </c>
      <c r="G42" s="43">
        <v>162000</v>
      </c>
      <c r="H42" s="43"/>
    </row>
    <row r="43" spans="1:8" s="33" customFormat="1" ht="12" customHeight="1" x14ac:dyDescent="0.2">
      <c r="A43" s="20" t="s">
        <v>124</v>
      </c>
      <c r="B43" s="28"/>
      <c r="C43" s="29"/>
      <c r="D43" s="29" t="s">
        <v>125</v>
      </c>
      <c r="E43" s="32" t="s">
        <v>126</v>
      </c>
      <c r="F43" s="43">
        <v>83331460</v>
      </c>
      <c r="G43" s="43">
        <f>40255696+1197367</f>
        <v>41453063</v>
      </c>
      <c r="H43" s="43"/>
    </row>
    <row r="44" spans="1:8" s="33" customFormat="1" ht="12" customHeight="1" x14ac:dyDescent="0.2">
      <c r="A44" s="27" t="s">
        <v>127</v>
      </c>
      <c r="B44" s="28"/>
      <c r="C44" s="35" t="s">
        <v>128</v>
      </c>
      <c r="D44" s="35"/>
      <c r="E44" s="35" t="s">
        <v>129</v>
      </c>
      <c r="F44" s="26">
        <f>F45+F46+F47+F48</f>
        <v>82109</v>
      </c>
      <c r="G44" s="26">
        <f>G45+G46+G47+G48</f>
        <v>0</v>
      </c>
      <c r="H44" s="26">
        <f>H45+H46+H47+H48</f>
        <v>0</v>
      </c>
    </row>
    <row r="45" spans="1:8" s="33" customFormat="1" ht="12" customHeight="1" x14ac:dyDescent="0.2">
      <c r="A45" s="20" t="s">
        <v>130</v>
      </c>
      <c r="B45" s="28"/>
      <c r="C45" s="29"/>
      <c r="D45" s="29" t="s">
        <v>131</v>
      </c>
      <c r="E45" s="32" t="s">
        <v>132</v>
      </c>
      <c r="F45" s="43"/>
      <c r="G45" s="43"/>
      <c r="H45" s="43"/>
    </row>
    <row r="46" spans="1:8" s="33" customFormat="1" ht="12" customHeight="1" x14ac:dyDescent="0.2">
      <c r="A46" s="27" t="s">
        <v>133</v>
      </c>
      <c r="B46" s="28"/>
      <c r="C46" s="29"/>
      <c r="D46" s="29" t="s">
        <v>134</v>
      </c>
      <c r="E46" s="32" t="s">
        <v>135</v>
      </c>
      <c r="F46" s="43"/>
      <c r="G46" s="43"/>
      <c r="H46" s="43"/>
    </row>
    <row r="47" spans="1:8" s="33" customFormat="1" ht="12" customHeight="1" x14ac:dyDescent="0.2">
      <c r="A47" s="20" t="s">
        <v>136</v>
      </c>
      <c r="B47" s="28"/>
      <c r="C47" s="29"/>
      <c r="D47" s="29" t="s">
        <v>137</v>
      </c>
      <c r="E47" s="32" t="s">
        <v>138</v>
      </c>
      <c r="F47" s="43"/>
      <c r="G47" s="43"/>
      <c r="H47" s="43"/>
    </row>
    <row r="48" spans="1:8" s="33" customFormat="1" ht="12" customHeight="1" x14ac:dyDescent="0.2">
      <c r="A48" s="27" t="s">
        <v>139</v>
      </c>
      <c r="B48" s="28"/>
      <c r="C48" s="29"/>
      <c r="D48" s="29" t="s">
        <v>140</v>
      </c>
      <c r="E48" s="32" t="s">
        <v>141</v>
      </c>
      <c r="F48" s="43">
        <v>82109</v>
      </c>
      <c r="G48" s="43"/>
      <c r="H48" s="43"/>
    </row>
    <row r="49" spans="1:8" s="33" customFormat="1" ht="12" customHeight="1" x14ac:dyDescent="0.2">
      <c r="A49" s="20" t="s">
        <v>142</v>
      </c>
      <c r="B49" s="28"/>
      <c r="C49" s="35" t="s">
        <v>143</v>
      </c>
      <c r="D49" s="35"/>
      <c r="E49" s="35" t="s">
        <v>144</v>
      </c>
      <c r="F49" s="26"/>
      <c r="G49" s="26">
        <f>+G50</f>
        <v>640000</v>
      </c>
      <c r="H49" s="26"/>
    </row>
    <row r="50" spans="1:8" s="33" customFormat="1" ht="24" customHeight="1" x14ac:dyDescent="0.2">
      <c r="A50" s="20"/>
      <c r="B50" s="28"/>
      <c r="C50" s="35"/>
      <c r="D50" s="29" t="s">
        <v>145</v>
      </c>
      <c r="E50" s="34" t="s">
        <v>146</v>
      </c>
      <c r="F50" s="30"/>
      <c r="G50" s="30">
        <v>640000</v>
      </c>
      <c r="H50" s="30"/>
    </row>
    <row r="51" spans="1:8" s="33" customFormat="1" ht="12" customHeight="1" x14ac:dyDescent="0.2">
      <c r="A51" s="44"/>
      <c r="B51" s="38" t="s">
        <v>147</v>
      </c>
      <c r="C51" s="38"/>
      <c r="D51" s="38"/>
      <c r="E51" s="39"/>
      <c r="F51" s="36">
        <f>+F41+F44+F49</f>
        <v>94870958</v>
      </c>
      <c r="G51" s="36">
        <f>+G41+G44+G49</f>
        <v>42255063</v>
      </c>
      <c r="H51" s="36">
        <f>+H41+H44+H49</f>
        <v>0</v>
      </c>
    </row>
    <row r="52" spans="1:8" s="33" customFormat="1" ht="12" customHeight="1" x14ac:dyDescent="0.2">
      <c r="A52" s="27" t="s">
        <v>148</v>
      </c>
      <c r="B52" s="45" t="s">
        <v>149</v>
      </c>
      <c r="C52" s="46"/>
      <c r="D52" s="46"/>
      <c r="E52" s="47" t="s">
        <v>150</v>
      </c>
      <c r="F52" s="26">
        <f>+F7+F18+F26+F37+F41+F44+F49</f>
        <v>1125631811</v>
      </c>
      <c r="G52" s="26">
        <f>+G7+G18+G26+G37+G41+G44+G49</f>
        <v>1019750242</v>
      </c>
      <c r="H52" s="26">
        <f>+H7+H18+H26+H37+H41+H44+H49</f>
        <v>893659862</v>
      </c>
    </row>
    <row r="53" spans="1:8" s="33" customFormat="1" ht="12" customHeight="1" x14ac:dyDescent="0.2">
      <c r="A53" s="20" t="s">
        <v>151</v>
      </c>
      <c r="B53" s="21" t="s">
        <v>19</v>
      </c>
      <c r="C53" s="48" t="s">
        <v>152</v>
      </c>
      <c r="D53" s="48"/>
      <c r="E53" s="48"/>
      <c r="F53" s="49"/>
      <c r="G53" s="42"/>
      <c r="H53" s="42"/>
    </row>
    <row r="54" spans="1:8" s="33" customFormat="1" ht="12" customHeight="1" x14ac:dyDescent="0.2">
      <c r="A54" s="27" t="s">
        <v>153</v>
      </c>
      <c r="B54" s="28"/>
      <c r="C54" s="35" t="s">
        <v>154</v>
      </c>
      <c r="D54" s="35"/>
      <c r="E54" s="35" t="s">
        <v>155</v>
      </c>
      <c r="F54" s="26">
        <f>+F55</f>
        <v>889309117</v>
      </c>
      <c r="G54" s="26">
        <f>+G55</f>
        <v>467106793</v>
      </c>
      <c r="H54" s="26">
        <f>+H55</f>
        <v>412096413</v>
      </c>
    </row>
    <row r="55" spans="1:8" s="33" customFormat="1" ht="12" customHeight="1" x14ac:dyDescent="0.2">
      <c r="A55" s="20" t="s">
        <v>156</v>
      </c>
      <c r="B55" s="28"/>
      <c r="C55" s="29"/>
      <c r="D55" s="29" t="s">
        <v>157</v>
      </c>
      <c r="E55" s="29" t="s">
        <v>158</v>
      </c>
      <c r="F55" s="43">
        <f>+F56+F58+F59</f>
        <v>889309117</v>
      </c>
      <c r="G55" s="43">
        <f>+G56+G58+G59</f>
        <v>467106793</v>
      </c>
      <c r="H55" s="43">
        <f>+H56+H58+H59</f>
        <v>412096413</v>
      </c>
    </row>
    <row r="56" spans="1:8" s="33" customFormat="1" ht="12" customHeight="1" x14ac:dyDescent="0.2">
      <c r="A56" s="27" t="s">
        <v>159</v>
      </c>
      <c r="B56" s="28"/>
      <c r="C56" s="29"/>
      <c r="D56" s="29" t="s">
        <v>160</v>
      </c>
      <c r="E56" s="32" t="s">
        <v>161</v>
      </c>
      <c r="F56" s="43">
        <v>30000000</v>
      </c>
      <c r="G56" s="43"/>
      <c r="H56" s="43">
        <v>113000000</v>
      </c>
    </row>
    <row r="57" spans="1:8" s="33" customFormat="1" ht="12" customHeight="1" x14ac:dyDescent="0.2">
      <c r="A57" s="20" t="s">
        <v>162</v>
      </c>
      <c r="B57" s="28"/>
      <c r="C57" s="29"/>
      <c r="D57" s="29" t="s">
        <v>163</v>
      </c>
      <c r="E57" s="32" t="s">
        <v>164</v>
      </c>
      <c r="F57" s="43">
        <f>+G57+H57+I57</f>
        <v>0</v>
      </c>
      <c r="G57" s="43"/>
      <c r="H57" s="43"/>
    </row>
    <row r="58" spans="1:8" s="33" customFormat="1" ht="12" customHeight="1" x14ac:dyDescent="0.2">
      <c r="A58" s="27" t="s">
        <v>165</v>
      </c>
      <c r="B58" s="28"/>
      <c r="C58" s="29"/>
      <c r="D58" s="29" t="s">
        <v>166</v>
      </c>
      <c r="E58" s="32" t="s">
        <v>167</v>
      </c>
      <c r="F58" s="50">
        <v>843854639</v>
      </c>
      <c r="G58" s="50">
        <v>448481581</v>
      </c>
      <c r="H58" s="50">
        <v>299096413</v>
      </c>
    </row>
    <row r="59" spans="1:8" s="33" customFormat="1" ht="12" customHeight="1" x14ac:dyDescent="0.2">
      <c r="A59" s="20" t="s">
        <v>168</v>
      </c>
      <c r="B59" s="28"/>
      <c r="C59" s="29"/>
      <c r="D59" s="29" t="s">
        <v>169</v>
      </c>
      <c r="E59" s="32" t="s">
        <v>170</v>
      </c>
      <c r="F59" s="43">
        <v>15454478</v>
      </c>
      <c r="G59" s="43">
        <v>18625212</v>
      </c>
      <c r="H59" s="43"/>
    </row>
    <row r="60" spans="1:8" s="33" customFormat="1" ht="14.25" customHeight="1" x14ac:dyDescent="0.2">
      <c r="A60" s="27" t="s">
        <v>171</v>
      </c>
      <c r="B60" s="28"/>
      <c r="C60" s="29"/>
      <c r="D60" s="29"/>
      <c r="E60" s="28" t="s">
        <v>172</v>
      </c>
      <c r="F60" s="26">
        <f>+F54</f>
        <v>889309117</v>
      </c>
      <c r="G60" s="26">
        <f>+G54</f>
        <v>467106793</v>
      </c>
      <c r="H60" s="26">
        <f>+H54</f>
        <v>412096413</v>
      </c>
    </row>
    <row r="61" spans="1:8" s="33" customFormat="1" ht="21" customHeight="1" x14ac:dyDescent="0.25">
      <c r="A61" s="20" t="s">
        <v>173</v>
      </c>
      <c r="B61" s="51" t="s">
        <v>174</v>
      </c>
      <c r="C61" s="52"/>
      <c r="D61" s="52"/>
      <c r="E61" s="53"/>
      <c r="F61" s="54">
        <f>+F60+F52</f>
        <v>2014940928</v>
      </c>
      <c r="G61" s="54">
        <f>+G60+G52</f>
        <v>1486857035</v>
      </c>
      <c r="H61" s="54">
        <f>+H60+H52</f>
        <v>1305756275</v>
      </c>
    </row>
    <row r="62" spans="1:8" s="33" customFormat="1" ht="12" customHeight="1" x14ac:dyDescent="0.2">
      <c r="A62" s="1"/>
      <c r="B62" s="2"/>
      <c r="C62" s="3"/>
      <c r="D62" s="3"/>
      <c r="E62" s="3"/>
      <c r="F62" s="3"/>
      <c r="G62" s="3"/>
      <c r="H62" s="3"/>
    </row>
    <row r="63" spans="1:8" s="33" customFormat="1" ht="12" customHeight="1" x14ac:dyDescent="0.2">
      <c r="A63" s="55"/>
      <c r="B63" s="56" t="s">
        <v>2</v>
      </c>
      <c r="C63" s="13" t="s">
        <v>3</v>
      </c>
      <c r="D63" s="13" t="s">
        <v>4</v>
      </c>
      <c r="E63" s="14" t="s">
        <v>5</v>
      </c>
      <c r="F63" s="15" t="s">
        <v>6</v>
      </c>
      <c r="G63" s="15" t="s">
        <v>7</v>
      </c>
      <c r="H63" s="15" t="s">
        <v>175</v>
      </c>
    </row>
    <row r="64" spans="1:8" s="33" customFormat="1" ht="12" customHeight="1" x14ac:dyDescent="0.25">
      <c r="A64" s="16" t="s">
        <v>9</v>
      </c>
      <c r="B64" s="17" t="s">
        <v>10</v>
      </c>
      <c r="C64" s="17" t="s">
        <v>11</v>
      </c>
      <c r="D64" s="17" t="s">
        <v>12</v>
      </c>
      <c r="E64" s="18" t="s">
        <v>13</v>
      </c>
      <c r="F64" s="19" t="s">
        <v>14</v>
      </c>
      <c r="G64" s="19" t="s">
        <v>15</v>
      </c>
      <c r="H64" s="19" t="s">
        <v>16</v>
      </c>
    </row>
    <row r="65" spans="1:8" s="33" customFormat="1" ht="12" customHeight="1" x14ac:dyDescent="0.2">
      <c r="A65" s="55" t="s">
        <v>17</v>
      </c>
      <c r="B65" s="57" t="s">
        <v>17</v>
      </c>
      <c r="C65" s="40" t="s">
        <v>18</v>
      </c>
      <c r="D65" s="40"/>
      <c r="E65" s="40"/>
      <c r="F65" s="41"/>
      <c r="G65" s="42"/>
      <c r="H65" s="42"/>
    </row>
    <row r="66" spans="1:8" s="33" customFormat="1" ht="12" customHeight="1" x14ac:dyDescent="0.2">
      <c r="A66" s="27" t="s">
        <v>116</v>
      </c>
      <c r="B66" s="58"/>
      <c r="C66" s="58"/>
      <c r="D66" s="58"/>
      <c r="E66" s="16"/>
      <c r="F66" s="59"/>
      <c r="G66" s="59"/>
      <c r="H66" s="59"/>
    </row>
    <row r="67" spans="1:8" s="33" customFormat="1" ht="12" customHeight="1" x14ac:dyDescent="0.2">
      <c r="A67" s="55" t="s">
        <v>19</v>
      </c>
      <c r="B67" s="60"/>
      <c r="C67" s="29" t="s">
        <v>176</v>
      </c>
      <c r="D67" s="29"/>
      <c r="E67" s="29" t="s">
        <v>177</v>
      </c>
      <c r="F67" s="30">
        <v>513783790</v>
      </c>
      <c r="G67" s="30">
        <v>503525424</v>
      </c>
      <c r="H67" s="30">
        <v>549376963</v>
      </c>
    </row>
    <row r="68" spans="1:8" s="33" customFormat="1" ht="12" customHeight="1" x14ac:dyDescent="0.2">
      <c r="A68" s="27" t="s">
        <v>22</v>
      </c>
      <c r="B68" s="60"/>
      <c r="C68" s="29" t="s">
        <v>178</v>
      </c>
      <c r="D68" s="29"/>
      <c r="E68" s="29" t="s">
        <v>179</v>
      </c>
      <c r="F68" s="30">
        <v>94643620</v>
      </c>
      <c r="G68" s="30">
        <v>84764709</v>
      </c>
      <c r="H68" s="30">
        <v>87855751</v>
      </c>
    </row>
    <row r="69" spans="1:8" s="33" customFormat="1" ht="12" customHeight="1" x14ac:dyDescent="0.2">
      <c r="A69" s="55" t="s">
        <v>25</v>
      </c>
      <c r="B69" s="60"/>
      <c r="C69" s="29" t="s">
        <v>180</v>
      </c>
      <c r="D69" s="29"/>
      <c r="E69" s="29" t="s">
        <v>181</v>
      </c>
      <c r="F69" s="30">
        <v>294136476</v>
      </c>
      <c r="G69" s="30">
        <v>247054772</v>
      </c>
      <c r="H69" s="30">
        <v>305648167</v>
      </c>
    </row>
    <row r="70" spans="1:8" s="33" customFormat="1" ht="12" customHeight="1" x14ac:dyDescent="0.2">
      <c r="A70" s="27" t="s">
        <v>28</v>
      </c>
      <c r="B70" s="60"/>
      <c r="C70" s="29" t="s">
        <v>182</v>
      </c>
      <c r="D70" s="29"/>
      <c r="E70" s="29" t="s">
        <v>183</v>
      </c>
      <c r="F70" s="30">
        <v>5472934</v>
      </c>
      <c r="G70" s="30">
        <v>7340252</v>
      </c>
      <c r="H70" s="30">
        <v>8500000</v>
      </c>
    </row>
    <row r="71" spans="1:8" s="33" customFormat="1" ht="12" customHeight="1" x14ac:dyDescent="0.2">
      <c r="A71" s="55" t="s">
        <v>31</v>
      </c>
      <c r="B71" s="60"/>
      <c r="C71" s="29" t="s">
        <v>184</v>
      </c>
      <c r="D71" s="29"/>
      <c r="E71" s="29" t="s">
        <v>185</v>
      </c>
      <c r="F71" s="30">
        <f>+F72+F73+F74</f>
        <v>36604655</v>
      </c>
      <c r="G71" s="30">
        <f>+G72+G73+G74</f>
        <v>35614055</v>
      </c>
      <c r="H71" s="30">
        <f>+H72+H73+H74+H75</f>
        <v>144531546</v>
      </c>
    </row>
    <row r="72" spans="1:8" s="33" customFormat="1" ht="12" customHeight="1" x14ac:dyDescent="0.2">
      <c r="A72" s="27" t="s">
        <v>34</v>
      </c>
      <c r="B72" s="60"/>
      <c r="C72" s="29"/>
      <c r="D72" s="29" t="s">
        <v>186</v>
      </c>
      <c r="E72" s="32" t="s">
        <v>187</v>
      </c>
      <c r="F72" s="30">
        <v>18500</v>
      </c>
      <c r="G72" s="30">
        <f>1561800+160000+145885</f>
        <v>1867685</v>
      </c>
      <c r="H72" s="30">
        <v>17519597</v>
      </c>
    </row>
    <row r="73" spans="1:8" s="33" customFormat="1" ht="12" customHeight="1" x14ac:dyDescent="0.2">
      <c r="A73" s="55" t="s">
        <v>37</v>
      </c>
      <c r="B73" s="60"/>
      <c r="C73" s="29"/>
      <c r="D73" s="29" t="s">
        <v>188</v>
      </c>
      <c r="E73" s="32" t="s">
        <v>189</v>
      </c>
      <c r="F73" s="30">
        <v>27771155</v>
      </c>
      <c r="G73" s="30">
        <f>25687609+316001</f>
        <v>26003610</v>
      </c>
      <c r="H73" s="30">
        <v>17450000</v>
      </c>
    </row>
    <row r="74" spans="1:8" s="33" customFormat="1" ht="12" customHeight="1" x14ac:dyDescent="0.2">
      <c r="A74" s="27" t="s">
        <v>40</v>
      </c>
      <c r="B74" s="60"/>
      <c r="C74" s="29"/>
      <c r="D74" s="29" t="s">
        <v>190</v>
      </c>
      <c r="E74" s="32" t="s">
        <v>191</v>
      </c>
      <c r="F74" s="30">
        <v>8815000</v>
      </c>
      <c r="G74" s="30">
        <v>7742760</v>
      </c>
      <c r="H74" s="30">
        <v>14136000</v>
      </c>
    </row>
    <row r="75" spans="1:8" s="33" customFormat="1" ht="17.25" customHeight="1" x14ac:dyDescent="0.2">
      <c r="A75" s="55" t="s">
        <v>43</v>
      </c>
      <c r="B75" s="60"/>
      <c r="C75" s="29"/>
      <c r="D75" s="29" t="s">
        <v>192</v>
      </c>
      <c r="E75" s="32" t="s">
        <v>193</v>
      </c>
      <c r="F75" s="30"/>
      <c r="G75" s="30">
        <f>+G76+G77</f>
        <v>0</v>
      </c>
      <c r="H75" s="30">
        <f>+H76+H77</f>
        <v>95425949</v>
      </c>
    </row>
    <row r="76" spans="1:8" s="33" customFormat="1" ht="12" customHeight="1" x14ac:dyDescent="0.2">
      <c r="A76" s="27" t="s">
        <v>46</v>
      </c>
      <c r="B76" s="60"/>
      <c r="C76" s="29"/>
      <c r="D76" s="29"/>
      <c r="E76" s="61" t="s">
        <v>194</v>
      </c>
      <c r="F76" s="30"/>
      <c r="G76" s="30"/>
      <c r="H76" s="30">
        <v>12000000</v>
      </c>
    </row>
    <row r="77" spans="1:8" s="33" customFormat="1" ht="12" customHeight="1" x14ac:dyDescent="0.2">
      <c r="A77" s="55" t="s">
        <v>49</v>
      </c>
      <c r="B77" s="60"/>
      <c r="C77" s="29"/>
      <c r="D77" s="29"/>
      <c r="E77" s="61" t="s">
        <v>195</v>
      </c>
      <c r="F77" s="30"/>
      <c r="G77" s="30"/>
      <c r="H77" s="30">
        <v>83425949</v>
      </c>
    </row>
    <row r="78" spans="1:8" s="33" customFormat="1" ht="12" customHeight="1" x14ac:dyDescent="0.2">
      <c r="A78" s="27" t="s">
        <v>52</v>
      </c>
      <c r="B78" s="38" t="s">
        <v>196</v>
      </c>
      <c r="C78" s="38"/>
      <c r="D78" s="38"/>
      <c r="E78" s="39"/>
      <c r="F78" s="36">
        <f>+F67+F68+F69+F70+F71</f>
        <v>944641475</v>
      </c>
      <c r="G78" s="36">
        <f>+G67+G68+G69+G70+G71</f>
        <v>878299212</v>
      </c>
      <c r="H78" s="36">
        <f>+H67+H68+H69+H70+H71</f>
        <v>1095912427</v>
      </c>
    </row>
    <row r="79" spans="1:8" s="33" customFormat="1" ht="12" customHeight="1" x14ac:dyDescent="0.2">
      <c r="A79" s="55" t="s">
        <v>55</v>
      </c>
      <c r="B79" s="62" t="s">
        <v>116</v>
      </c>
      <c r="C79" s="40" t="s">
        <v>117</v>
      </c>
      <c r="D79" s="40"/>
      <c r="E79" s="40"/>
      <c r="F79" s="41"/>
      <c r="G79" s="42"/>
      <c r="H79" s="42"/>
    </row>
    <row r="80" spans="1:8" s="33" customFormat="1" ht="12" customHeight="1" x14ac:dyDescent="0.2">
      <c r="A80" s="27" t="s">
        <v>58</v>
      </c>
      <c r="B80" s="60"/>
      <c r="C80" s="29" t="s">
        <v>197</v>
      </c>
      <c r="D80" s="29"/>
      <c r="E80" s="29" t="s">
        <v>198</v>
      </c>
      <c r="F80" s="30">
        <v>510294763</v>
      </c>
      <c r="G80" s="30">
        <v>179305595</v>
      </c>
      <c r="H80" s="30">
        <v>173901250</v>
      </c>
    </row>
    <row r="81" spans="1:8" s="33" customFormat="1" ht="12" customHeight="1" x14ac:dyDescent="0.2">
      <c r="A81" s="55" t="s">
        <v>61</v>
      </c>
      <c r="B81" s="60"/>
      <c r="C81" s="29" t="s">
        <v>199</v>
      </c>
      <c r="D81" s="29"/>
      <c r="E81" s="29" t="s">
        <v>200</v>
      </c>
      <c r="F81" s="30">
        <v>87385958</v>
      </c>
      <c r="G81" s="30">
        <v>59148757</v>
      </c>
      <c r="H81" s="30">
        <v>11317386</v>
      </c>
    </row>
    <row r="82" spans="1:8" s="33" customFormat="1" ht="12" customHeight="1" x14ac:dyDescent="0.2">
      <c r="A82" s="27" t="s">
        <v>64</v>
      </c>
      <c r="B82" s="28"/>
      <c r="C82" s="29" t="s">
        <v>201</v>
      </c>
      <c r="D82" s="29"/>
      <c r="E82" s="29" t="s">
        <v>202</v>
      </c>
      <c r="F82" s="30">
        <f>+F83</f>
        <v>6038110</v>
      </c>
      <c r="G82" s="30">
        <f>+G83+G84</f>
        <v>4843235</v>
      </c>
      <c r="H82" s="30"/>
    </row>
    <row r="83" spans="1:8" s="33" customFormat="1" ht="12" customHeight="1" x14ac:dyDescent="0.2">
      <c r="A83" s="55" t="s">
        <v>67</v>
      </c>
      <c r="B83" s="60"/>
      <c r="C83" s="29"/>
      <c r="D83" s="29" t="s">
        <v>203</v>
      </c>
      <c r="E83" s="63" t="s">
        <v>204</v>
      </c>
      <c r="F83" s="30">
        <v>6038110</v>
      </c>
      <c r="G83" s="30">
        <v>4843235</v>
      </c>
      <c r="H83" s="30"/>
    </row>
    <row r="84" spans="1:8" s="33" customFormat="1" ht="12" customHeight="1" x14ac:dyDescent="0.2">
      <c r="A84" s="27" t="s">
        <v>70</v>
      </c>
      <c r="B84" s="28"/>
      <c r="C84" s="29"/>
      <c r="D84" s="29" t="s">
        <v>205</v>
      </c>
      <c r="E84" s="63" t="s">
        <v>206</v>
      </c>
      <c r="F84" s="30">
        <f>+G84+H84+I84</f>
        <v>0</v>
      </c>
      <c r="G84" s="30"/>
      <c r="H84" s="30"/>
    </row>
    <row r="85" spans="1:8" s="33" customFormat="1" ht="12" customHeight="1" x14ac:dyDescent="0.2">
      <c r="A85" s="55" t="s">
        <v>73</v>
      </c>
      <c r="B85" s="64" t="s">
        <v>207</v>
      </c>
      <c r="C85" s="64"/>
      <c r="D85" s="64"/>
      <c r="E85" s="65"/>
      <c r="F85" s="36">
        <f>+F80+F81+F82</f>
        <v>603718831</v>
      </c>
      <c r="G85" s="36">
        <f>+G80+G81+G82</f>
        <v>243297587</v>
      </c>
      <c r="H85" s="36">
        <f>+H80+H81+H82</f>
        <v>185218636</v>
      </c>
    </row>
    <row r="86" spans="1:8" s="33" customFormat="1" ht="12" customHeight="1" x14ac:dyDescent="0.2">
      <c r="A86" s="27" t="s">
        <v>76</v>
      </c>
      <c r="B86" s="46" t="s">
        <v>149</v>
      </c>
      <c r="C86" s="46"/>
      <c r="D86" s="46"/>
      <c r="E86" s="47" t="s">
        <v>208</v>
      </c>
      <c r="F86" s="36">
        <f>+F85+F78</f>
        <v>1548360306</v>
      </c>
      <c r="G86" s="36">
        <f>+G85+G78</f>
        <v>1121596799</v>
      </c>
      <c r="H86" s="36">
        <f>+H85+H78</f>
        <v>1281131063</v>
      </c>
    </row>
    <row r="87" spans="1:8" s="33" customFormat="1" ht="12" customHeight="1" x14ac:dyDescent="0.2">
      <c r="A87" s="55" t="s">
        <v>79</v>
      </c>
      <c r="B87" s="62" t="s">
        <v>19</v>
      </c>
      <c r="C87" s="48" t="s">
        <v>152</v>
      </c>
      <c r="D87" s="48"/>
      <c r="E87" s="48"/>
      <c r="F87" s="49"/>
      <c r="G87" s="42"/>
      <c r="H87" s="42"/>
    </row>
    <row r="88" spans="1:8" s="33" customFormat="1" ht="12" customHeight="1" x14ac:dyDescent="0.2">
      <c r="A88" s="27" t="s">
        <v>82</v>
      </c>
      <c r="B88" s="60"/>
      <c r="C88" s="29" t="s">
        <v>209</v>
      </c>
      <c r="D88" s="29"/>
      <c r="E88" s="29" t="s">
        <v>210</v>
      </c>
      <c r="F88" s="30">
        <f>+F91</f>
        <v>13833523</v>
      </c>
      <c r="G88" s="30">
        <f>+G89</f>
        <v>21454478</v>
      </c>
      <c r="H88" s="30">
        <f>+H89</f>
        <v>24625212</v>
      </c>
    </row>
    <row r="89" spans="1:8" s="33" customFormat="1" ht="12" customHeight="1" x14ac:dyDescent="0.2">
      <c r="A89" s="55" t="s">
        <v>85</v>
      </c>
      <c r="B89" s="60"/>
      <c r="C89" s="29"/>
      <c r="D89" s="29" t="s">
        <v>211</v>
      </c>
      <c r="E89" s="29" t="s">
        <v>212</v>
      </c>
      <c r="F89" s="30"/>
      <c r="G89" s="30">
        <f>+G90+G91+G92</f>
        <v>21454478</v>
      </c>
      <c r="H89" s="30">
        <f>+H90+H91+H92</f>
        <v>24625212</v>
      </c>
    </row>
    <row r="90" spans="1:8" s="33" customFormat="1" ht="12" customHeight="1" x14ac:dyDescent="0.2">
      <c r="A90" s="27" t="s">
        <v>88</v>
      </c>
      <c r="B90" s="60"/>
      <c r="C90" s="29"/>
      <c r="D90" s="29" t="s">
        <v>213</v>
      </c>
      <c r="E90" s="32" t="s">
        <v>214</v>
      </c>
      <c r="F90" s="30"/>
      <c r="G90" s="30">
        <v>6000000</v>
      </c>
      <c r="H90" s="30">
        <v>6000000</v>
      </c>
    </row>
    <row r="91" spans="1:8" s="33" customFormat="1" ht="12" customHeight="1" x14ac:dyDescent="0.2">
      <c r="A91" s="55" t="s">
        <v>91</v>
      </c>
      <c r="B91" s="60"/>
      <c r="C91" s="29"/>
      <c r="D91" s="29" t="s">
        <v>215</v>
      </c>
      <c r="E91" s="32" t="s">
        <v>216</v>
      </c>
      <c r="F91" s="30">
        <v>13833523</v>
      </c>
      <c r="G91" s="30">
        <v>15454478</v>
      </c>
      <c r="H91" s="30">
        <v>18625212</v>
      </c>
    </row>
    <row r="92" spans="1:8" s="33" customFormat="1" ht="12" customHeight="1" x14ac:dyDescent="0.2">
      <c r="A92" s="27" t="s">
        <v>94</v>
      </c>
      <c r="B92" s="60"/>
      <c r="C92" s="29"/>
      <c r="D92" s="29"/>
      <c r="E92" s="66"/>
      <c r="F92" s="30"/>
      <c r="G92" s="30"/>
      <c r="H92" s="30"/>
    </row>
    <row r="93" spans="1:8" s="33" customFormat="1" ht="12" customHeight="1" x14ac:dyDescent="0.2">
      <c r="A93" s="55" t="s">
        <v>97</v>
      </c>
      <c r="B93" s="46"/>
      <c r="C93" s="46"/>
      <c r="D93" s="46"/>
      <c r="E93" s="47" t="s">
        <v>217</v>
      </c>
      <c r="F93" s="36">
        <f>+F88</f>
        <v>13833523</v>
      </c>
      <c r="G93" s="36">
        <f>+G88</f>
        <v>21454478</v>
      </c>
      <c r="H93" s="36">
        <f>+H88</f>
        <v>24625212</v>
      </c>
    </row>
    <row r="94" spans="1:8" s="33" customFormat="1" ht="16.5" customHeight="1" x14ac:dyDescent="0.25">
      <c r="A94" s="27" t="s">
        <v>100</v>
      </c>
      <c r="B94" s="51" t="s">
        <v>218</v>
      </c>
      <c r="C94" s="52"/>
      <c r="D94" s="52"/>
      <c r="E94" s="53"/>
      <c r="F94" s="54">
        <f>+F93+F86</f>
        <v>1562193829</v>
      </c>
      <c r="G94" s="54">
        <f>+G93+G86</f>
        <v>1143051277</v>
      </c>
      <c r="H94" s="54">
        <f>+H93+H86</f>
        <v>1305756275</v>
      </c>
    </row>
    <row r="95" spans="1:8" s="33" customFormat="1" ht="12" customHeight="1" x14ac:dyDescent="0.2">
      <c r="A95" s="1"/>
      <c r="B95" s="2"/>
      <c r="C95" s="3"/>
      <c r="D95" s="3"/>
      <c r="E95" s="3"/>
      <c r="F95" s="3"/>
      <c r="G95" s="3"/>
      <c r="H95" s="3"/>
    </row>
    <row r="96" spans="1:8" s="33" customFormat="1" ht="12" customHeight="1" x14ac:dyDescent="0.2">
      <c r="A96" s="1"/>
      <c r="B96" s="2"/>
      <c r="C96" s="3"/>
      <c r="D96" s="3"/>
      <c r="E96" s="3"/>
      <c r="F96" s="3"/>
      <c r="G96" s="3"/>
      <c r="H96" s="3"/>
    </row>
    <row r="97" spans="1:10" s="33" customFormat="1" ht="24" customHeight="1" x14ac:dyDescent="0.2">
      <c r="A97" s="1"/>
      <c r="B97" s="2"/>
      <c r="C97" s="3"/>
      <c r="D97" s="3"/>
      <c r="E97" s="3"/>
      <c r="F97" s="67"/>
      <c r="G97" s="67"/>
      <c r="H97" s="67"/>
      <c r="J97" s="68"/>
    </row>
    <row r="98" spans="1:10" s="33" customFormat="1" ht="12" customHeight="1" x14ac:dyDescent="0.2">
      <c r="A98" s="1"/>
      <c r="B98" s="2"/>
      <c r="C98" s="3"/>
      <c r="D98" s="3"/>
      <c r="E98" s="3"/>
      <c r="F98" s="67"/>
      <c r="G98" s="3"/>
      <c r="H98" s="3"/>
      <c r="J98" s="68"/>
    </row>
    <row r="99" spans="1:10" s="33" customFormat="1" ht="15" customHeight="1" x14ac:dyDescent="0.2">
      <c r="A99" s="1"/>
      <c r="B99" s="2"/>
      <c r="C99" s="3"/>
      <c r="D99" s="3"/>
      <c r="E99" s="3"/>
      <c r="F99" s="3"/>
      <c r="G99" s="3"/>
      <c r="H99" s="3"/>
      <c r="J99" s="68"/>
    </row>
    <row r="100" spans="1:10" s="33" customFormat="1" ht="12.95" customHeight="1" x14ac:dyDescent="0.2">
      <c r="A100" s="1"/>
      <c r="B100" s="2"/>
      <c r="C100" s="3"/>
      <c r="D100" s="3"/>
      <c r="E100" s="3"/>
      <c r="F100" s="67"/>
      <c r="G100" s="3"/>
      <c r="H100" s="3"/>
    </row>
    <row r="101" spans="1:10" ht="16.5" customHeight="1" x14ac:dyDescent="0.25">
      <c r="F101" s="67"/>
    </row>
    <row r="102" spans="1:10" x14ac:dyDescent="0.25">
      <c r="F102" s="67"/>
    </row>
    <row r="103" spans="1:10" s="31" customFormat="1" ht="12" customHeight="1" x14ac:dyDescent="0.2">
      <c r="A103" s="1"/>
      <c r="B103" s="2"/>
      <c r="C103" s="3"/>
      <c r="D103" s="3"/>
      <c r="E103" s="3"/>
      <c r="F103" s="67"/>
      <c r="G103" s="3"/>
      <c r="H103" s="3"/>
    </row>
    <row r="104" spans="1:10" ht="12" customHeight="1" x14ac:dyDescent="0.25"/>
    <row r="105" spans="1:10" ht="12" customHeight="1" x14ac:dyDescent="0.25"/>
    <row r="106" spans="1:10" ht="12" customHeight="1" x14ac:dyDescent="0.25"/>
    <row r="107" spans="1:10" ht="12" customHeight="1" x14ac:dyDescent="0.25"/>
    <row r="108" spans="1:10" ht="12" customHeight="1" x14ac:dyDescent="0.25"/>
    <row r="109" spans="1:10" ht="12" customHeight="1" x14ac:dyDescent="0.25"/>
    <row r="110" spans="1:10" ht="12" customHeight="1" x14ac:dyDescent="0.25"/>
    <row r="111" spans="1:10" ht="12" customHeight="1" x14ac:dyDescent="0.25"/>
    <row r="112" spans="1:10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spans="1:10" ht="12" customHeight="1" x14ac:dyDescent="0.25"/>
    <row r="146" spans="1:10" ht="12" customHeight="1" x14ac:dyDescent="0.25"/>
    <row r="147" spans="1:10" ht="12" customHeight="1" x14ac:dyDescent="0.25"/>
    <row r="148" spans="1:10" ht="12" customHeight="1" x14ac:dyDescent="0.25"/>
    <row r="149" spans="1:10" ht="12" customHeight="1" x14ac:dyDescent="0.25"/>
    <row r="150" spans="1:10" ht="12" customHeight="1" x14ac:dyDescent="0.25"/>
    <row r="151" spans="1:10" ht="12" customHeight="1" x14ac:dyDescent="0.25"/>
    <row r="152" spans="1:10" ht="12" customHeight="1" x14ac:dyDescent="0.25"/>
    <row r="153" spans="1:10" ht="12" customHeight="1" x14ac:dyDescent="0.25"/>
    <row r="154" spans="1:10" ht="12" customHeight="1" x14ac:dyDescent="0.25"/>
    <row r="155" spans="1:10" ht="12" customHeight="1" x14ac:dyDescent="0.25"/>
    <row r="156" spans="1:10" ht="12" customHeight="1" x14ac:dyDescent="0.25"/>
    <row r="157" spans="1:10" ht="12" customHeight="1" x14ac:dyDescent="0.25"/>
    <row r="158" spans="1:10" ht="12" customHeight="1" x14ac:dyDescent="0.25"/>
    <row r="159" spans="1:10" ht="15" customHeight="1" x14ac:dyDescent="0.25">
      <c r="J159" s="69"/>
    </row>
    <row r="160" spans="1:10" s="33" customFormat="1" ht="12.95" customHeight="1" x14ac:dyDescent="0.2">
      <c r="A160" s="1"/>
      <c r="B160" s="2"/>
      <c r="C160" s="3"/>
      <c r="D160" s="3"/>
      <c r="E160" s="3"/>
      <c r="F160" s="3"/>
      <c r="G160" s="3"/>
      <c r="H160" s="3"/>
    </row>
    <row r="164" ht="16.5" customHeight="1" x14ac:dyDescent="0.25"/>
  </sheetData>
  <mergeCells count="13">
    <mergeCell ref="B94:E94"/>
    <mergeCell ref="B61:E61"/>
    <mergeCell ref="C65:F65"/>
    <mergeCell ref="B78:E78"/>
    <mergeCell ref="C79:F79"/>
    <mergeCell ref="B85:E85"/>
    <mergeCell ref="C87:F87"/>
    <mergeCell ref="A3:D3"/>
    <mergeCell ref="C6:F6"/>
    <mergeCell ref="B39:E39"/>
    <mergeCell ref="C40:F40"/>
    <mergeCell ref="B51:E51"/>
    <mergeCell ref="C53:F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2021-02-26T07:16:34Z</dcterms:created>
  <dcterms:modified xsi:type="dcterms:W3CDTF">2021-02-26T07:17:02Z</dcterms:modified>
</cp:coreProperties>
</file>