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459DF51C-4785-4FE7-BC3C-C1079640341F}" xr6:coauthVersionLast="45" xr6:coauthVersionMax="45" xr10:uidLastSave="{00000000-0000-0000-0000-000000000000}"/>
  <bookViews>
    <workbookView xWindow="810" yWindow="-120" windowWidth="28110" windowHeight="18240" xr2:uid="{6E39CD4E-B8F6-48E2-886D-5B4F4218B2C6}"/>
  </bookViews>
  <sheets>
    <sheet name="1c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'1c.mell.'!$6:$7</definedName>
    <definedName name="_xlnm.Print_Area" localSheetId="0">'1c.mell.'!$A$1:$B$53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56" i="1" s="1"/>
  <c r="E53" i="1"/>
  <c r="G52" i="1"/>
  <c r="H52" i="1" s="1"/>
  <c r="B52" i="1"/>
  <c r="H51" i="1"/>
  <c r="B51" i="1"/>
  <c r="H50" i="1"/>
  <c r="G50" i="1"/>
  <c r="B50" i="1"/>
  <c r="H47" i="1"/>
  <c r="G47" i="1"/>
  <c r="F47" i="1"/>
  <c r="F53" i="1" s="1"/>
  <c r="E47" i="1"/>
  <c r="B47" i="1"/>
  <c r="H46" i="1"/>
  <c r="H45" i="1"/>
  <c r="B45" i="1"/>
  <c r="H44" i="1"/>
  <c r="B44" i="1"/>
  <c r="H43" i="1"/>
  <c r="H42" i="1"/>
  <c r="H40" i="1"/>
  <c r="H39" i="1"/>
  <c r="D36" i="1"/>
  <c r="D53" i="1" s="1"/>
  <c r="B36" i="1"/>
  <c r="H35" i="1"/>
  <c r="H34" i="1"/>
  <c r="H33" i="1"/>
  <c r="H32" i="1"/>
  <c r="H30" i="1"/>
  <c r="G30" i="1"/>
  <c r="G53" i="1" s="1"/>
  <c r="B30" i="1"/>
  <c r="B48" i="1" s="1"/>
  <c r="B53" i="1" s="1"/>
  <c r="H29" i="1"/>
  <c r="H28" i="1"/>
  <c r="C28" i="1"/>
  <c r="H27" i="1"/>
  <c r="C27" i="1"/>
  <c r="H26" i="1"/>
  <c r="C26" i="1"/>
  <c r="H25" i="1"/>
  <c r="C25" i="1"/>
  <c r="H24" i="1"/>
  <c r="H23" i="1"/>
  <c r="C23" i="1"/>
  <c r="H22" i="1"/>
  <c r="H21" i="1"/>
  <c r="C21" i="1"/>
  <c r="H20" i="1"/>
  <c r="H19" i="1"/>
  <c r="H18" i="1"/>
  <c r="H17" i="1"/>
  <c r="C17" i="1"/>
  <c r="H16" i="1"/>
  <c r="C16" i="1"/>
  <c r="H15" i="1"/>
  <c r="C15" i="1"/>
  <c r="H14" i="1"/>
  <c r="C14" i="1"/>
  <c r="H13" i="1"/>
  <c r="H12" i="1"/>
  <c r="C12" i="1"/>
  <c r="H11" i="1"/>
  <c r="H10" i="1"/>
  <c r="C10" i="1"/>
  <c r="H36" i="1" l="1"/>
  <c r="H53" i="1" s="1"/>
</calcChain>
</file>

<file path=xl/sharedStrings.xml><?xml version="1.0" encoding="utf-8"?>
<sst xmlns="http://schemas.openxmlformats.org/spreadsheetml/2006/main" count="66" uniqueCount="62">
  <si>
    <t>1/c. sz. melléklet</t>
  </si>
  <si>
    <t>Szentes Város Önkormányzata</t>
  </si>
  <si>
    <t>2020. évi központi kezelésű fejlesztési célú bevételei</t>
  </si>
  <si>
    <t>eFt-ban</t>
  </si>
  <si>
    <t>Megnevezés</t>
  </si>
  <si>
    <t>2020. évi</t>
  </si>
  <si>
    <t xml:space="preserve">013350 </t>
  </si>
  <si>
    <t xml:space="preserve">018030 </t>
  </si>
  <si>
    <t>045160</t>
  </si>
  <si>
    <t>066020</t>
  </si>
  <si>
    <t>előirányzat</t>
  </si>
  <si>
    <t>Az önkormányzati vagyonnal való gazdálkodással kapcsolatos feladatok</t>
  </si>
  <si>
    <t>Támogatási célú finanszírozási műveletek</t>
  </si>
  <si>
    <t>Közutak, hidak, alagutak üzemeltetése, fenntartása</t>
  </si>
  <si>
    <t>Város-, községgazdálkodási egyéb szolgáltatások</t>
  </si>
  <si>
    <t>Öszesen</t>
  </si>
  <si>
    <t>I. Működési bevételek</t>
  </si>
  <si>
    <t>Tulajdonosi bevételek</t>
  </si>
  <si>
    <t>Egyéb bérleti díj - Coala Hungary Kft.</t>
  </si>
  <si>
    <t xml:space="preserve"> - FODI Földmunka Kft.</t>
  </si>
  <si>
    <t xml:space="preserve"> - Alföldvíz Zrt.</t>
  </si>
  <si>
    <t xml:space="preserve"> - L-Direct Kft. </t>
  </si>
  <si>
    <t xml:space="preserve"> - Vodafone Zrt.</t>
  </si>
  <si>
    <t xml:space="preserve"> - Mozaik Mozi </t>
  </si>
  <si>
    <t xml:space="preserve"> - FBH-NP Közszolgáltató Nkft.</t>
  </si>
  <si>
    <t xml:space="preserve"> - Hódmezővásárhelyi Szakképzési Centrum ( Rákóczi Ferenc utca 98.)</t>
  </si>
  <si>
    <t xml:space="preserve"> - útszakasz bérleti díj, egyéb terület </t>
  </si>
  <si>
    <t>Kiszámlázott ÁFA</t>
  </si>
  <si>
    <t>tárgyi eszköz értékesítés ÁFÁ-ja</t>
  </si>
  <si>
    <t>bérleti díj áfa bevétele - Coala Hungary Kft.</t>
  </si>
  <si>
    <t xml:space="preserve"> - L-Direct Kft.</t>
  </si>
  <si>
    <t xml:space="preserve"> - Mozaik Mozi</t>
  </si>
  <si>
    <t xml:space="preserve">             - FBH-NP Közszolgáltató Nkft.</t>
  </si>
  <si>
    <t xml:space="preserve">             - Hódmezővásárhelyi Szakképzési Centrum ( Rákóczi Ferenc utca 98.)</t>
  </si>
  <si>
    <t>I. Működési bevételek összesen</t>
  </si>
  <si>
    <t>II. Felhalmozási bevételek</t>
  </si>
  <si>
    <t>FBH Kft. részére ingóság értékesítése</t>
  </si>
  <si>
    <t>Ipari Csarnok értékesítés</t>
  </si>
  <si>
    <t>Ingatlan értékesítés  Hungerit Zrt.</t>
  </si>
  <si>
    <t>Petőfi u. 1. 2.lh. 1/2 és 1/2A lakások értékesítése</t>
  </si>
  <si>
    <t>II. Felhalmozási bevételek összesen</t>
  </si>
  <si>
    <t>III. Felhalmozási célú átvett pénzeszközök</t>
  </si>
  <si>
    <t>Felhalmozási célú visszatérítendő támogatások, kölcsönök visszatérülése államháztartáson belül</t>
  </si>
  <si>
    <t>Lakástámogatási hiteltörlesztés</t>
  </si>
  <si>
    <t>Panel Programból kamatmentes kölcsön visszatérítése</t>
  </si>
  <si>
    <t>Egyéb felhalmozási célú átvett pénzeszközök</t>
  </si>
  <si>
    <t xml:space="preserve">Interreg-IPA Magyarország-Szerbia Határon Átnyúló Együttműködési Program HUSRB/1602 </t>
  </si>
  <si>
    <t>LEADER pályázat (tanösvény kialakítása a Termál tónál) VP6-19.2.1-6-5-17</t>
  </si>
  <si>
    <t>Interreg-IPA Magyarország-Szerbia Határon Átnyúló Együttműködési Program HUSRB/1903 kulturális és turisztikai program</t>
  </si>
  <si>
    <t>Interreg-IPA Magyarország-Szerbia Határon Átnyúló Együttműködési Program HUSRB/1903 határmenti sport program</t>
  </si>
  <si>
    <t xml:space="preserve">TOP-3.1.1-15-CS1-2016-00010 "Bringázz Szentesen - kerékpárosbarát fejlesztés" </t>
  </si>
  <si>
    <t>III. Felhalmozási célú átvett pénzeszközök összesen:</t>
  </si>
  <si>
    <t>Költségvetési bevételek összesen:</t>
  </si>
  <si>
    <t>IV. Finanszírozási bevételek</t>
  </si>
  <si>
    <t>Hitel</t>
  </si>
  <si>
    <t xml:space="preserve">Fejlesztési célú maradvány </t>
  </si>
  <si>
    <t>IV. Finanszírozási bevételek összesen:</t>
  </si>
  <si>
    <t>Bevételek mindösszesen</t>
  </si>
  <si>
    <r>
      <t>Dr. Sipos Ferenc Parkerdő otthon gázenergia felhasználásának termálenergiára történő kiváltása 210/2015.(X.30.)</t>
    </r>
    <r>
      <rPr>
        <sz val="12"/>
        <color indexed="10"/>
        <rFont val="Times New Roman"/>
        <family val="1"/>
        <charset val="238"/>
      </rPr>
      <t xml:space="preserve"> </t>
    </r>
  </si>
  <si>
    <t>Sportcsarnok távfűtésre kapcsolása pályázati támogatás+önerő</t>
  </si>
  <si>
    <t>50 KW-os naperőmű létesítése a strand termálkútjához pályázati támogatás+önerő</t>
  </si>
  <si>
    <t>2x500 KW-os Naperőmű telep létesítése 62/2016(XII.28.) NFM pályázati támogatás+önerő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</si>
</sst>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Times New Roman"/>
      <charset val="238"/>
    </font>
    <font>
      <sz val="12"/>
      <name val="Times New Roman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2" fillId="0" borderId="0" xfId="1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1" applyFont="1" applyAlignment="1">
      <alignment horizontal="right"/>
    </xf>
    <xf numFmtId="0" fontId="3" fillId="0" borderId="1" xfId="3" applyFont="1" applyBorder="1" applyAlignment="1">
      <alignment horizontal="left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3" fillId="0" borderId="3" xfId="5" quotePrefix="1" applyFont="1" applyBorder="1" applyAlignment="1">
      <alignment horizontal="center" vertical="top" wrapText="1"/>
    </xf>
    <xf numFmtId="0" fontId="3" fillId="0" borderId="4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7" fillId="0" borderId="7" xfId="6" applyFont="1" applyBorder="1"/>
    <xf numFmtId="2" fontId="3" fillId="0" borderId="7" xfId="4" applyNumberFormat="1" applyFont="1" applyBorder="1" applyAlignment="1">
      <alignment vertical="center" wrapText="1"/>
    </xf>
    <xf numFmtId="3" fontId="2" fillId="0" borderId="0" xfId="1" applyNumberFormat="1"/>
    <xf numFmtId="0" fontId="8" fillId="0" borderId="8" xfId="6" applyFont="1" applyBorder="1"/>
    <xf numFmtId="2" fontId="3" fillId="0" borderId="8" xfId="4" applyNumberFormat="1" applyFont="1" applyBorder="1" applyAlignment="1">
      <alignment vertical="center" wrapText="1"/>
    </xf>
    <xf numFmtId="0" fontId="3" fillId="0" borderId="8" xfId="2" applyFont="1" applyBorder="1" applyAlignment="1">
      <alignment horizontal="left"/>
    </xf>
    <xf numFmtId="3" fontId="3" fillId="0" borderId="8" xfId="2" applyNumberFormat="1" applyFont="1" applyBorder="1"/>
    <xf numFmtId="0" fontId="3" fillId="0" borderId="8" xfId="2" applyFont="1" applyBorder="1" applyAlignment="1">
      <alignment horizontal="left" indent="8"/>
    </xf>
    <xf numFmtId="0" fontId="3" fillId="0" borderId="8" xfId="2" quotePrefix="1" applyFont="1" applyBorder="1" applyAlignment="1">
      <alignment horizontal="left" indent="8"/>
    </xf>
    <xf numFmtId="0" fontId="8" fillId="0" borderId="8" xfId="2" applyFont="1" applyBorder="1" applyAlignment="1">
      <alignment horizontal="left"/>
    </xf>
    <xf numFmtId="0" fontId="3" fillId="0" borderId="8" xfId="6" applyFont="1" applyBorder="1" applyAlignment="1">
      <alignment horizontal="left" indent="1"/>
    </xf>
    <xf numFmtId="0" fontId="3" fillId="0" borderId="8" xfId="2" quotePrefix="1" applyFont="1" applyBorder="1" applyAlignment="1">
      <alignment horizontal="left" indent="12"/>
    </xf>
    <xf numFmtId="0" fontId="3" fillId="0" borderId="8" xfId="2" applyFont="1" applyBorder="1" applyAlignment="1">
      <alignment horizontal="left" indent="12"/>
    </xf>
    <xf numFmtId="0" fontId="3" fillId="0" borderId="9" xfId="2" quotePrefix="1" applyFont="1" applyBorder="1" applyAlignment="1">
      <alignment horizontal="left" wrapText="1" indent="12"/>
    </xf>
    <xf numFmtId="3" fontId="3" fillId="0" borderId="9" xfId="2" applyNumberFormat="1" applyFont="1" applyBorder="1"/>
    <xf numFmtId="0" fontId="7" fillId="0" borderId="10" xfId="6" applyFont="1" applyBorder="1"/>
    <xf numFmtId="3" fontId="7" fillId="0" borderId="10" xfId="2" applyNumberFormat="1" applyFont="1" applyBorder="1"/>
    <xf numFmtId="3" fontId="2" fillId="0" borderId="11" xfId="1" applyNumberFormat="1" applyBorder="1"/>
    <xf numFmtId="3" fontId="9" fillId="0" borderId="7" xfId="2" applyNumberFormat="1" applyFont="1" applyBorder="1"/>
    <xf numFmtId="3" fontId="10" fillId="0" borderId="0" xfId="1" applyNumberFormat="1" applyFont="1"/>
    <xf numFmtId="0" fontId="10" fillId="0" borderId="0" xfId="1" applyFont="1"/>
    <xf numFmtId="0" fontId="3" fillId="0" borderId="8" xfId="6" applyFont="1" applyBorder="1" applyAlignment="1">
      <alignment wrapText="1"/>
    </xf>
    <xf numFmtId="3" fontId="9" fillId="0" borderId="8" xfId="2" applyNumberFormat="1" applyFont="1" applyBorder="1"/>
    <xf numFmtId="0" fontId="3" fillId="0" borderId="8" xfId="6" applyFont="1" applyBorder="1" applyAlignment="1">
      <alignment horizontal="left"/>
    </xf>
    <xf numFmtId="0" fontId="8" fillId="0" borderId="8" xfId="6" applyFont="1" applyBorder="1" applyAlignment="1">
      <alignment horizontal="left"/>
    </xf>
    <xf numFmtId="3" fontId="11" fillId="0" borderId="8" xfId="2" applyNumberFormat="1" applyFont="1" applyBorder="1"/>
    <xf numFmtId="0" fontId="3" fillId="0" borderId="8" xfId="6" applyFont="1" applyBorder="1"/>
    <xf numFmtId="0" fontId="3" fillId="0" borderId="12" xfId="6" applyFont="1" applyBorder="1"/>
    <xf numFmtId="3" fontId="3" fillId="0" borderId="8" xfId="7" applyNumberFormat="1" applyFont="1" applyBorder="1"/>
    <xf numFmtId="0" fontId="3" fillId="0" borderId="12" xfId="0" applyFont="1" applyBorder="1" applyAlignment="1">
      <alignment horizontal="justify" vertical="top" wrapText="1"/>
    </xf>
    <xf numFmtId="0" fontId="9" fillId="0" borderId="10" xfId="6" applyFont="1" applyBorder="1"/>
    <xf numFmtId="3" fontId="9" fillId="0" borderId="10" xfId="2" applyNumberFormat="1" applyFont="1" applyBorder="1"/>
    <xf numFmtId="0" fontId="2" fillId="0" borderId="11" xfId="1" applyBorder="1"/>
    <xf numFmtId="0" fontId="9" fillId="0" borderId="10" xfId="8" quotePrefix="1" applyFont="1" applyBorder="1"/>
  </cellXfs>
  <cellStyles count="9">
    <cellStyle name="Normál" xfId="0" builtinId="0"/>
    <cellStyle name="Normál 2" xfId="5" xr:uid="{54CB8A79-801A-445F-8ECE-BC8D9E4DE553}"/>
    <cellStyle name="Normál_01K1" xfId="4" xr:uid="{9E447F23-6CE1-4456-A828-867F2C3A0553}"/>
    <cellStyle name="Normál_01k1b" xfId="6" xr:uid="{DBC2DF13-1149-4BC1-B363-BE488BCF6F95}"/>
    <cellStyle name="Normál_2002KM" xfId="3" xr:uid="{953D3169-A92A-421D-BAAD-123E3B4D783A}"/>
    <cellStyle name="Normál_2008km" xfId="2" xr:uid="{CFF07671-0DA5-422D-AB4F-26C9FF4D31D7}"/>
    <cellStyle name="Normál_2016 kt" xfId="1" xr:uid="{EDB25188-3382-4227-B7AF-FD757FD9091E}"/>
    <cellStyle name="Normál_2017 fejlesztés- (1)" xfId="7" xr:uid="{26AC94FD-8BDE-400C-846E-B6DC416391CF}"/>
    <cellStyle name="Normál_Koncepcióhoz tábla" xfId="8" xr:uid="{21E34EFD-35DA-4F73-AC6C-53B06CCB8B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2">
          <cell r="E122">
            <v>2450090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2AA2-0D9F-4FBA-943B-71E92AD54B9E}">
  <dimension ref="A1:V63"/>
  <sheetViews>
    <sheetView tabSelected="1" topLeftCell="A4" workbookViewId="0">
      <pane xSplit="3" ySplit="4" topLeftCell="D26" activePane="bottomRight" state="frozen"/>
      <selection activeCell="A4" sqref="A4"/>
      <selection pane="topRight" activeCell="D4" sqref="D4"/>
      <selection pane="bottomLeft" activeCell="A8" sqref="A8"/>
      <selection pane="bottomRight" activeCell="D34" sqref="D34"/>
    </sheetView>
  </sheetViews>
  <sheetFormatPr defaultColWidth="8" defaultRowHeight="12.75" x14ac:dyDescent="0.2"/>
  <cols>
    <col min="1" max="1" width="90.875" style="2" customWidth="1"/>
    <col min="2" max="2" width="9.875" style="2" customWidth="1"/>
    <col min="3" max="3" width="11.25" style="2" hidden="1" customWidth="1"/>
    <col min="4" max="4" width="17.625" style="2" customWidth="1"/>
    <col min="5" max="5" width="11.875" style="2" customWidth="1"/>
    <col min="6" max="6" width="12.25" style="2" customWidth="1"/>
    <col min="7" max="7" width="10.375" style="2" customWidth="1"/>
    <col min="8" max="10" width="8.75" style="2" customWidth="1"/>
    <col min="11" max="11" width="13" style="2" customWidth="1"/>
    <col min="12" max="12" width="8" style="2" customWidth="1"/>
    <col min="13" max="13" width="10.25" style="2" customWidth="1"/>
    <col min="14" max="14" width="8.875" style="2" customWidth="1"/>
    <col min="15" max="15" width="9.125" style="2" customWidth="1"/>
    <col min="16" max="18" width="8.875" style="2" customWidth="1"/>
    <col min="19" max="19" width="10.5" style="2" customWidth="1"/>
    <col min="20" max="20" width="11.875" style="2" customWidth="1"/>
    <col min="21" max="21" width="13.75" style="2" customWidth="1"/>
    <col min="22" max="22" width="10.625" style="2" customWidth="1"/>
    <col min="23" max="256" width="8" style="2"/>
    <col min="257" max="257" width="90.875" style="2" customWidth="1"/>
    <col min="258" max="258" width="9.875" style="2" customWidth="1"/>
    <col min="259" max="259" width="0" style="2" hidden="1" customWidth="1"/>
    <col min="260" max="260" width="17.625" style="2" customWidth="1"/>
    <col min="261" max="261" width="11.875" style="2" customWidth="1"/>
    <col min="262" max="262" width="12.25" style="2" customWidth="1"/>
    <col min="263" max="263" width="10.375" style="2" customWidth="1"/>
    <col min="264" max="266" width="8.75" style="2" customWidth="1"/>
    <col min="267" max="267" width="13" style="2" customWidth="1"/>
    <col min="268" max="268" width="8" style="2"/>
    <col min="269" max="269" width="10.25" style="2" customWidth="1"/>
    <col min="270" max="270" width="8.875" style="2" customWidth="1"/>
    <col min="271" max="271" width="9.125" style="2" customWidth="1"/>
    <col min="272" max="274" width="8.875" style="2" customWidth="1"/>
    <col min="275" max="275" width="10.5" style="2" customWidth="1"/>
    <col min="276" max="276" width="11.875" style="2" customWidth="1"/>
    <col min="277" max="277" width="13.75" style="2" customWidth="1"/>
    <col min="278" max="278" width="10.625" style="2" customWidth="1"/>
    <col min="279" max="512" width="8" style="2"/>
    <col min="513" max="513" width="90.875" style="2" customWidth="1"/>
    <col min="514" max="514" width="9.875" style="2" customWidth="1"/>
    <col min="515" max="515" width="0" style="2" hidden="1" customWidth="1"/>
    <col min="516" max="516" width="17.625" style="2" customWidth="1"/>
    <col min="517" max="517" width="11.875" style="2" customWidth="1"/>
    <col min="518" max="518" width="12.25" style="2" customWidth="1"/>
    <col min="519" max="519" width="10.375" style="2" customWidth="1"/>
    <col min="520" max="522" width="8.75" style="2" customWidth="1"/>
    <col min="523" max="523" width="13" style="2" customWidth="1"/>
    <col min="524" max="524" width="8" style="2"/>
    <col min="525" max="525" width="10.25" style="2" customWidth="1"/>
    <col min="526" max="526" width="8.875" style="2" customWidth="1"/>
    <col min="527" max="527" width="9.125" style="2" customWidth="1"/>
    <col min="528" max="530" width="8.875" style="2" customWidth="1"/>
    <col min="531" max="531" width="10.5" style="2" customWidth="1"/>
    <col min="532" max="532" width="11.875" style="2" customWidth="1"/>
    <col min="533" max="533" width="13.75" style="2" customWidth="1"/>
    <col min="534" max="534" width="10.625" style="2" customWidth="1"/>
    <col min="535" max="768" width="8" style="2"/>
    <col min="769" max="769" width="90.875" style="2" customWidth="1"/>
    <col min="770" max="770" width="9.875" style="2" customWidth="1"/>
    <col min="771" max="771" width="0" style="2" hidden="1" customWidth="1"/>
    <col min="772" max="772" width="17.625" style="2" customWidth="1"/>
    <col min="773" max="773" width="11.875" style="2" customWidth="1"/>
    <col min="774" max="774" width="12.25" style="2" customWidth="1"/>
    <col min="775" max="775" width="10.375" style="2" customWidth="1"/>
    <col min="776" max="778" width="8.75" style="2" customWidth="1"/>
    <col min="779" max="779" width="13" style="2" customWidth="1"/>
    <col min="780" max="780" width="8" style="2"/>
    <col min="781" max="781" width="10.25" style="2" customWidth="1"/>
    <col min="782" max="782" width="8.875" style="2" customWidth="1"/>
    <col min="783" max="783" width="9.125" style="2" customWidth="1"/>
    <col min="784" max="786" width="8.875" style="2" customWidth="1"/>
    <col min="787" max="787" width="10.5" style="2" customWidth="1"/>
    <col min="788" max="788" width="11.875" style="2" customWidth="1"/>
    <col min="789" max="789" width="13.75" style="2" customWidth="1"/>
    <col min="790" max="790" width="10.625" style="2" customWidth="1"/>
    <col min="791" max="1024" width="8" style="2"/>
    <col min="1025" max="1025" width="90.875" style="2" customWidth="1"/>
    <col min="1026" max="1026" width="9.875" style="2" customWidth="1"/>
    <col min="1027" max="1027" width="0" style="2" hidden="1" customWidth="1"/>
    <col min="1028" max="1028" width="17.625" style="2" customWidth="1"/>
    <col min="1029" max="1029" width="11.875" style="2" customWidth="1"/>
    <col min="1030" max="1030" width="12.25" style="2" customWidth="1"/>
    <col min="1031" max="1031" width="10.375" style="2" customWidth="1"/>
    <col min="1032" max="1034" width="8.75" style="2" customWidth="1"/>
    <col min="1035" max="1035" width="13" style="2" customWidth="1"/>
    <col min="1036" max="1036" width="8" style="2"/>
    <col min="1037" max="1037" width="10.25" style="2" customWidth="1"/>
    <col min="1038" max="1038" width="8.875" style="2" customWidth="1"/>
    <col min="1039" max="1039" width="9.125" style="2" customWidth="1"/>
    <col min="1040" max="1042" width="8.875" style="2" customWidth="1"/>
    <col min="1043" max="1043" width="10.5" style="2" customWidth="1"/>
    <col min="1044" max="1044" width="11.875" style="2" customWidth="1"/>
    <col min="1045" max="1045" width="13.75" style="2" customWidth="1"/>
    <col min="1046" max="1046" width="10.625" style="2" customWidth="1"/>
    <col min="1047" max="1280" width="8" style="2"/>
    <col min="1281" max="1281" width="90.875" style="2" customWidth="1"/>
    <col min="1282" max="1282" width="9.875" style="2" customWidth="1"/>
    <col min="1283" max="1283" width="0" style="2" hidden="1" customWidth="1"/>
    <col min="1284" max="1284" width="17.625" style="2" customWidth="1"/>
    <col min="1285" max="1285" width="11.875" style="2" customWidth="1"/>
    <col min="1286" max="1286" width="12.25" style="2" customWidth="1"/>
    <col min="1287" max="1287" width="10.375" style="2" customWidth="1"/>
    <col min="1288" max="1290" width="8.75" style="2" customWidth="1"/>
    <col min="1291" max="1291" width="13" style="2" customWidth="1"/>
    <col min="1292" max="1292" width="8" style="2"/>
    <col min="1293" max="1293" width="10.25" style="2" customWidth="1"/>
    <col min="1294" max="1294" width="8.875" style="2" customWidth="1"/>
    <col min="1295" max="1295" width="9.125" style="2" customWidth="1"/>
    <col min="1296" max="1298" width="8.875" style="2" customWidth="1"/>
    <col min="1299" max="1299" width="10.5" style="2" customWidth="1"/>
    <col min="1300" max="1300" width="11.875" style="2" customWidth="1"/>
    <col min="1301" max="1301" width="13.75" style="2" customWidth="1"/>
    <col min="1302" max="1302" width="10.625" style="2" customWidth="1"/>
    <col min="1303" max="1536" width="8" style="2"/>
    <col min="1537" max="1537" width="90.875" style="2" customWidth="1"/>
    <col min="1538" max="1538" width="9.875" style="2" customWidth="1"/>
    <col min="1539" max="1539" width="0" style="2" hidden="1" customWidth="1"/>
    <col min="1540" max="1540" width="17.625" style="2" customWidth="1"/>
    <col min="1541" max="1541" width="11.875" style="2" customWidth="1"/>
    <col min="1542" max="1542" width="12.25" style="2" customWidth="1"/>
    <col min="1543" max="1543" width="10.375" style="2" customWidth="1"/>
    <col min="1544" max="1546" width="8.75" style="2" customWidth="1"/>
    <col min="1547" max="1547" width="13" style="2" customWidth="1"/>
    <col min="1548" max="1548" width="8" style="2"/>
    <col min="1549" max="1549" width="10.25" style="2" customWidth="1"/>
    <col min="1550" max="1550" width="8.875" style="2" customWidth="1"/>
    <col min="1551" max="1551" width="9.125" style="2" customWidth="1"/>
    <col min="1552" max="1554" width="8.875" style="2" customWidth="1"/>
    <col min="1555" max="1555" width="10.5" style="2" customWidth="1"/>
    <col min="1556" max="1556" width="11.875" style="2" customWidth="1"/>
    <col min="1557" max="1557" width="13.75" style="2" customWidth="1"/>
    <col min="1558" max="1558" width="10.625" style="2" customWidth="1"/>
    <col min="1559" max="1792" width="8" style="2"/>
    <col min="1793" max="1793" width="90.875" style="2" customWidth="1"/>
    <col min="1794" max="1794" width="9.875" style="2" customWidth="1"/>
    <col min="1795" max="1795" width="0" style="2" hidden="1" customWidth="1"/>
    <col min="1796" max="1796" width="17.625" style="2" customWidth="1"/>
    <col min="1797" max="1797" width="11.875" style="2" customWidth="1"/>
    <col min="1798" max="1798" width="12.25" style="2" customWidth="1"/>
    <col min="1799" max="1799" width="10.375" style="2" customWidth="1"/>
    <col min="1800" max="1802" width="8.75" style="2" customWidth="1"/>
    <col min="1803" max="1803" width="13" style="2" customWidth="1"/>
    <col min="1804" max="1804" width="8" style="2"/>
    <col min="1805" max="1805" width="10.25" style="2" customWidth="1"/>
    <col min="1806" max="1806" width="8.875" style="2" customWidth="1"/>
    <col min="1807" max="1807" width="9.125" style="2" customWidth="1"/>
    <col min="1808" max="1810" width="8.875" style="2" customWidth="1"/>
    <col min="1811" max="1811" width="10.5" style="2" customWidth="1"/>
    <col min="1812" max="1812" width="11.875" style="2" customWidth="1"/>
    <col min="1813" max="1813" width="13.75" style="2" customWidth="1"/>
    <col min="1814" max="1814" width="10.625" style="2" customWidth="1"/>
    <col min="1815" max="2048" width="8" style="2"/>
    <col min="2049" max="2049" width="90.875" style="2" customWidth="1"/>
    <col min="2050" max="2050" width="9.875" style="2" customWidth="1"/>
    <col min="2051" max="2051" width="0" style="2" hidden="1" customWidth="1"/>
    <col min="2052" max="2052" width="17.625" style="2" customWidth="1"/>
    <col min="2053" max="2053" width="11.875" style="2" customWidth="1"/>
    <col min="2054" max="2054" width="12.25" style="2" customWidth="1"/>
    <col min="2055" max="2055" width="10.375" style="2" customWidth="1"/>
    <col min="2056" max="2058" width="8.75" style="2" customWidth="1"/>
    <col min="2059" max="2059" width="13" style="2" customWidth="1"/>
    <col min="2060" max="2060" width="8" style="2"/>
    <col min="2061" max="2061" width="10.25" style="2" customWidth="1"/>
    <col min="2062" max="2062" width="8.875" style="2" customWidth="1"/>
    <col min="2063" max="2063" width="9.125" style="2" customWidth="1"/>
    <col min="2064" max="2066" width="8.875" style="2" customWidth="1"/>
    <col min="2067" max="2067" width="10.5" style="2" customWidth="1"/>
    <col min="2068" max="2068" width="11.875" style="2" customWidth="1"/>
    <col min="2069" max="2069" width="13.75" style="2" customWidth="1"/>
    <col min="2070" max="2070" width="10.625" style="2" customWidth="1"/>
    <col min="2071" max="2304" width="8" style="2"/>
    <col min="2305" max="2305" width="90.875" style="2" customWidth="1"/>
    <col min="2306" max="2306" width="9.875" style="2" customWidth="1"/>
    <col min="2307" max="2307" width="0" style="2" hidden="1" customWidth="1"/>
    <col min="2308" max="2308" width="17.625" style="2" customWidth="1"/>
    <col min="2309" max="2309" width="11.875" style="2" customWidth="1"/>
    <col min="2310" max="2310" width="12.25" style="2" customWidth="1"/>
    <col min="2311" max="2311" width="10.375" style="2" customWidth="1"/>
    <col min="2312" max="2314" width="8.75" style="2" customWidth="1"/>
    <col min="2315" max="2315" width="13" style="2" customWidth="1"/>
    <col min="2316" max="2316" width="8" style="2"/>
    <col min="2317" max="2317" width="10.25" style="2" customWidth="1"/>
    <col min="2318" max="2318" width="8.875" style="2" customWidth="1"/>
    <col min="2319" max="2319" width="9.125" style="2" customWidth="1"/>
    <col min="2320" max="2322" width="8.875" style="2" customWidth="1"/>
    <col min="2323" max="2323" width="10.5" style="2" customWidth="1"/>
    <col min="2324" max="2324" width="11.875" style="2" customWidth="1"/>
    <col min="2325" max="2325" width="13.75" style="2" customWidth="1"/>
    <col min="2326" max="2326" width="10.625" style="2" customWidth="1"/>
    <col min="2327" max="2560" width="8" style="2"/>
    <col min="2561" max="2561" width="90.875" style="2" customWidth="1"/>
    <col min="2562" max="2562" width="9.875" style="2" customWidth="1"/>
    <col min="2563" max="2563" width="0" style="2" hidden="1" customWidth="1"/>
    <col min="2564" max="2564" width="17.625" style="2" customWidth="1"/>
    <col min="2565" max="2565" width="11.875" style="2" customWidth="1"/>
    <col min="2566" max="2566" width="12.25" style="2" customWidth="1"/>
    <col min="2567" max="2567" width="10.375" style="2" customWidth="1"/>
    <col min="2568" max="2570" width="8.75" style="2" customWidth="1"/>
    <col min="2571" max="2571" width="13" style="2" customWidth="1"/>
    <col min="2572" max="2572" width="8" style="2"/>
    <col min="2573" max="2573" width="10.25" style="2" customWidth="1"/>
    <col min="2574" max="2574" width="8.875" style="2" customWidth="1"/>
    <col min="2575" max="2575" width="9.125" style="2" customWidth="1"/>
    <col min="2576" max="2578" width="8.875" style="2" customWidth="1"/>
    <col min="2579" max="2579" width="10.5" style="2" customWidth="1"/>
    <col min="2580" max="2580" width="11.875" style="2" customWidth="1"/>
    <col min="2581" max="2581" width="13.75" style="2" customWidth="1"/>
    <col min="2582" max="2582" width="10.625" style="2" customWidth="1"/>
    <col min="2583" max="2816" width="8" style="2"/>
    <col min="2817" max="2817" width="90.875" style="2" customWidth="1"/>
    <col min="2818" max="2818" width="9.875" style="2" customWidth="1"/>
    <col min="2819" max="2819" width="0" style="2" hidden="1" customWidth="1"/>
    <col min="2820" max="2820" width="17.625" style="2" customWidth="1"/>
    <col min="2821" max="2821" width="11.875" style="2" customWidth="1"/>
    <col min="2822" max="2822" width="12.25" style="2" customWidth="1"/>
    <col min="2823" max="2823" width="10.375" style="2" customWidth="1"/>
    <col min="2824" max="2826" width="8.75" style="2" customWidth="1"/>
    <col min="2827" max="2827" width="13" style="2" customWidth="1"/>
    <col min="2828" max="2828" width="8" style="2"/>
    <col min="2829" max="2829" width="10.25" style="2" customWidth="1"/>
    <col min="2830" max="2830" width="8.875" style="2" customWidth="1"/>
    <col min="2831" max="2831" width="9.125" style="2" customWidth="1"/>
    <col min="2832" max="2834" width="8.875" style="2" customWidth="1"/>
    <col min="2835" max="2835" width="10.5" style="2" customWidth="1"/>
    <col min="2836" max="2836" width="11.875" style="2" customWidth="1"/>
    <col min="2837" max="2837" width="13.75" style="2" customWidth="1"/>
    <col min="2838" max="2838" width="10.625" style="2" customWidth="1"/>
    <col min="2839" max="3072" width="8" style="2"/>
    <col min="3073" max="3073" width="90.875" style="2" customWidth="1"/>
    <col min="3074" max="3074" width="9.875" style="2" customWidth="1"/>
    <col min="3075" max="3075" width="0" style="2" hidden="1" customWidth="1"/>
    <col min="3076" max="3076" width="17.625" style="2" customWidth="1"/>
    <col min="3077" max="3077" width="11.875" style="2" customWidth="1"/>
    <col min="3078" max="3078" width="12.25" style="2" customWidth="1"/>
    <col min="3079" max="3079" width="10.375" style="2" customWidth="1"/>
    <col min="3080" max="3082" width="8.75" style="2" customWidth="1"/>
    <col min="3083" max="3083" width="13" style="2" customWidth="1"/>
    <col min="3084" max="3084" width="8" style="2"/>
    <col min="3085" max="3085" width="10.25" style="2" customWidth="1"/>
    <col min="3086" max="3086" width="8.875" style="2" customWidth="1"/>
    <col min="3087" max="3087" width="9.125" style="2" customWidth="1"/>
    <col min="3088" max="3090" width="8.875" style="2" customWidth="1"/>
    <col min="3091" max="3091" width="10.5" style="2" customWidth="1"/>
    <col min="3092" max="3092" width="11.875" style="2" customWidth="1"/>
    <col min="3093" max="3093" width="13.75" style="2" customWidth="1"/>
    <col min="3094" max="3094" width="10.625" style="2" customWidth="1"/>
    <col min="3095" max="3328" width="8" style="2"/>
    <col min="3329" max="3329" width="90.875" style="2" customWidth="1"/>
    <col min="3330" max="3330" width="9.875" style="2" customWidth="1"/>
    <col min="3331" max="3331" width="0" style="2" hidden="1" customWidth="1"/>
    <col min="3332" max="3332" width="17.625" style="2" customWidth="1"/>
    <col min="3333" max="3333" width="11.875" style="2" customWidth="1"/>
    <col min="3334" max="3334" width="12.25" style="2" customWidth="1"/>
    <col min="3335" max="3335" width="10.375" style="2" customWidth="1"/>
    <col min="3336" max="3338" width="8.75" style="2" customWidth="1"/>
    <col min="3339" max="3339" width="13" style="2" customWidth="1"/>
    <col min="3340" max="3340" width="8" style="2"/>
    <col min="3341" max="3341" width="10.25" style="2" customWidth="1"/>
    <col min="3342" max="3342" width="8.875" style="2" customWidth="1"/>
    <col min="3343" max="3343" width="9.125" style="2" customWidth="1"/>
    <col min="3344" max="3346" width="8.875" style="2" customWidth="1"/>
    <col min="3347" max="3347" width="10.5" style="2" customWidth="1"/>
    <col min="3348" max="3348" width="11.875" style="2" customWidth="1"/>
    <col min="3349" max="3349" width="13.75" style="2" customWidth="1"/>
    <col min="3350" max="3350" width="10.625" style="2" customWidth="1"/>
    <col min="3351" max="3584" width="8" style="2"/>
    <col min="3585" max="3585" width="90.875" style="2" customWidth="1"/>
    <col min="3586" max="3586" width="9.875" style="2" customWidth="1"/>
    <col min="3587" max="3587" width="0" style="2" hidden="1" customWidth="1"/>
    <col min="3588" max="3588" width="17.625" style="2" customWidth="1"/>
    <col min="3589" max="3589" width="11.875" style="2" customWidth="1"/>
    <col min="3590" max="3590" width="12.25" style="2" customWidth="1"/>
    <col min="3591" max="3591" width="10.375" style="2" customWidth="1"/>
    <col min="3592" max="3594" width="8.75" style="2" customWidth="1"/>
    <col min="3595" max="3595" width="13" style="2" customWidth="1"/>
    <col min="3596" max="3596" width="8" style="2"/>
    <col min="3597" max="3597" width="10.25" style="2" customWidth="1"/>
    <col min="3598" max="3598" width="8.875" style="2" customWidth="1"/>
    <col min="3599" max="3599" width="9.125" style="2" customWidth="1"/>
    <col min="3600" max="3602" width="8.875" style="2" customWidth="1"/>
    <col min="3603" max="3603" width="10.5" style="2" customWidth="1"/>
    <col min="3604" max="3604" width="11.875" style="2" customWidth="1"/>
    <col min="3605" max="3605" width="13.75" style="2" customWidth="1"/>
    <col min="3606" max="3606" width="10.625" style="2" customWidth="1"/>
    <col min="3607" max="3840" width="8" style="2"/>
    <col min="3841" max="3841" width="90.875" style="2" customWidth="1"/>
    <col min="3842" max="3842" width="9.875" style="2" customWidth="1"/>
    <col min="3843" max="3843" width="0" style="2" hidden="1" customWidth="1"/>
    <col min="3844" max="3844" width="17.625" style="2" customWidth="1"/>
    <col min="3845" max="3845" width="11.875" style="2" customWidth="1"/>
    <col min="3846" max="3846" width="12.25" style="2" customWidth="1"/>
    <col min="3847" max="3847" width="10.375" style="2" customWidth="1"/>
    <col min="3848" max="3850" width="8.75" style="2" customWidth="1"/>
    <col min="3851" max="3851" width="13" style="2" customWidth="1"/>
    <col min="3852" max="3852" width="8" style="2"/>
    <col min="3853" max="3853" width="10.25" style="2" customWidth="1"/>
    <col min="3854" max="3854" width="8.875" style="2" customWidth="1"/>
    <col min="3855" max="3855" width="9.125" style="2" customWidth="1"/>
    <col min="3856" max="3858" width="8.875" style="2" customWidth="1"/>
    <col min="3859" max="3859" width="10.5" style="2" customWidth="1"/>
    <col min="3860" max="3860" width="11.875" style="2" customWidth="1"/>
    <col min="3861" max="3861" width="13.75" style="2" customWidth="1"/>
    <col min="3862" max="3862" width="10.625" style="2" customWidth="1"/>
    <col min="3863" max="4096" width="8" style="2"/>
    <col min="4097" max="4097" width="90.875" style="2" customWidth="1"/>
    <col min="4098" max="4098" width="9.875" style="2" customWidth="1"/>
    <col min="4099" max="4099" width="0" style="2" hidden="1" customWidth="1"/>
    <col min="4100" max="4100" width="17.625" style="2" customWidth="1"/>
    <col min="4101" max="4101" width="11.875" style="2" customWidth="1"/>
    <col min="4102" max="4102" width="12.25" style="2" customWidth="1"/>
    <col min="4103" max="4103" width="10.375" style="2" customWidth="1"/>
    <col min="4104" max="4106" width="8.75" style="2" customWidth="1"/>
    <col min="4107" max="4107" width="13" style="2" customWidth="1"/>
    <col min="4108" max="4108" width="8" style="2"/>
    <col min="4109" max="4109" width="10.25" style="2" customWidth="1"/>
    <col min="4110" max="4110" width="8.875" style="2" customWidth="1"/>
    <col min="4111" max="4111" width="9.125" style="2" customWidth="1"/>
    <col min="4112" max="4114" width="8.875" style="2" customWidth="1"/>
    <col min="4115" max="4115" width="10.5" style="2" customWidth="1"/>
    <col min="4116" max="4116" width="11.875" style="2" customWidth="1"/>
    <col min="4117" max="4117" width="13.75" style="2" customWidth="1"/>
    <col min="4118" max="4118" width="10.625" style="2" customWidth="1"/>
    <col min="4119" max="4352" width="8" style="2"/>
    <col min="4353" max="4353" width="90.875" style="2" customWidth="1"/>
    <col min="4354" max="4354" width="9.875" style="2" customWidth="1"/>
    <col min="4355" max="4355" width="0" style="2" hidden="1" customWidth="1"/>
    <col min="4356" max="4356" width="17.625" style="2" customWidth="1"/>
    <col min="4357" max="4357" width="11.875" style="2" customWidth="1"/>
    <col min="4358" max="4358" width="12.25" style="2" customWidth="1"/>
    <col min="4359" max="4359" width="10.375" style="2" customWidth="1"/>
    <col min="4360" max="4362" width="8.75" style="2" customWidth="1"/>
    <col min="4363" max="4363" width="13" style="2" customWidth="1"/>
    <col min="4364" max="4364" width="8" style="2"/>
    <col min="4365" max="4365" width="10.25" style="2" customWidth="1"/>
    <col min="4366" max="4366" width="8.875" style="2" customWidth="1"/>
    <col min="4367" max="4367" width="9.125" style="2" customWidth="1"/>
    <col min="4368" max="4370" width="8.875" style="2" customWidth="1"/>
    <col min="4371" max="4371" width="10.5" style="2" customWidth="1"/>
    <col min="4372" max="4372" width="11.875" style="2" customWidth="1"/>
    <col min="4373" max="4373" width="13.75" style="2" customWidth="1"/>
    <col min="4374" max="4374" width="10.625" style="2" customWidth="1"/>
    <col min="4375" max="4608" width="8" style="2"/>
    <col min="4609" max="4609" width="90.875" style="2" customWidth="1"/>
    <col min="4610" max="4610" width="9.875" style="2" customWidth="1"/>
    <col min="4611" max="4611" width="0" style="2" hidden="1" customWidth="1"/>
    <col min="4612" max="4612" width="17.625" style="2" customWidth="1"/>
    <col min="4613" max="4613" width="11.875" style="2" customWidth="1"/>
    <col min="4614" max="4614" width="12.25" style="2" customWidth="1"/>
    <col min="4615" max="4615" width="10.375" style="2" customWidth="1"/>
    <col min="4616" max="4618" width="8.75" style="2" customWidth="1"/>
    <col min="4619" max="4619" width="13" style="2" customWidth="1"/>
    <col min="4620" max="4620" width="8" style="2"/>
    <col min="4621" max="4621" width="10.25" style="2" customWidth="1"/>
    <col min="4622" max="4622" width="8.875" style="2" customWidth="1"/>
    <col min="4623" max="4623" width="9.125" style="2" customWidth="1"/>
    <col min="4624" max="4626" width="8.875" style="2" customWidth="1"/>
    <col min="4627" max="4627" width="10.5" style="2" customWidth="1"/>
    <col min="4628" max="4628" width="11.875" style="2" customWidth="1"/>
    <col min="4629" max="4629" width="13.75" style="2" customWidth="1"/>
    <col min="4630" max="4630" width="10.625" style="2" customWidth="1"/>
    <col min="4631" max="4864" width="8" style="2"/>
    <col min="4865" max="4865" width="90.875" style="2" customWidth="1"/>
    <col min="4866" max="4866" width="9.875" style="2" customWidth="1"/>
    <col min="4867" max="4867" width="0" style="2" hidden="1" customWidth="1"/>
    <col min="4868" max="4868" width="17.625" style="2" customWidth="1"/>
    <col min="4869" max="4869" width="11.875" style="2" customWidth="1"/>
    <col min="4870" max="4870" width="12.25" style="2" customWidth="1"/>
    <col min="4871" max="4871" width="10.375" style="2" customWidth="1"/>
    <col min="4872" max="4874" width="8.75" style="2" customWidth="1"/>
    <col min="4875" max="4875" width="13" style="2" customWidth="1"/>
    <col min="4876" max="4876" width="8" style="2"/>
    <col min="4877" max="4877" width="10.25" style="2" customWidth="1"/>
    <col min="4878" max="4878" width="8.875" style="2" customWidth="1"/>
    <col min="4879" max="4879" width="9.125" style="2" customWidth="1"/>
    <col min="4880" max="4882" width="8.875" style="2" customWidth="1"/>
    <col min="4883" max="4883" width="10.5" style="2" customWidth="1"/>
    <col min="4884" max="4884" width="11.875" style="2" customWidth="1"/>
    <col min="4885" max="4885" width="13.75" style="2" customWidth="1"/>
    <col min="4886" max="4886" width="10.625" style="2" customWidth="1"/>
    <col min="4887" max="5120" width="8" style="2"/>
    <col min="5121" max="5121" width="90.875" style="2" customWidth="1"/>
    <col min="5122" max="5122" width="9.875" style="2" customWidth="1"/>
    <col min="5123" max="5123" width="0" style="2" hidden="1" customWidth="1"/>
    <col min="5124" max="5124" width="17.625" style="2" customWidth="1"/>
    <col min="5125" max="5125" width="11.875" style="2" customWidth="1"/>
    <col min="5126" max="5126" width="12.25" style="2" customWidth="1"/>
    <col min="5127" max="5127" width="10.375" style="2" customWidth="1"/>
    <col min="5128" max="5130" width="8.75" style="2" customWidth="1"/>
    <col min="5131" max="5131" width="13" style="2" customWidth="1"/>
    <col min="5132" max="5132" width="8" style="2"/>
    <col min="5133" max="5133" width="10.25" style="2" customWidth="1"/>
    <col min="5134" max="5134" width="8.875" style="2" customWidth="1"/>
    <col min="5135" max="5135" width="9.125" style="2" customWidth="1"/>
    <col min="5136" max="5138" width="8.875" style="2" customWidth="1"/>
    <col min="5139" max="5139" width="10.5" style="2" customWidth="1"/>
    <col min="5140" max="5140" width="11.875" style="2" customWidth="1"/>
    <col min="5141" max="5141" width="13.75" style="2" customWidth="1"/>
    <col min="5142" max="5142" width="10.625" style="2" customWidth="1"/>
    <col min="5143" max="5376" width="8" style="2"/>
    <col min="5377" max="5377" width="90.875" style="2" customWidth="1"/>
    <col min="5378" max="5378" width="9.875" style="2" customWidth="1"/>
    <col min="5379" max="5379" width="0" style="2" hidden="1" customWidth="1"/>
    <col min="5380" max="5380" width="17.625" style="2" customWidth="1"/>
    <col min="5381" max="5381" width="11.875" style="2" customWidth="1"/>
    <col min="5382" max="5382" width="12.25" style="2" customWidth="1"/>
    <col min="5383" max="5383" width="10.375" style="2" customWidth="1"/>
    <col min="5384" max="5386" width="8.75" style="2" customWidth="1"/>
    <col min="5387" max="5387" width="13" style="2" customWidth="1"/>
    <col min="5388" max="5388" width="8" style="2"/>
    <col min="5389" max="5389" width="10.25" style="2" customWidth="1"/>
    <col min="5390" max="5390" width="8.875" style="2" customWidth="1"/>
    <col min="5391" max="5391" width="9.125" style="2" customWidth="1"/>
    <col min="5392" max="5394" width="8.875" style="2" customWidth="1"/>
    <col min="5395" max="5395" width="10.5" style="2" customWidth="1"/>
    <col min="5396" max="5396" width="11.875" style="2" customWidth="1"/>
    <col min="5397" max="5397" width="13.75" style="2" customWidth="1"/>
    <col min="5398" max="5398" width="10.625" style="2" customWidth="1"/>
    <col min="5399" max="5632" width="8" style="2"/>
    <col min="5633" max="5633" width="90.875" style="2" customWidth="1"/>
    <col min="5634" max="5634" width="9.875" style="2" customWidth="1"/>
    <col min="5635" max="5635" width="0" style="2" hidden="1" customWidth="1"/>
    <col min="5636" max="5636" width="17.625" style="2" customWidth="1"/>
    <col min="5637" max="5637" width="11.875" style="2" customWidth="1"/>
    <col min="5638" max="5638" width="12.25" style="2" customWidth="1"/>
    <col min="5639" max="5639" width="10.375" style="2" customWidth="1"/>
    <col min="5640" max="5642" width="8.75" style="2" customWidth="1"/>
    <col min="5643" max="5643" width="13" style="2" customWidth="1"/>
    <col min="5644" max="5644" width="8" style="2"/>
    <col min="5645" max="5645" width="10.25" style="2" customWidth="1"/>
    <col min="5646" max="5646" width="8.875" style="2" customWidth="1"/>
    <col min="5647" max="5647" width="9.125" style="2" customWidth="1"/>
    <col min="5648" max="5650" width="8.875" style="2" customWidth="1"/>
    <col min="5651" max="5651" width="10.5" style="2" customWidth="1"/>
    <col min="5652" max="5652" width="11.875" style="2" customWidth="1"/>
    <col min="5653" max="5653" width="13.75" style="2" customWidth="1"/>
    <col min="5654" max="5654" width="10.625" style="2" customWidth="1"/>
    <col min="5655" max="5888" width="8" style="2"/>
    <col min="5889" max="5889" width="90.875" style="2" customWidth="1"/>
    <col min="5890" max="5890" width="9.875" style="2" customWidth="1"/>
    <col min="5891" max="5891" width="0" style="2" hidden="1" customWidth="1"/>
    <col min="5892" max="5892" width="17.625" style="2" customWidth="1"/>
    <col min="5893" max="5893" width="11.875" style="2" customWidth="1"/>
    <col min="5894" max="5894" width="12.25" style="2" customWidth="1"/>
    <col min="5895" max="5895" width="10.375" style="2" customWidth="1"/>
    <col min="5896" max="5898" width="8.75" style="2" customWidth="1"/>
    <col min="5899" max="5899" width="13" style="2" customWidth="1"/>
    <col min="5900" max="5900" width="8" style="2"/>
    <col min="5901" max="5901" width="10.25" style="2" customWidth="1"/>
    <col min="5902" max="5902" width="8.875" style="2" customWidth="1"/>
    <col min="5903" max="5903" width="9.125" style="2" customWidth="1"/>
    <col min="5904" max="5906" width="8.875" style="2" customWidth="1"/>
    <col min="5907" max="5907" width="10.5" style="2" customWidth="1"/>
    <col min="5908" max="5908" width="11.875" style="2" customWidth="1"/>
    <col min="5909" max="5909" width="13.75" style="2" customWidth="1"/>
    <col min="5910" max="5910" width="10.625" style="2" customWidth="1"/>
    <col min="5911" max="6144" width="8" style="2"/>
    <col min="6145" max="6145" width="90.875" style="2" customWidth="1"/>
    <col min="6146" max="6146" width="9.875" style="2" customWidth="1"/>
    <col min="6147" max="6147" width="0" style="2" hidden="1" customWidth="1"/>
    <col min="6148" max="6148" width="17.625" style="2" customWidth="1"/>
    <col min="6149" max="6149" width="11.875" style="2" customWidth="1"/>
    <col min="6150" max="6150" width="12.25" style="2" customWidth="1"/>
    <col min="6151" max="6151" width="10.375" style="2" customWidth="1"/>
    <col min="6152" max="6154" width="8.75" style="2" customWidth="1"/>
    <col min="6155" max="6155" width="13" style="2" customWidth="1"/>
    <col min="6156" max="6156" width="8" style="2"/>
    <col min="6157" max="6157" width="10.25" style="2" customWidth="1"/>
    <col min="6158" max="6158" width="8.875" style="2" customWidth="1"/>
    <col min="6159" max="6159" width="9.125" style="2" customWidth="1"/>
    <col min="6160" max="6162" width="8.875" style="2" customWidth="1"/>
    <col min="6163" max="6163" width="10.5" style="2" customWidth="1"/>
    <col min="6164" max="6164" width="11.875" style="2" customWidth="1"/>
    <col min="6165" max="6165" width="13.75" style="2" customWidth="1"/>
    <col min="6166" max="6166" width="10.625" style="2" customWidth="1"/>
    <col min="6167" max="6400" width="8" style="2"/>
    <col min="6401" max="6401" width="90.875" style="2" customWidth="1"/>
    <col min="6402" max="6402" width="9.875" style="2" customWidth="1"/>
    <col min="6403" max="6403" width="0" style="2" hidden="1" customWidth="1"/>
    <col min="6404" max="6404" width="17.625" style="2" customWidth="1"/>
    <col min="6405" max="6405" width="11.875" style="2" customWidth="1"/>
    <col min="6406" max="6406" width="12.25" style="2" customWidth="1"/>
    <col min="6407" max="6407" width="10.375" style="2" customWidth="1"/>
    <col min="6408" max="6410" width="8.75" style="2" customWidth="1"/>
    <col min="6411" max="6411" width="13" style="2" customWidth="1"/>
    <col min="6412" max="6412" width="8" style="2"/>
    <col min="6413" max="6413" width="10.25" style="2" customWidth="1"/>
    <col min="6414" max="6414" width="8.875" style="2" customWidth="1"/>
    <col min="6415" max="6415" width="9.125" style="2" customWidth="1"/>
    <col min="6416" max="6418" width="8.875" style="2" customWidth="1"/>
    <col min="6419" max="6419" width="10.5" style="2" customWidth="1"/>
    <col min="6420" max="6420" width="11.875" style="2" customWidth="1"/>
    <col min="6421" max="6421" width="13.75" style="2" customWidth="1"/>
    <col min="6422" max="6422" width="10.625" style="2" customWidth="1"/>
    <col min="6423" max="6656" width="8" style="2"/>
    <col min="6657" max="6657" width="90.875" style="2" customWidth="1"/>
    <col min="6658" max="6658" width="9.875" style="2" customWidth="1"/>
    <col min="6659" max="6659" width="0" style="2" hidden="1" customWidth="1"/>
    <col min="6660" max="6660" width="17.625" style="2" customWidth="1"/>
    <col min="6661" max="6661" width="11.875" style="2" customWidth="1"/>
    <col min="6662" max="6662" width="12.25" style="2" customWidth="1"/>
    <col min="6663" max="6663" width="10.375" style="2" customWidth="1"/>
    <col min="6664" max="6666" width="8.75" style="2" customWidth="1"/>
    <col min="6667" max="6667" width="13" style="2" customWidth="1"/>
    <col min="6668" max="6668" width="8" style="2"/>
    <col min="6669" max="6669" width="10.25" style="2" customWidth="1"/>
    <col min="6670" max="6670" width="8.875" style="2" customWidth="1"/>
    <col min="6671" max="6671" width="9.125" style="2" customWidth="1"/>
    <col min="6672" max="6674" width="8.875" style="2" customWidth="1"/>
    <col min="6675" max="6675" width="10.5" style="2" customWidth="1"/>
    <col min="6676" max="6676" width="11.875" style="2" customWidth="1"/>
    <col min="6677" max="6677" width="13.75" style="2" customWidth="1"/>
    <col min="6678" max="6678" width="10.625" style="2" customWidth="1"/>
    <col min="6679" max="6912" width="8" style="2"/>
    <col min="6913" max="6913" width="90.875" style="2" customWidth="1"/>
    <col min="6914" max="6914" width="9.875" style="2" customWidth="1"/>
    <col min="6915" max="6915" width="0" style="2" hidden="1" customWidth="1"/>
    <col min="6916" max="6916" width="17.625" style="2" customWidth="1"/>
    <col min="6917" max="6917" width="11.875" style="2" customWidth="1"/>
    <col min="6918" max="6918" width="12.25" style="2" customWidth="1"/>
    <col min="6919" max="6919" width="10.375" style="2" customWidth="1"/>
    <col min="6920" max="6922" width="8.75" style="2" customWidth="1"/>
    <col min="6923" max="6923" width="13" style="2" customWidth="1"/>
    <col min="6924" max="6924" width="8" style="2"/>
    <col min="6925" max="6925" width="10.25" style="2" customWidth="1"/>
    <col min="6926" max="6926" width="8.875" style="2" customWidth="1"/>
    <col min="6927" max="6927" width="9.125" style="2" customWidth="1"/>
    <col min="6928" max="6930" width="8.875" style="2" customWidth="1"/>
    <col min="6931" max="6931" width="10.5" style="2" customWidth="1"/>
    <col min="6932" max="6932" width="11.875" style="2" customWidth="1"/>
    <col min="6933" max="6933" width="13.75" style="2" customWidth="1"/>
    <col min="6934" max="6934" width="10.625" style="2" customWidth="1"/>
    <col min="6935" max="7168" width="8" style="2"/>
    <col min="7169" max="7169" width="90.875" style="2" customWidth="1"/>
    <col min="7170" max="7170" width="9.875" style="2" customWidth="1"/>
    <col min="7171" max="7171" width="0" style="2" hidden="1" customWidth="1"/>
    <col min="7172" max="7172" width="17.625" style="2" customWidth="1"/>
    <col min="7173" max="7173" width="11.875" style="2" customWidth="1"/>
    <col min="7174" max="7174" width="12.25" style="2" customWidth="1"/>
    <col min="7175" max="7175" width="10.375" style="2" customWidth="1"/>
    <col min="7176" max="7178" width="8.75" style="2" customWidth="1"/>
    <col min="7179" max="7179" width="13" style="2" customWidth="1"/>
    <col min="7180" max="7180" width="8" style="2"/>
    <col min="7181" max="7181" width="10.25" style="2" customWidth="1"/>
    <col min="7182" max="7182" width="8.875" style="2" customWidth="1"/>
    <col min="7183" max="7183" width="9.125" style="2" customWidth="1"/>
    <col min="7184" max="7186" width="8.875" style="2" customWidth="1"/>
    <col min="7187" max="7187" width="10.5" style="2" customWidth="1"/>
    <col min="7188" max="7188" width="11.875" style="2" customWidth="1"/>
    <col min="7189" max="7189" width="13.75" style="2" customWidth="1"/>
    <col min="7190" max="7190" width="10.625" style="2" customWidth="1"/>
    <col min="7191" max="7424" width="8" style="2"/>
    <col min="7425" max="7425" width="90.875" style="2" customWidth="1"/>
    <col min="7426" max="7426" width="9.875" style="2" customWidth="1"/>
    <col min="7427" max="7427" width="0" style="2" hidden="1" customWidth="1"/>
    <col min="7428" max="7428" width="17.625" style="2" customWidth="1"/>
    <col min="7429" max="7429" width="11.875" style="2" customWidth="1"/>
    <col min="7430" max="7430" width="12.25" style="2" customWidth="1"/>
    <col min="7431" max="7431" width="10.375" style="2" customWidth="1"/>
    <col min="7432" max="7434" width="8.75" style="2" customWidth="1"/>
    <col min="7435" max="7435" width="13" style="2" customWidth="1"/>
    <col min="7436" max="7436" width="8" style="2"/>
    <col min="7437" max="7437" width="10.25" style="2" customWidth="1"/>
    <col min="7438" max="7438" width="8.875" style="2" customWidth="1"/>
    <col min="7439" max="7439" width="9.125" style="2" customWidth="1"/>
    <col min="7440" max="7442" width="8.875" style="2" customWidth="1"/>
    <col min="7443" max="7443" width="10.5" style="2" customWidth="1"/>
    <col min="7444" max="7444" width="11.875" style="2" customWidth="1"/>
    <col min="7445" max="7445" width="13.75" style="2" customWidth="1"/>
    <col min="7446" max="7446" width="10.625" style="2" customWidth="1"/>
    <col min="7447" max="7680" width="8" style="2"/>
    <col min="7681" max="7681" width="90.875" style="2" customWidth="1"/>
    <col min="7682" max="7682" width="9.875" style="2" customWidth="1"/>
    <col min="7683" max="7683" width="0" style="2" hidden="1" customWidth="1"/>
    <col min="7684" max="7684" width="17.625" style="2" customWidth="1"/>
    <col min="7685" max="7685" width="11.875" style="2" customWidth="1"/>
    <col min="7686" max="7686" width="12.25" style="2" customWidth="1"/>
    <col min="7687" max="7687" width="10.375" style="2" customWidth="1"/>
    <col min="7688" max="7690" width="8.75" style="2" customWidth="1"/>
    <col min="7691" max="7691" width="13" style="2" customWidth="1"/>
    <col min="7692" max="7692" width="8" style="2"/>
    <col min="7693" max="7693" width="10.25" style="2" customWidth="1"/>
    <col min="7694" max="7694" width="8.875" style="2" customWidth="1"/>
    <col min="7695" max="7695" width="9.125" style="2" customWidth="1"/>
    <col min="7696" max="7698" width="8.875" style="2" customWidth="1"/>
    <col min="7699" max="7699" width="10.5" style="2" customWidth="1"/>
    <col min="7700" max="7700" width="11.875" style="2" customWidth="1"/>
    <col min="7701" max="7701" width="13.75" style="2" customWidth="1"/>
    <col min="7702" max="7702" width="10.625" style="2" customWidth="1"/>
    <col min="7703" max="7936" width="8" style="2"/>
    <col min="7937" max="7937" width="90.875" style="2" customWidth="1"/>
    <col min="7938" max="7938" width="9.875" style="2" customWidth="1"/>
    <col min="7939" max="7939" width="0" style="2" hidden="1" customWidth="1"/>
    <col min="7940" max="7940" width="17.625" style="2" customWidth="1"/>
    <col min="7941" max="7941" width="11.875" style="2" customWidth="1"/>
    <col min="7942" max="7942" width="12.25" style="2" customWidth="1"/>
    <col min="7943" max="7943" width="10.375" style="2" customWidth="1"/>
    <col min="7944" max="7946" width="8.75" style="2" customWidth="1"/>
    <col min="7947" max="7947" width="13" style="2" customWidth="1"/>
    <col min="7948" max="7948" width="8" style="2"/>
    <col min="7949" max="7949" width="10.25" style="2" customWidth="1"/>
    <col min="7950" max="7950" width="8.875" style="2" customWidth="1"/>
    <col min="7951" max="7951" width="9.125" style="2" customWidth="1"/>
    <col min="7952" max="7954" width="8.875" style="2" customWidth="1"/>
    <col min="7955" max="7955" width="10.5" style="2" customWidth="1"/>
    <col min="7956" max="7956" width="11.875" style="2" customWidth="1"/>
    <col min="7957" max="7957" width="13.75" style="2" customWidth="1"/>
    <col min="7958" max="7958" width="10.625" style="2" customWidth="1"/>
    <col min="7959" max="8192" width="8" style="2"/>
    <col min="8193" max="8193" width="90.875" style="2" customWidth="1"/>
    <col min="8194" max="8194" width="9.875" style="2" customWidth="1"/>
    <col min="8195" max="8195" width="0" style="2" hidden="1" customWidth="1"/>
    <col min="8196" max="8196" width="17.625" style="2" customWidth="1"/>
    <col min="8197" max="8197" width="11.875" style="2" customWidth="1"/>
    <col min="8198" max="8198" width="12.25" style="2" customWidth="1"/>
    <col min="8199" max="8199" width="10.375" style="2" customWidth="1"/>
    <col min="8200" max="8202" width="8.75" style="2" customWidth="1"/>
    <col min="8203" max="8203" width="13" style="2" customWidth="1"/>
    <col min="8204" max="8204" width="8" style="2"/>
    <col min="8205" max="8205" width="10.25" style="2" customWidth="1"/>
    <col min="8206" max="8206" width="8.875" style="2" customWidth="1"/>
    <col min="8207" max="8207" width="9.125" style="2" customWidth="1"/>
    <col min="8208" max="8210" width="8.875" style="2" customWidth="1"/>
    <col min="8211" max="8211" width="10.5" style="2" customWidth="1"/>
    <col min="8212" max="8212" width="11.875" style="2" customWidth="1"/>
    <col min="8213" max="8213" width="13.75" style="2" customWidth="1"/>
    <col min="8214" max="8214" width="10.625" style="2" customWidth="1"/>
    <col min="8215" max="8448" width="8" style="2"/>
    <col min="8449" max="8449" width="90.875" style="2" customWidth="1"/>
    <col min="8450" max="8450" width="9.875" style="2" customWidth="1"/>
    <col min="8451" max="8451" width="0" style="2" hidden="1" customWidth="1"/>
    <col min="8452" max="8452" width="17.625" style="2" customWidth="1"/>
    <col min="8453" max="8453" width="11.875" style="2" customWidth="1"/>
    <col min="8454" max="8454" width="12.25" style="2" customWidth="1"/>
    <col min="8455" max="8455" width="10.375" style="2" customWidth="1"/>
    <col min="8456" max="8458" width="8.75" style="2" customWidth="1"/>
    <col min="8459" max="8459" width="13" style="2" customWidth="1"/>
    <col min="8460" max="8460" width="8" style="2"/>
    <col min="8461" max="8461" width="10.25" style="2" customWidth="1"/>
    <col min="8462" max="8462" width="8.875" style="2" customWidth="1"/>
    <col min="8463" max="8463" width="9.125" style="2" customWidth="1"/>
    <col min="8464" max="8466" width="8.875" style="2" customWidth="1"/>
    <col min="8467" max="8467" width="10.5" style="2" customWidth="1"/>
    <col min="8468" max="8468" width="11.875" style="2" customWidth="1"/>
    <col min="8469" max="8469" width="13.75" style="2" customWidth="1"/>
    <col min="8470" max="8470" width="10.625" style="2" customWidth="1"/>
    <col min="8471" max="8704" width="8" style="2"/>
    <col min="8705" max="8705" width="90.875" style="2" customWidth="1"/>
    <col min="8706" max="8706" width="9.875" style="2" customWidth="1"/>
    <col min="8707" max="8707" width="0" style="2" hidden="1" customWidth="1"/>
    <col min="8708" max="8708" width="17.625" style="2" customWidth="1"/>
    <col min="8709" max="8709" width="11.875" style="2" customWidth="1"/>
    <col min="8710" max="8710" width="12.25" style="2" customWidth="1"/>
    <col min="8711" max="8711" width="10.375" style="2" customWidth="1"/>
    <col min="8712" max="8714" width="8.75" style="2" customWidth="1"/>
    <col min="8715" max="8715" width="13" style="2" customWidth="1"/>
    <col min="8716" max="8716" width="8" style="2"/>
    <col min="8717" max="8717" width="10.25" style="2" customWidth="1"/>
    <col min="8718" max="8718" width="8.875" style="2" customWidth="1"/>
    <col min="8719" max="8719" width="9.125" style="2" customWidth="1"/>
    <col min="8720" max="8722" width="8.875" style="2" customWidth="1"/>
    <col min="8723" max="8723" width="10.5" style="2" customWidth="1"/>
    <col min="8724" max="8724" width="11.875" style="2" customWidth="1"/>
    <col min="8725" max="8725" width="13.75" style="2" customWidth="1"/>
    <col min="8726" max="8726" width="10.625" style="2" customWidth="1"/>
    <col min="8727" max="8960" width="8" style="2"/>
    <col min="8961" max="8961" width="90.875" style="2" customWidth="1"/>
    <col min="8962" max="8962" width="9.875" style="2" customWidth="1"/>
    <col min="8963" max="8963" width="0" style="2" hidden="1" customWidth="1"/>
    <col min="8964" max="8964" width="17.625" style="2" customWidth="1"/>
    <col min="8965" max="8965" width="11.875" style="2" customWidth="1"/>
    <col min="8966" max="8966" width="12.25" style="2" customWidth="1"/>
    <col min="8967" max="8967" width="10.375" style="2" customWidth="1"/>
    <col min="8968" max="8970" width="8.75" style="2" customWidth="1"/>
    <col min="8971" max="8971" width="13" style="2" customWidth="1"/>
    <col min="8972" max="8972" width="8" style="2"/>
    <col min="8973" max="8973" width="10.25" style="2" customWidth="1"/>
    <col min="8974" max="8974" width="8.875" style="2" customWidth="1"/>
    <col min="8975" max="8975" width="9.125" style="2" customWidth="1"/>
    <col min="8976" max="8978" width="8.875" style="2" customWidth="1"/>
    <col min="8979" max="8979" width="10.5" style="2" customWidth="1"/>
    <col min="8980" max="8980" width="11.875" style="2" customWidth="1"/>
    <col min="8981" max="8981" width="13.75" style="2" customWidth="1"/>
    <col min="8982" max="8982" width="10.625" style="2" customWidth="1"/>
    <col min="8983" max="9216" width="8" style="2"/>
    <col min="9217" max="9217" width="90.875" style="2" customWidth="1"/>
    <col min="9218" max="9218" width="9.875" style="2" customWidth="1"/>
    <col min="9219" max="9219" width="0" style="2" hidden="1" customWidth="1"/>
    <col min="9220" max="9220" width="17.625" style="2" customWidth="1"/>
    <col min="9221" max="9221" width="11.875" style="2" customWidth="1"/>
    <col min="9222" max="9222" width="12.25" style="2" customWidth="1"/>
    <col min="9223" max="9223" width="10.375" style="2" customWidth="1"/>
    <col min="9224" max="9226" width="8.75" style="2" customWidth="1"/>
    <col min="9227" max="9227" width="13" style="2" customWidth="1"/>
    <col min="9228" max="9228" width="8" style="2"/>
    <col min="9229" max="9229" width="10.25" style="2" customWidth="1"/>
    <col min="9230" max="9230" width="8.875" style="2" customWidth="1"/>
    <col min="9231" max="9231" width="9.125" style="2" customWidth="1"/>
    <col min="9232" max="9234" width="8.875" style="2" customWidth="1"/>
    <col min="9235" max="9235" width="10.5" style="2" customWidth="1"/>
    <col min="9236" max="9236" width="11.875" style="2" customWidth="1"/>
    <col min="9237" max="9237" width="13.75" style="2" customWidth="1"/>
    <col min="9238" max="9238" width="10.625" style="2" customWidth="1"/>
    <col min="9239" max="9472" width="8" style="2"/>
    <col min="9473" max="9473" width="90.875" style="2" customWidth="1"/>
    <col min="9474" max="9474" width="9.875" style="2" customWidth="1"/>
    <col min="9475" max="9475" width="0" style="2" hidden="1" customWidth="1"/>
    <col min="9476" max="9476" width="17.625" style="2" customWidth="1"/>
    <col min="9477" max="9477" width="11.875" style="2" customWidth="1"/>
    <col min="9478" max="9478" width="12.25" style="2" customWidth="1"/>
    <col min="9479" max="9479" width="10.375" style="2" customWidth="1"/>
    <col min="9480" max="9482" width="8.75" style="2" customWidth="1"/>
    <col min="9483" max="9483" width="13" style="2" customWidth="1"/>
    <col min="9484" max="9484" width="8" style="2"/>
    <col min="9485" max="9485" width="10.25" style="2" customWidth="1"/>
    <col min="9486" max="9486" width="8.875" style="2" customWidth="1"/>
    <col min="9487" max="9487" width="9.125" style="2" customWidth="1"/>
    <col min="9488" max="9490" width="8.875" style="2" customWidth="1"/>
    <col min="9491" max="9491" width="10.5" style="2" customWidth="1"/>
    <col min="9492" max="9492" width="11.875" style="2" customWidth="1"/>
    <col min="9493" max="9493" width="13.75" style="2" customWidth="1"/>
    <col min="9494" max="9494" width="10.625" style="2" customWidth="1"/>
    <col min="9495" max="9728" width="8" style="2"/>
    <col min="9729" max="9729" width="90.875" style="2" customWidth="1"/>
    <col min="9730" max="9730" width="9.875" style="2" customWidth="1"/>
    <col min="9731" max="9731" width="0" style="2" hidden="1" customWidth="1"/>
    <col min="9732" max="9732" width="17.625" style="2" customWidth="1"/>
    <col min="9733" max="9733" width="11.875" style="2" customWidth="1"/>
    <col min="9734" max="9734" width="12.25" style="2" customWidth="1"/>
    <col min="9735" max="9735" width="10.375" style="2" customWidth="1"/>
    <col min="9736" max="9738" width="8.75" style="2" customWidth="1"/>
    <col min="9739" max="9739" width="13" style="2" customWidth="1"/>
    <col min="9740" max="9740" width="8" style="2"/>
    <col min="9741" max="9741" width="10.25" style="2" customWidth="1"/>
    <col min="9742" max="9742" width="8.875" style="2" customWidth="1"/>
    <col min="9743" max="9743" width="9.125" style="2" customWidth="1"/>
    <col min="9744" max="9746" width="8.875" style="2" customWidth="1"/>
    <col min="9747" max="9747" width="10.5" style="2" customWidth="1"/>
    <col min="9748" max="9748" width="11.875" style="2" customWidth="1"/>
    <col min="9749" max="9749" width="13.75" style="2" customWidth="1"/>
    <col min="9750" max="9750" width="10.625" style="2" customWidth="1"/>
    <col min="9751" max="9984" width="8" style="2"/>
    <col min="9985" max="9985" width="90.875" style="2" customWidth="1"/>
    <col min="9986" max="9986" width="9.875" style="2" customWidth="1"/>
    <col min="9987" max="9987" width="0" style="2" hidden="1" customWidth="1"/>
    <col min="9988" max="9988" width="17.625" style="2" customWidth="1"/>
    <col min="9989" max="9989" width="11.875" style="2" customWidth="1"/>
    <col min="9990" max="9990" width="12.25" style="2" customWidth="1"/>
    <col min="9991" max="9991" width="10.375" style="2" customWidth="1"/>
    <col min="9992" max="9994" width="8.75" style="2" customWidth="1"/>
    <col min="9995" max="9995" width="13" style="2" customWidth="1"/>
    <col min="9996" max="9996" width="8" style="2"/>
    <col min="9997" max="9997" width="10.25" style="2" customWidth="1"/>
    <col min="9998" max="9998" width="8.875" style="2" customWidth="1"/>
    <col min="9999" max="9999" width="9.125" style="2" customWidth="1"/>
    <col min="10000" max="10002" width="8.875" style="2" customWidth="1"/>
    <col min="10003" max="10003" width="10.5" style="2" customWidth="1"/>
    <col min="10004" max="10004" width="11.875" style="2" customWidth="1"/>
    <col min="10005" max="10005" width="13.75" style="2" customWidth="1"/>
    <col min="10006" max="10006" width="10.625" style="2" customWidth="1"/>
    <col min="10007" max="10240" width="8" style="2"/>
    <col min="10241" max="10241" width="90.875" style="2" customWidth="1"/>
    <col min="10242" max="10242" width="9.875" style="2" customWidth="1"/>
    <col min="10243" max="10243" width="0" style="2" hidden="1" customWidth="1"/>
    <col min="10244" max="10244" width="17.625" style="2" customWidth="1"/>
    <col min="10245" max="10245" width="11.875" style="2" customWidth="1"/>
    <col min="10246" max="10246" width="12.25" style="2" customWidth="1"/>
    <col min="10247" max="10247" width="10.375" style="2" customWidth="1"/>
    <col min="10248" max="10250" width="8.75" style="2" customWidth="1"/>
    <col min="10251" max="10251" width="13" style="2" customWidth="1"/>
    <col min="10252" max="10252" width="8" style="2"/>
    <col min="10253" max="10253" width="10.25" style="2" customWidth="1"/>
    <col min="10254" max="10254" width="8.875" style="2" customWidth="1"/>
    <col min="10255" max="10255" width="9.125" style="2" customWidth="1"/>
    <col min="10256" max="10258" width="8.875" style="2" customWidth="1"/>
    <col min="10259" max="10259" width="10.5" style="2" customWidth="1"/>
    <col min="10260" max="10260" width="11.875" style="2" customWidth="1"/>
    <col min="10261" max="10261" width="13.75" style="2" customWidth="1"/>
    <col min="10262" max="10262" width="10.625" style="2" customWidth="1"/>
    <col min="10263" max="10496" width="8" style="2"/>
    <col min="10497" max="10497" width="90.875" style="2" customWidth="1"/>
    <col min="10498" max="10498" width="9.875" style="2" customWidth="1"/>
    <col min="10499" max="10499" width="0" style="2" hidden="1" customWidth="1"/>
    <col min="10500" max="10500" width="17.625" style="2" customWidth="1"/>
    <col min="10501" max="10501" width="11.875" style="2" customWidth="1"/>
    <col min="10502" max="10502" width="12.25" style="2" customWidth="1"/>
    <col min="10503" max="10503" width="10.375" style="2" customWidth="1"/>
    <col min="10504" max="10506" width="8.75" style="2" customWidth="1"/>
    <col min="10507" max="10507" width="13" style="2" customWidth="1"/>
    <col min="10508" max="10508" width="8" style="2"/>
    <col min="10509" max="10509" width="10.25" style="2" customWidth="1"/>
    <col min="10510" max="10510" width="8.875" style="2" customWidth="1"/>
    <col min="10511" max="10511" width="9.125" style="2" customWidth="1"/>
    <col min="10512" max="10514" width="8.875" style="2" customWidth="1"/>
    <col min="10515" max="10515" width="10.5" style="2" customWidth="1"/>
    <col min="10516" max="10516" width="11.875" style="2" customWidth="1"/>
    <col min="10517" max="10517" width="13.75" style="2" customWidth="1"/>
    <col min="10518" max="10518" width="10.625" style="2" customWidth="1"/>
    <col min="10519" max="10752" width="8" style="2"/>
    <col min="10753" max="10753" width="90.875" style="2" customWidth="1"/>
    <col min="10754" max="10754" width="9.875" style="2" customWidth="1"/>
    <col min="10755" max="10755" width="0" style="2" hidden="1" customWidth="1"/>
    <col min="10756" max="10756" width="17.625" style="2" customWidth="1"/>
    <col min="10757" max="10757" width="11.875" style="2" customWidth="1"/>
    <col min="10758" max="10758" width="12.25" style="2" customWidth="1"/>
    <col min="10759" max="10759" width="10.375" style="2" customWidth="1"/>
    <col min="10760" max="10762" width="8.75" style="2" customWidth="1"/>
    <col min="10763" max="10763" width="13" style="2" customWidth="1"/>
    <col min="10764" max="10764" width="8" style="2"/>
    <col min="10765" max="10765" width="10.25" style="2" customWidth="1"/>
    <col min="10766" max="10766" width="8.875" style="2" customWidth="1"/>
    <col min="10767" max="10767" width="9.125" style="2" customWidth="1"/>
    <col min="10768" max="10770" width="8.875" style="2" customWidth="1"/>
    <col min="10771" max="10771" width="10.5" style="2" customWidth="1"/>
    <col min="10772" max="10772" width="11.875" style="2" customWidth="1"/>
    <col min="10773" max="10773" width="13.75" style="2" customWidth="1"/>
    <col min="10774" max="10774" width="10.625" style="2" customWidth="1"/>
    <col min="10775" max="11008" width="8" style="2"/>
    <col min="11009" max="11009" width="90.875" style="2" customWidth="1"/>
    <col min="11010" max="11010" width="9.875" style="2" customWidth="1"/>
    <col min="11011" max="11011" width="0" style="2" hidden="1" customWidth="1"/>
    <col min="11012" max="11012" width="17.625" style="2" customWidth="1"/>
    <col min="11013" max="11013" width="11.875" style="2" customWidth="1"/>
    <col min="11014" max="11014" width="12.25" style="2" customWidth="1"/>
    <col min="11015" max="11015" width="10.375" style="2" customWidth="1"/>
    <col min="11016" max="11018" width="8.75" style="2" customWidth="1"/>
    <col min="11019" max="11019" width="13" style="2" customWidth="1"/>
    <col min="11020" max="11020" width="8" style="2"/>
    <col min="11021" max="11021" width="10.25" style="2" customWidth="1"/>
    <col min="11022" max="11022" width="8.875" style="2" customWidth="1"/>
    <col min="11023" max="11023" width="9.125" style="2" customWidth="1"/>
    <col min="11024" max="11026" width="8.875" style="2" customWidth="1"/>
    <col min="11027" max="11027" width="10.5" style="2" customWidth="1"/>
    <col min="11028" max="11028" width="11.875" style="2" customWidth="1"/>
    <col min="11029" max="11029" width="13.75" style="2" customWidth="1"/>
    <col min="11030" max="11030" width="10.625" style="2" customWidth="1"/>
    <col min="11031" max="11264" width="8" style="2"/>
    <col min="11265" max="11265" width="90.875" style="2" customWidth="1"/>
    <col min="11266" max="11266" width="9.875" style="2" customWidth="1"/>
    <col min="11267" max="11267" width="0" style="2" hidden="1" customWidth="1"/>
    <col min="11268" max="11268" width="17.625" style="2" customWidth="1"/>
    <col min="11269" max="11269" width="11.875" style="2" customWidth="1"/>
    <col min="11270" max="11270" width="12.25" style="2" customWidth="1"/>
    <col min="11271" max="11271" width="10.375" style="2" customWidth="1"/>
    <col min="11272" max="11274" width="8.75" style="2" customWidth="1"/>
    <col min="11275" max="11275" width="13" style="2" customWidth="1"/>
    <col min="11276" max="11276" width="8" style="2"/>
    <col min="11277" max="11277" width="10.25" style="2" customWidth="1"/>
    <col min="11278" max="11278" width="8.875" style="2" customWidth="1"/>
    <col min="11279" max="11279" width="9.125" style="2" customWidth="1"/>
    <col min="11280" max="11282" width="8.875" style="2" customWidth="1"/>
    <col min="11283" max="11283" width="10.5" style="2" customWidth="1"/>
    <col min="11284" max="11284" width="11.875" style="2" customWidth="1"/>
    <col min="11285" max="11285" width="13.75" style="2" customWidth="1"/>
    <col min="11286" max="11286" width="10.625" style="2" customWidth="1"/>
    <col min="11287" max="11520" width="8" style="2"/>
    <col min="11521" max="11521" width="90.875" style="2" customWidth="1"/>
    <col min="11522" max="11522" width="9.875" style="2" customWidth="1"/>
    <col min="11523" max="11523" width="0" style="2" hidden="1" customWidth="1"/>
    <col min="11524" max="11524" width="17.625" style="2" customWidth="1"/>
    <col min="11525" max="11525" width="11.875" style="2" customWidth="1"/>
    <col min="11526" max="11526" width="12.25" style="2" customWidth="1"/>
    <col min="11527" max="11527" width="10.375" style="2" customWidth="1"/>
    <col min="11528" max="11530" width="8.75" style="2" customWidth="1"/>
    <col min="11531" max="11531" width="13" style="2" customWidth="1"/>
    <col min="11532" max="11532" width="8" style="2"/>
    <col min="11533" max="11533" width="10.25" style="2" customWidth="1"/>
    <col min="11534" max="11534" width="8.875" style="2" customWidth="1"/>
    <col min="11535" max="11535" width="9.125" style="2" customWidth="1"/>
    <col min="11536" max="11538" width="8.875" style="2" customWidth="1"/>
    <col min="11539" max="11539" width="10.5" style="2" customWidth="1"/>
    <col min="11540" max="11540" width="11.875" style="2" customWidth="1"/>
    <col min="11541" max="11541" width="13.75" style="2" customWidth="1"/>
    <col min="11542" max="11542" width="10.625" style="2" customWidth="1"/>
    <col min="11543" max="11776" width="8" style="2"/>
    <col min="11777" max="11777" width="90.875" style="2" customWidth="1"/>
    <col min="11778" max="11778" width="9.875" style="2" customWidth="1"/>
    <col min="11779" max="11779" width="0" style="2" hidden="1" customWidth="1"/>
    <col min="11780" max="11780" width="17.625" style="2" customWidth="1"/>
    <col min="11781" max="11781" width="11.875" style="2" customWidth="1"/>
    <col min="11782" max="11782" width="12.25" style="2" customWidth="1"/>
    <col min="11783" max="11783" width="10.375" style="2" customWidth="1"/>
    <col min="11784" max="11786" width="8.75" style="2" customWidth="1"/>
    <col min="11787" max="11787" width="13" style="2" customWidth="1"/>
    <col min="11788" max="11788" width="8" style="2"/>
    <col min="11789" max="11789" width="10.25" style="2" customWidth="1"/>
    <col min="11790" max="11790" width="8.875" style="2" customWidth="1"/>
    <col min="11791" max="11791" width="9.125" style="2" customWidth="1"/>
    <col min="11792" max="11794" width="8.875" style="2" customWidth="1"/>
    <col min="11795" max="11795" width="10.5" style="2" customWidth="1"/>
    <col min="11796" max="11796" width="11.875" style="2" customWidth="1"/>
    <col min="11797" max="11797" width="13.75" style="2" customWidth="1"/>
    <col min="11798" max="11798" width="10.625" style="2" customWidth="1"/>
    <col min="11799" max="12032" width="8" style="2"/>
    <col min="12033" max="12033" width="90.875" style="2" customWidth="1"/>
    <col min="12034" max="12034" width="9.875" style="2" customWidth="1"/>
    <col min="12035" max="12035" width="0" style="2" hidden="1" customWidth="1"/>
    <col min="12036" max="12036" width="17.625" style="2" customWidth="1"/>
    <col min="12037" max="12037" width="11.875" style="2" customWidth="1"/>
    <col min="12038" max="12038" width="12.25" style="2" customWidth="1"/>
    <col min="12039" max="12039" width="10.375" style="2" customWidth="1"/>
    <col min="12040" max="12042" width="8.75" style="2" customWidth="1"/>
    <col min="12043" max="12043" width="13" style="2" customWidth="1"/>
    <col min="12044" max="12044" width="8" style="2"/>
    <col min="12045" max="12045" width="10.25" style="2" customWidth="1"/>
    <col min="12046" max="12046" width="8.875" style="2" customWidth="1"/>
    <col min="12047" max="12047" width="9.125" style="2" customWidth="1"/>
    <col min="12048" max="12050" width="8.875" style="2" customWidth="1"/>
    <col min="12051" max="12051" width="10.5" style="2" customWidth="1"/>
    <col min="12052" max="12052" width="11.875" style="2" customWidth="1"/>
    <col min="12053" max="12053" width="13.75" style="2" customWidth="1"/>
    <col min="12054" max="12054" width="10.625" style="2" customWidth="1"/>
    <col min="12055" max="12288" width="8" style="2"/>
    <col min="12289" max="12289" width="90.875" style="2" customWidth="1"/>
    <col min="12290" max="12290" width="9.875" style="2" customWidth="1"/>
    <col min="12291" max="12291" width="0" style="2" hidden="1" customWidth="1"/>
    <col min="12292" max="12292" width="17.625" style="2" customWidth="1"/>
    <col min="12293" max="12293" width="11.875" style="2" customWidth="1"/>
    <col min="12294" max="12294" width="12.25" style="2" customWidth="1"/>
    <col min="12295" max="12295" width="10.375" style="2" customWidth="1"/>
    <col min="12296" max="12298" width="8.75" style="2" customWidth="1"/>
    <col min="12299" max="12299" width="13" style="2" customWidth="1"/>
    <col min="12300" max="12300" width="8" style="2"/>
    <col min="12301" max="12301" width="10.25" style="2" customWidth="1"/>
    <col min="12302" max="12302" width="8.875" style="2" customWidth="1"/>
    <col min="12303" max="12303" width="9.125" style="2" customWidth="1"/>
    <col min="12304" max="12306" width="8.875" style="2" customWidth="1"/>
    <col min="12307" max="12307" width="10.5" style="2" customWidth="1"/>
    <col min="12308" max="12308" width="11.875" style="2" customWidth="1"/>
    <col min="12309" max="12309" width="13.75" style="2" customWidth="1"/>
    <col min="12310" max="12310" width="10.625" style="2" customWidth="1"/>
    <col min="12311" max="12544" width="8" style="2"/>
    <col min="12545" max="12545" width="90.875" style="2" customWidth="1"/>
    <col min="12546" max="12546" width="9.875" style="2" customWidth="1"/>
    <col min="12547" max="12547" width="0" style="2" hidden="1" customWidth="1"/>
    <col min="12548" max="12548" width="17.625" style="2" customWidth="1"/>
    <col min="12549" max="12549" width="11.875" style="2" customWidth="1"/>
    <col min="12550" max="12550" width="12.25" style="2" customWidth="1"/>
    <col min="12551" max="12551" width="10.375" style="2" customWidth="1"/>
    <col min="12552" max="12554" width="8.75" style="2" customWidth="1"/>
    <col min="12555" max="12555" width="13" style="2" customWidth="1"/>
    <col min="12556" max="12556" width="8" style="2"/>
    <col min="12557" max="12557" width="10.25" style="2" customWidth="1"/>
    <col min="12558" max="12558" width="8.875" style="2" customWidth="1"/>
    <col min="12559" max="12559" width="9.125" style="2" customWidth="1"/>
    <col min="12560" max="12562" width="8.875" style="2" customWidth="1"/>
    <col min="12563" max="12563" width="10.5" style="2" customWidth="1"/>
    <col min="12564" max="12564" width="11.875" style="2" customWidth="1"/>
    <col min="12565" max="12565" width="13.75" style="2" customWidth="1"/>
    <col min="12566" max="12566" width="10.625" style="2" customWidth="1"/>
    <col min="12567" max="12800" width="8" style="2"/>
    <col min="12801" max="12801" width="90.875" style="2" customWidth="1"/>
    <col min="12802" max="12802" width="9.875" style="2" customWidth="1"/>
    <col min="12803" max="12803" width="0" style="2" hidden="1" customWidth="1"/>
    <col min="12804" max="12804" width="17.625" style="2" customWidth="1"/>
    <col min="12805" max="12805" width="11.875" style="2" customWidth="1"/>
    <col min="12806" max="12806" width="12.25" style="2" customWidth="1"/>
    <col min="12807" max="12807" width="10.375" style="2" customWidth="1"/>
    <col min="12808" max="12810" width="8.75" style="2" customWidth="1"/>
    <col min="12811" max="12811" width="13" style="2" customWidth="1"/>
    <col min="12812" max="12812" width="8" style="2"/>
    <col min="12813" max="12813" width="10.25" style="2" customWidth="1"/>
    <col min="12814" max="12814" width="8.875" style="2" customWidth="1"/>
    <col min="12815" max="12815" width="9.125" style="2" customWidth="1"/>
    <col min="12816" max="12818" width="8.875" style="2" customWidth="1"/>
    <col min="12819" max="12819" width="10.5" style="2" customWidth="1"/>
    <col min="12820" max="12820" width="11.875" style="2" customWidth="1"/>
    <col min="12821" max="12821" width="13.75" style="2" customWidth="1"/>
    <col min="12822" max="12822" width="10.625" style="2" customWidth="1"/>
    <col min="12823" max="13056" width="8" style="2"/>
    <col min="13057" max="13057" width="90.875" style="2" customWidth="1"/>
    <col min="13058" max="13058" width="9.875" style="2" customWidth="1"/>
    <col min="13059" max="13059" width="0" style="2" hidden="1" customWidth="1"/>
    <col min="13060" max="13060" width="17.625" style="2" customWidth="1"/>
    <col min="13061" max="13061" width="11.875" style="2" customWidth="1"/>
    <col min="13062" max="13062" width="12.25" style="2" customWidth="1"/>
    <col min="13063" max="13063" width="10.375" style="2" customWidth="1"/>
    <col min="13064" max="13066" width="8.75" style="2" customWidth="1"/>
    <col min="13067" max="13067" width="13" style="2" customWidth="1"/>
    <col min="13068" max="13068" width="8" style="2"/>
    <col min="13069" max="13069" width="10.25" style="2" customWidth="1"/>
    <col min="13070" max="13070" width="8.875" style="2" customWidth="1"/>
    <col min="13071" max="13071" width="9.125" style="2" customWidth="1"/>
    <col min="13072" max="13074" width="8.875" style="2" customWidth="1"/>
    <col min="13075" max="13075" width="10.5" style="2" customWidth="1"/>
    <col min="13076" max="13076" width="11.875" style="2" customWidth="1"/>
    <col min="13077" max="13077" width="13.75" style="2" customWidth="1"/>
    <col min="13078" max="13078" width="10.625" style="2" customWidth="1"/>
    <col min="13079" max="13312" width="8" style="2"/>
    <col min="13313" max="13313" width="90.875" style="2" customWidth="1"/>
    <col min="13314" max="13314" width="9.875" style="2" customWidth="1"/>
    <col min="13315" max="13315" width="0" style="2" hidden="1" customWidth="1"/>
    <col min="13316" max="13316" width="17.625" style="2" customWidth="1"/>
    <col min="13317" max="13317" width="11.875" style="2" customWidth="1"/>
    <col min="13318" max="13318" width="12.25" style="2" customWidth="1"/>
    <col min="13319" max="13319" width="10.375" style="2" customWidth="1"/>
    <col min="13320" max="13322" width="8.75" style="2" customWidth="1"/>
    <col min="13323" max="13323" width="13" style="2" customWidth="1"/>
    <col min="13324" max="13324" width="8" style="2"/>
    <col min="13325" max="13325" width="10.25" style="2" customWidth="1"/>
    <col min="13326" max="13326" width="8.875" style="2" customWidth="1"/>
    <col min="13327" max="13327" width="9.125" style="2" customWidth="1"/>
    <col min="13328" max="13330" width="8.875" style="2" customWidth="1"/>
    <col min="13331" max="13331" width="10.5" style="2" customWidth="1"/>
    <col min="13332" max="13332" width="11.875" style="2" customWidth="1"/>
    <col min="13333" max="13333" width="13.75" style="2" customWidth="1"/>
    <col min="13334" max="13334" width="10.625" style="2" customWidth="1"/>
    <col min="13335" max="13568" width="8" style="2"/>
    <col min="13569" max="13569" width="90.875" style="2" customWidth="1"/>
    <col min="13570" max="13570" width="9.875" style="2" customWidth="1"/>
    <col min="13571" max="13571" width="0" style="2" hidden="1" customWidth="1"/>
    <col min="13572" max="13572" width="17.625" style="2" customWidth="1"/>
    <col min="13573" max="13573" width="11.875" style="2" customWidth="1"/>
    <col min="13574" max="13574" width="12.25" style="2" customWidth="1"/>
    <col min="13575" max="13575" width="10.375" style="2" customWidth="1"/>
    <col min="13576" max="13578" width="8.75" style="2" customWidth="1"/>
    <col min="13579" max="13579" width="13" style="2" customWidth="1"/>
    <col min="13580" max="13580" width="8" style="2"/>
    <col min="13581" max="13581" width="10.25" style="2" customWidth="1"/>
    <col min="13582" max="13582" width="8.875" style="2" customWidth="1"/>
    <col min="13583" max="13583" width="9.125" style="2" customWidth="1"/>
    <col min="13584" max="13586" width="8.875" style="2" customWidth="1"/>
    <col min="13587" max="13587" width="10.5" style="2" customWidth="1"/>
    <col min="13588" max="13588" width="11.875" style="2" customWidth="1"/>
    <col min="13589" max="13589" width="13.75" style="2" customWidth="1"/>
    <col min="13590" max="13590" width="10.625" style="2" customWidth="1"/>
    <col min="13591" max="13824" width="8" style="2"/>
    <col min="13825" max="13825" width="90.875" style="2" customWidth="1"/>
    <col min="13826" max="13826" width="9.875" style="2" customWidth="1"/>
    <col min="13827" max="13827" width="0" style="2" hidden="1" customWidth="1"/>
    <col min="13828" max="13828" width="17.625" style="2" customWidth="1"/>
    <col min="13829" max="13829" width="11.875" style="2" customWidth="1"/>
    <col min="13830" max="13830" width="12.25" style="2" customWidth="1"/>
    <col min="13831" max="13831" width="10.375" style="2" customWidth="1"/>
    <col min="13832" max="13834" width="8.75" style="2" customWidth="1"/>
    <col min="13835" max="13835" width="13" style="2" customWidth="1"/>
    <col min="13836" max="13836" width="8" style="2"/>
    <col min="13837" max="13837" width="10.25" style="2" customWidth="1"/>
    <col min="13838" max="13838" width="8.875" style="2" customWidth="1"/>
    <col min="13839" max="13839" width="9.125" style="2" customWidth="1"/>
    <col min="13840" max="13842" width="8.875" style="2" customWidth="1"/>
    <col min="13843" max="13843" width="10.5" style="2" customWidth="1"/>
    <col min="13844" max="13844" width="11.875" style="2" customWidth="1"/>
    <col min="13845" max="13845" width="13.75" style="2" customWidth="1"/>
    <col min="13846" max="13846" width="10.625" style="2" customWidth="1"/>
    <col min="13847" max="14080" width="8" style="2"/>
    <col min="14081" max="14081" width="90.875" style="2" customWidth="1"/>
    <col min="14082" max="14082" width="9.875" style="2" customWidth="1"/>
    <col min="14083" max="14083" width="0" style="2" hidden="1" customWidth="1"/>
    <col min="14084" max="14084" width="17.625" style="2" customWidth="1"/>
    <col min="14085" max="14085" width="11.875" style="2" customWidth="1"/>
    <col min="14086" max="14086" width="12.25" style="2" customWidth="1"/>
    <col min="14087" max="14087" width="10.375" style="2" customWidth="1"/>
    <col min="14088" max="14090" width="8.75" style="2" customWidth="1"/>
    <col min="14091" max="14091" width="13" style="2" customWidth="1"/>
    <col min="14092" max="14092" width="8" style="2"/>
    <col min="14093" max="14093" width="10.25" style="2" customWidth="1"/>
    <col min="14094" max="14094" width="8.875" style="2" customWidth="1"/>
    <col min="14095" max="14095" width="9.125" style="2" customWidth="1"/>
    <col min="14096" max="14098" width="8.875" style="2" customWidth="1"/>
    <col min="14099" max="14099" width="10.5" style="2" customWidth="1"/>
    <col min="14100" max="14100" width="11.875" style="2" customWidth="1"/>
    <col min="14101" max="14101" width="13.75" style="2" customWidth="1"/>
    <col min="14102" max="14102" width="10.625" style="2" customWidth="1"/>
    <col min="14103" max="14336" width="8" style="2"/>
    <col min="14337" max="14337" width="90.875" style="2" customWidth="1"/>
    <col min="14338" max="14338" width="9.875" style="2" customWidth="1"/>
    <col min="14339" max="14339" width="0" style="2" hidden="1" customWidth="1"/>
    <col min="14340" max="14340" width="17.625" style="2" customWidth="1"/>
    <col min="14341" max="14341" width="11.875" style="2" customWidth="1"/>
    <col min="14342" max="14342" width="12.25" style="2" customWidth="1"/>
    <col min="14343" max="14343" width="10.375" style="2" customWidth="1"/>
    <col min="14344" max="14346" width="8.75" style="2" customWidth="1"/>
    <col min="14347" max="14347" width="13" style="2" customWidth="1"/>
    <col min="14348" max="14348" width="8" style="2"/>
    <col min="14349" max="14349" width="10.25" style="2" customWidth="1"/>
    <col min="14350" max="14350" width="8.875" style="2" customWidth="1"/>
    <col min="14351" max="14351" width="9.125" style="2" customWidth="1"/>
    <col min="14352" max="14354" width="8.875" style="2" customWidth="1"/>
    <col min="14355" max="14355" width="10.5" style="2" customWidth="1"/>
    <col min="14356" max="14356" width="11.875" style="2" customWidth="1"/>
    <col min="14357" max="14357" width="13.75" style="2" customWidth="1"/>
    <col min="14358" max="14358" width="10.625" style="2" customWidth="1"/>
    <col min="14359" max="14592" width="8" style="2"/>
    <col min="14593" max="14593" width="90.875" style="2" customWidth="1"/>
    <col min="14594" max="14594" width="9.875" style="2" customWidth="1"/>
    <col min="14595" max="14595" width="0" style="2" hidden="1" customWidth="1"/>
    <col min="14596" max="14596" width="17.625" style="2" customWidth="1"/>
    <col min="14597" max="14597" width="11.875" style="2" customWidth="1"/>
    <col min="14598" max="14598" width="12.25" style="2" customWidth="1"/>
    <col min="14599" max="14599" width="10.375" style="2" customWidth="1"/>
    <col min="14600" max="14602" width="8.75" style="2" customWidth="1"/>
    <col min="14603" max="14603" width="13" style="2" customWidth="1"/>
    <col min="14604" max="14604" width="8" style="2"/>
    <col min="14605" max="14605" width="10.25" style="2" customWidth="1"/>
    <col min="14606" max="14606" width="8.875" style="2" customWidth="1"/>
    <col min="14607" max="14607" width="9.125" style="2" customWidth="1"/>
    <col min="14608" max="14610" width="8.875" style="2" customWidth="1"/>
    <col min="14611" max="14611" width="10.5" style="2" customWidth="1"/>
    <col min="14612" max="14612" width="11.875" style="2" customWidth="1"/>
    <col min="14613" max="14613" width="13.75" style="2" customWidth="1"/>
    <col min="14614" max="14614" width="10.625" style="2" customWidth="1"/>
    <col min="14615" max="14848" width="8" style="2"/>
    <col min="14849" max="14849" width="90.875" style="2" customWidth="1"/>
    <col min="14850" max="14850" width="9.875" style="2" customWidth="1"/>
    <col min="14851" max="14851" width="0" style="2" hidden="1" customWidth="1"/>
    <col min="14852" max="14852" width="17.625" style="2" customWidth="1"/>
    <col min="14853" max="14853" width="11.875" style="2" customWidth="1"/>
    <col min="14854" max="14854" width="12.25" style="2" customWidth="1"/>
    <col min="14855" max="14855" width="10.375" style="2" customWidth="1"/>
    <col min="14856" max="14858" width="8.75" style="2" customWidth="1"/>
    <col min="14859" max="14859" width="13" style="2" customWidth="1"/>
    <col min="14860" max="14860" width="8" style="2"/>
    <col min="14861" max="14861" width="10.25" style="2" customWidth="1"/>
    <col min="14862" max="14862" width="8.875" style="2" customWidth="1"/>
    <col min="14863" max="14863" width="9.125" style="2" customWidth="1"/>
    <col min="14864" max="14866" width="8.875" style="2" customWidth="1"/>
    <col min="14867" max="14867" width="10.5" style="2" customWidth="1"/>
    <col min="14868" max="14868" width="11.875" style="2" customWidth="1"/>
    <col min="14869" max="14869" width="13.75" style="2" customWidth="1"/>
    <col min="14870" max="14870" width="10.625" style="2" customWidth="1"/>
    <col min="14871" max="15104" width="8" style="2"/>
    <col min="15105" max="15105" width="90.875" style="2" customWidth="1"/>
    <col min="15106" max="15106" width="9.875" style="2" customWidth="1"/>
    <col min="15107" max="15107" width="0" style="2" hidden="1" customWidth="1"/>
    <col min="15108" max="15108" width="17.625" style="2" customWidth="1"/>
    <col min="15109" max="15109" width="11.875" style="2" customWidth="1"/>
    <col min="15110" max="15110" width="12.25" style="2" customWidth="1"/>
    <col min="15111" max="15111" width="10.375" style="2" customWidth="1"/>
    <col min="15112" max="15114" width="8.75" style="2" customWidth="1"/>
    <col min="15115" max="15115" width="13" style="2" customWidth="1"/>
    <col min="15116" max="15116" width="8" style="2"/>
    <col min="15117" max="15117" width="10.25" style="2" customWidth="1"/>
    <col min="15118" max="15118" width="8.875" style="2" customWidth="1"/>
    <col min="15119" max="15119" width="9.125" style="2" customWidth="1"/>
    <col min="15120" max="15122" width="8.875" style="2" customWidth="1"/>
    <col min="15123" max="15123" width="10.5" style="2" customWidth="1"/>
    <col min="15124" max="15124" width="11.875" style="2" customWidth="1"/>
    <col min="15125" max="15125" width="13.75" style="2" customWidth="1"/>
    <col min="15126" max="15126" width="10.625" style="2" customWidth="1"/>
    <col min="15127" max="15360" width="8" style="2"/>
    <col min="15361" max="15361" width="90.875" style="2" customWidth="1"/>
    <col min="15362" max="15362" width="9.875" style="2" customWidth="1"/>
    <col min="15363" max="15363" width="0" style="2" hidden="1" customWidth="1"/>
    <col min="15364" max="15364" width="17.625" style="2" customWidth="1"/>
    <col min="15365" max="15365" width="11.875" style="2" customWidth="1"/>
    <col min="15366" max="15366" width="12.25" style="2" customWidth="1"/>
    <col min="15367" max="15367" width="10.375" style="2" customWidth="1"/>
    <col min="15368" max="15370" width="8.75" style="2" customWidth="1"/>
    <col min="15371" max="15371" width="13" style="2" customWidth="1"/>
    <col min="15372" max="15372" width="8" style="2"/>
    <col min="15373" max="15373" width="10.25" style="2" customWidth="1"/>
    <col min="15374" max="15374" width="8.875" style="2" customWidth="1"/>
    <col min="15375" max="15375" width="9.125" style="2" customWidth="1"/>
    <col min="15376" max="15378" width="8.875" style="2" customWidth="1"/>
    <col min="15379" max="15379" width="10.5" style="2" customWidth="1"/>
    <col min="15380" max="15380" width="11.875" style="2" customWidth="1"/>
    <col min="15381" max="15381" width="13.75" style="2" customWidth="1"/>
    <col min="15382" max="15382" width="10.625" style="2" customWidth="1"/>
    <col min="15383" max="15616" width="8" style="2"/>
    <col min="15617" max="15617" width="90.875" style="2" customWidth="1"/>
    <col min="15618" max="15618" width="9.875" style="2" customWidth="1"/>
    <col min="15619" max="15619" width="0" style="2" hidden="1" customWidth="1"/>
    <col min="15620" max="15620" width="17.625" style="2" customWidth="1"/>
    <col min="15621" max="15621" width="11.875" style="2" customWidth="1"/>
    <col min="15622" max="15622" width="12.25" style="2" customWidth="1"/>
    <col min="15623" max="15623" width="10.375" style="2" customWidth="1"/>
    <col min="15624" max="15626" width="8.75" style="2" customWidth="1"/>
    <col min="15627" max="15627" width="13" style="2" customWidth="1"/>
    <col min="15628" max="15628" width="8" style="2"/>
    <col min="15629" max="15629" width="10.25" style="2" customWidth="1"/>
    <col min="15630" max="15630" width="8.875" style="2" customWidth="1"/>
    <col min="15631" max="15631" width="9.125" style="2" customWidth="1"/>
    <col min="15632" max="15634" width="8.875" style="2" customWidth="1"/>
    <col min="15635" max="15635" width="10.5" style="2" customWidth="1"/>
    <col min="15636" max="15636" width="11.875" style="2" customWidth="1"/>
    <col min="15637" max="15637" width="13.75" style="2" customWidth="1"/>
    <col min="15638" max="15638" width="10.625" style="2" customWidth="1"/>
    <col min="15639" max="15872" width="8" style="2"/>
    <col min="15873" max="15873" width="90.875" style="2" customWidth="1"/>
    <col min="15874" max="15874" width="9.875" style="2" customWidth="1"/>
    <col min="15875" max="15875" width="0" style="2" hidden="1" customWidth="1"/>
    <col min="15876" max="15876" width="17.625" style="2" customWidth="1"/>
    <col min="15877" max="15877" width="11.875" style="2" customWidth="1"/>
    <col min="15878" max="15878" width="12.25" style="2" customWidth="1"/>
    <col min="15879" max="15879" width="10.375" style="2" customWidth="1"/>
    <col min="15880" max="15882" width="8.75" style="2" customWidth="1"/>
    <col min="15883" max="15883" width="13" style="2" customWidth="1"/>
    <col min="15884" max="15884" width="8" style="2"/>
    <col min="15885" max="15885" width="10.25" style="2" customWidth="1"/>
    <col min="15886" max="15886" width="8.875" style="2" customWidth="1"/>
    <col min="15887" max="15887" width="9.125" style="2" customWidth="1"/>
    <col min="15888" max="15890" width="8.875" style="2" customWidth="1"/>
    <col min="15891" max="15891" width="10.5" style="2" customWidth="1"/>
    <col min="15892" max="15892" width="11.875" style="2" customWidth="1"/>
    <col min="15893" max="15893" width="13.75" style="2" customWidth="1"/>
    <col min="15894" max="15894" width="10.625" style="2" customWidth="1"/>
    <col min="15895" max="16128" width="8" style="2"/>
    <col min="16129" max="16129" width="90.875" style="2" customWidth="1"/>
    <col min="16130" max="16130" width="9.875" style="2" customWidth="1"/>
    <col min="16131" max="16131" width="0" style="2" hidden="1" customWidth="1"/>
    <col min="16132" max="16132" width="17.625" style="2" customWidth="1"/>
    <col min="16133" max="16133" width="11.875" style="2" customWidth="1"/>
    <col min="16134" max="16134" width="12.25" style="2" customWidth="1"/>
    <col min="16135" max="16135" width="10.375" style="2" customWidth="1"/>
    <col min="16136" max="16138" width="8.75" style="2" customWidth="1"/>
    <col min="16139" max="16139" width="13" style="2" customWidth="1"/>
    <col min="16140" max="16140" width="8" style="2"/>
    <col min="16141" max="16141" width="10.25" style="2" customWidth="1"/>
    <col min="16142" max="16142" width="8.875" style="2" customWidth="1"/>
    <col min="16143" max="16143" width="9.125" style="2" customWidth="1"/>
    <col min="16144" max="16146" width="8.875" style="2" customWidth="1"/>
    <col min="16147" max="16147" width="10.5" style="2" customWidth="1"/>
    <col min="16148" max="16148" width="11.875" style="2" customWidth="1"/>
    <col min="16149" max="16149" width="13.75" style="2" customWidth="1"/>
    <col min="16150" max="16150" width="10.625" style="2" customWidth="1"/>
    <col min="16151" max="16384" width="8" style="2"/>
  </cols>
  <sheetData>
    <row r="1" spans="1:21" ht="15.75" x14ac:dyDescent="0.25">
      <c r="A1" s="1" t="s">
        <v>0</v>
      </c>
      <c r="B1" s="1"/>
      <c r="C1"/>
      <c r="F1"/>
    </row>
    <row r="2" spans="1:21" ht="15.75" x14ac:dyDescent="0.25">
      <c r="A2" s="3" t="s">
        <v>1</v>
      </c>
      <c r="B2" s="3"/>
      <c r="C2" s="4"/>
      <c r="F2" s="4"/>
      <c r="G2" s="4"/>
    </row>
    <row r="3" spans="1:21" ht="15.75" x14ac:dyDescent="0.25">
      <c r="A3" s="3" t="s">
        <v>2</v>
      </c>
      <c r="B3" s="3"/>
      <c r="C3" s="4"/>
      <c r="F3" s="4"/>
      <c r="G3" s="4"/>
    </row>
    <row r="5" spans="1:21" ht="15.75" x14ac:dyDescent="0.25">
      <c r="B5" s="5" t="s">
        <v>3</v>
      </c>
    </row>
    <row r="6" spans="1:21" ht="15.75" x14ac:dyDescent="0.2">
      <c r="A6" s="6" t="s">
        <v>4</v>
      </c>
      <c r="B6" s="7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/>
    </row>
    <row r="7" spans="1:21" ht="15.75" customHeight="1" x14ac:dyDescent="0.2">
      <c r="A7" s="9"/>
      <c r="B7" s="10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</row>
    <row r="8" spans="1:21" ht="15.75" x14ac:dyDescent="0.25">
      <c r="A8" s="12" t="s">
        <v>16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15.75" x14ac:dyDescent="0.25">
      <c r="A9" s="15" t="s">
        <v>17</v>
      </c>
      <c r="B9" s="16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15.75" x14ac:dyDescent="0.25">
      <c r="A10" s="17" t="s">
        <v>18</v>
      </c>
      <c r="B10" s="18">
        <v>999</v>
      </c>
      <c r="C10" s="14">
        <f>499315*2</f>
        <v>998630</v>
      </c>
      <c r="D10" s="14"/>
      <c r="E10" s="14"/>
      <c r="F10" s="14"/>
      <c r="G10" s="14">
        <v>999</v>
      </c>
      <c r="H10" s="14">
        <f>SUM(D10:G10)</f>
        <v>999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15.75" x14ac:dyDescent="0.25">
      <c r="A11" s="19" t="s">
        <v>19</v>
      </c>
      <c r="B11" s="18">
        <v>6840</v>
      </c>
      <c r="C11" s="14"/>
      <c r="D11" s="14"/>
      <c r="E11" s="14"/>
      <c r="F11" s="14"/>
      <c r="G11" s="14">
        <v>6840</v>
      </c>
      <c r="H11" s="14">
        <f t="shared" ref="H11:H29" si="0">SUM(D11:G11)</f>
        <v>6840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15.75" x14ac:dyDescent="0.25">
      <c r="A12" s="19" t="s">
        <v>20</v>
      </c>
      <c r="B12" s="18">
        <v>24791</v>
      </c>
      <c r="C12" s="14">
        <f>12395487*2</f>
        <v>24790974</v>
      </c>
      <c r="D12" s="14"/>
      <c r="E12" s="14"/>
      <c r="F12" s="14"/>
      <c r="G12" s="14">
        <v>24791</v>
      </c>
      <c r="H12" s="14">
        <f t="shared" si="0"/>
        <v>24791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15.75" x14ac:dyDescent="0.25">
      <c r="A13" s="19" t="s">
        <v>21</v>
      </c>
      <c r="B13" s="18">
        <v>249</v>
      </c>
      <c r="C13" s="14"/>
      <c r="D13" s="14"/>
      <c r="E13" s="14"/>
      <c r="F13" s="14"/>
      <c r="G13" s="14">
        <v>249</v>
      </c>
      <c r="H13" s="14">
        <f t="shared" si="0"/>
        <v>249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15.75" x14ac:dyDescent="0.25">
      <c r="A14" s="20" t="s">
        <v>22</v>
      </c>
      <c r="B14" s="18">
        <v>735</v>
      </c>
      <c r="C14" s="14">
        <f>367456*2</f>
        <v>734912</v>
      </c>
      <c r="D14" s="14"/>
      <c r="E14" s="14"/>
      <c r="F14" s="14"/>
      <c r="G14" s="14">
        <v>735</v>
      </c>
      <c r="H14" s="14">
        <f t="shared" si="0"/>
        <v>735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15.75" x14ac:dyDescent="0.25">
      <c r="A15" s="20" t="s">
        <v>23</v>
      </c>
      <c r="B15" s="18">
        <v>127</v>
      </c>
      <c r="C15" s="14">
        <f>10569*12</f>
        <v>126828</v>
      </c>
      <c r="D15" s="14"/>
      <c r="E15" s="14"/>
      <c r="F15" s="14"/>
      <c r="G15" s="14">
        <v>127</v>
      </c>
      <c r="H15" s="14">
        <f t="shared" si="0"/>
        <v>127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15.75" x14ac:dyDescent="0.25">
      <c r="A16" s="19" t="s">
        <v>24</v>
      </c>
      <c r="B16" s="18">
        <v>3600</v>
      </c>
      <c r="C16" s="14">
        <f>300000*12</f>
        <v>3600000</v>
      </c>
      <c r="D16" s="14"/>
      <c r="E16" s="14"/>
      <c r="F16" s="14"/>
      <c r="G16" s="14">
        <v>3600</v>
      </c>
      <c r="H16" s="14">
        <f t="shared" si="0"/>
        <v>3600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2" ht="15.75" x14ac:dyDescent="0.25">
      <c r="A17" s="19" t="s">
        <v>25</v>
      </c>
      <c r="B17" s="18">
        <v>5000</v>
      </c>
      <c r="C17" s="14">
        <f>1250000*4</f>
        <v>5000000</v>
      </c>
      <c r="D17" s="14"/>
      <c r="E17" s="14"/>
      <c r="F17" s="14"/>
      <c r="G17" s="14">
        <v>5000</v>
      </c>
      <c r="H17" s="14">
        <f t="shared" si="0"/>
        <v>5000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2" ht="15.75" x14ac:dyDescent="0.25">
      <c r="A18" s="19" t="s">
        <v>26</v>
      </c>
      <c r="B18" s="18">
        <v>553</v>
      </c>
      <c r="C18" s="14"/>
      <c r="D18" s="14"/>
      <c r="E18" s="14"/>
      <c r="F18" s="14"/>
      <c r="G18" s="14">
        <v>553</v>
      </c>
      <c r="H18" s="14">
        <f t="shared" si="0"/>
        <v>553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2" ht="15.75" x14ac:dyDescent="0.25">
      <c r="A19" s="21" t="s">
        <v>27</v>
      </c>
      <c r="B19" s="18"/>
      <c r="C19" s="14"/>
      <c r="D19" s="14"/>
      <c r="E19" s="14"/>
      <c r="F19" s="14"/>
      <c r="G19" s="14"/>
      <c r="H19" s="14">
        <f t="shared" si="0"/>
        <v>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2" ht="15.75" x14ac:dyDescent="0.25">
      <c r="A20" s="22" t="s">
        <v>28</v>
      </c>
      <c r="B20" s="18">
        <v>6885</v>
      </c>
      <c r="C20" s="14"/>
      <c r="D20" s="14"/>
      <c r="E20" s="14"/>
      <c r="F20" s="14"/>
      <c r="G20" s="14">
        <v>6885</v>
      </c>
      <c r="H20" s="14">
        <f t="shared" si="0"/>
        <v>6885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2" ht="15.75" x14ac:dyDescent="0.25">
      <c r="A21" s="22" t="s">
        <v>29</v>
      </c>
      <c r="B21" s="18">
        <v>270</v>
      </c>
      <c r="C21" s="14">
        <f>134815*2</f>
        <v>269630</v>
      </c>
      <c r="D21" s="14"/>
      <c r="E21" s="14"/>
      <c r="F21" s="14"/>
      <c r="G21" s="14">
        <v>270</v>
      </c>
      <c r="H21" s="14">
        <f t="shared" si="0"/>
        <v>270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2" ht="15.75" x14ac:dyDescent="0.25">
      <c r="A22" s="23" t="s">
        <v>19</v>
      </c>
      <c r="B22" s="18">
        <v>1847</v>
      </c>
      <c r="C22" s="14"/>
      <c r="D22" s="14"/>
      <c r="E22" s="14"/>
      <c r="F22" s="14"/>
      <c r="G22" s="14">
        <v>1847</v>
      </c>
      <c r="H22" s="14">
        <f t="shared" si="0"/>
        <v>1847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2" ht="15.75" x14ac:dyDescent="0.25">
      <c r="A23" s="24" t="s">
        <v>20</v>
      </c>
      <c r="B23" s="18">
        <v>6694</v>
      </c>
      <c r="C23" s="14">
        <f>3346781*2</f>
        <v>6693562</v>
      </c>
      <c r="D23" s="14"/>
      <c r="E23" s="14"/>
      <c r="F23" s="14"/>
      <c r="G23" s="14">
        <v>6694</v>
      </c>
      <c r="H23" s="14">
        <f t="shared" si="0"/>
        <v>6694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2" ht="15.75" x14ac:dyDescent="0.25">
      <c r="A24" s="24" t="s">
        <v>30</v>
      </c>
      <c r="B24" s="18">
        <v>67</v>
      </c>
      <c r="C24" s="14"/>
      <c r="D24" s="14"/>
      <c r="E24" s="14"/>
      <c r="F24" s="14"/>
      <c r="G24" s="14">
        <v>67</v>
      </c>
      <c r="H24" s="14">
        <f t="shared" si="0"/>
        <v>67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2" ht="15.75" x14ac:dyDescent="0.25">
      <c r="A25" s="23" t="s">
        <v>22</v>
      </c>
      <c r="B25" s="18">
        <v>198</v>
      </c>
      <c r="C25" s="14">
        <f>99213*2</f>
        <v>198426</v>
      </c>
      <c r="D25" s="14"/>
      <c r="E25" s="14"/>
      <c r="F25" s="14"/>
      <c r="G25" s="14">
        <v>198</v>
      </c>
      <c r="H25" s="14">
        <f t="shared" si="0"/>
        <v>198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2" ht="15.75" x14ac:dyDescent="0.25">
      <c r="A26" s="23" t="s">
        <v>31</v>
      </c>
      <c r="B26" s="18">
        <v>34</v>
      </c>
      <c r="C26" s="14">
        <f>2854*12</f>
        <v>34248</v>
      </c>
      <c r="D26" s="14"/>
      <c r="E26" s="14"/>
      <c r="F26" s="14"/>
      <c r="G26" s="14">
        <v>34</v>
      </c>
      <c r="H26" s="14">
        <f t="shared" si="0"/>
        <v>34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2" ht="15.75" x14ac:dyDescent="0.25">
      <c r="A27" s="19" t="s">
        <v>32</v>
      </c>
      <c r="B27" s="18">
        <v>972</v>
      </c>
      <c r="C27" s="14">
        <f>81000*12</f>
        <v>972000</v>
      </c>
      <c r="D27" s="14"/>
      <c r="E27" s="14"/>
      <c r="F27" s="14"/>
      <c r="G27" s="14">
        <v>972</v>
      </c>
      <c r="H27" s="14">
        <f t="shared" si="0"/>
        <v>972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2" ht="15.75" x14ac:dyDescent="0.25">
      <c r="A28" s="19" t="s">
        <v>33</v>
      </c>
      <c r="B28" s="18">
        <v>1350</v>
      </c>
      <c r="C28" s="14">
        <f>337500*4</f>
        <v>1350000</v>
      </c>
      <c r="D28" s="14"/>
      <c r="E28" s="14"/>
      <c r="F28" s="14"/>
      <c r="G28" s="14">
        <v>1350</v>
      </c>
      <c r="H28" s="14">
        <f t="shared" si="0"/>
        <v>1350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2" ht="15.75" x14ac:dyDescent="0.25">
      <c r="A29" s="25" t="s">
        <v>26</v>
      </c>
      <c r="B29" s="26">
        <v>149</v>
      </c>
      <c r="C29" s="14"/>
      <c r="D29" s="14"/>
      <c r="E29" s="14"/>
      <c r="F29" s="14"/>
      <c r="G29" s="14">
        <v>149</v>
      </c>
      <c r="H29" s="14">
        <f t="shared" si="0"/>
        <v>149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2" ht="15.75" x14ac:dyDescent="0.25">
      <c r="A30" s="27" t="s">
        <v>34</v>
      </c>
      <c r="B30" s="28">
        <f>SUM(B9:B29)</f>
        <v>61360</v>
      </c>
      <c r="C30" s="14"/>
      <c r="D30" s="29"/>
      <c r="E30" s="29"/>
      <c r="F30" s="29"/>
      <c r="G30" s="29">
        <f>SUM(G10:G29)</f>
        <v>61360</v>
      </c>
      <c r="H30" s="29">
        <f>SUM(D30:G30)</f>
        <v>61360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2" ht="15.75" x14ac:dyDescent="0.25">
      <c r="A31" s="12" t="s">
        <v>35</v>
      </c>
      <c r="B31" s="3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31"/>
      <c r="V31" s="32"/>
    </row>
    <row r="32" spans="1:22" ht="15.75" x14ac:dyDescent="0.25">
      <c r="A32" s="33" t="s">
        <v>36</v>
      </c>
      <c r="B32" s="18">
        <v>26500</v>
      </c>
      <c r="C32" s="14"/>
      <c r="D32" s="14">
        <v>26500</v>
      </c>
      <c r="E32" s="14"/>
      <c r="F32" s="14"/>
      <c r="G32" s="14"/>
      <c r="H32" s="14">
        <f>SUM(D32:G32)</f>
        <v>26500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15.75" x14ac:dyDescent="0.25">
      <c r="A33" s="33" t="s">
        <v>37</v>
      </c>
      <c r="B33" s="18">
        <v>247000</v>
      </c>
      <c r="C33" s="14"/>
      <c r="D33" s="14">
        <v>247000</v>
      </c>
      <c r="E33" s="14"/>
      <c r="F33" s="14"/>
      <c r="G33" s="14"/>
      <c r="H33" s="14">
        <f>SUM(D33:G33)</f>
        <v>247000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15.75" x14ac:dyDescent="0.25">
      <c r="A34" s="33" t="s">
        <v>38</v>
      </c>
      <c r="B34" s="18">
        <v>212164</v>
      </c>
      <c r="C34" s="14"/>
      <c r="D34" s="14">
        <v>212164</v>
      </c>
      <c r="E34" s="14"/>
      <c r="F34" s="14"/>
      <c r="G34" s="14"/>
      <c r="H34" s="14">
        <f>SUM(D34:G34)</f>
        <v>212164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ht="15.75" x14ac:dyDescent="0.25">
      <c r="A35" s="33" t="s">
        <v>39</v>
      </c>
      <c r="B35" s="18">
        <v>14250</v>
      </c>
      <c r="C35" s="14"/>
      <c r="D35" s="14">
        <v>14250</v>
      </c>
      <c r="E35" s="14"/>
      <c r="F35" s="14"/>
      <c r="G35" s="14"/>
      <c r="H35" s="14">
        <f>SUM(D35:G35)</f>
        <v>14250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ht="15.75" x14ac:dyDescent="0.25">
      <c r="A36" s="27" t="s">
        <v>40</v>
      </c>
      <c r="B36" s="28">
        <f>SUM(B32:B35)</f>
        <v>499914</v>
      </c>
      <c r="C36" s="14"/>
      <c r="D36" s="29">
        <f>SUM(D32:D35)</f>
        <v>499914</v>
      </c>
      <c r="E36" s="29"/>
      <c r="F36" s="29"/>
      <c r="G36" s="29"/>
      <c r="H36" s="29">
        <f>SUM(D36:G36)</f>
        <v>499914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5.75" x14ac:dyDescent="0.25">
      <c r="A37" s="12" t="s">
        <v>41</v>
      </c>
      <c r="B37" s="30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5.75" x14ac:dyDescent="0.25">
      <c r="A38" s="15" t="s">
        <v>42</v>
      </c>
      <c r="B38" s="3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15.75" x14ac:dyDescent="0.25">
      <c r="A39" s="35" t="s">
        <v>43</v>
      </c>
      <c r="B39" s="18">
        <v>2876</v>
      </c>
      <c r="C39" s="14"/>
      <c r="D39" s="14"/>
      <c r="E39" s="14">
        <v>2876</v>
      </c>
      <c r="F39" s="14"/>
      <c r="G39" s="14"/>
      <c r="H39" s="14">
        <f>SUM(D39:G39)</f>
        <v>2876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15.75" x14ac:dyDescent="0.25">
      <c r="A40" s="35" t="s">
        <v>44</v>
      </c>
      <c r="B40" s="18">
        <v>5264</v>
      </c>
      <c r="C40" s="14"/>
      <c r="D40" s="14"/>
      <c r="E40" s="14">
        <v>5264</v>
      </c>
      <c r="F40" s="14"/>
      <c r="G40" s="14"/>
      <c r="H40" s="14">
        <f>SUM(D40:G40)</f>
        <v>5264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15.75" x14ac:dyDescent="0.25">
      <c r="A41" s="36" t="s">
        <v>45</v>
      </c>
      <c r="B41" s="3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ht="15.75" x14ac:dyDescent="0.25">
      <c r="A42" s="38" t="s">
        <v>46</v>
      </c>
      <c r="B42" s="18">
        <v>8259</v>
      </c>
      <c r="C42" s="14"/>
      <c r="D42" s="14"/>
      <c r="E42" s="14"/>
      <c r="F42" s="14"/>
      <c r="G42" s="14">
        <v>8259</v>
      </c>
      <c r="H42" s="14">
        <f t="shared" ref="H42:H47" si="1">SUM(D42:G42)</f>
        <v>8259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ht="15.75" x14ac:dyDescent="0.25">
      <c r="A43" s="39" t="s">
        <v>47</v>
      </c>
      <c r="B43" s="40">
        <v>3000</v>
      </c>
      <c r="C43" s="14"/>
      <c r="D43" s="14"/>
      <c r="E43" s="14"/>
      <c r="F43" s="14"/>
      <c r="G43" s="14">
        <v>3000</v>
      </c>
      <c r="H43" s="14">
        <f t="shared" si="1"/>
        <v>3000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ht="17.25" customHeight="1" x14ac:dyDescent="0.25">
      <c r="A44" s="41" t="s">
        <v>48</v>
      </c>
      <c r="B44" s="40">
        <f>32558+3831</f>
        <v>36389</v>
      </c>
      <c r="C44" s="14"/>
      <c r="D44" s="14"/>
      <c r="E44" s="14"/>
      <c r="F44" s="14"/>
      <c r="G44" s="14">
        <v>36389</v>
      </c>
      <c r="H44" s="14">
        <f t="shared" si="1"/>
        <v>36389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ht="17.25" customHeight="1" x14ac:dyDescent="0.25">
      <c r="A45" s="41" t="s">
        <v>49</v>
      </c>
      <c r="B45" s="40">
        <f>19176+2256</f>
        <v>21432</v>
      </c>
      <c r="C45" s="14"/>
      <c r="D45" s="14"/>
      <c r="E45" s="14"/>
      <c r="F45" s="14"/>
      <c r="G45" s="14">
        <v>21432</v>
      </c>
      <c r="H45" s="14">
        <f t="shared" si="1"/>
        <v>21432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15.75" x14ac:dyDescent="0.25">
      <c r="A46" s="39" t="s">
        <v>50</v>
      </c>
      <c r="B46" s="40">
        <v>97500</v>
      </c>
      <c r="C46" s="14"/>
      <c r="D46" s="14"/>
      <c r="E46" s="14"/>
      <c r="F46" s="14">
        <v>97500</v>
      </c>
      <c r="G46" s="14"/>
      <c r="H46" s="14">
        <f t="shared" si="1"/>
        <v>97500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ht="15.75" x14ac:dyDescent="0.25">
      <c r="A47" s="27" t="s">
        <v>51</v>
      </c>
      <c r="B47" s="28">
        <f>SUM(B39:B46)</f>
        <v>174720</v>
      </c>
      <c r="C47" s="14"/>
      <c r="D47" s="29"/>
      <c r="E47" s="29">
        <f>SUM(E39:E46)</f>
        <v>8140</v>
      </c>
      <c r="F47" s="29">
        <f>SUM(F38:F46)</f>
        <v>97500</v>
      </c>
      <c r="G47" s="29">
        <f>SUM(G39:G46)</f>
        <v>69080</v>
      </c>
      <c r="H47" s="29">
        <f t="shared" si="1"/>
        <v>174720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15.75" x14ac:dyDescent="0.25">
      <c r="A48" s="42" t="s">
        <v>52</v>
      </c>
      <c r="B48" s="43">
        <f>SUM(B30+B36+B47)</f>
        <v>735994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ht="15.75" x14ac:dyDescent="0.25">
      <c r="A49" s="12" t="s">
        <v>53</v>
      </c>
      <c r="B49" s="3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15.75" x14ac:dyDescent="0.25">
      <c r="A50" s="38" t="s">
        <v>54</v>
      </c>
      <c r="B50" s="18">
        <f>320000+139469</f>
        <v>459469</v>
      </c>
      <c r="C50" s="14"/>
      <c r="D50" s="14"/>
      <c r="E50" s="14"/>
      <c r="F50" s="14"/>
      <c r="G50" s="14">
        <f>SUM(B50)</f>
        <v>459469</v>
      </c>
      <c r="H50" s="14">
        <f>SUM(D50:G50)</f>
        <v>459469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15.75" x14ac:dyDescent="0.25">
      <c r="A51" s="38" t="s">
        <v>55</v>
      </c>
      <c r="B51" s="18">
        <f>1264627-10000</f>
        <v>1254627</v>
      </c>
      <c r="C51" s="14"/>
      <c r="D51" s="14"/>
      <c r="E51" s="14"/>
      <c r="F51" s="14"/>
      <c r="G51" s="14">
        <v>1254627</v>
      </c>
      <c r="H51" s="14">
        <f>SUM(D51:G51)</f>
        <v>1254627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15.75" x14ac:dyDescent="0.25">
      <c r="A52" s="27" t="s">
        <v>56</v>
      </c>
      <c r="B52" s="28">
        <f>SUM(B50:B51)</f>
        <v>1714096</v>
      </c>
      <c r="D52" s="29"/>
      <c r="E52" s="29"/>
      <c r="F52" s="44"/>
      <c r="G52" s="29">
        <f>SUM(G50:G51)</f>
        <v>1714096</v>
      </c>
      <c r="H52" s="29">
        <f>SUM(D52:G52)</f>
        <v>1714096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15.75" x14ac:dyDescent="0.25">
      <c r="A53" s="45" t="s">
        <v>57</v>
      </c>
      <c r="B53" s="43">
        <f>SUM(B48+B52)</f>
        <v>2450090</v>
      </c>
      <c r="D53" s="29">
        <f>D30+D36+D47</f>
        <v>499914</v>
      </c>
      <c r="E53" s="29">
        <f>E30+E36+E47</f>
        <v>8140</v>
      </c>
      <c r="F53" s="29">
        <f>F30+F36+F47</f>
        <v>97500</v>
      </c>
      <c r="G53" s="29">
        <f>G30+G36+G47+G52</f>
        <v>1844536</v>
      </c>
      <c r="H53" s="29">
        <f>H30+H36+H47+H52</f>
        <v>2450090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B54" s="14"/>
    </row>
    <row r="55" spans="1:21" x14ac:dyDescent="0.2">
      <c r="B55" s="14">
        <f>SUM('[1]4.mell.'!E122)</f>
        <v>2450090</v>
      </c>
      <c r="C55" s="14"/>
    </row>
    <row r="56" spans="1:21" x14ac:dyDescent="0.2">
      <c r="B56" s="14">
        <f>SUM(B55-B53)</f>
        <v>0</v>
      </c>
      <c r="U56" s="14"/>
    </row>
    <row r="57" spans="1:21" x14ac:dyDescent="0.2">
      <c r="C57" s="14"/>
      <c r="U57" s="14"/>
    </row>
    <row r="58" spans="1:21" x14ac:dyDescent="0.2">
      <c r="U58" s="14"/>
    </row>
    <row r="60" spans="1:21" ht="15.75" x14ac:dyDescent="0.25">
      <c r="A60" s="39" t="s">
        <v>58</v>
      </c>
      <c r="B60" s="40">
        <v>7000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ht="15.75" x14ac:dyDescent="0.25">
      <c r="A61" s="39" t="s">
        <v>59</v>
      </c>
      <c r="B61" s="40">
        <v>15000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ht="15.75" x14ac:dyDescent="0.25">
      <c r="A62" s="39" t="s">
        <v>60</v>
      </c>
      <c r="B62" s="40">
        <v>17500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ht="15.75" x14ac:dyDescent="0.25">
      <c r="A63" s="39" t="s">
        <v>61</v>
      </c>
      <c r="B63" s="40">
        <v>300000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</sheetData>
  <mergeCells count="4">
    <mergeCell ref="A1:B1"/>
    <mergeCell ref="A2:B2"/>
    <mergeCell ref="A3:B3"/>
    <mergeCell ref="A6:A7"/>
  </mergeCells>
  <printOptions horizontalCentered="1"/>
  <pageMargins left="0.31496062992125984" right="0.31496062992125984" top="0.66" bottom="0.41" header="0.35" footer="0.2"/>
  <pageSetup paperSize="9" scale="89" firstPageNumber="8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1c.mell.</vt:lpstr>
      <vt:lpstr>'1c.mell.'!Nyomtatási_cím</vt:lpstr>
      <vt:lpstr>'1c.mell.'!Nyomtatási_terület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2020-10-12T12:01:00Z</dcterms:created>
  <dcterms:modified xsi:type="dcterms:W3CDTF">2020-10-12T12:01:15Z</dcterms:modified>
</cp:coreProperties>
</file>