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\JKV2020\KT.02.25\2020. évi költségvetés\"/>
    </mc:Choice>
  </mc:AlternateContent>
  <xr:revisionPtr revIDLastSave="0" documentId="13_ncr:1_{EB31D924-6F1E-4F52-B277-F5FADFDC765C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1. melléklet" sheetId="9" r:id="rId1"/>
    <sheet name="2. melléklet" sheetId="6" r:id="rId2"/>
    <sheet name="3. melléklet" sheetId="7" r:id="rId3"/>
    <sheet name="4. melléklet" sheetId="2" r:id="rId4"/>
    <sheet name="5. melléklet" sheetId="8" r:id="rId5"/>
    <sheet name="6. melléklet" sheetId="1" r:id="rId6"/>
    <sheet name="7. melléklet" sheetId="3" r:id="rId7"/>
    <sheet name="8. melléklet" sheetId="4" r:id="rId8"/>
    <sheet name="9. melléklet" sheetId="10" r:id="rId9"/>
    <sheet name="10. melléklet" sheetId="5" r:id="rId10"/>
  </sheets>
  <definedNames>
    <definedName name="_xlnm.Print_Area" localSheetId="6">'7. melléklet'!$A$1:$U$107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10" l="1"/>
  <c r="F31" i="10"/>
  <c r="D31" i="10"/>
  <c r="H29" i="10"/>
  <c r="G29" i="10"/>
  <c r="F29" i="10"/>
  <c r="E29" i="10"/>
  <c r="K29" i="10" s="1"/>
  <c r="D29" i="10"/>
  <c r="J29" i="10" s="1"/>
  <c r="C29" i="10"/>
  <c r="I29" i="10" s="1"/>
  <c r="K28" i="10"/>
  <c r="J28" i="10"/>
  <c r="I28" i="10"/>
  <c r="H24" i="10"/>
  <c r="G24" i="10"/>
  <c r="F24" i="10"/>
  <c r="E24" i="10"/>
  <c r="K24" i="10" s="1"/>
  <c r="D24" i="10"/>
  <c r="J24" i="10" s="1"/>
  <c r="C24" i="10"/>
  <c r="I24" i="10" s="1"/>
  <c r="K23" i="10"/>
  <c r="J23" i="10"/>
  <c r="I23" i="10"/>
  <c r="H19" i="10"/>
  <c r="G19" i="10"/>
  <c r="F19" i="10"/>
  <c r="E19" i="10"/>
  <c r="K19" i="10" s="1"/>
  <c r="D19" i="10"/>
  <c r="J19" i="10" s="1"/>
  <c r="C19" i="10"/>
  <c r="I19" i="10" s="1"/>
  <c r="K18" i="10"/>
  <c r="J18" i="10"/>
  <c r="I18" i="10"/>
  <c r="H14" i="10"/>
  <c r="G14" i="10"/>
  <c r="G31" i="10" s="1"/>
  <c r="F14" i="10"/>
  <c r="E14" i="10"/>
  <c r="K14" i="10" s="1"/>
  <c r="D14" i="10"/>
  <c r="J14" i="10" s="1"/>
  <c r="J31" i="10" s="1"/>
  <c r="C14" i="10"/>
  <c r="I14" i="10" s="1"/>
  <c r="K13" i="10"/>
  <c r="J13" i="10"/>
  <c r="I13" i="10"/>
  <c r="H9" i="10"/>
  <c r="G9" i="10"/>
  <c r="F9" i="10"/>
  <c r="E9" i="10"/>
  <c r="E31" i="10" s="1"/>
  <c r="D9" i="10"/>
  <c r="J9" i="10" s="1"/>
  <c r="C9" i="10"/>
  <c r="C31" i="10" s="1"/>
  <c r="K8" i="10"/>
  <c r="J8" i="10"/>
  <c r="I8" i="10"/>
  <c r="I9" i="10" l="1"/>
  <c r="I31" i="10" s="1"/>
  <c r="K9" i="10"/>
  <c r="K31" i="10" s="1"/>
  <c r="C41" i="9" l="1"/>
  <c r="C37" i="9"/>
  <c r="C42" i="9" s="1"/>
  <c r="C32" i="9"/>
  <c r="C26" i="9"/>
  <c r="C20" i="9"/>
  <c r="C43" i="9" s="1"/>
  <c r="C9" i="9"/>
  <c r="C41" i="8" l="1"/>
  <c r="D38" i="8"/>
  <c r="D40" i="8" s="1"/>
  <c r="D33" i="8"/>
  <c r="D41" i="8" s="1"/>
  <c r="C33" i="8"/>
  <c r="D21" i="8"/>
  <c r="C21" i="8"/>
  <c r="C37" i="8" s="1"/>
  <c r="C38" i="8" s="1"/>
  <c r="C40" i="8" s="1"/>
  <c r="D39" i="7" l="1"/>
  <c r="D36" i="7"/>
  <c r="D38" i="7" s="1"/>
  <c r="D31" i="7"/>
  <c r="C31" i="7"/>
  <c r="C39" i="7" s="1"/>
  <c r="D19" i="7"/>
  <c r="C19" i="7"/>
  <c r="C35" i="7" s="1"/>
  <c r="C36" i="7" s="1"/>
  <c r="D10" i="7"/>
  <c r="C10" i="7"/>
  <c r="C38" i="7" s="1"/>
  <c r="D36" i="6" l="1"/>
  <c r="D31" i="6"/>
  <c r="C31" i="6"/>
  <c r="C35" i="6" s="1"/>
  <c r="C36" i="6" s="1"/>
  <c r="C25" i="6"/>
  <c r="D19" i="6"/>
  <c r="D39" i="6" s="1"/>
  <c r="C19" i="6"/>
  <c r="C39" i="6" s="1"/>
  <c r="D10" i="6"/>
  <c r="D38" i="6" s="1"/>
  <c r="C10" i="6"/>
  <c r="C38" i="6" l="1"/>
  <c r="H17" i="5" l="1"/>
  <c r="F17" i="5"/>
  <c r="D17" i="5"/>
  <c r="K15" i="5"/>
  <c r="K17" i="5" s="1"/>
  <c r="H15" i="5"/>
  <c r="G15" i="5"/>
  <c r="G17" i="5" s="1"/>
  <c r="F15" i="5"/>
  <c r="E15" i="5"/>
  <c r="E17" i="5" s="1"/>
  <c r="D15" i="5"/>
  <c r="J15" i="5" s="1"/>
  <c r="C15" i="5"/>
  <c r="C17" i="5" s="1"/>
  <c r="I14" i="5"/>
  <c r="J13" i="5"/>
  <c r="I13" i="5"/>
  <c r="J11" i="5"/>
  <c r="I11" i="5"/>
  <c r="J10" i="5"/>
  <c r="I10" i="5"/>
  <c r="J9" i="5"/>
  <c r="I9" i="5"/>
  <c r="J8" i="5"/>
  <c r="I8" i="5"/>
  <c r="J17" i="5" l="1"/>
  <c r="I15" i="5"/>
  <c r="I17" i="5" s="1"/>
  <c r="K56" i="4" l="1"/>
  <c r="J56" i="4"/>
  <c r="I56" i="4"/>
  <c r="H56" i="4"/>
  <c r="N56" i="4" s="1"/>
  <c r="G56" i="4"/>
  <c r="F56" i="4"/>
  <c r="L56" i="4" s="1"/>
  <c r="E56" i="4"/>
  <c r="D56" i="4"/>
  <c r="M56" i="4" s="1"/>
  <c r="C56" i="4"/>
  <c r="N55" i="4"/>
  <c r="M55" i="4"/>
  <c r="L55" i="4"/>
  <c r="N53" i="4"/>
  <c r="M53" i="4"/>
  <c r="L53" i="4"/>
  <c r="K49" i="4"/>
  <c r="J49" i="4"/>
  <c r="J57" i="4" s="1"/>
  <c r="I49" i="4"/>
  <c r="H49" i="4"/>
  <c r="H57" i="4" s="1"/>
  <c r="G49" i="4"/>
  <c r="F49" i="4"/>
  <c r="F57" i="4" s="1"/>
  <c r="E49" i="4"/>
  <c r="D49" i="4"/>
  <c r="D57" i="4" s="1"/>
  <c r="C49" i="4"/>
  <c r="L48" i="4"/>
  <c r="L46" i="4"/>
  <c r="L44" i="4"/>
  <c r="L42" i="4"/>
  <c r="N40" i="4"/>
  <c r="N49" i="4" s="1"/>
  <c r="M40" i="4"/>
  <c r="M49" i="4" s="1"/>
  <c r="L40" i="4"/>
  <c r="L49" i="4" s="1"/>
  <c r="K36" i="4"/>
  <c r="K57" i="4" s="1"/>
  <c r="J36" i="4"/>
  <c r="I36" i="4"/>
  <c r="I57" i="4" s="1"/>
  <c r="H36" i="4"/>
  <c r="G36" i="4"/>
  <c r="G57" i="4" s="1"/>
  <c r="F36" i="4"/>
  <c r="E36" i="4"/>
  <c r="E57" i="4" s="1"/>
  <c r="D36" i="4"/>
  <c r="C36" i="4"/>
  <c r="N35" i="4"/>
  <c r="M35" i="4"/>
  <c r="L35" i="4"/>
  <c r="M31" i="4"/>
  <c r="K31" i="4"/>
  <c r="J31" i="4"/>
  <c r="I31" i="4"/>
  <c r="H31" i="4"/>
  <c r="G31" i="4"/>
  <c r="F31" i="4"/>
  <c r="E31" i="4"/>
  <c r="D31" i="4"/>
  <c r="C31" i="4"/>
  <c r="L30" i="4"/>
  <c r="L29" i="4"/>
  <c r="L27" i="4"/>
  <c r="L25" i="4"/>
  <c r="L31" i="4" s="1"/>
  <c r="N21" i="4"/>
  <c r="M21" i="4"/>
  <c r="K21" i="4"/>
  <c r="J21" i="4"/>
  <c r="I21" i="4"/>
  <c r="H21" i="4"/>
  <c r="G21" i="4"/>
  <c r="F21" i="4"/>
  <c r="E21" i="4"/>
  <c r="D21" i="4"/>
  <c r="L20" i="4"/>
  <c r="L18" i="4"/>
  <c r="C16" i="4"/>
  <c r="L16" i="4" s="1"/>
  <c r="L15" i="4"/>
  <c r="L14" i="4"/>
  <c r="L13" i="4"/>
  <c r="L12" i="4"/>
  <c r="C12" i="4"/>
  <c r="L11" i="4"/>
  <c r="C11" i="4"/>
  <c r="L9" i="4"/>
  <c r="L21" i="4" s="1"/>
  <c r="C57" i="4" l="1"/>
  <c r="C21" i="4"/>
  <c r="M36" i="4"/>
  <c r="M57" i="4" s="1"/>
  <c r="L36" i="4"/>
  <c r="L57" i="4" s="1"/>
  <c r="N36" i="4"/>
  <c r="N57" i="4" s="1"/>
  <c r="U105" i="3" l="1"/>
  <c r="M105" i="3"/>
  <c r="M107" i="3" s="1"/>
  <c r="L105" i="3"/>
  <c r="J105" i="3"/>
  <c r="J107" i="3" s="1"/>
  <c r="I105" i="3"/>
  <c r="G105" i="3"/>
  <c r="G107" i="3" s="1"/>
  <c r="F105" i="3"/>
  <c r="R105" i="3" s="1"/>
  <c r="D105" i="3"/>
  <c r="D107" i="3" s="1"/>
  <c r="C105" i="3"/>
  <c r="S104" i="3"/>
  <c r="R104" i="3"/>
  <c r="S102" i="3"/>
  <c r="R102" i="3"/>
  <c r="S100" i="3"/>
  <c r="S105" i="3" s="1"/>
  <c r="R100" i="3"/>
  <c r="U95" i="3"/>
  <c r="J95" i="3"/>
  <c r="S95" i="3" s="1"/>
  <c r="I95" i="3"/>
  <c r="G95" i="3"/>
  <c r="F95" i="3"/>
  <c r="F107" i="3" s="1"/>
  <c r="D95" i="3"/>
  <c r="C95" i="3"/>
  <c r="C107" i="3" s="1"/>
  <c r="S94" i="3"/>
  <c r="R94" i="3"/>
  <c r="S92" i="3"/>
  <c r="R92" i="3"/>
  <c r="S90" i="3"/>
  <c r="R90" i="3"/>
  <c r="U88" i="3"/>
  <c r="S88" i="3"/>
  <c r="R88" i="3"/>
  <c r="U83" i="3"/>
  <c r="U107" i="3" s="1"/>
  <c r="J83" i="3"/>
  <c r="S83" i="3" s="1"/>
  <c r="I83" i="3"/>
  <c r="R83" i="3" s="1"/>
  <c r="G83" i="3"/>
  <c r="F83" i="3"/>
  <c r="D83" i="3"/>
  <c r="C83" i="3"/>
  <c r="S82" i="3"/>
  <c r="R82" i="3"/>
  <c r="U77" i="3"/>
  <c r="J77" i="3"/>
  <c r="S77" i="3" s="1"/>
  <c r="I77" i="3"/>
  <c r="R77" i="3" s="1"/>
  <c r="G77" i="3"/>
  <c r="F77" i="3"/>
  <c r="D77" i="3"/>
  <c r="C77" i="3"/>
  <c r="S76" i="3"/>
  <c r="R76" i="3"/>
  <c r="S75" i="3"/>
  <c r="R75" i="3"/>
  <c r="S73" i="3"/>
  <c r="R73" i="3"/>
  <c r="S71" i="3"/>
  <c r="R71" i="3"/>
  <c r="S69" i="3"/>
  <c r="R69" i="3"/>
  <c r="U61" i="3"/>
  <c r="Q61" i="3"/>
  <c r="P61" i="3"/>
  <c r="P107" i="3" s="1"/>
  <c r="N61" i="3"/>
  <c r="M61" i="3"/>
  <c r="L61" i="3"/>
  <c r="L107" i="3" s="1"/>
  <c r="K61" i="3"/>
  <c r="J61" i="3"/>
  <c r="H61" i="3"/>
  <c r="G61" i="3"/>
  <c r="F61" i="3"/>
  <c r="E61" i="3"/>
  <c r="D61" i="3"/>
  <c r="S61" i="3" s="1"/>
  <c r="C61" i="3"/>
  <c r="S60" i="3"/>
  <c r="R60" i="3"/>
  <c r="S59" i="3"/>
  <c r="R59" i="3"/>
  <c r="S58" i="3"/>
  <c r="R58" i="3"/>
  <c r="R56" i="3"/>
  <c r="S54" i="3"/>
  <c r="R54" i="3"/>
  <c r="I54" i="3"/>
  <c r="R53" i="3"/>
  <c r="I53" i="3"/>
  <c r="S52" i="3"/>
  <c r="R52" i="3"/>
  <c r="S51" i="3"/>
  <c r="R51" i="3"/>
  <c r="S49" i="3"/>
  <c r="R49" i="3"/>
  <c r="S47" i="3"/>
  <c r="R47" i="3"/>
  <c r="S45" i="3"/>
  <c r="R45" i="3"/>
  <c r="S43" i="3"/>
  <c r="R43" i="3"/>
  <c r="S41" i="3"/>
  <c r="I41" i="3"/>
  <c r="R41" i="3" s="1"/>
  <c r="S40" i="3"/>
  <c r="R40" i="3"/>
  <c r="I40" i="3"/>
  <c r="I61" i="3" s="1"/>
  <c r="S38" i="3"/>
  <c r="R38" i="3"/>
  <c r="S36" i="3"/>
  <c r="R36" i="3"/>
  <c r="S34" i="3"/>
  <c r="R34" i="3"/>
  <c r="S33" i="3"/>
  <c r="R33" i="3"/>
  <c r="S32" i="3"/>
  <c r="R32" i="3"/>
  <c r="R30" i="3"/>
  <c r="S28" i="3"/>
  <c r="R28" i="3"/>
  <c r="S27" i="3"/>
  <c r="R27" i="3"/>
  <c r="S26" i="3"/>
  <c r="R26" i="3"/>
  <c r="R25" i="3"/>
  <c r="R24" i="3"/>
  <c r="S23" i="3"/>
  <c r="R23" i="3"/>
  <c r="S22" i="3"/>
  <c r="R22" i="3"/>
  <c r="S21" i="3"/>
  <c r="R21" i="3"/>
  <c r="S20" i="3"/>
  <c r="R20" i="3"/>
  <c r="O20" i="3"/>
  <c r="O61" i="3" s="1"/>
  <c r="O107" i="3" s="1"/>
  <c r="S19" i="3"/>
  <c r="R19" i="3"/>
  <c r="S17" i="3"/>
  <c r="R17" i="3"/>
  <c r="R15" i="3"/>
  <c r="S13" i="3"/>
  <c r="R13" i="3"/>
  <c r="S11" i="3"/>
  <c r="R11" i="3"/>
  <c r="S9" i="3"/>
  <c r="R9" i="3"/>
  <c r="R61" i="3" l="1"/>
  <c r="I107" i="3"/>
  <c r="S107" i="3"/>
  <c r="R95" i="3"/>
  <c r="R107" i="3" s="1"/>
  <c r="D39" i="2" l="1"/>
  <c r="D36" i="2"/>
  <c r="D38" i="2" s="1"/>
  <c r="D31" i="2"/>
  <c r="C31" i="2"/>
  <c r="C39" i="2" s="1"/>
  <c r="D19" i="2"/>
  <c r="C19" i="2"/>
  <c r="D10" i="2"/>
  <c r="C10" i="2"/>
  <c r="J54" i="1"/>
  <c r="Y54" i="1" s="1"/>
  <c r="Y53" i="1"/>
  <c r="X53" i="1"/>
  <c r="Y51" i="1"/>
  <c r="I51" i="1"/>
  <c r="I54" i="1" s="1"/>
  <c r="X54" i="1" s="1"/>
  <c r="J47" i="1"/>
  <c r="Y47" i="1" s="1"/>
  <c r="I47" i="1"/>
  <c r="X47" i="1" s="1"/>
  <c r="Y46" i="1"/>
  <c r="X46" i="1"/>
  <c r="J42" i="1"/>
  <c r="Y42" i="1" s="1"/>
  <c r="I42" i="1"/>
  <c r="X42" i="1" s="1"/>
  <c r="Y41" i="1"/>
  <c r="X41" i="1"/>
  <c r="W37" i="1"/>
  <c r="W56" i="1" s="1"/>
  <c r="V37" i="1"/>
  <c r="V56" i="1" s="1"/>
  <c r="U37" i="1"/>
  <c r="U56" i="1" s="1"/>
  <c r="T37" i="1"/>
  <c r="T56" i="1" s="1"/>
  <c r="S37" i="1"/>
  <c r="S56" i="1" s="1"/>
  <c r="R37" i="1"/>
  <c r="R56" i="1" s="1"/>
  <c r="Q37" i="1"/>
  <c r="Q56" i="1" s="1"/>
  <c r="P37" i="1"/>
  <c r="P56" i="1" s="1"/>
  <c r="O37" i="1"/>
  <c r="O56" i="1" s="1"/>
  <c r="N37" i="1"/>
  <c r="N56" i="1" s="1"/>
  <c r="M37" i="1"/>
  <c r="M56" i="1" s="1"/>
  <c r="L37" i="1"/>
  <c r="L56" i="1" s="1"/>
  <c r="K37" i="1"/>
  <c r="K56" i="1" s="1"/>
  <c r="J37" i="1"/>
  <c r="Y37" i="1" s="1"/>
  <c r="I37" i="1"/>
  <c r="I56" i="1" s="1"/>
  <c r="H37" i="1"/>
  <c r="H56" i="1" s="1"/>
  <c r="G37" i="1"/>
  <c r="G56" i="1" s="1"/>
  <c r="F37" i="1"/>
  <c r="F56" i="1" s="1"/>
  <c r="E37" i="1"/>
  <c r="E56" i="1" s="1"/>
  <c r="D37" i="1"/>
  <c r="D56" i="1" s="1"/>
  <c r="Y36" i="1"/>
  <c r="X36" i="1"/>
  <c r="Y34" i="1"/>
  <c r="X34" i="1"/>
  <c r="X30" i="1"/>
  <c r="X29" i="1"/>
  <c r="X28" i="1"/>
  <c r="Y26" i="1"/>
  <c r="X26" i="1"/>
  <c r="Y25" i="1"/>
  <c r="X25" i="1"/>
  <c r="Y24" i="1"/>
  <c r="X24" i="1"/>
  <c r="Y23" i="1"/>
  <c r="X23" i="1"/>
  <c r="X21" i="1"/>
  <c r="Y19" i="1"/>
  <c r="X19" i="1"/>
  <c r="Y18" i="1"/>
  <c r="C17" i="1"/>
  <c r="Y15" i="1"/>
  <c r="X15" i="1"/>
  <c r="Y14" i="1"/>
  <c r="C14" i="1"/>
  <c r="X14" i="1" s="1"/>
  <c r="Y13" i="1"/>
  <c r="X13" i="1"/>
  <c r="X12" i="1"/>
  <c r="Y11" i="1"/>
  <c r="X11" i="1"/>
  <c r="Y10" i="1"/>
  <c r="X10" i="1"/>
  <c r="Y9" i="1"/>
  <c r="X9" i="1"/>
  <c r="Y8" i="1"/>
  <c r="C8" i="1"/>
  <c r="C37" i="1" s="1"/>
  <c r="Y7" i="1"/>
  <c r="X7" i="1"/>
  <c r="C35" i="2" l="1"/>
  <c r="C36" i="2" s="1"/>
  <c r="C38" i="2" s="1"/>
  <c r="C56" i="1"/>
  <c r="X37" i="1"/>
  <c r="X56" i="1" s="1"/>
  <c r="Y56" i="1"/>
  <c r="J56" i="1"/>
  <c r="X8" i="1"/>
  <c r="X51" i="1"/>
</calcChain>
</file>

<file path=xl/sharedStrings.xml><?xml version="1.0" encoding="utf-8"?>
<sst xmlns="http://schemas.openxmlformats.org/spreadsheetml/2006/main" count="605" uniqueCount="223">
  <si>
    <t>Az Önkormányzat és az általa irányított költségvetési szervek működési és felhalmozási bevételei kormányzati funkciók szerint 2020. évre</t>
  </si>
  <si>
    <t xml:space="preserve">A </t>
  </si>
  <si>
    <t>B</t>
  </si>
  <si>
    <t>C</t>
  </si>
  <si>
    <t>D</t>
  </si>
  <si>
    <t xml:space="preserve">E 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</si>
  <si>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</si>
  <si>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</si>
  <si>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</si>
  <si>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</si>
  <si>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</si>
  <si>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</si>
  <si>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</si>
  <si>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</si>
  <si>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</si>
  <si>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</si>
  <si>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</si>
  <si>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</si>
  <si>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</si>
  <si>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</si>
  <si>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</si>
  <si>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</si>
  <si>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</si>
  <si>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</si>
  <si>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</si>
  <si>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</si>
  <si>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Műk.c.tám.áht-n belülről</t>
  </si>
  <si>
    <t>Közhatalmi bevételek</t>
  </si>
  <si>
    <t>Működési bevételek</t>
  </si>
  <si>
    <t>Működési c.átv.pénze.</t>
  </si>
  <si>
    <t>Felhalmozási c.t.áht-n b.</t>
  </si>
  <si>
    <t>Felhalmozási bevételek</t>
  </si>
  <si>
    <t>Felhalmozási c.átv.pe.</t>
  </si>
  <si>
    <t>Összesen</t>
  </si>
  <si>
    <t>Kötelező feladatok</t>
  </si>
  <si>
    <t>eredeti</t>
  </si>
  <si>
    <t>mód.</t>
  </si>
  <si>
    <t>teljesítés</t>
  </si>
  <si>
    <t>AKASZTÓ KÖZSÉG ÖNKORMÁNYZATA</t>
  </si>
  <si>
    <t>018010</t>
  </si>
  <si>
    <t>Általános működési támogatás</t>
  </si>
  <si>
    <t>Óvodai dolgozók bértámogatása</t>
  </si>
  <si>
    <t>Óvodaműködtetési támogatás</t>
  </si>
  <si>
    <t>Gyermekétkeztetés bértámogatás</t>
  </si>
  <si>
    <t>Gyermekétkeztetés üzemeltetési tám.</t>
  </si>
  <si>
    <t>Rászoruló gyermek szünidei étk.tám.</t>
  </si>
  <si>
    <t>Szociális feladatok támogatása</t>
  </si>
  <si>
    <t>Szociális és gyermekjóléti ell.tám.</t>
  </si>
  <si>
    <t>Könyvtári, közművelődési és múz.f.t.</t>
  </si>
  <si>
    <t>041233</t>
  </si>
  <si>
    <t>Közfoglalkoztatási programok támogatása</t>
  </si>
  <si>
    <t>066020</t>
  </si>
  <si>
    <t>Ingatlan bérl.díj (haszonbér,lakás,közter.)</t>
  </si>
  <si>
    <t>011130</t>
  </si>
  <si>
    <t>Önkormányzatok és önk.hiv.ált.j.ig.t.</t>
  </si>
  <si>
    <t>900020</t>
  </si>
  <si>
    <t>Értékesítési és forg.adók-iparűzési adó</t>
  </si>
  <si>
    <t>Vagyoni típ.adók-kommunális adó</t>
  </si>
  <si>
    <t>Egyéb közhat.bev.-bírság,kés.kamat</t>
  </si>
  <si>
    <t>Gépjárműadók (40 %)</t>
  </si>
  <si>
    <t>Egyéb műk.c.tám.(mezőőri szolg.tám.)</t>
  </si>
  <si>
    <t>Földterületek értékesítésének bevétele</t>
  </si>
  <si>
    <t>Egyéb működési bevételek</t>
  </si>
  <si>
    <t>072311</t>
  </si>
  <si>
    <t xml:space="preserve">NEAK finanszírozás Fogorvosi szolgálat </t>
  </si>
  <si>
    <t>074031</t>
  </si>
  <si>
    <t>NEAK finanszírozás Védőnöi szolgálat</t>
  </si>
  <si>
    <t>061030</t>
  </si>
  <si>
    <t>Kamatmentes kölcsön törlesztés</t>
  </si>
  <si>
    <t>Összesen:</t>
  </si>
  <si>
    <t>AKASZTÓ NAPKÖZI OTTHONOS ÓVODA</t>
  </si>
  <si>
    <t>096015</t>
  </si>
  <si>
    <t>Gyermekétkeztetés térítési díj</t>
  </si>
  <si>
    <t>FALUHÁZ AKASZTÓ</t>
  </si>
  <si>
    <t>082091</t>
  </si>
  <si>
    <t>Terem-és egyéb bérleti díjak</t>
  </si>
  <si>
    <t>IDŐSEK NAPKÖZI OTTHONA</t>
  </si>
  <si>
    <t>107051</t>
  </si>
  <si>
    <t>Szociális étkeztetés térítési díj</t>
  </si>
  <si>
    <t>107052</t>
  </si>
  <si>
    <t>Házi segítségnyújtás térítési díj</t>
  </si>
  <si>
    <t>MINDÖSSZESEN:</t>
  </si>
  <si>
    <t>Az Idősek Napközi Otthona költségvetési szerv bevételei és kiadásai kiemelt előirányzatok és kötelező, önként vállalt és államigazgatási feladatok szerinti bontásban 2020. évre</t>
  </si>
  <si>
    <t>Kiemelt előirányzatok</t>
  </si>
  <si>
    <t>Eredeti</t>
  </si>
  <si>
    <t>Módosított</t>
  </si>
  <si>
    <t>Teljesítés</t>
  </si>
  <si>
    <t>Működési célú támogatások államháztartáson belülről</t>
  </si>
  <si>
    <t>Működési célú átvett pénzeszközök</t>
  </si>
  <si>
    <t>MŰKÖDÉSI BEVÉTELEK ÖSSZESEN</t>
  </si>
  <si>
    <t>Személyi juttatások</t>
  </si>
  <si>
    <t>Munkaadót terhelő járulékok és szoc.hozz.adó</t>
  </si>
  <si>
    <t>Dologi kiadások</t>
  </si>
  <si>
    <t>Ellátottak pénzbeli juttatásai</t>
  </si>
  <si>
    <t>Egyéb működési célú kiadások</t>
  </si>
  <si>
    <t>MŰKÖDÉSI KIADÁSOK ÖSSZESEN</t>
  </si>
  <si>
    <t>Felhalmozási célú támogatások áht-n belülről</t>
  </si>
  <si>
    <t xml:space="preserve">Felhalmozási bevételek  </t>
  </si>
  <si>
    <t>Felhalmozási célú átvett pénzeszközök</t>
  </si>
  <si>
    <t>FELHALMOZÁSI BEVÉTELEK ÖSSZESEN</t>
  </si>
  <si>
    <t>Beruházások</t>
  </si>
  <si>
    <t>Felújítások</t>
  </si>
  <si>
    <t>Egyéb felhalmozási célú kiadások</t>
  </si>
  <si>
    <t>FELHALMOZÁSI KIADÁSOK ÖSSZESEN</t>
  </si>
  <si>
    <t>MŰKÖDÉSI HIÁNY FINANSZÍROZÁSA</t>
  </si>
  <si>
    <t>Előző év költségvetési maradványának igénybevétele</t>
  </si>
  <si>
    <t>Központi, irányító szervi támogatás</t>
  </si>
  <si>
    <t>FINANSZÍROZÁSI BEVÉTELEK ÖSSZESEN</t>
  </si>
  <si>
    <t>BEVÉTELEK MINDÖSSZESEN</t>
  </si>
  <si>
    <t>KIADÁSOK MINDÖSSZESEN</t>
  </si>
  <si>
    <t>Az Önkormányzat és az általa irányított költségvetési szervek működési kiadásai és létszámadatai kormányzati funkciók szerint 2020. évre</t>
  </si>
  <si>
    <t>A</t>
  </si>
  <si>
    <t>Munkaadókat t.j.és sz.h.a.</t>
  </si>
  <si>
    <t>Ellátottak pénzbeli jutt.</t>
  </si>
  <si>
    <t>Egyéb működési c.kiad.</t>
  </si>
  <si>
    <t>Létszám</t>
  </si>
  <si>
    <t>066010</t>
  </si>
  <si>
    <t>Zöldterület-kezelés</t>
  </si>
  <si>
    <t>064010</t>
  </si>
  <si>
    <t>Közvilágítás</t>
  </si>
  <si>
    <t>045160</t>
  </si>
  <si>
    <t>Közutak, hidak, alag.üzemelt.,fenntart.</t>
  </si>
  <si>
    <t>104037</t>
  </si>
  <si>
    <t>Intézményen kívüli gyermekétk.(szünidei)</t>
  </si>
  <si>
    <t>045161</t>
  </si>
  <si>
    <t>Kerékpárutak fennartása, üzemeltetése</t>
  </si>
  <si>
    <t>Város-, községg.egyéb szolg.,mezőőr,eé.</t>
  </si>
  <si>
    <t>Orvosi ügyelet hozzájárulás</t>
  </si>
  <si>
    <t>Ivóvízminőség javító prg.műk.hozzájár.</t>
  </si>
  <si>
    <t>KTKT tagdíj</t>
  </si>
  <si>
    <t>Arany J.T.G.Prg.</t>
  </si>
  <si>
    <t>Babakötvény</t>
  </si>
  <si>
    <t>Könyvkiadás támogatása</t>
  </si>
  <si>
    <t>TOP Helyi közösségek fejlesztése</t>
  </si>
  <si>
    <t>TOP-Óvoda felújítás projekt</t>
  </si>
  <si>
    <t>EFOP-Esély otthon projekt</t>
  </si>
  <si>
    <t>018030</t>
  </si>
  <si>
    <t>Ebtelep működési hozzájárulás</t>
  </si>
  <si>
    <t>Fogorvosi szolgálat</t>
  </si>
  <si>
    <t>Család és nővédelmi egészségü.gond.</t>
  </si>
  <si>
    <t>013320</t>
  </si>
  <si>
    <t>Köztemető-fenntartás és -működtetés</t>
  </si>
  <si>
    <t>016080</t>
  </si>
  <si>
    <t>Kiemelt áll.és önk.rendezv.-Búcsú</t>
  </si>
  <si>
    <t>Kiemelt.áll.és önk.rendezv.-Idősek napja</t>
  </si>
  <si>
    <t>082044</t>
  </si>
  <si>
    <t>Könyvtári szolgáltatások</t>
  </si>
  <si>
    <t>Közfoglalkoztatás</t>
  </si>
  <si>
    <t>084031</t>
  </si>
  <si>
    <t>Helyi civil szervek támogatása</t>
  </si>
  <si>
    <t>Helyi önk.előző évi elsz.központi sz.f.</t>
  </si>
  <si>
    <t>Államigazgatási feldatok</t>
  </si>
  <si>
    <t>107060</t>
  </si>
  <si>
    <t>Települési támogatás</t>
  </si>
  <si>
    <t>NHKV</t>
  </si>
  <si>
    <t>Kieg. szociális c. tüzifa tám., rezsics.</t>
  </si>
  <si>
    <t>104051</t>
  </si>
  <si>
    <t>Gyermekvédelmi pénzb.és term.ellátások</t>
  </si>
  <si>
    <t>Tartalékok</t>
  </si>
  <si>
    <t>LEADER projekt önerő</t>
  </si>
  <si>
    <t>Közfoglalkoztatás önerő</t>
  </si>
  <si>
    <t>Tartalék</t>
  </si>
  <si>
    <t>091110</t>
  </si>
  <si>
    <t>Óvodai nevelés, ell.szakmai feladatai</t>
  </si>
  <si>
    <t>091140</t>
  </si>
  <si>
    <t>Óvodai nevelés, ell.működtetési fel.</t>
  </si>
  <si>
    <t>091120</t>
  </si>
  <si>
    <t>SNI gyermekek óv.nev.ell.szakmai feladatai</t>
  </si>
  <si>
    <t>Gyermekétkeztetés Óvodai</t>
  </si>
  <si>
    <t>Gyermekétkeztetés Iskolai</t>
  </si>
  <si>
    <t>Faluház</t>
  </si>
  <si>
    <t>102031</t>
  </si>
  <si>
    <t>Idősek nappali ellátása</t>
  </si>
  <si>
    <t>Szociális étkeztetés</t>
  </si>
  <si>
    <t xml:space="preserve">Házi segítségnyújtás </t>
  </si>
  <si>
    <t>104042</t>
  </si>
  <si>
    <t>Család-és gyermekjóléti szolgáltatások</t>
  </si>
  <si>
    <t>AKASZTÓI POLGÁRMESTERI HIVATAL</t>
  </si>
  <si>
    <t>Önkormányzatok és önk.hiv.ált.j.ig.f.</t>
  </si>
  <si>
    <t>011220</t>
  </si>
  <si>
    <t>Adó-, vám- és jövedéki igazgatás</t>
  </si>
  <si>
    <t>Az önkormányzat és az általa irányított költségvetési szervek felhalmozási kiadásai kormányzati funkciók szerint 2020. évre</t>
  </si>
  <si>
    <t xml:space="preserve">B </t>
  </si>
  <si>
    <t>E</t>
  </si>
  <si>
    <t>Egyéb felhalmozási c.k.</t>
  </si>
  <si>
    <t xml:space="preserve">mód. </t>
  </si>
  <si>
    <t xml:space="preserve">eredeti </t>
  </si>
  <si>
    <t>Kamatmentes kölcsön</t>
  </si>
  <si>
    <t>Földterület vásárlás</t>
  </si>
  <si>
    <t>Kiskunsági Víziközmű-Sz. gördülő fejlesztés</t>
  </si>
  <si>
    <t>Szabadidőpark és horgászpark projekt</t>
  </si>
  <si>
    <t>Fogorvosi szolgálat-Kisértékű tárgyi e.</t>
  </si>
  <si>
    <t>Védőnői szolgálat-Kisértékú tárgyi e.</t>
  </si>
  <si>
    <t>Faluház (kisértékű tárgyi eszköz)</t>
  </si>
  <si>
    <t>Idősek nappali ellátása-Kisértékű tárgyi e.</t>
  </si>
  <si>
    <t>Család-és gyermekjóléti szolgálat-Kisértékű tárgyi e.</t>
  </si>
  <si>
    <t>102032</t>
  </si>
  <si>
    <t>Demens betegek nappali ellátása</t>
  </si>
  <si>
    <t>Szociális étkeztetés-Kisértékű tárgyi e.</t>
  </si>
  <si>
    <t>Házi segítségnyújtás-Kisértékű tárgyi e.</t>
  </si>
  <si>
    <t>Önk.és önk.hiv.ált.j.ig.f.-Kisértékű tárgyi e.</t>
  </si>
  <si>
    <t>Adó-, vám- és jöv.ig.-Kisértékű tárgyi e.</t>
  </si>
  <si>
    <t>Az önkormányzat finanszírozási kiadásai kormányzati funkciók szerint 2020. évre</t>
  </si>
  <si>
    <t>Irányító szervi támogatás</t>
  </si>
  <si>
    <t>Áht-n belüli megelőleg.vf.</t>
  </si>
  <si>
    <t>Akasztó Napközi Otthonos Óvoda</t>
  </si>
  <si>
    <t>Faluház Akasztó</t>
  </si>
  <si>
    <t>Idősek Napközi Otthona</t>
  </si>
  <si>
    <t>Akasztói Polgármesteri Hivatal</t>
  </si>
  <si>
    <t xml:space="preserve">Január havi nettó finanszírozás előleg </t>
  </si>
  <si>
    <t>TOP Napközi Otthnos Óvoda és Minibölcsőde (bölcsődei rész visszafizetése. Külön pályázat lesz a bölcsire.)</t>
  </si>
  <si>
    <t>Az Akasztó Napközi Otthonos Óvoda költségvetési szerv bevételei és kiadásai kiemelt előirányzatok és kötelező, önként vállalt és államigazgatási feladatok szerinti bontásban 2020. évre</t>
  </si>
  <si>
    <t>A Faluház Akasztó költségvetési szerv bevételei és kiadásai kiemelt előirányzatok és kötelező, önként vállalt és államigazgatási feladatok szerinti bontásban 2020. évre</t>
  </si>
  <si>
    <t xml:space="preserve">A  </t>
  </si>
  <si>
    <t>Az Akasztói Polgármesteri Hivatal költségvetési szerv bevételei és kiadásai kiemelt előirányzatok és kötelező, önként vállalt és államigazgatási feladatok szerinti bontásban 2020. évre</t>
  </si>
  <si>
    <t>Államigazgatási feladatok</t>
  </si>
  <si>
    <t>Az Önkormányzat bevételei és kiadásai kiemelt előirányzatok és kötelező, önként vállalt és államigazgatási feladatok szerinti bontásban 2020. évre</t>
  </si>
  <si>
    <t>Betétek megszüntetése</t>
  </si>
  <si>
    <t>Áht-n belüli megelőlegezések visszafizetése</t>
  </si>
  <si>
    <t>FINANSZÍROZÁSI KIADÁSOK ÖSSZESEN</t>
  </si>
  <si>
    <t>Az önkormányzat és az általa irányított költségvetési szervek finanszírozási bevételei kormányzati funkciók szerint 2020. évre</t>
  </si>
  <si>
    <t>Költségvetési maradvány</t>
  </si>
  <si>
    <t xml:space="preserve">Költségvetési maradvány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</si>
</sst>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4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8">
    <xf numFmtId="0" fontId="0" fillId="0" borderId="0" xfId="0"/>
    <xf numFmtId="0" fontId="1" fillId="0" borderId="0" xfId="0" applyFont="1"/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49" fontId="1" fillId="0" borderId="4" xfId="0" applyNumberFormat="1" applyFont="1" applyBorder="1"/>
    <xf numFmtId="0" fontId="3" fillId="0" borderId="0" xfId="0" applyFont="1"/>
    <xf numFmtId="49" fontId="4" fillId="0" borderId="4" xfId="0" applyNumberFormat="1" applyFont="1" applyBorder="1"/>
    <xf numFmtId="0" fontId="1" fillId="0" borderId="4" xfId="0" applyFont="1" applyBorder="1" applyAlignment="1">
      <alignment horizontal="center"/>
    </xf>
    <xf numFmtId="49" fontId="2" fillId="0" borderId="4" xfId="0" applyNumberFormat="1" applyFont="1" applyBorder="1"/>
    <xf numFmtId="49" fontId="4" fillId="0" borderId="4" xfId="0" applyNumberFormat="1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3" fontId="1" fillId="0" borderId="4" xfId="0" applyNumberFormat="1" applyFont="1" applyBorder="1"/>
    <xf numFmtId="3" fontId="5" fillId="0" borderId="4" xfId="0" applyNumberFormat="1" applyFont="1" applyBorder="1"/>
    <xf numFmtId="49" fontId="2" fillId="0" borderId="0" xfId="0" applyNumberFormat="1" applyFont="1"/>
    <xf numFmtId="3" fontId="2" fillId="0" borderId="0" xfId="0" applyNumberFormat="1" applyFont="1"/>
    <xf numFmtId="49" fontId="1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/>
    </xf>
    <xf numFmtId="0" fontId="6" fillId="0" borderId="4" xfId="0" applyFont="1" applyBorder="1"/>
    <xf numFmtId="0" fontId="7" fillId="0" borderId="4" xfId="0" applyFont="1" applyBorder="1" applyAlignment="1">
      <alignment horizontal="center" wrapText="1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3" fontId="6" fillId="0" borderId="4" xfId="0" applyNumberFormat="1" applyFont="1" applyBorder="1"/>
    <xf numFmtId="3" fontId="14" fillId="0" borderId="0" xfId="0" applyNumberFormat="1" applyFont="1"/>
    <xf numFmtId="0" fontId="16" fillId="0" borderId="4" xfId="0" applyFont="1" applyBorder="1"/>
    <xf numFmtId="3" fontId="16" fillId="0" borderId="4" xfId="0" applyNumberFormat="1" applyFont="1" applyBorder="1"/>
    <xf numFmtId="0" fontId="7" fillId="0" borderId="4" xfId="0" applyFont="1" applyBorder="1"/>
    <xf numFmtId="3" fontId="7" fillId="0" borderId="4" xfId="0" applyNumberFormat="1" applyFont="1" applyBorder="1"/>
    <xf numFmtId="0" fontId="1" fillId="0" borderId="8" xfId="0" applyFont="1" applyBorder="1"/>
    <xf numFmtId="0" fontId="2" fillId="0" borderId="8" xfId="0" applyFont="1" applyBorder="1" applyAlignment="1">
      <alignment horizontal="center"/>
    </xf>
    <xf numFmtId="0" fontId="6" fillId="0" borderId="8" xfId="0" applyFont="1" applyBorder="1"/>
    <xf numFmtId="0" fontId="1" fillId="0" borderId="9" xfId="0" applyFont="1" applyBorder="1"/>
    <xf numFmtId="49" fontId="1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6" fillId="0" borderId="3" xfId="0" applyFont="1" applyBorder="1"/>
    <xf numFmtId="0" fontId="2" fillId="0" borderId="4" xfId="0" applyFont="1" applyBorder="1"/>
    <xf numFmtId="49" fontId="1" fillId="0" borderId="4" xfId="0" applyNumberFormat="1" applyFont="1" applyBorder="1" applyAlignment="1">
      <alignment horizontal="left"/>
    </xf>
    <xf numFmtId="49" fontId="4" fillId="0" borderId="4" xfId="0" quotePrefix="1" applyNumberFormat="1" applyFont="1" applyBorder="1" applyAlignment="1">
      <alignment horizontal="left"/>
    </xf>
    <xf numFmtId="3" fontId="6" fillId="0" borderId="0" xfId="0" applyNumberFormat="1" applyFont="1"/>
    <xf numFmtId="3" fontId="1" fillId="0" borderId="0" xfId="0" applyNumberFormat="1" applyFont="1"/>
    <xf numFmtId="4" fontId="2" fillId="0" borderId="0" xfId="0" applyNumberFormat="1" applyFont="1"/>
    <xf numFmtId="0" fontId="1" fillId="0" borderId="4" xfId="0" applyFont="1" applyFill="1" applyBorder="1"/>
    <xf numFmtId="3" fontId="1" fillId="0" borderId="4" xfId="0" applyNumberFormat="1" applyFont="1" applyFill="1" applyBorder="1"/>
    <xf numFmtId="3" fontId="2" fillId="0" borderId="4" xfId="0" applyNumberFormat="1" applyFont="1" applyFill="1" applyBorder="1"/>
    <xf numFmtId="4" fontId="2" fillId="0" borderId="4" xfId="0" applyNumberFormat="1" applyFont="1" applyFill="1" applyBorder="1"/>
    <xf numFmtId="0" fontId="2" fillId="0" borderId="4" xfId="0" applyFont="1" applyFill="1" applyBorder="1"/>
    <xf numFmtId="0" fontId="6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49" fontId="2" fillId="0" borderId="4" xfId="0" applyNumberFormat="1" applyFont="1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1" fillId="0" borderId="4" xfId="0" applyNumberFormat="1" applyFont="1" applyFill="1" applyBorder="1"/>
    <xf numFmtId="0" fontId="1" fillId="0" borderId="4" xfId="0" applyFont="1" applyFill="1" applyBorder="1" applyAlignment="1">
      <alignment horizontal="center"/>
    </xf>
    <xf numFmtId="49" fontId="4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6" fillId="0" borderId="4" xfId="0" applyFont="1" applyFill="1" applyBorder="1"/>
    <xf numFmtId="49" fontId="7" fillId="0" borderId="4" xfId="0" applyNumberFormat="1" applyFont="1" applyFill="1" applyBorder="1"/>
    <xf numFmtId="0" fontId="7" fillId="0" borderId="4" xfId="0" applyFont="1" applyFill="1" applyBorder="1" applyAlignment="1">
      <alignment horizontal="center"/>
    </xf>
    <xf numFmtId="49" fontId="8" fillId="0" borderId="4" xfId="0" applyNumberFormat="1" applyFont="1" applyFill="1" applyBorder="1"/>
    <xf numFmtId="49" fontId="3" fillId="0" borderId="4" xfId="0" applyNumberFormat="1" applyFont="1" applyFill="1" applyBorder="1"/>
    <xf numFmtId="0" fontId="3" fillId="0" borderId="4" xfId="0" applyFont="1" applyFill="1" applyBorder="1" applyAlignment="1">
      <alignment horizontal="center"/>
    </xf>
    <xf numFmtId="3" fontId="3" fillId="0" borderId="4" xfId="0" applyNumberFormat="1" applyFont="1" applyFill="1" applyBorder="1"/>
    <xf numFmtId="0" fontId="3" fillId="0" borderId="4" xfId="0" applyFont="1" applyFill="1" applyBorder="1" applyAlignment="1">
      <alignment horizontal="right"/>
    </xf>
    <xf numFmtId="3" fontId="8" fillId="0" borderId="4" xfId="0" applyNumberFormat="1" applyFont="1" applyFill="1" applyBorder="1"/>
    <xf numFmtId="49" fontId="12" fillId="0" borderId="4" xfId="0" applyNumberFormat="1" applyFont="1" applyFill="1" applyBorder="1" applyAlignment="1">
      <alignment horizontal="left"/>
    </xf>
    <xf numFmtId="49" fontId="12" fillId="0" borderId="4" xfId="0" applyNumberFormat="1" applyFont="1" applyFill="1" applyBorder="1"/>
    <xf numFmtId="49" fontId="3" fillId="0" borderId="4" xfId="0" applyNumberFormat="1" applyFont="1" applyFill="1" applyBorder="1" applyAlignment="1">
      <alignment wrapText="1"/>
    </xf>
    <xf numFmtId="3" fontId="8" fillId="0" borderId="4" xfId="0" applyNumberFormat="1" applyFont="1" applyFill="1" applyBorder="1" applyAlignment="1">
      <alignment horizontal="right"/>
    </xf>
    <xf numFmtId="49" fontId="8" fillId="0" borderId="4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8" fillId="0" borderId="0" xfId="1" applyFont="1" applyAlignment="1">
      <alignment horizontal="left"/>
    </xf>
    <xf numFmtId="0" fontId="6" fillId="0" borderId="4" xfId="1" applyBorder="1"/>
    <xf numFmtId="0" fontId="11" fillId="0" borderId="4" xfId="1" applyFont="1" applyBorder="1"/>
    <xf numFmtId="0" fontId="11" fillId="0" borderId="4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/>
    <xf numFmtId="0" fontId="11" fillId="0" borderId="0" xfId="1" applyFont="1" applyAlignment="1">
      <alignment horizontal="center"/>
    </xf>
    <xf numFmtId="0" fontId="6" fillId="0" borderId="0" xfId="1"/>
    <xf numFmtId="0" fontId="14" fillId="0" borderId="0" xfId="1" applyFont="1"/>
    <xf numFmtId="0" fontId="15" fillId="0" borderId="0" xfId="1" applyFont="1" applyAlignment="1">
      <alignment horizontal="center"/>
    </xf>
    <xf numFmtId="3" fontId="6" fillId="0" borderId="4" xfId="1" applyNumberFormat="1" applyBorder="1"/>
    <xf numFmtId="0" fontId="3" fillId="0" borderId="0" xfId="1" applyFont="1"/>
    <xf numFmtId="3" fontId="14" fillId="0" borderId="0" xfId="1" applyNumberFormat="1" applyFont="1"/>
    <xf numFmtId="0" fontId="16" fillId="0" borderId="4" xfId="1" applyFont="1" applyBorder="1"/>
    <xf numFmtId="3" fontId="16" fillId="0" borderId="4" xfId="1" applyNumberFormat="1" applyFont="1" applyBorder="1"/>
    <xf numFmtId="0" fontId="7" fillId="0" borderId="4" xfId="1" applyFont="1" applyBorder="1"/>
    <xf numFmtId="3" fontId="7" fillId="0" borderId="4" xfId="1" applyNumberFormat="1" applyFont="1" applyBorder="1"/>
    <xf numFmtId="3" fontId="6" fillId="0" borderId="0" xfId="1" applyNumberFormat="1"/>
    <xf numFmtId="3" fontId="1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0" xfId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zoomScaleNormal="100" workbookViewId="0">
      <selection activeCell="C39" sqref="C39"/>
    </sheetView>
  </sheetViews>
  <sheetFormatPr defaultRowHeight="18" x14ac:dyDescent="0.25"/>
  <cols>
    <col min="1" max="1" width="3" style="86" bestFit="1" customWidth="1"/>
    <col min="2" max="2" width="47.28515625" style="86" bestFit="1" customWidth="1"/>
    <col min="3" max="3" width="12.28515625" style="86" bestFit="1" customWidth="1"/>
    <col min="4" max="5" width="11.140625" style="86" customWidth="1"/>
    <col min="6" max="6" width="7" style="86" customWidth="1"/>
    <col min="7" max="7" width="62.7109375" style="86" bestFit="1" customWidth="1"/>
    <col min="8" max="10" width="11.140625" style="86" customWidth="1"/>
    <col min="11" max="16384" width="9.140625" style="86"/>
  </cols>
  <sheetData>
    <row r="1" spans="1:12" ht="18" customHeight="1" x14ac:dyDescent="0.25">
      <c r="A1" s="108" t="s">
        <v>216</v>
      </c>
      <c r="B1" s="108"/>
      <c r="C1" s="108"/>
      <c r="D1" s="108"/>
      <c r="E1" s="108"/>
      <c r="F1" s="84"/>
      <c r="G1" s="85"/>
      <c r="H1" s="85"/>
      <c r="I1" s="85"/>
      <c r="J1" s="85"/>
    </row>
    <row r="2" spans="1:12" x14ac:dyDescent="0.25">
      <c r="A2" s="108"/>
      <c r="B2" s="108"/>
      <c r="C2" s="108"/>
      <c r="D2" s="108"/>
      <c r="E2" s="108"/>
      <c r="F2" s="87"/>
      <c r="G2" s="85"/>
      <c r="H2" s="85"/>
      <c r="I2" s="85"/>
      <c r="J2" s="85"/>
    </row>
    <row r="3" spans="1:12" ht="15.95" customHeight="1" x14ac:dyDescent="0.3">
      <c r="A3" s="88"/>
      <c r="B3" s="89" t="s">
        <v>83</v>
      </c>
      <c r="C3" s="90" t="s">
        <v>84</v>
      </c>
      <c r="D3" s="90" t="s">
        <v>85</v>
      </c>
      <c r="E3" s="90" t="s">
        <v>86</v>
      </c>
      <c r="F3" s="91"/>
      <c r="G3" s="92"/>
      <c r="H3" s="93"/>
      <c r="I3" s="93"/>
      <c r="J3" s="93"/>
      <c r="K3" s="94"/>
      <c r="L3" s="95"/>
    </row>
    <row r="4" spans="1:12" ht="15.95" customHeight="1" x14ac:dyDescent="0.3">
      <c r="A4" s="88"/>
      <c r="B4" s="89" t="s">
        <v>34</v>
      </c>
      <c r="C4" s="90"/>
      <c r="D4" s="90"/>
      <c r="E4" s="90"/>
      <c r="F4" s="91"/>
      <c r="G4" s="92"/>
      <c r="H4" s="96"/>
      <c r="I4" s="96"/>
      <c r="J4" s="96"/>
      <c r="K4" s="95"/>
      <c r="L4" s="95"/>
    </row>
    <row r="5" spans="1:12" ht="15.95" customHeight="1" x14ac:dyDescent="0.25">
      <c r="A5" s="88">
        <v>1</v>
      </c>
      <c r="B5" s="88" t="s">
        <v>87</v>
      </c>
      <c r="C5" s="97">
        <v>184289537</v>
      </c>
      <c r="D5" s="97"/>
      <c r="E5" s="88"/>
      <c r="F5" s="98"/>
      <c r="H5" s="99"/>
      <c r="I5" s="99"/>
      <c r="J5" s="95"/>
      <c r="K5" s="95"/>
      <c r="L5" s="95"/>
    </row>
    <row r="6" spans="1:12" ht="15.95" customHeight="1" x14ac:dyDescent="0.25">
      <c r="A6" s="88">
        <v>2</v>
      </c>
      <c r="B6" s="88" t="s">
        <v>27</v>
      </c>
      <c r="C6" s="97">
        <v>137252000</v>
      </c>
      <c r="D6" s="97"/>
      <c r="E6" s="88"/>
      <c r="F6" s="98"/>
      <c r="H6" s="99"/>
      <c r="I6" s="99"/>
      <c r="J6" s="95"/>
      <c r="K6" s="95"/>
      <c r="L6" s="95"/>
    </row>
    <row r="7" spans="1:12" ht="15.95" customHeight="1" x14ac:dyDescent="0.25">
      <c r="A7" s="88">
        <v>3</v>
      </c>
      <c r="B7" s="88" t="s">
        <v>28</v>
      </c>
      <c r="C7" s="97">
        <v>9763876</v>
      </c>
      <c r="D7" s="97"/>
      <c r="E7" s="88"/>
      <c r="F7" s="98"/>
      <c r="H7" s="99"/>
      <c r="I7" s="99"/>
      <c r="J7" s="95"/>
      <c r="K7" s="95"/>
      <c r="L7" s="95"/>
    </row>
    <row r="8" spans="1:12" ht="15.95" customHeight="1" x14ac:dyDescent="0.25">
      <c r="A8" s="88">
        <v>4</v>
      </c>
      <c r="B8" s="88" t="s">
        <v>88</v>
      </c>
      <c r="C8" s="97">
        <v>0</v>
      </c>
      <c r="D8" s="97"/>
      <c r="E8" s="88"/>
      <c r="F8" s="98"/>
      <c r="H8" s="99"/>
      <c r="I8" s="99"/>
      <c r="J8" s="95"/>
      <c r="K8" s="95"/>
      <c r="L8" s="95"/>
    </row>
    <row r="9" spans="1:12" ht="15.95" customHeight="1" x14ac:dyDescent="0.25">
      <c r="A9" s="88"/>
      <c r="B9" s="100" t="s">
        <v>89</v>
      </c>
      <c r="C9" s="101">
        <f>SUM(C5:C8)</f>
        <v>331305413</v>
      </c>
      <c r="D9" s="101"/>
      <c r="E9" s="88"/>
      <c r="F9" s="98"/>
      <c r="H9" s="99"/>
      <c r="I9" s="99"/>
      <c r="J9" s="95"/>
      <c r="K9" s="95"/>
      <c r="L9" s="95"/>
    </row>
    <row r="10" spans="1:12" ht="15.95" customHeight="1" x14ac:dyDescent="0.25">
      <c r="A10" s="88"/>
      <c r="B10" s="100"/>
      <c r="C10" s="97"/>
      <c r="D10" s="97"/>
      <c r="E10" s="88"/>
      <c r="F10" s="98"/>
      <c r="H10" s="99"/>
      <c r="I10" s="99"/>
      <c r="J10" s="95"/>
      <c r="K10" s="95"/>
      <c r="L10" s="95"/>
    </row>
    <row r="11" spans="1:12" ht="15.95" customHeight="1" x14ac:dyDescent="0.3">
      <c r="A11" s="88"/>
      <c r="B11" s="89" t="s">
        <v>83</v>
      </c>
      <c r="C11" s="97"/>
      <c r="D11" s="97"/>
      <c r="E11" s="88"/>
      <c r="F11" s="98"/>
      <c r="G11" s="92"/>
      <c r="H11" s="99"/>
      <c r="I11" s="99"/>
      <c r="J11" s="95"/>
      <c r="K11" s="95"/>
      <c r="L11" s="95"/>
    </row>
    <row r="12" spans="1:12" ht="15.95" customHeight="1" x14ac:dyDescent="0.25">
      <c r="A12" s="88"/>
      <c r="B12" s="89" t="s">
        <v>34</v>
      </c>
      <c r="C12" s="97"/>
      <c r="D12" s="97"/>
      <c r="E12" s="88"/>
      <c r="F12" s="98"/>
      <c r="H12" s="99"/>
      <c r="I12" s="99"/>
      <c r="J12" s="95"/>
      <c r="K12" s="95"/>
      <c r="L12" s="95"/>
    </row>
    <row r="13" spans="1:12" ht="15.95" customHeight="1" x14ac:dyDescent="0.3">
      <c r="A13" s="88">
        <v>5</v>
      </c>
      <c r="B13" s="88" t="s">
        <v>90</v>
      </c>
      <c r="C13" s="97">
        <v>37657749</v>
      </c>
      <c r="D13" s="97"/>
      <c r="E13" s="88"/>
      <c r="F13" s="98"/>
      <c r="G13" s="92"/>
      <c r="H13" s="99"/>
      <c r="I13" s="99"/>
      <c r="J13" s="95"/>
      <c r="K13" s="95"/>
      <c r="L13" s="95"/>
    </row>
    <row r="14" spans="1:12" ht="15.95" customHeight="1" x14ac:dyDescent="0.25">
      <c r="A14" s="88">
        <v>6</v>
      </c>
      <c r="B14" s="88" t="s">
        <v>91</v>
      </c>
      <c r="C14" s="97">
        <v>6497060</v>
      </c>
      <c r="D14" s="97"/>
      <c r="E14" s="88"/>
      <c r="F14" s="98"/>
      <c r="H14" s="99"/>
      <c r="I14" s="99"/>
      <c r="J14" s="95"/>
      <c r="K14" s="95"/>
      <c r="L14" s="95"/>
    </row>
    <row r="15" spans="1:12" ht="15.95" customHeight="1" x14ac:dyDescent="0.25">
      <c r="A15" s="88">
        <v>7</v>
      </c>
      <c r="B15" s="88" t="s">
        <v>92</v>
      </c>
      <c r="C15" s="97">
        <v>60491257</v>
      </c>
      <c r="D15" s="97"/>
      <c r="E15" s="88"/>
      <c r="F15" s="98"/>
      <c r="H15" s="99"/>
      <c r="I15" s="99"/>
      <c r="J15" s="95"/>
      <c r="K15" s="95"/>
      <c r="L15" s="95"/>
    </row>
    <row r="16" spans="1:12" ht="15.95" customHeight="1" x14ac:dyDescent="0.25">
      <c r="A16" s="88">
        <v>8</v>
      </c>
      <c r="B16" s="88" t="s">
        <v>93</v>
      </c>
      <c r="C16" s="97"/>
      <c r="D16" s="97"/>
      <c r="E16" s="88"/>
      <c r="F16" s="98"/>
      <c r="H16" s="99"/>
      <c r="I16" s="99"/>
      <c r="J16" s="95"/>
      <c r="K16" s="95"/>
      <c r="L16" s="95"/>
    </row>
    <row r="17" spans="1:12" ht="15.95" customHeight="1" x14ac:dyDescent="0.25">
      <c r="A17" s="88">
        <v>9</v>
      </c>
      <c r="B17" s="88" t="s">
        <v>94</v>
      </c>
      <c r="C17" s="97">
        <v>9849180</v>
      </c>
      <c r="D17" s="97"/>
      <c r="E17" s="97"/>
      <c r="F17" s="98"/>
      <c r="H17" s="99"/>
      <c r="I17" s="99"/>
      <c r="J17" s="95"/>
      <c r="K17" s="95"/>
      <c r="L17" s="95"/>
    </row>
    <row r="18" spans="1:12" ht="15.95" customHeight="1" x14ac:dyDescent="0.25">
      <c r="A18" s="88"/>
      <c r="B18" s="89" t="s">
        <v>215</v>
      </c>
      <c r="C18" s="97"/>
      <c r="D18" s="97"/>
      <c r="E18" s="88"/>
      <c r="F18" s="98"/>
      <c r="H18" s="99"/>
      <c r="I18" s="99"/>
      <c r="J18" s="95"/>
      <c r="K18" s="95"/>
      <c r="L18" s="95"/>
    </row>
    <row r="19" spans="1:12" ht="15.95" customHeight="1" x14ac:dyDescent="0.25">
      <c r="A19" s="88">
        <v>10</v>
      </c>
      <c r="B19" s="88" t="s">
        <v>93</v>
      </c>
      <c r="C19" s="97">
        <v>1500000</v>
      </c>
      <c r="D19" s="97"/>
      <c r="E19" s="88"/>
      <c r="F19" s="98"/>
      <c r="H19" s="99"/>
      <c r="I19" s="99"/>
      <c r="J19" s="95"/>
      <c r="K19" s="95"/>
      <c r="L19" s="95"/>
    </row>
    <row r="20" spans="1:12" ht="15.95" customHeight="1" x14ac:dyDescent="0.25">
      <c r="A20" s="88"/>
      <c r="B20" s="100" t="s">
        <v>95</v>
      </c>
      <c r="C20" s="101">
        <f>SUM(C13:C19)</f>
        <v>115995246</v>
      </c>
      <c r="D20" s="101"/>
      <c r="E20" s="88"/>
      <c r="F20" s="98"/>
      <c r="H20" s="99"/>
      <c r="I20" s="99"/>
      <c r="J20" s="95"/>
      <c r="K20" s="95"/>
      <c r="L20" s="95"/>
    </row>
    <row r="21" spans="1:12" ht="15.95" customHeight="1" x14ac:dyDescent="0.25">
      <c r="A21" s="88"/>
      <c r="B21" s="100"/>
      <c r="C21" s="97"/>
      <c r="D21" s="97"/>
      <c r="E21" s="88"/>
      <c r="F21" s="98"/>
      <c r="H21" s="99"/>
      <c r="I21" s="99"/>
      <c r="J21" s="95"/>
      <c r="K21" s="95"/>
      <c r="L21" s="95"/>
    </row>
    <row r="22" spans="1:12" ht="15.95" customHeight="1" x14ac:dyDescent="0.25">
      <c r="A22" s="88"/>
      <c r="B22" s="89" t="s">
        <v>34</v>
      </c>
      <c r="C22" s="97"/>
      <c r="D22" s="97"/>
      <c r="E22" s="88"/>
      <c r="F22" s="98"/>
      <c r="G22" s="85"/>
      <c r="H22" s="99"/>
      <c r="I22" s="95"/>
      <c r="J22" s="95"/>
      <c r="K22" s="95"/>
      <c r="L22" s="95"/>
    </row>
    <row r="23" spans="1:12" ht="15.95" customHeight="1" x14ac:dyDescent="0.25">
      <c r="A23" s="88">
        <v>11</v>
      </c>
      <c r="B23" s="88" t="s">
        <v>96</v>
      </c>
      <c r="C23" s="97"/>
      <c r="D23" s="97"/>
      <c r="E23" s="88"/>
      <c r="F23" s="98"/>
      <c r="G23" s="85"/>
      <c r="H23" s="99"/>
      <c r="I23" s="95"/>
      <c r="J23" s="95"/>
      <c r="K23" s="95"/>
      <c r="L23" s="95"/>
    </row>
    <row r="24" spans="1:12" ht="15.95" customHeight="1" x14ac:dyDescent="0.25">
      <c r="A24" s="88">
        <v>12</v>
      </c>
      <c r="B24" s="88" t="s">
        <v>97</v>
      </c>
      <c r="C24" s="97">
        <v>0</v>
      </c>
      <c r="D24" s="97"/>
      <c r="E24" s="88"/>
      <c r="F24" s="98"/>
      <c r="G24" s="85"/>
      <c r="H24" s="99"/>
      <c r="I24" s="95"/>
      <c r="J24" s="95"/>
      <c r="K24" s="95"/>
      <c r="L24" s="95"/>
    </row>
    <row r="25" spans="1:12" ht="15.95" customHeight="1" x14ac:dyDescent="0.25">
      <c r="A25" s="88">
        <v>13</v>
      </c>
      <c r="B25" s="88" t="s">
        <v>98</v>
      </c>
      <c r="C25" s="97">
        <v>0</v>
      </c>
      <c r="D25" s="97"/>
      <c r="E25" s="88"/>
      <c r="F25" s="98"/>
      <c r="G25" s="85"/>
      <c r="H25" s="99"/>
      <c r="I25" s="95"/>
      <c r="J25" s="95"/>
      <c r="K25" s="95"/>
      <c r="L25" s="95"/>
    </row>
    <row r="26" spans="1:12" ht="15.95" customHeight="1" x14ac:dyDescent="0.25">
      <c r="A26" s="88"/>
      <c r="B26" s="100" t="s">
        <v>99</v>
      </c>
      <c r="C26" s="101">
        <f>SUM(C23:C25)</f>
        <v>0</v>
      </c>
      <c r="D26" s="101"/>
      <c r="E26" s="88"/>
      <c r="F26" s="98"/>
      <c r="G26" s="85"/>
      <c r="H26" s="99"/>
      <c r="I26" s="95"/>
      <c r="J26" s="95"/>
      <c r="K26" s="95"/>
      <c r="L26" s="95"/>
    </row>
    <row r="27" spans="1:12" ht="15.95" customHeight="1" x14ac:dyDescent="0.25">
      <c r="A27" s="88"/>
      <c r="B27" s="100"/>
      <c r="C27" s="97"/>
      <c r="D27" s="97"/>
      <c r="E27" s="88"/>
      <c r="F27" s="98"/>
      <c r="G27" s="85"/>
      <c r="H27" s="99"/>
      <c r="I27" s="95"/>
      <c r="J27" s="95"/>
      <c r="K27" s="95"/>
      <c r="L27" s="95"/>
    </row>
    <row r="28" spans="1:12" ht="15.95" customHeight="1" x14ac:dyDescent="0.25">
      <c r="A28" s="88"/>
      <c r="B28" s="89" t="s">
        <v>34</v>
      </c>
      <c r="C28" s="97"/>
      <c r="D28" s="97"/>
      <c r="E28" s="88"/>
      <c r="F28" s="98"/>
      <c r="G28" s="85"/>
      <c r="H28" s="99"/>
      <c r="I28" s="95"/>
      <c r="J28" s="95"/>
      <c r="K28" s="95"/>
      <c r="L28" s="95"/>
    </row>
    <row r="29" spans="1:12" ht="15.95" customHeight="1" x14ac:dyDescent="0.25">
      <c r="A29" s="88">
        <v>14</v>
      </c>
      <c r="B29" s="88" t="s">
        <v>100</v>
      </c>
      <c r="C29" s="97">
        <v>98042377</v>
      </c>
      <c r="D29" s="97"/>
      <c r="E29" s="88"/>
      <c r="F29" s="98"/>
      <c r="G29" s="85"/>
      <c r="H29" s="99"/>
      <c r="I29" s="95"/>
      <c r="J29" s="95"/>
      <c r="K29" s="95"/>
      <c r="L29" s="95"/>
    </row>
    <row r="30" spans="1:12" ht="15.95" customHeight="1" x14ac:dyDescent="0.25">
      <c r="A30" s="88">
        <v>15</v>
      </c>
      <c r="B30" s="88" t="s">
        <v>101</v>
      </c>
      <c r="C30" s="97"/>
      <c r="D30" s="97"/>
      <c r="E30" s="88"/>
      <c r="F30" s="98"/>
      <c r="G30" s="85"/>
      <c r="H30" s="99"/>
      <c r="I30" s="95"/>
      <c r="J30" s="95"/>
      <c r="K30" s="95"/>
      <c r="L30" s="95"/>
    </row>
    <row r="31" spans="1:12" ht="15.95" customHeight="1" x14ac:dyDescent="0.25">
      <c r="A31" s="88">
        <v>16</v>
      </c>
      <c r="B31" s="88" t="s">
        <v>102</v>
      </c>
      <c r="C31" s="97">
        <v>600000</v>
      </c>
      <c r="D31" s="97"/>
      <c r="E31" s="88"/>
      <c r="F31" s="98"/>
      <c r="G31" s="85"/>
      <c r="H31" s="99"/>
      <c r="I31" s="95"/>
      <c r="J31" s="95"/>
      <c r="K31" s="95"/>
      <c r="L31" s="95"/>
    </row>
    <row r="32" spans="1:12" ht="15.95" customHeight="1" x14ac:dyDescent="0.25">
      <c r="A32" s="88"/>
      <c r="B32" s="100" t="s">
        <v>103</v>
      </c>
      <c r="C32" s="101">
        <f>SUM(C29:C31)</f>
        <v>98642377</v>
      </c>
      <c r="D32" s="101"/>
      <c r="E32" s="88"/>
      <c r="F32" s="98"/>
      <c r="G32" s="85"/>
      <c r="H32" s="99"/>
      <c r="I32" s="95"/>
      <c r="J32" s="95"/>
      <c r="K32" s="95"/>
      <c r="L32" s="95"/>
    </row>
    <row r="33" spans="1:12" ht="15.95" customHeight="1" x14ac:dyDescent="0.25">
      <c r="A33" s="88"/>
      <c r="B33" s="100"/>
      <c r="C33" s="97"/>
      <c r="D33" s="97"/>
      <c r="E33" s="88"/>
      <c r="F33" s="98"/>
      <c r="G33" s="85"/>
      <c r="H33" s="99"/>
      <c r="I33" s="95"/>
      <c r="J33" s="95"/>
      <c r="K33" s="95"/>
      <c r="L33" s="95"/>
    </row>
    <row r="34" spans="1:12" ht="15.95" customHeight="1" x14ac:dyDescent="0.25">
      <c r="A34" s="88"/>
      <c r="B34" s="100" t="s">
        <v>104</v>
      </c>
      <c r="C34" s="97"/>
      <c r="D34" s="97"/>
      <c r="E34" s="88"/>
      <c r="F34" s="98"/>
      <c r="G34" s="85"/>
      <c r="H34" s="99"/>
      <c r="I34" s="95"/>
      <c r="J34" s="95"/>
      <c r="K34" s="95"/>
      <c r="L34" s="95"/>
    </row>
    <row r="35" spans="1:12" ht="15.95" customHeight="1" x14ac:dyDescent="0.25">
      <c r="A35" s="88">
        <v>17</v>
      </c>
      <c r="B35" s="88" t="s">
        <v>105</v>
      </c>
      <c r="C35" s="97">
        <v>193808745</v>
      </c>
      <c r="D35" s="97"/>
      <c r="E35" s="97"/>
      <c r="F35" s="98"/>
      <c r="G35" s="85"/>
      <c r="H35" s="99"/>
      <c r="I35" s="95"/>
      <c r="J35" s="95"/>
      <c r="K35" s="95"/>
      <c r="L35" s="95"/>
    </row>
    <row r="36" spans="1:12" ht="15.95" customHeight="1" x14ac:dyDescent="0.25">
      <c r="A36" s="88">
        <v>18</v>
      </c>
      <c r="B36" s="88" t="s">
        <v>217</v>
      </c>
      <c r="C36" s="97"/>
      <c r="D36" s="97"/>
      <c r="E36" s="88"/>
      <c r="F36" s="98"/>
      <c r="G36" s="85"/>
      <c r="H36" s="99"/>
      <c r="I36" s="95"/>
      <c r="J36" s="95"/>
      <c r="K36" s="95"/>
      <c r="L36" s="95"/>
    </row>
    <row r="37" spans="1:12" ht="15.95" customHeight="1" x14ac:dyDescent="0.25">
      <c r="A37" s="88"/>
      <c r="B37" s="100" t="s">
        <v>107</v>
      </c>
      <c r="C37" s="101">
        <f>SUM(C35:C36)</f>
        <v>193808745</v>
      </c>
      <c r="D37" s="101"/>
      <c r="E37" s="88"/>
      <c r="F37" s="98"/>
      <c r="G37" s="85"/>
      <c r="H37" s="99"/>
      <c r="I37" s="95"/>
      <c r="J37" s="95"/>
      <c r="K37" s="95"/>
      <c r="L37" s="95"/>
    </row>
    <row r="38" spans="1:12" ht="15.95" customHeight="1" x14ac:dyDescent="0.25">
      <c r="A38" s="88"/>
      <c r="B38" s="100"/>
      <c r="C38" s="97"/>
      <c r="D38" s="97"/>
      <c r="E38" s="88"/>
      <c r="F38" s="98"/>
      <c r="G38" s="85"/>
      <c r="H38" s="99"/>
      <c r="I38" s="95"/>
      <c r="J38" s="95"/>
      <c r="K38" s="95"/>
      <c r="L38" s="95"/>
    </row>
    <row r="39" spans="1:12" ht="15.95" customHeight="1" x14ac:dyDescent="0.25">
      <c r="A39" s="88">
        <v>19</v>
      </c>
      <c r="B39" s="88" t="s">
        <v>106</v>
      </c>
      <c r="C39" s="97">
        <v>283612122</v>
      </c>
      <c r="D39" s="97"/>
      <c r="E39" s="88"/>
      <c r="F39" s="98"/>
      <c r="G39" s="85"/>
      <c r="H39" s="99"/>
      <c r="I39" s="95"/>
      <c r="J39" s="95"/>
      <c r="K39" s="95"/>
      <c r="L39" s="95"/>
    </row>
    <row r="40" spans="1:12" ht="15.95" customHeight="1" x14ac:dyDescent="0.25">
      <c r="A40" s="88">
        <v>20</v>
      </c>
      <c r="B40" s="88" t="s">
        <v>218</v>
      </c>
      <c r="C40" s="97">
        <v>26864413</v>
      </c>
      <c r="D40" s="97"/>
      <c r="E40" s="88"/>
      <c r="F40" s="98"/>
      <c r="G40" s="85"/>
      <c r="H40" s="99"/>
      <c r="I40" s="95"/>
      <c r="J40" s="95"/>
      <c r="K40" s="95"/>
      <c r="L40" s="95"/>
    </row>
    <row r="41" spans="1:12" ht="15.95" customHeight="1" x14ac:dyDescent="0.25">
      <c r="A41" s="88"/>
      <c r="B41" s="100" t="s">
        <v>219</v>
      </c>
      <c r="C41" s="101">
        <f>SUM(C39:C40)</f>
        <v>310476535</v>
      </c>
      <c r="D41" s="101"/>
      <c r="E41" s="88"/>
      <c r="F41" s="98"/>
      <c r="G41" s="85"/>
      <c r="H41" s="99"/>
      <c r="I41" s="95"/>
      <c r="J41" s="95"/>
      <c r="K41" s="95"/>
      <c r="L41" s="95"/>
    </row>
    <row r="42" spans="1:12" ht="15.95" customHeight="1" x14ac:dyDescent="0.25">
      <c r="A42" s="88"/>
      <c r="B42" s="102" t="s">
        <v>108</v>
      </c>
      <c r="C42" s="103">
        <f>C37+C26+C9</f>
        <v>525114158</v>
      </c>
      <c r="D42" s="103"/>
      <c r="E42" s="88"/>
      <c r="F42" s="98"/>
      <c r="G42" s="85"/>
      <c r="H42" s="99"/>
      <c r="I42" s="95"/>
      <c r="J42" s="95"/>
      <c r="K42" s="95"/>
      <c r="L42" s="95"/>
    </row>
    <row r="43" spans="1:12" ht="15.95" customHeight="1" x14ac:dyDescent="0.25">
      <c r="A43" s="88"/>
      <c r="B43" s="102" t="s">
        <v>109</v>
      </c>
      <c r="C43" s="103">
        <f>C20+C41+C32</f>
        <v>525114158</v>
      </c>
      <c r="D43" s="103"/>
      <c r="E43" s="88"/>
      <c r="F43" s="98"/>
      <c r="G43" s="85"/>
      <c r="H43" s="99"/>
      <c r="I43" s="95"/>
      <c r="J43" s="95"/>
      <c r="K43" s="95"/>
      <c r="L43" s="95"/>
    </row>
    <row r="44" spans="1:12" x14ac:dyDescent="0.25">
      <c r="B44" s="94"/>
      <c r="C44" s="104"/>
      <c r="D44" s="94"/>
      <c r="E44" s="94"/>
    </row>
    <row r="45" spans="1:12" x14ac:dyDescent="0.25">
      <c r="B45" s="94"/>
      <c r="C45" s="104"/>
      <c r="D45" s="94"/>
      <c r="E45" s="94"/>
    </row>
    <row r="46" spans="1:12" x14ac:dyDescent="0.25">
      <c r="B46" s="94"/>
      <c r="C46" s="94"/>
      <c r="D46" s="94"/>
      <c r="E46" s="94"/>
    </row>
    <row r="47" spans="1:12" x14ac:dyDescent="0.25">
      <c r="B47" s="94"/>
      <c r="C47" s="94"/>
      <c r="D47" s="94"/>
      <c r="E47" s="94"/>
    </row>
    <row r="48" spans="1:12" x14ac:dyDescent="0.25">
      <c r="B48" s="94"/>
      <c r="C48" s="94"/>
      <c r="D48" s="94"/>
      <c r="E48" s="94"/>
    </row>
    <row r="49" spans="2:5" x14ac:dyDescent="0.25">
      <c r="B49" s="94"/>
      <c r="C49" s="94"/>
      <c r="D49" s="94"/>
      <c r="E49" s="94"/>
    </row>
    <row r="50" spans="2:5" x14ac:dyDescent="0.25">
      <c r="B50" s="94"/>
      <c r="C50" s="94"/>
      <c r="D50" s="94"/>
      <c r="E50" s="94"/>
    </row>
    <row r="51" spans="2:5" x14ac:dyDescent="0.25">
      <c r="B51" s="94"/>
      <c r="C51" s="94"/>
      <c r="D51" s="94"/>
      <c r="E51" s="94"/>
    </row>
    <row r="52" spans="2:5" x14ac:dyDescent="0.25">
      <c r="B52" s="94"/>
      <c r="C52" s="94"/>
      <c r="D52" s="94"/>
      <c r="E52" s="94"/>
    </row>
    <row r="53" spans="2:5" x14ac:dyDescent="0.25">
      <c r="B53" s="94"/>
      <c r="C53" s="94"/>
      <c r="D53" s="94"/>
      <c r="E53" s="94"/>
    </row>
    <row r="54" spans="2:5" x14ac:dyDescent="0.25">
      <c r="B54" s="94"/>
      <c r="C54" s="94"/>
      <c r="D54" s="94"/>
      <c r="E54" s="94"/>
    </row>
  </sheetData>
  <mergeCells count="1">
    <mergeCell ref="A1:E2"/>
  </mergeCell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&amp;C1. melléklet az _/2020. (_._.) önkormányzati rendelethez
&amp;R
adatok Forintban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7"/>
  <sheetViews>
    <sheetView zoomScaleNormal="100" workbookViewId="0">
      <selection activeCell="C13" sqref="C13"/>
    </sheetView>
  </sheetViews>
  <sheetFormatPr defaultRowHeight="12.75" x14ac:dyDescent="0.2"/>
  <cols>
    <col min="1" max="1" width="2" style="56" bestFit="1" customWidth="1"/>
    <col min="2" max="2" width="33" style="56" customWidth="1"/>
    <col min="3" max="11" width="10.85546875" style="56" customWidth="1"/>
    <col min="12" max="16384" width="9.140625" style="56"/>
  </cols>
  <sheetData>
    <row r="1" spans="1:11" x14ac:dyDescent="0.2">
      <c r="A1" s="55"/>
      <c r="B1" s="118" t="s">
        <v>202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1:11" x14ac:dyDescent="0.2">
      <c r="A2" s="55"/>
      <c r="B2" s="57"/>
      <c r="C2" s="57"/>
      <c r="D2" s="57"/>
      <c r="E2" s="57"/>
      <c r="F2" s="57"/>
      <c r="G2" s="57"/>
      <c r="H2" s="57"/>
    </row>
    <row r="3" spans="1:11" x14ac:dyDescent="0.2">
      <c r="A3" s="68"/>
      <c r="B3" s="69" t="s">
        <v>111</v>
      </c>
      <c r="C3" s="70" t="s">
        <v>2</v>
      </c>
      <c r="D3" s="70" t="s">
        <v>3</v>
      </c>
      <c r="E3" s="70" t="s">
        <v>4</v>
      </c>
      <c r="F3" s="70" t="s">
        <v>5</v>
      </c>
      <c r="G3" s="70" t="s">
        <v>6</v>
      </c>
      <c r="H3" s="70" t="s">
        <v>7</v>
      </c>
      <c r="I3" s="70" t="s">
        <v>8</v>
      </c>
      <c r="J3" s="70" t="s">
        <v>9</v>
      </c>
      <c r="K3" s="70" t="s">
        <v>10</v>
      </c>
    </row>
    <row r="4" spans="1:11" x14ac:dyDescent="0.2">
      <c r="A4" s="68"/>
      <c r="B4" s="71"/>
      <c r="C4" s="125" t="s">
        <v>203</v>
      </c>
      <c r="D4" s="126"/>
      <c r="E4" s="127"/>
      <c r="F4" s="125" t="s">
        <v>204</v>
      </c>
      <c r="G4" s="126"/>
      <c r="H4" s="127"/>
      <c r="I4" s="125" t="s">
        <v>33</v>
      </c>
      <c r="J4" s="126"/>
      <c r="K4" s="127"/>
    </row>
    <row r="5" spans="1:11" x14ac:dyDescent="0.2">
      <c r="A5" s="68"/>
      <c r="B5" s="72"/>
      <c r="C5" s="73" t="s">
        <v>35</v>
      </c>
      <c r="D5" s="73" t="s">
        <v>36</v>
      </c>
      <c r="E5" s="73" t="s">
        <v>37</v>
      </c>
      <c r="F5" s="73" t="s">
        <v>35</v>
      </c>
      <c r="G5" s="73" t="s">
        <v>36</v>
      </c>
      <c r="H5" s="73" t="s">
        <v>37</v>
      </c>
      <c r="I5" s="73" t="s">
        <v>186</v>
      </c>
      <c r="J5" s="73" t="s">
        <v>36</v>
      </c>
      <c r="K5" s="73" t="s">
        <v>37</v>
      </c>
    </row>
    <row r="6" spans="1:11" x14ac:dyDescent="0.2">
      <c r="A6" s="68"/>
      <c r="B6" s="71" t="s">
        <v>38</v>
      </c>
      <c r="C6" s="74"/>
      <c r="D6" s="75"/>
      <c r="E6" s="73"/>
      <c r="F6" s="73"/>
      <c r="G6" s="73"/>
      <c r="H6" s="73"/>
      <c r="I6" s="76"/>
      <c r="J6" s="73"/>
      <c r="K6" s="73"/>
    </row>
    <row r="7" spans="1:11" x14ac:dyDescent="0.2">
      <c r="A7" s="68">
        <v>1</v>
      </c>
      <c r="B7" s="77" t="s">
        <v>136</v>
      </c>
      <c r="C7" s="74"/>
      <c r="D7" s="75"/>
      <c r="E7" s="73"/>
      <c r="F7" s="73"/>
      <c r="G7" s="75"/>
      <c r="H7" s="73"/>
      <c r="I7" s="76"/>
      <c r="J7" s="73"/>
      <c r="K7" s="73"/>
    </row>
    <row r="8" spans="1:11" x14ac:dyDescent="0.2">
      <c r="A8" s="68"/>
      <c r="B8" s="72" t="s">
        <v>205</v>
      </c>
      <c r="C8" s="74">
        <v>124827956</v>
      </c>
      <c r="D8" s="74"/>
      <c r="E8" s="73"/>
      <c r="F8" s="73"/>
      <c r="G8" s="75"/>
      <c r="H8" s="73"/>
      <c r="I8" s="76">
        <f>SUM(C8+F8)</f>
        <v>124827956</v>
      </c>
      <c r="J8" s="76">
        <f>SUM(D8)</f>
        <v>0</v>
      </c>
      <c r="K8" s="73"/>
    </row>
    <row r="9" spans="1:11" x14ac:dyDescent="0.2">
      <c r="A9" s="68"/>
      <c r="B9" s="72" t="s">
        <v>206</v>
      </c>
      <c r="C9" s="74">
        <v>18916200</v>
      </c>
      <c r="D9" s="74"/>
      <c r="E9" s="73"/>
      <c r="F9" s="73"/>
      <c r="G9" s="75"/>
      <c r="H9" s="73"/>
      <c r="I9" s="76">
        <f t="shared" ref="I9:I14" si="0">SUM(C9+F9)</f>
        <v>18916200</v>
      </c>
      <c r="J9" s="76">
        <f>SUM(D9)</f>
        <v>0</v>
      </c>
      <c r="K9" s="73"/>
    </row>
    <row r="10" spans="1:11" x14ac:dyDescent="0.2">
      <c r="A10" s="68"/>
      <c r="B10" s="72" t="s">
        <v>207</v>
      </c>
      <c r="C10" s="74">
        <v>48889937</v>
      </c>
      <c r="D10" s="74"/>
      <c r="E10" s="73"/>
      <c r="F10" s="73"/>
      <c r="G10" s="75"/>
      <c r="H10" s="73"/>
      <c r="I10" s="76">
        <f t="shared" si="0"/>
        <v>48889937</v>
      </c>
      <c r="J10" s="76">
        <f>SUM(D10)</f>
        <v>0</v>
      </c>
      <c r="K10" s="73"/>
    </row>
    <row r="11" spans="1:11" x14ac:dyDescent="0.2">
      <c r="A11" s="68"/>
      <c r="B11" s="72" t="s">
        <v>208</v>
      </c>
      <c r="C11" s="74">
        <v>90978030</v>
      </c>
      <c r="D11" s="74"/>
      <c r="E11" s="73"/>
      <c r="F11" s="73"/>
      <c r="G11" s="75"/>
      <c r="H11" s="73"/>
      <c r="I11" s="76">
        <f t="shared" si="0"/>
        <v>90978030</v>
      </c>
      <c r="J11" s="76">
        <f>SUM(D11+G11)</f>
        <v>0</v>
      </c>
      <c r="K11" s="73"/>
    </row>
    <row r="12" spans="1:11" x14ac:dyDescent="0.2">
      <c r="A12" s="68">
        <v>2</v>
      </c>
      <c r="B12" s="78" t="s">
        <v>39</v>
      </c>
      <c r="C12" s="74"/>
      <c r="D12" s="75"/>
      <c r="E12" s="73"/>
      <c r="F12" s="73"/>
      <c r="G12" s="74"/>
      <c r="H12" s="73"/>
      <c r="I12" s="76"/>
      <c r="J12" s="76"/>
      <c r="K12" s="73"/>
    </row>
    <row r="13" spans="1:11" x14ac:dyDescent="0.2">
      <c r="A13" s="68"/>
      <c r="B13" s="72" t="s">
        <v>209</v>
      </c>
      <c r="C13" s="74"/>
      <c r="D13" s="75"/>
      <c r="E13" s="73"/>
      <c r="F13" s="74">
        <v>6386063</v>
      </c>
      <c r="G13" s="74"/>
      <c r="H13" s="73"/>
      <c r="I13" s="76">
        <f t="shared" si="0"/>
        <v>6386063</v>
      </c>
      <c r="J13" s="76">
        <f>SUM(D13+G13)</f>
        <v>0</v>
      </c>
      <c r="K13" s="73"/>
    </row>
    <row r="14" spans="1:11" ht="48" x14ac:dyDescent="0.2">
      <c r="A14" s="68"/>
      <c r="B14" s="79" t="s">
        <v>210</v>
      </c>
      <c r="C14" s="74"/>
      <c r="D14" s="75"/>
      <c r="E14" s="73"/>
      <c r="F14" s="74">
        <v>20478350</v>
      </c>
      <c r="G14" s="74"/>
      <c r="H14" s="73"/>
      <c r="I14" s="76">
        <f t="shared" si="0"/>
        <v>20478350</v>
      </c>
      <c r="J14" s="76"/>
      <c r="K14" s="73"/>
    </row>
    <row r="15" spans="1:11" x14ac:dyDescent="0.2">
      <c r="A15" s="68"/>
      <c r="B15" s="71" t="s">
        <v>69</v>
      </c>
      <c r="C15" s="76">
        <f>SUM(C8:C11)</f>
        <v>283612123</v>
      </c>
      <c r="D15" s="80">
        <f t="shared" ref="D15:K15" si="1">SUM(D8:D11)</f>
        <v>0</v>
      </c>
      <c r="E15" s="76">
        <f t="shared" si="1"/>
        <v>0</v>
      </c>
      <c r="F15" s="76">
        <f>SUM(F7:F14)</f>
        <v>26864413</v>
      </c>
      <c r="G15" s="76">
        <f>SUM(G7:G13)</f>
        <v>0</v>
      </c>
      <c r="H15" s="76">
        <f>SUM(H8:H11)</f>
        <v>0</v>
      </c>
      <c r="I15" s="76">
        <f>SUM(C15+F15)</f>
        <v>310476536</v>
      </c>
      <c r="J15" s="76">
        <f>SUM(D15+G15)</f>
        <v>0</v>
      </c>
      <c r="K15" s="76">
        <f t="shared" si="1"/>
        <v>0</v>
      </c>
    </row>
    <row r="16" spans="1:11" x14ac:dyDescent="0.2">
      <c r="A16" s="68"/>
      <c r="B16" s="81"/>
      <c r="C16" s="74"/>
      <c r="D16" s="82"/>
      <c r="E16" s="74"/>
      <c r="F16" s="74"/>
      <c r="G16" s="74"/>
      <c r="H16" s="74"/>
      <c r="I16" s="76"/>
      <c r="J16" s="76"/>
      <c r="K16" s="83"/>
    </row>
    <row r="17" spans="1:11" x14ac:dyDescent="0.2">
      <c r="A17" s="68"/>
      <c r="B17" s="71" t="s">
        <v>81</v>
      </c>
      <c r="C17" s="76">
        <f t="shared" ref="C17:K17" si="2">SUM(C15)</f>
        <v>283612123</v>
      </c>
      <c r="D17" s="80">
        <f t="shared" si="2"/>
        <v>0</v>
      </c>
      <c r="E17" s="76">
        <f t="shared" si="2"/>
        <v>0</v>
      </c>
      <c r="F17" s="76">
        <f t="shared" si="2"/>
        <v>26864413</v>
      </c>
      <c r="G17" s="76">
        <f t="shared" si="2"/>
        <v>0</v>
      </c>
      <c r="H17" s="76">
        <f t="shared" si="2"/>
        <v>0</v>
      </c>
      <c r="I17" s="76">
        <f t="shared" si="2"/>
        <v>310476536</v>
      </c>
      <c r="J17" s="76">
        <f>SUM(D17+G17)</f>
        <v>0</v>
      </c>
      <c r="K17" s="76">
        <f t="shared" si="2"/>
        <v>0</v>
      </c>
    </row>
  </sheetData>
  <mergeCells count="4">
    <mergeCell ref="B1:K1"/>
    <mergeCell ref="C4:E4"/>
    <mergeCell ref="F4:H4"/>
    <mergeCell ref="I4:K4"/>
  </mergeCells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>
    <oddHeader xml:space="preserve">&amp;C10. melléklet a az _/2020. (_._.) önkormányzati rendelethez
&amp;Radatok 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zoomScaleNormal="100" workbookViewId="0">
      <selection activeCell="C35" sqref="C35"/>
    </sheetView>
  </sheetViews>
  <sheetFormatPr defaultRowHeight="18" x14ac:dyDescent="0.25"/>
  <cols>
    <col min="1" max="1" width="3" style="17" bestFit="1" customWidth="1"/>
    <col min="2" max="2" width="47.28515625" style="20" bestFit="1" customWidth="1"/>
    <col min="3" max="5" width="11.140625" style="20" customWidth="1"/>
    <col min="6" max="6" width="7" style="20" customWidth="1"/>
    <col min="7" max="7" width="62.7109375" style="20" bestFit="1" customWidth="1"/>
    <col min="8" max="10" width="11.140625" style="20" customWidth="1"/>
    <col min="11" max="16384" width="9.140625" style="20"/>
  </cols>
  <sheetData>
    <row r="1" spans="1:12" ht="20.25" customHeight="1" x14ac:dyDescent="0.25">
      <c r="B1" s="109" t="s">
        <v>211</v>
      </c>
      <c r="C1" s="109"/>
      <c r="D1" s="109"/>
      <c r="E1" s="109"/>
      <c r="F1" s="18"/>
      <c r="G1" s="19"/>
      <c r="H1" s="19"/>
      <c r="I1" s="19"/>
      <c r="J1" s="19"/>
    </row>
    <row r="2" spans="1:12" ht="20.25" customHeight="1" x14ac:dyDescent="0.25">
      <c r="B2" s="109"/>
      <c r="C2" s="109"/>
      <c r="D2" s="109"/>
      <c r="E2" s="109"/>
      <c r="F2" s="21"/>
      <c r="G2" s="19"/>
      <c r="H2" s="19"/>
      <c r="I2" s="19"/>
      <c r="J2" s="19"/>
    </row>
    <row r="3" spans="1:12" ht="20.25" customHeight="1" x14ac:dyDescent="0.25">
      <c r="A3" s="22"/>
      <c r="B3" s="23" t="s">
        <v>1</v>
      </c>
      <c r="C3" s="23" t="s">
        <v>2</v>
      </c>
      <c r="D3" s="23" t="s">
        <v>3</v>
      </c>
      <c r="E3" s="23" t="s">
        <v>4</v>
      </c>
      <c r="F3" s="21"/>
      <c r="G3" s="19"/>
      <c r="H3" s="19"/>
      <c r="I3" s="19"/>
      <c r="J3" s="19"/>
    </row>
    <row r="4" spans="1:12" ht="15.95" customHeight="1" x14ac:dyDescent="0.3">
      <c r="A4" s="22"/>
      <c r="B4" s="24" t="s">
        <v>83</v>
      </c>
      <c r="C4" s="25" t="s">
        <v>84</v>
      </c>
      <c r="D4" s="25" t="s">
        <v>85</v>
      </c>
      <c r="E4" s="25" t="s">
        <v>86</v>
      </c>
      <c r="F4" s="26"/>
      <c r="G4" s="27"/>
      <c r="H4" s="28"/>
      <c r="I4" s="28"/>
      <c r="J4" s="28"/>
      <c r="K4" s="17"/>
      <c r="L4" s="29"/>
    </row>
    <row r="5" spans="1:12" ht="15.95" customHeight="1" x14ac:dyDescent="0.3">
      <c r="A5" s="22"/>
      <c r="B5" s="24" t="s">
        <v>34</v>
      </c>
      <c r="C5" s="25"/>
      <c r="D5" s="25"/>
      <c r="E5" s="25"/>
      <c r="F5" s="26"/>
      <c r="G5" s="27"/>
      <c r="H5" s="30"/>
      <c r="I5" s="30"/>
      <c r="J5" s="30"/>
      <c r="K5" s="29"/>
      <c r="L5" s="29"/>
    </row>
    <row r="6" spans="1:12" ht="15.95" customHeight="1" x14ac:dyDescent="0.25">
      <c r="A6" s="22">
        <v>1</v>
      </c>
      <c r="B6" s="22" t="s">
        <v>87</v>
      </c>
      <c r="C6" s="31"/>
      <c r="D6" s="31"/>
      <c r="E6" s="22"/>
      <c r="F6" s="5"/>
      <c r="H6" s="32"/>
      <c r="I6" s="32"/>
      <c r="J6" s="29"/>
      <c r="K6" s="29"/>
      <c r="L6" s="29"/>
    </row>
    <row r="7" spans="1:12" ht="15.95" customHeight="1" x14ac:dyDescent="0.25">
      <c r="A7" s="22">
        <v>2</v>
      </c>
      <c r="B7" s="22" t="s">
        <v>27</v>
      </c>
      <c r="C7" s="31"/>
      <c r="D7" s="31"/>
      <c r="E7" s="22"/>
      <c r="F7" s="5"/>
      <c r="H7" s="32"/>
      <c r="I7" s="32"/>
      <c r="J7" s="29"/>
      <c r="K7" s="29"/>
      <c r="L7" s="29"/>
    </row>
    <row r="8" spans="1:12" ht="15.95" customHeight="1" x14ac:dyDescent="0.25">
      <c r="A8" s="22">
        <v>3</v>
      </c>
      <c r="B8" s="22" t="s">
        <v>28</v>
      </c>
      <c r="C8" s="31">
        <v>3945360</v>
      </c>
      <c r="D8" s="31"/>
      <c r="E8" s="22"/>
      <c r="F8" s="5"/>
      <c r="H8" s="32"/>
      <c r="I8" s="32"/>
      <c r="J8" s="29"/>
      <c r="K8" s="29"/>
      <c r="L8" s="29"/>
    </row>
    <row r="9" spans="1:12" ht="15.95" customHeight="1" x14ac:dyDescent="0.25">
      <c r="A9" s="22">
        <v>4</v>
      </c>
      <c r="B9" s="22" t="s">
        <v>88</v>
      </c>
      <c r="C9" s="31"/>
      <c r="D9" s="31"/>
      <c r="E9" s="22"/>
      <c r="F9" s="5"/>
      <c r="H9" s="32"/>
      <c r="I9" s="32"/>
      <c r="J9" s="29"/>
      <c r="K9" s="29"/>
      <c r="L9" s="29"/>
    </row>
    <row r="10" spans="1:12" ht="15.95" customHeight="1" x14ac:dyDescent="0.25">
      <c r="A10" s="22"/>
      <c r="B10" s="33" t="s">
        <v>89</v>
      </c>
      <c r="C10" s="34">
        <f>SUM(C6:C9)</f>
        <v>3945360</v>
      </c>
      <c r="D10" s="34">
        <f>SUM(D6:D9)</f>
        <v>0</v>
      </c>
      <c r="E10" s="22"/>
      <c r="F10" s="5"/>
      <c r="H10" s="32"/>
      <c r="I10" s="32"/>
      <c r="J10" s="29"/>
      <c r="K10" s="29"/>
      <c r="L10" s="29"/>
    </row>
    <row r="11" spans="1:12" ht="15.95" customHeight="1" x14ac:dyDescent="0.25">
      <c r="A11" s="22"/>
      <c r="B11" s="33"/>
      <c r="C11" s="31"/>
      <c r="D11" s="31"/>
      <c r="E11" s="22"/>
      <c r="F11" s="5"/>
      <c r="H11" s="32"/>
      <c r="I11" s="32"/>
      <c r="J11" s="29"/>
      <c r="K11" s="29"/>
      <c r="L11" s="29"/>
    </row>
    <row r="12" spans="1:12" ht="15.95" customHeight="1" x14ac:dyDescent="0.3">
      <c r="A12" s="22"/>
      <c r="B12" s="24" t="s">
        <v>83</v>
      </c>
      <c r="C12" s="31"/>
      <c r="D12" s="31"/>
      <c r="E12" s="22"/>
      <c r="F12" s="5"/>
      <c r="G12" s="27"/>
      <c r="H12" s="32"/>
      <c r="I12" s="32"/>
      <c r="J12" s="29"/>
      <c r="K12" s="29"/>
      <c r="L12" s="29"/>
    </row>
    <row r="13" spans="1:12" ht="15.95" customHeight="1" x14ac:dyDescent="0.25">
      <c r="A13" s="22"/>
      <c r="B13" s="24" t="s">
        <v>34</v>
      </c>
      <c r="C13" s="31"/>
      <c r="D13" s="31"/>
      <c r="E13" s="22"/>
      <c r="F13" s="5"/>
      <c r="H13" s="32"/>
      <c r="I13" s="32"/>
      <c r="J13" s="29"/>
      <c r="K13" s="29"/>
      <c r="L13" s="29"/>
    </row>
    <row r="14" spans="1:12" ht="15.95" customHeight="1" x14ac:dyDescent="0.3">
      <c r="A14" s="22">
        <v>5</v>
      </c>
      <c r="B14" s="22" t="s">
        <v>90</v>
      </c>
      <c r="C14" s="31">
        <v>79596252</v>
      </c>
      <c r="D14" s="31"/>
      <c r="E14" s="22"/>
      <c r="F14" s="5"/>
      <c r="G14" s="27"/>
      <c r="H14" s="32"/>
      <c r="I14" s="32"/>
      <c r="J14" s="29"/>
      <c r="K14" s="29"/>
      <c r="L14" s="29"/>
    </row>
    <row r="15" spans="1:12" ht="15.95" customHeight="1" x14ac:dyDescent="0.25">
      <c r="A15" s="22">
        <v>6</v>
      </c>
      <c r="B15" s="22" t="s">
        <v>91</v>
      </c>
      <c r="C15" s="31">
        <v>14190607</v>
      </c>
      <c r="D15" s="31"/>
      <c r="E15" s="22"/>
      <c r="F15" s="5"/>
      <c r="H15" s="32"/>
      <c r="I15" s="32"/>
      <c r="J15" s="29"/>
      <c r="K15" s="29"/>
      <c r="L15" s="29"/>
    </row>
    <row r="16" spans="1:12" ht="15.95" customHeight="1" x14ac:dyDescent="0.25">
      <c r="A16" s="22">
        <v>7</v>
      </c>
      <c r="B16" s="22" t="s">
        <v>92</v>
      </c>
      <c r="C16" s="31">
        <v>32573457</v>
      </c>
      <c r="D16" s="31"/>
      <c r="E16" s="22"/>
      <c r="F16" s="5"/>
      <c r="H16" s="32"/>
      <c r="I16" s="32"/>
      <c r="J16" s="29"/>
      <c r="K16" s="29"/>
      <c r="L16" s="29"/>
    </row>
    <row r="17" spans="1:12" ht="15.95" customHeight="1" x14ac:dyDescent="0.25">
      <c r="A17" s="22">
        <v>8</v>
      </c>
      <c r="B17" s="22" t="s">
        <v>93</v>
      </c>
      <c r="C17" s="31"/>
      <c r="D17" s="22"/>
      <c r="E17" s="22"/>
      <c r="F17" s="5"/>
      <c r="H17" s="32"/>
      <c r="I17" s="32"/>
      <c r="J17" s="29"/>
      <c r="K17" s="29"/>
      <c r="L17" s="29"/>
    </row>
    <row r="18" spans="1:12" ht="15.95" customHeight="1" x14ac:dyDescent="0.25">
      <c r="A18" s="22">
        <v>9</v>
      </c>
      <c r="B18" s="22" t="s">
        <v>94</v>
      </c>
      <c r="C18" s="31"/>
      <c r="D18" s="22"/>
      <c r="E18" s="22"/>
      <c r="F18" s="5"/>
      <c r="H18" s="32"/>
      <c r="I18" s="32"/>
      <c r="J18" s="29"/>
      <c r="K18" s="29"/>
      <c r="L18" s="29"/>
    </row>
    <row r="19" spans="1:12" ht="15.95" customHeight="1" x14ac:dyDescent="0.25">
      <c r="A19" s="22"/>
      <c r="B19" s="33" t="s">
        <v>95</v>
      </c>
      <c r="C19" s="34">
        <f>SUM(C14:C18)</f>
        <v>126360316</v>
      </c>
      <c r="D19" s="34">
        <f>SUM(D14:D18)</f>
        <v>0</v>
      </c>
      <c r="E19" s="22"/>
      <c r="F19" s="5"/>
      <c r="H19" s="32"/>
      <c r="I19" s="32"/>
      <c r="J19" s="29"/>
      <c r="K19" s="29"/>
      <c r="L19" s="29"/>
    </row>
    <row r="20" spans="1:12" ht="15.95" customHeight="1" x14ac:dyDescent="0.25">
      <c r="A20" s="22"/>
      <c r="B20" s="33"/>
      <c r="C20" s="31"/>
      <c r="D20" s="22"/>
      <c r="E20" s="22"/>
      <c r="F20" s="5"/>
      <c r="H20" s="32"/>
      <c r="I20" s="32"/>
      <c r="J20" s="29"/>
      <c r="K20" s="29"/>
      <c r="L20" s="29"/>
    </row>
    <row r="21" spans="1:12" ht="15.95" customHeight="1" x14ac:dyDescent="0.25">
      <c r="A21" s="22"/>
      <c r="B21" s="24" t="s">
        <v>34</v>
      </c>
      <c r="C21" s="31"/>
      <c r="D21" s="22"/>
      <c r="E21" s="22"/>
      <c r="F21" s="5"/>
      <c r="G21" s="19"/>
      <c r="H21" s="32"/>
      <c r="I21" s="29"/>
      <c r="J21" s="29"/>
      <c r="K21" s="29"/>
      <c r="L21" s="29"/>
    </row>
    <row r="22" spans="1:12" ht="15.95" customHeight="1" x14ac:dyDescent="0.25">
      <c r="A22" s="22">
        <v>10</v>
      </c>
      <c r="B22" s="22" t="s">
        <v>96</v>
      </c>
      <c r="C22" s="31"/>
      <c r="D22" s="22"/>
      <c r="E22" s="22"/>
      <c r="F22" s="5"/>
      <c r="G22" s="19"/>
      <c r="H22" s="32"/>
      <c r="I22" s="29"/>
      <c r="J22" s="29"/>
      <c r="K22" s="29"/>
      <c r="L22" s="29"/>
    </row>
    <row r="23" spans="1:12" ht="15.95" customHeight="1" x14ac:dyDescent="0.25">
      <c r="A23" s="22">
        <v>11</v>
      </c>
      <c r="B23" s="22" t="s">
        <v>97</v>
      </c>
      <c r="C23" s="31"/>
      <c r="D23" s="22"/>
      <c r="E23" s="22"/>
      <c r="F23" s="5"/>
      <c r="G23" s="19"/>
      <c r="H23" s="32"/>
      <c r="I23" s="29"/>
      <c r="J23" s="29"/>
      <c r="K23" s="29"/>
      <c r="L23" s="29"/>
    </row>
    <row r="24" spans="1:12" ht="15.95" customHeight="1" x14ac:dyDescent="0.25">
      <c r="A24" s="22">
        <v>12</v>
      </c>
      <c r="B24" s="22" t="s">
        <v>98</v>
      </c>
      <c r="C24" s="31"/>
      <c r="D24" s="22"/>
      <c r="E24" s="22"/>
      <c r="F24" s="5"/>
      <c r="G24" s="19"/>
      <c r="H24" s="32"/>
      <c r="I24" s="29"/>
      <c r="J24" s="29"/>
      <c r="K24" s="29"/>
      <c r="L24" s="29"/>
    </row>
    <row r="25" spans="1:12" ht="15.95" customHeight="1" x14ac:dyDescent="0.25">
      <c r="A25" s="22"/>
      <c r="B25" s="33" t="s">
        <v>99</v>
      </c>
      <c r="C25" s="34">
        <f>SUM(C22:C24)</f>
        <v>0</v>
      </c>
      <c r="D25" s="22"/>
      <c r="E25" s="22"/>
      <c r="F25" s="5"/>
      <c r="G25" s="19"/>
      <c r="H25" s="32"/>
      <c r="I25" s="29"/>
      <c r="J25" s="29"/>
      <c r="K25" s="29"/>
      <c r="L25" s="29"/>
    </row>
    <row r="26" spans="1:12" ht="15.95" customHeight="1" x14ac:dyDescent="0.25">
      <c r="A26" s="22"/>
      <c r="B26" s="33"/>
      <c r="C26" s="31"/>
      <c r="D26" s="22"/>
      <c r="E26" s="22"/>
      <c r="F26" s="5"/>
      <c r="G26" s="19"/>
      <c r="H26" s="32"/>
      <c r="I26" s="29"/>
      <c r="J26" s="29"/>
      <c r="K26" s="29"/>
      <c r="L26" s="29"/>
    </row>
    <row r="27" spans="1:12" ht="15.95" customHeight="1" x14ac:dyDescent="0.25">
      <c r="A27" s="22"/>
      <c r="B27" s="24" t="s">
        <v>34</v>
      </c>
      <c r="C27" s="31"/>
      <c r="D27" s="22"/>
      <c r="E27" s="22"/>
      <c r="F27" s="5"/>
      <c r="G27" s="19"/>
      <c r="H27" s="32"/>
      <c r="I27" s="29"/>
      <c r="J27" s="29"/>
      <c r="K27" s="29"/>
      <c r="L27" s="29"/>
    </row>
    <row r="28" spans="1:12" ht="15.95" customHeight="1" x14ac:dyDescent="0.25">
      <c r="A28" s="22">
        <v>13</v>
      </c>
      <c r="B28" s="22" t="s">
        <v>100</v>
      </c>
      <c r="C28" s="31">
        <v>2413000</v>
      </c>
      <c r="D28" s="22"/>
      <c r="E28" s="22"/>
      <c r="F28" s="5"/>
      <c r="G28" s="19"/>
      <c r="H28" s="32"/>
      <c r="I28" s="29"/>
      <c r="J28" s="29"/>
      <c r="K28" s="29"/>
      <c r="L28" s="29"/>
    </row>
    <row r="29" spans="1:12" ht="15.95" customHeight="1" x14ac:dyDescent="0.25">
      <c r="A29" s="22">
        <v>14</v>
      </c>
      <c r="B29" s="22" t="s">
        <v>101</v>
      </c>
      <c r="C29" s="31"/>
      <c r="D29" s="22"/>
      <c r="E29" s="22"/>
      <c r="F29" s="5"/>
      <c r="G29" s="19"/>
      <c r="H29" s="32"/>
      <c r="I29" s="29"/>
      <c r="J29" s="29"/>
      <c r="K29" s="29"/>
      <c r="L29" s="29"/>
    </row>
    <row r="30" spans="1:12" ht="15.95" customHeight="1" x14ac:dyDescent="0.25">
      <c r="A30" s="22">
        <v>15</v>
      </c>
      <c r="B30" s="22" t="s">
        <v>102</v>
      </c>
      <c r="C30" s="31"/>
      <c r="D30" s="22"/>
      <c r="E30" s="22"/>
      <c r="F30" s="5"/>
      <c r="G30" s="19"/>
      <c r="H30" s="32"/>
      <c r="I30" s="29"/>
      <c r="J30" s="29"/>
      <c r="K30" s="29"/>
      <c r="L30" s="29"/>
    </row>
    <row r="31" spans="1:12" ht="15.95" customHeight="1" x14ac:dyDescent="0.25">
      <c r="A31" s="22"/>
      <c r="B31" s="33" t="s">
        <v>103</v>
      </c>
      <c r="C31" s="34">
        <f>SUM(C28:C30)</f>
        <v>2413000</v>
      </c>
      <c r="D31" s="33">
        <f>SUM(D28:D30)</f>
        <v>0</v>
      </c>
      <c r="E31" s="22"/>
      <c r="F31" s="5"/>
      <c r="G31" s="19"/>
      <c r="H31" s="32"/>
      <c r="I31" s="29"/>
      <c r="J31" s="29"/>
      <c r="K31" s="29"/>
      <c r="L31" s="29"/>
    </row>
    <row r="32" spans="1:12" ht="15.95" customHeight="1" x14ac:dyDescent="0.25">
      <c r="A32" s="22"/>
      <c r="B32" s="33"/>
      <c r="C32" s="31"/>
      <c r="D32" s="22"/>
      <c r="E32" s="22"/>
      <c r="F32" s="5"/>
      <c r="G32" s="19"/>
      <c r="H32" s="32"/>
      <c r="I32" s="29"/>
      <c r="J32" s="29"/>
      <c r="K32" s="29"/>
      <c r="L32" s="29"/>
    </row>
    <row r="33" spans="1:12" ht="15.95" customHeight="1" x14ac:dyDescent="0.25">
      <c r="A33" s="22"/>
      <c r="B33" s="33" t="s">
        <v>104</v>
      </c>
      <c r="C33" s="31"/>
      <c r="D33" s="22"/>
      <c r="E33" s="22"/>
      <c r="F33" s="5"/>
      <c r="G33" s="19"/>
      <c r="H33" s="32"/>
      <c r="I33" s="29"/>
      <c r="J33" s="29"/>
      <c r="K33" s="29"/>
      <c r="L33" s="29"/>
    </row>
    <row r="34" spans="1:12" ht="15.95" customHeight="1" x14ac:dyDescent="0.25">
      <c r="A34" s="22">
        <v>16</v>
      </c>
      <c r="B34" s="22" t="s">
        <v>105</v>
      </c>
      <c r="C34" s="31"/>
      <c r="D34" s="31"/>
      <c r="E34" s="22"/>
      <c r="F34" s="5"/>
      <c r="G34" s="19"/>
      <c r="H34" s="32"/>
      <c r="I34" s="29"/>
      <c r="J34" s="29"/>
      <c r="K34" s="29"/>
      <c r="L34" s="29"/>
    </row>
    <row r="35" spans="1:12" ht="15.95" customHeight="1" x14ac:dyDescent="0.25">
      <c r="A35" s="22">
        <v>17</v>
      </c>
      <c r="B35" s="22" t="s">
        <v>106</v>
      </c>
      <c r="C35" s="31">
        <f>(C19+C31)-(C10+C25)</f>
        <v>124827956</v>
      </c>
      <c r="D35" s="31"/>
      <c r="E35" s="22"/>
      <c r="F35" s="5"/>
      <c r="G35" s="19"/>
      <c r="H35" s="32"/>
      <c r="I35" s="29"/>
      <c r="J35" s="29"/>
      <c r="K35" s="29"/>
      <c r="L35" s="29"/>
    </row>
    <row r="36" spans="1:12" ht="15.95" customHeight="1" x14ac:dyDescent="0.25">
      <c r="A36" s="22"/>
      <c r="B36" s="33" t="s">
        <v>107</v>
      </c>
      <c r="C36" s="34">
        <f>SUM(C34:C35)</f>
        <v>124827956</v>
      </c>
      <c r="D36" s="34">
        <f>SUM(D34:D35)</f>
        <v>0</v>
      </c>
      <c r="E36" s="22"/>
      <c r="F36" s="5"/>
      <c r="G36" s="19"/>
      <c r="H36" s="32"/>
      <c r="I36" s="29"/>
      <c r="J36" s="29"/>
      <c r="K36" s="29"/>
      <c r="L36" s="29"/>
    </row>
    <row r="37" spans="1:12" ht="15.95" customHeight="1" x14ac:dyDescent="0.25">
      <c r="A37" s="22"/>
      <c r="B37" s="33"/>
      <c r="C37" s="31"/>
      <c r="D37" s="22"/>
      <c r="E37" s="22"/>
      <c r="F37" s="5"/>
      <c r="G37" s="19"/>
      <c r="H37" s="32"/>
      <c r="I37" s="29"/>
      <c r="J37" s="29"/>
      <c r="K37" s="29"/>
      <c r="L37" s="29"/>
    </row>
    <row r="38" spans="1:12" ht="15.95" customHeight="1" x14ac:dyDescent="0.25">
      <c r="A38" s="22"/>
      <c r="B38" s="35" t="s">
        <v>108</v>
      </c>
      <c r="C38" s="36">
        <f>SUM(C10+C36)</f>
        <v>128773316</v>
      </c>
      <c r="D38" s="36">
        <f>SUM(D10+D36)</f>
        <v>0</v>
      </c>
      <c r="E38" s="22"/>
      <c r="F38" s="5"/>
      <c r="G38" s="19"/>
      <c r="H38" s="32"/>
      <c r="I38" s="29"/>
      <c r="J38" s="29"/>
      <c r="K38" s="29"/>
      <c r="L38" s="29"/>
    </row>
    <row r="39" spans="1:12" ht="15.95" customHeight="1" x14ac:dyDescent="0.25">
      <c r="A39" s="22"/>
      <c r="B39" s="35" t="s">
        <v>109</v>
      </c>
      <c r="C39" s="36">
        <f>SUM(C19+C31)</f>
        <v>128773316</v>
      </c>
      <c r="D39" s="36">
        <f>SUM(D19+D31)</f>
        <v>0</v>
      </c>
      <c r="E39" s="22"/>
      <c r="F39" s="5"/>
      <c r="G39" s="19"/>
      <c r="H39" s="32"/>
      <c r="I39" s="29"/>
      <c r="J39" s="29"/>
      <c r="K39" s="29"/>
      <c r="L39" s="29"/>
    </row>
    <row r="40" spans="1:12" x14ac:dyDescent="0.25">
      <c r="B40" s="17"/>
      <c r="C40" s="17"/>
      <c r="D40" s="17"/>
      <c r="E40" s="17"/>
    </row>
    <row r="41" spans="1:12" x14ac:dyDescent="0.25">
      <c r="B41" s="17"/>
      <c r="C41" s="17"/>
      <c r="D41" s="17"/>
      <c r="E41" s="17"/>
    </row>
    <row r="42" spans="1:12" x14ac:dyDescent="0.25">
      <c r="B42" s="17"/>
      <c r="C42" s="17"/>
      <c r="D42" s="17"/>
      <c r="E42" s="17"/>
    </row>
    <row r="43" spans="1:12" x14ac:dyDescent="0.25">
      <c r="B43" s="17"/>
      <c r="C43" s="17"/>
      <c r="D43" s="17"/>
      <c r="E43" s="17"/>
    </row>
    <row r="44" spans="1:12" x14ac:dyDescent="0.25">
      <c r="B44" s="17"/>
      <c r="C44" s="17"/>
      <c r="D44" s="17"/>
      <c r="E44" s="17"/>
    </row>
    <row r="45" spans="1:12" x14ac:dyDescent="0.25">
      <c r="B45" s="17"/>
      <c r="C45" s="17"/>
      <c r="D45" s="17"/>
      <c r="E45" s="17"/>
    </row>
    <row r="46" spans="1:12" x14ac:dyDescent="0.25">
      <c r="B46" s="17"/>
      <c r="C46" s="17"/>
      <c r="D46" s="17"/>
      <c r="E46" s="17"/>
    </row>
    <row r="47" spans="1:12" x14ac:dyDescent="0.25">
      <c r="B47" s="17"/>
      <c r="C47" s="17"/>
      <c r="D47" s="17"/>
      <c r="E47" s="17"/>
    </row>
    <row r="48" spans="1:12" x14ac:dyDescent="0.25">
      <c r="B48" s="17"/>
      <c r="C48" s="17"/>
      <c r="D48" s="17"/>
      <c r="E48" s="17"/>
    </row>
    <row r="49" spans="2:5" x14ac:dyDescent="0.25">
      <c r="B49" s="17"/>
      <c r="C49" s="17"/>
      <c r="D49" s="17"/>
      <c r="E49" s="17"/>
    </row>
    <row r="50" spans="2:5" x14ac:dyDescent="0.25">
      <c r="B50" s="17"/>
      <c r="C50" s="17"/>
      <c r="D50" s="17"/>
      <c r="E50" s="17"/>
    </row>
  </sheetData>
  <mergeCells count="1">
    <mergeCell ref="B1:E2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&amp;C2. melléklet a az _/2020. (_._.) önkormányzati rendelethez
&amp;R
adatok Forintban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0"/>
  <sheetViews>
    <sheetView zoomScaleNormal="100" workbookViewId="0">
      <selection activeCell="C35" sqref="C35"/>
    </sheetView>
  </sheetViews>
  <sheetFormatPr defaultRowHeight="18" x14ac:dyDescent="0.25"/>
  <cols>
    <col min="1" max="1" width="3" style="17" bestFit="1" customWidth="1"/>
    <col min="2" max="2" width="47.28515625" style="20" bestFit="1" customWidth="1"/>
    <col min="3" max="5" width="11.140625" style="20" customWidth="1"/>
    <col min="6" max="6" width="7" style="20" customWidth="1"/>
    <col min="7" max="7" width="62.7109375" style="20" bestFit="1" customWidth="1"/>
    <col min="8" max="10" width="11.140625" style="20" customWidth="1"/>
    <col min="11" max="16384" width="9.140625" style="20"/>
  </cols>
  <sheetData>
    <row r="1" spans="1:12" x14ac:dyDescent="0.25">
      <c r="B1" s="109" t="s">
        <v>212</v>
      </c>
      <c r="C1" s="109"/>
      <c r="D1" s="109"/>
      <c r="E1" s="109"/>
      <c r="F1" s="18"/>
      <c r="G1" s="19"/>
      <c r="H1" s="19"/>
      <c r="I1" s="19"/>
      <c r="J1" s="19"/>
    </row>
    <row r="2" spans="1:12" x14ac:dyDescent="0.25">
      <c r="B2" s="109"/>
      <c r="C2" s="109"/>
      <c r="D2" s="109"/>
      <c r="E2" s="109"/>
      <c r="F2" s="21"/>
      <c r="G2" s="19"/>
      <c r="H2" s="19"/>
      <c r="I2" s="19"/>
      <c r="J2" s="19"/>
    </row>
    <row r="3" spans="1:12" x14ac:dyDescent="0.25">
      <c r="A3" s="22"/>
      <c r="B3" s="23" t="s">
        <v>213</v>
      </c>
      <c r="C3" s="23" t="s">
        <v>2</v>
      </c>
      <c r="D3" s="23" t="s">
        <v>3</v>
      </c>
      <c r="E3" s="23" t="s">
        <v>4</v>
      </c>
      <c r="F3" s="21"/>
      <c r="G3" s="19"/>
      <c r="H3" s="19"/>
      <c r="I3" s="19"/>
      <c r="J3" s="19"/>
    </row>
    <row r="4" spans="1:12" ht="15.95" customHeight="1" x14ac:dyDescent="0.3">
      <c r="A4" s="22"/>
      <c r="B4" s="24" t="s">
        <v>83</v>
      </c>
      <c r="C4" s="25" t="s">
        <v>84</v>
      </c>
      <c r="D4" s="25" t="s">
        <v>85</v>
      </c>
      <c r="E4" s="25" t="s">
        <v>86</v>
      </c>
      <c r="F4" s="26"/>
      <c r="G4" s="27"/>
      <c r="H4" s="28"/>
      <c r="I4" s="28"/>
      <c r="J4" s="28"/>
      <c r="K4" s="17"/>
      <c r="L4" s="29"/>
    </row>
    <row r="5" spans="1:12" ht="15.95" customHeight="1" x14ac:dyDescent="0.3">
      <c r="A5" s="22"/>
      <c r="B5" s="24" t="s">
        <v>34</v>
      </c>
      <c r="C5" s="25"/>
      <c r="D5" s="25"/>
      <c r="E5" s="25"/>
      <c r="F5" s="26"/>
      <c r="G5" s="27"/>
      <c r="H5" s="30"/>
      <c r="I5" s="30"/>
      <c r="J5" s="30"/>
      <c r="K5" s="29"/>
      <c r="L5" s="29"/>
    </row>
    <row r="6" spans="1:12" ht="15.95" customHeight="1" x14ac:dyDescent="0.25">
      <c r="A6" s="22">
        <v>1</v>
      </c>
      <c r="B6" s="22" t="s">
        <v>87</v>
      </c>
      <c r="C6" s="31">
        <v>0</v>
      </c>
      <c r="D6" s="31"/>
      <c r="E6" s="22"/>
      <c r="F6" s="5"/>
      <c r="H6" s="32"/>
      <c r="I6" s="32"/>
      <c r="J6" s="29"/>
      <c r="K6" s="29"/>
      <c r="L6" s="29"/>
    </row>
    <row r="7" spans="1:12" ht="15.95" customHeight="1" x14ac:dyDescent="0.25">
      <c r="A7" s="22">
        <v>2</v>
      </c>
      <c r="B7" s="22" t="s">
        <v>27</v>
      </c>
      <c r="C7" s="31">
        <v>0</v>
      </c>
      <c r="D7" s="31"/>
      <c r="E7" s="22"/>
      <c r="F7" s="5"/>
      <c r="H7" s="32"/>
      <c r="I7" s="32"/>
      <c r="J7" s="29"/>
      <c r="K7" s="29"/>
      <c r="L7" s="29"/>
    </row>
    <row r="8" spans="1:12" ht="15.95" customHeight="1" x14ac:dyDescent="0.25">
      <c r="A8" s="22">
        <v>3</v>
      </c>
      <c r="B8" s="22" t="s">
        <v>28</v>
      </c>
      <c r="C8" s="31">
        <v>1000000</v>
      </c>
      <c r="D8" s="31"/>
      <c r="E8" s="22"/>
      <c r="F8" s="5"/>
      <c r="H8" s="32"/>
      <c r="I8" s="32"/>
      <c r="J8" s="29"/>
      <c r="K8" s="29"/>
      <c r="L8" s="29"/>
    </row>
    <row r="9" spans="1:12" ht="15.95" customHeight="1" x14ac:dyDescent="0.25">
      <c r="A9" s="22">
        <v>4</v>
      </c>
      <c r="B9" s="22" t="s">
        <v>88</v>
      </c>
      <c r="C9" s="31">
        <v>0</v>
      </c>
      <c r="D9" s="31"/>
      <c r="E9" s="22"/>
      <c r="F9" s="5"/>
      <c r="H9" s="32"/>
      <c r="I9" s="32"/>
      <c r="J9" s="29"/>
      <c r="K9" s="29"/>
      <c r="L9" s="29"/>
    </row>
    <row r="10" spans="1:12" ht="15.95" customHeight="1" x14ac:dyDescent="0.25">
      <c r="A10" s="22"/>
      <c r="B10" s="33" t="s">
        <v>89</v>
      </c>
      <c r="C10" s="34">
        <f>SUM(C6:C9)</f>
        <v>1000000</v>
      </c>
      <c r="D10" s="34">
        <f>SUM(D6:D9)</f>
        <v>0</v>
      </c>
      <c r="E10" s="22"/>
      <c r="F10" s="5"/>
      <c r="H10" s="32"/>
      <c r="I10" s="32"/>
      <c r="J10" s="29"/>
      <c r="K10" s="29"/>
      <c r="L10" s="29"/>
    </row>
    <row r="11" spans="1:12" ht="15.95" customHeight="1" x14ac:dyDescent="0.25">
      <c r="A11" s="22"/>
      <c r="B11" s="33"/>
      <c r="C11" s="31"/>
      <c r="D11" s="31"/>
      <c r="E11" s="22"/>
      <c r="F11" s="5"/>
      <c r="H11" s="32"/>
      <c r="I11" s="32"/>
      <c r="J11" s="29"/>
      <c r="K11" s="29"/>
      <c r="L11" s="29"/>
    </row>
    <row r="12" spans="1:12" ht="15.95" customHeight="1" x14ac:dyDescent="0.3">
      <c r="A12" s="22"/>
      <c r="B12" s="24" t="s">
        <v>83</v>
      </c>
      <c r="C12" s="31"/>
      <c r="D12" s="31"/>
      <c r="E12" s="22"/>
      <c r="F12" s="5"/>
      <c r="G12" s="27"/>
      <c r="H12" s="32"/>
      <c r="I12" s="32"/>
      <c r="J12" s="29"/>
      <c r="K12" s="29"/>
      <c r="L12" s="29"/>
    </row>
    <row r="13" spans="1:12" ht="15.95" customHeight="1" x14ac:dyDescent="0.25">
      <c r="A13" s="22"/>
      <c r="B13" s="24" t="s">
        <v>34</v>
      </c>
      <c r="C13" s="31"/>
      <c r="D13" s="31"/>
      <c r="E13" s="22"/>
      <c r="F13" s="5"/>
      <c r="H13" s="32"/>
      <c r="I13" s="32"/>
      <c r="J13" s="29"/>
      <c r="K13" s="29"/>
      <c r="L13" s="29"/>
    </row>
    <row r="14" spans="1:12" ht="15.95" customHeight="1" x14ac:dyDescent="0.3">
      <c r="A14" s="22">
        <v>5</v>
      </c>
      <c r="B14" s="22" t="s">
        <v>90</v>
      </c>
      <c r="C14" s="31">
        <v>9710400</v>
      </c>
      <c r="D14" s="31"/>
      <c r="E14" s="22"/>
      <c r="F14" s="5"/>
      <c r="G14" s="27"/>
      <c r="H14" s="32"/>
      <c r="I14" s="32"/>
      <c r="J14" s="29"/>
      <c r="K14" s="29"/>
      <c r="L14" s="29"/>
    </row>
    <row r="15" spans="1:12" ht="15.95" customHeight="1" x14ac:dyDescent="0.25">
      <c r="A15" s="22">
        <v>6</v>
      </c>
      <c r="B15" s="22" t="s">
        <v>91</v>
      </c>
      <c r="C15" s="31">
        <v>1900000</v>
      </c>
      <c r="D15" s="31"/>
      <c r="E15" s="22"/>
      <c r="F15" s="5"/>
      <c r="H15" s="32"/>
      <c r="I15" s="32"/>
      <c r="J15" s="29"/>
      <c r="K15" s="29"/>
      <c r="L15" s="29"/>
    </row>
    <row r="16" spans="1:12" ht="15.95" customHeight="1" x14ac:dyDescent="0.25">
      <c r="A16" s="22">
        <v>7</v>
      </c>
      <c r="B16" s="22" t="s">
        <v>92</v>
      </c>
      <c r="C16" s="31">
        <v>7696200</v>
      </c>
      <c r="D16" s="31"/>
      <c r="E16" s="22"/>
      <c r="F16" s="5"/>
      <c r="H16" s="32"/>
      <c r="I16" s="32"/>
      <c r="J16" s="29"/>
      <c r="K16" s="29"/>
      <c r="L16" s="29"/>
    </row>
    <row r="17" spans="1:12" ht="15.95" customHeight="1" x14ac:dyDescent="0.25">
      <c r="A17" s="22">
        <v>8</v>
      </c>
      <c r="B17" s="22" t="s">
        <v>93</v>
      </c>
      <c r="C17" s="31">
        <v>0</v>
      </c>
      <c r="D17" s="22"/>
      <c r="E17" s="22"/>
      <c r="F17" s="5"/>
      <c r="H17" s="32"/>
      <c r="I17" s="32"/>
      <c r="J17" s="29"/>
      <c r="K17" s="29"/>
      <c r="L17" s="29"/>
    </row>
    <row r="18" spans="1:12" ht="15.95" customHeight="1" x14ac:dyDescent="0.25">
      <c r="A18" s="22">
        <v>9</v>
      </c>
      <c r="B18" s="22" t="s">
        <v>94</v>
      </c>
      <c r="C18" s="31">
        <v>0</v>
      </c>
      <c r="D18" s="22"/>
      <c r="E18" s="22"/>
      <c r="F18" s="5"/>
      <c r="H18" s="32"/>
      <c r="I18" s="32"/>
      <c r="J18" s="29"/>
      <c r="K18" s="29"/>
      <c r="L18" s="29"/>
    </row>
    <row r="19" spans="1:12" ht="15.95" customHeight="1" x14ac:dyDescent="0.25">
      <c r="A19" s="22"/>
      <c r="B19" s="33" t="s">
        <v>95</v>
      </c>
      <c r="C19" s="34">
        <f>SUM(C14:C18)</f>
        <v>19306600</v>
      </c>
      <c r="D19" s="34">
        <f>SUM(D14:D18)</f>
        <v>0</v>
      </c>
      <c r="E19" s="22"/>
      <c r="F19" s="5"/>
      <c r="H19" s="32"/>
      <c r="I19" s="32"/>
      <c r="J19" s="29"/>
      <c r="K19" s="29"/>
      <c r="L19" s="29"/>
    </row>
    <row r="20" spans="1:12" ht="15.95" customHeight="1" x14ac:dyDescent="0.25">
      <c r="A20" s="22"/>
      <c r="B20" s="33"/>
      <c r="C20" s="31"/>
      <c r="D20" s="22"/>
      <c r="E20" s="22"/>
      <c r="F20" s="5"/>
      <c r="H20" s="32"/>
      <c r="I20" s="32"/>
      <c r="J20" s="29"/>
      <c r="K20" s="29"/>
      <c r="L20" s="29"/>
    </row>
    <row r="21" spans="1:12" ht="15.95" customHeight="1" x14ac:dyDescent="0.25">
      <c r="A21" s="22"/>
      <c r="B21" s="24" t="s">
        <v>34</v>
      </c>
      <c r="C21" s="31"/>
      <c r="D21" s="22"/>
      <c r="E21" s="22"/>
      <c r="F21" s="5"/>
      <c r="G21" s="19"/>
      <c r="H21" s="32"/>
      <c r="I21" s="29"/>
      <c r="J21" s="29"/>
      <c r="K21" s="29"/>
      <c r="L21" s="29"/>
    </row>
    <row r="22" spans="1:12" ht="15.95" customHeight="1" x14ac:dyDescent="0.25">
      <c r="A22" s="22">
        <v>10</v>
      </c>
      <c r="B22" s="22" t="s">
        <v>96</v>
      </c>
      <c r="C22" s="31"/>
      <c r="D22" s="22"/>
      <c r="E22" s="22"/>
      <c r="F22" s="5"/>
      <c r="G22" s="19"/>
      <c r="H22" s="32"/>
      <c r="I22" s="29"/>
      <c r="J22" s="29"/>
      <c r="K22" s="29"/>
      <c r="L22" s="29"/>
    </row>
    <row r="23" spans="1:12" ht="15.95" customHeight="1" x14ac:dyDescent="0.25">
      <c r="A23" s="22">
        <v>11</v>
      </c>
      <c r="B23" s="22" t="s">
        <v>97</v>
      </c>
      <c r="C23" s="31"/>
      <c r="D23" s="22"/>
      <c r="E23" s="22"/>
      <c r="F23" s="5"/>
      <c r="G23" s="19"/>
      <c r="H23" s="32"/>
      <c r="I23" s="29"/>
      <c r="J23" s="29"/>
      <c r="K23" s="29"/>
      <c r="L23" s="29"/>
    </row>
    <row r="24" spans="1:12" ht="15.95" customHeight="1" x14ac:dyDescent="0.25">
      <c r="A24" s="22">
        <v>12</v>
      </c>
      <c r="B24" s="22" t="s">
        <v>98</v>
      </c>
      <c r="C24" s="31"/>
      <c r="D24" s="22"/>
      <c r="E24" s="22"/>
      <c r="F24" s="5"/>
      <c r="G24" s="19"/>
      <c r="H24" s="32"/>
      <c r="I24" s="29"/>
      <c r="J24" s="29"/>
      <c r="K24" s="29"/>
      <c r="L24" s="29"/>
    </row>
    <row r="25" spans="1:12" ht="15.95" customHeight="1" x14ac:dyDescent="0.25">
      <c r="A25" s="22"/>
      <c r="B25" s="33" t="s">
        <v>99</v>
      </c>
      <c r="C25" s="31"/>
      <c r="D25" s="22"/>
      <c r="E25" s="22"/>
      <c r="F25" s="5"/>
      <c r="G25" s="19"/>
      <c r="H25" s="32"/>
      <c r="I25" s="29"/>
      <c r="J25" s="29"/>
      <c r="K25" s="29"/>
      <c r="L25" s="29"/>
    </row>
    <row r="26" spans="1:12" ht="15.95" customHeight="1" x14ac:dyDescent="0.25">
      <c r="A26" s="22"/>
      <c r="B26" s="33"/>
      <c r="C26" s="31"/>
      <c r="D26" s="22"/>
      <c r="E26" s="22"/>
      <c r="F26" s="5"/>
      <c r="G26" s="19"/>
      <c r="H26" s="32"/>
      <c r="I26" s="29"/>
      <c r="J26" s="29"/>
      <c r="K26" s="29"/>
      <c r="L26" s="29"/>
    </row>
    <row r="27" spans="1:12" ht="15.95" customHeight="1" x14ac:dyDescent="0.25">
      <c r="A27" s="22"/>
      <c r="B27" s="24" t="s">
        <v>34</v>
      </c>
      <c r="C27" s="31"/>
      <c r="D27" s="22"/>
      <c r="E27" s="22"/>
      <c r="F27" s="5"/>
      <c r="G27" s="19"/>
      <c r="H27" s="32"/>
      <c r="I27" s="29"/>
      <c r="J27" s="29"/>
      <c r="K27" s="29"/>
      <c r="L27" s="29"/>
    </row>
    <row r="28" spans="1:12" ht="15.95" customHeight="1" x14ac:dyDescent="0.25">
      <c r="A28" s="22">
        <v>13</v>
      </c>
      <c r="B28" s="22" t="s">
        <v>100</v>
      </c>
      <c r="C28" s="31">
        <v>609600</v>
      </c>
      <c r="D28" s="22"/>
      <c r="E28" s="22"/>
      <c r="F28" s="5"/>
      <c r="G28" s="19"/>
      <c r="H28" s="32"/>
      <c r="I28" s="29"/>
      <c r="J28" s="29"/>
      <c r="K28" s="29"/>
      <c r="L28" s="29"/>
    </row>
    <row r="29" spans="1:12" ht="15.95" customHeight="1" x14ac:dyDescent="0.25">
      <c r="A29" s="22">
        <v>14</v>
      </c>
      <c r="B29" s="22" t="s">
        <v>101</v>
      </c>
      <c r="C29" s="31">
        <v>0</v>
      </c>
      <c r="D29" s="22"/>
      <c r="E29" s="22"/>
      <c r="F29" s="5"/>
      <c r="G29" s="19"/>
      <c r="H29" s="32"/>
      <c r="I29" s="29"/>
      <c r="J29" s="29"/>
      <c r="K29" s="29"/>
      <c r="L29" s="29"/>
    </row>
    <row r="30" spans="1:12" ht="15.95" customHeight="1" x14ac:dyDescent="0.25">
      <c r="A30" s="22">
        <v>15</v>
      </c>
      <c r="B30" s="22" t="s">
        <v>102</v>
      </c>
      <c r="C30" s="31">
        <v>0</v>
      </c>
      <c r="D30" s="22"/>
      <c r="E30" s="22"/>
      <c r="F30" s="5"/>
      <c r="G30" s="19"/>
      <c r="H30" s="32"/>
      <c r="I30" s="29"/>
      <c r="J30" s="29"/>
      <c r="K30" s="29"/>
      <c r="L30" s="29"/>
    </row>
    <row r="31" spans="1:12" ht="15.95" customHeight="1" x14ac:dyDescent="0.25">
      <c r="A31" s="22"/>
      <c r="B31" s="33" t="s">
        <v>103</v>
      </c>
      <c r="C31" s="34">
        <f>SUM(C28:C30)</f>
        <v>609600</v>
      </c>
      <c r="D31" s="34">
        <f>SUM(D28:D30)</f>
        <v>0</v>
      </c>
      <c r="E31" s="22"/>
      <c r="F31" s="5"/>
      <c r="G31" s="19"/>
      <c r="H31" s="32"/>
      <c r="I31" s="29"/>
      <c r="J31" s="29"/>
      <c r="K31" s="29"/>
      <c r="L31" s="29"/>
    </row>
    <row r="32" spans="1:12" ht="15.95" customHeight="1" x14ac:dyDescent="0.25">
      <c r="A32" s="22"/>
      <c r="B32" s="33"/>
      <c r="C32" s="31"/>
      <c r="D32" s="22"/>
      <c r="E32" s="22"/>
      <c r="F32" s="5"/>
      <c r="G32" s="19"/>
      <c r="H32" s="32"/>
      <c r="I32" s="29"/>
      <c r="J32" s="29"/>
      <c r="K32" s="29"/>
      <c r="L32" s="29"/>
    </row>
    <row r="33" spans="1:12" ht="15.95" customHeight="1" x14ac:dyDescent="0.25">
      <c r="A33" s="22"/>
      <c r="B33" s="33" t="s">
        <v>104</v>
      </c>
      <c r="C33" s="31"/>
      <c r="D33" s="22"/>
      <c r="E33" s="22"/>
      <c r="F33" s="5"/>
      <c r="G33" s="19"/>
      <c r="H33" s="32"/>
      <c r="I33" s="29"/>
      <c r="J33" s="29"/>
      <c r="K33" s="29"/>
      <c r="L33" s="29"/>
    </row>
    <row r="34" spans="1:12" ht="15.95" customHeight="1" x14ac:dyDescent="0.25">
      <c r="A34" s="22">
        <v>16</v>
      </c>
      <c r="B34" s="22" t="s">
        <v>105</v>
      </c>
      <c r="C34" s="31"/>
      <c r="D34" s="31"/>
      <c r="E34" s="22"/>
      <c r="F34" s="5"/>
      <c r="G34" s="19"/>
      <c r="H34" s="32"/>
      <c r="I34" s="29"/>
      <c r="J34" s="29"/>
      <c r="K34" s="29"/>
      <c r="L34" s="29"/>
    </row>
    <row r="35" spans="1:12" ht="15.95" customHeight="1" x14ac:dyDescent="0.25">
      <c r="A35" s="22">
        <v>17</v>
      </c>
      <c r="B35" s="22" t="s">
        <v>106</v>
      </c>
      <c r="C35" s="31">
        <f>(C19+C31)-(C10+C25)</f>
        <v>18916200</v>
      </c>
      <c r="D35" s="31"/>
      <c r="E35" s="22"/>
      <c r="F35" s="5"/>
      <c r="G35" s="19"/>
      <c r="H35" s="32"/>
      <c r="I35" s="29"/>
      <c r="J35" s="29"/>
      <c r="K35" s="29"/>
      <c r="L35" s="29"/>
    </row>
    <row r="36" spans="1:12" ht="15.95" customHeight="1" x14ac:dyDescent="0.25">
      <c r="A36" s="22"/>
      <c r="B36" s="33" t="s">
        <v>107</v>
      </c>
      <c r="C36" s="34">
        <f>SUM(C34:C35)</f>
        <v>18916200</v>
      </c>
      <c r="D36" s="34">
        <f>SUM(D34:D35)</f>
        <v>0</v>
      </c>
      <c r="E36" s="22"/>
      <c r="F36" s="5"/>
      <c r="G36" s="19"/>
      <c r="H36" s="32"/>
      <c r="I36" s="29"/>
      <c r="J36" s="29"/>
      <c r="K36" s="29"/>
      <c r="L36" s="29"/>
    </row>
    <row r="37" spans="1:12" ht="15.95" customHeight="1" x14ac:dyDescent="0.25">
      <c r="A37" s="22"/>
      <c r="B37" s="33"/>
      <c r="C37" s="31"/>
      <c r="D37" s="22"/>
      <c r="E37" s="22"/>
      <c r="F37" s="5"/>
      <c r="G37" s="19"/>
      <c r="H37" s="32"/>
      <c r="I37" s="29"/>
      <c r="J37" s="29"/>
      <c r="K37" s="29"/>
      <c r="L37" s="29"/>
    </row>
    <row r="38" spans="1:12" ht="15.95" customHeight="1" x14ac:dyDescent="0.25">
      <c r="A38" s="22"/>
      <c r="B38" s="35" t="s">
        <v>108</v>
      </c>
      <c r="C38" s="36">
        <f>C10+C36</f>
        <v>19916200</v>
      </c>
      <c r="D38" s="36">
        <f>D10+D36</f>
        <v>0</v>
      </c>
      <c r="E38" s="22"/>
      <c r="F38" s="5"/>
      <c r="G38" s="19"/>
      <c r="H38" s="32"/>
      <c r="I38" s="29"/>
      <c r="J38" s="29"/>
      <c r="K38" s="29"/>
      <c r="L38" s="29"/>
    </row>
    <row r="39" spans="1:12" ht="15.95" customHeight="1" x14ac:dyDescent="0.25">
      <c r="A39" s="22"/>
      <c r="B39" s="35" t="s">
        <v>109</v>
      </c>
      <c r="C39" s="36">
        <f>C31+C19</f>
        <v>19916200</v>
      </c>
      <c r="D39" s="36">
        <f>D31+D19</f>
        <v>0</v>
      </c>
      <c r="E39" s="22"/>
      <c r="F39" s="5"/>
      <c r="G39" s="19"/>
      <c r="H39" s="32"/>
      <c r="I39" s="29"/>
      <c r="J39" s="29"/>
      <c r="K39" s="29"/>
      <c r="L39" s="29"/>
    </row>
    <row r="40" spans="1:12" x14ac:dyDescent="0.25">
      <c r="B40" s="17"/>
      <c r="C40" s="17"/>
      <c r="D40" s="17"/>
      <c r="E40" s="17"/>
    </row>
    <row r="41" spans="1:12" x14ac:dyDescent="0.25">
      <c r="B41" s="17"/>
      <c r="C41" s="47"/>
      <c r="D41" s="17"/>
      <c r="E41" s="17"/>
    </row>
    <row r="42" spans="1:12" x14ac:dyDescent="0.25">
      <c r="B42" s="17"/>
      <c r="C42" s="17"/>
      <c r="D42" s="17"/>
      <c r="E42" s="17"/>
    </row>
    <row r="43" spans="1:12" x14ac:dyDescent="0.25">
      <c r="B43" s="17"/>
      <c r="C43" s="17"/>
      <c r="D43" s="17"/>
      <c r="E43" s="17"/>
    </row>
    <row r="44" spans="1:12" x14ac:dyDescent="0.25">
      <c r="B44" s="17"/>
      <c r="C44" s="17"/>
      <c r="D44" s="17"/>
      <c r="E44" s="17"/>
    </row>
    <row r="45" spans="1:12" x14ac:dyDescent="0.25">
      <c r="B45" s="17"/>
      <c r="C45" s="17"/>
      <c r="D45" s="17"/>
      <c r="E45" s="17"/>
    </row>
    <row r="46" spans="1:12" x14ac:dyDescent="0.25">
      <c r="B46" s="17"/>
      <c r="C46" s="17"/>
      <c r="D46" s="17"/>
      <c r="E46" s="17"/>
    </row>
    <row r="47" spans="1:12" x14ac:dyDescent="0.25">
      <c r="B47" s="17"/>
      <c r="C47" s="17"/>
      <c r="D47" s="17"/>
      <c r="E47" s="17"/>
    </row>
    <row r="48" spans="1:12" x14ac:dyDescent="0.25">
      <c r="B48" s="17"/>
      <c r="C48" s="17"/>
      <c r="D48" s="17"/>
      <c r="E48" s="17"/>
    </row>
    <row r="49" spans="2:5" x14ac:dyDescent="0.25">
      <c r="B49" s="17"/>
      <c r="C49" s="17"/>
      <c r="D49" s="17"/>
      <c r="E49" s="17"/>
    </row>
    <row r="50" spans="2:5" x14ac:dyDescent="0.25">
      <c r="B50" s="17"/>
      <c r="C50" s="17"/>
      <c r="D50" s="17"/>
      <c r="E50" s="17"/>
    </row>
  </sheetData>
  <mergeCells count="1">
    <mergeCell ref="B1:E2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&amp;C3. melléklet az _/2020. (_._.) önkormányzati rendelethez
&amp;R
adatok Forintban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zoomScaleNormal="100" workbookViewId="0">
      <selection activeCell="C43" sqref="C43"/>
    </sheetView>
  </sheetViews>
  <sheetFormatPr defaultRowHeight="18" x14ac:dyDescent="0.25"/>
  <cols>
    <col min="1" max="1" width="3" style="17" bestFit="1" customWidth="1"/>
    <col min="2" max="2" width="47.28515625" style="20" bestFit="1" customWidth="1"/>
    <col min="3" max="5" width="11.140625" style="20" customWidth="1"/>
    <col min="6" max="6" width="7" style="20" customWidth="1"/>
    <col min="7" max="7" width="62.7109375" style="20" bestFit="1" customWidth="1"/>
    <col min="8" max="10" width="11.140625" style="20" customWidth="1"/>
    <col min="11" max="16384" width="9.140625" style="20"/>
  </cols>
  <sheetData>
    <row r="1" spans="1:12" x14ac:dyDescent="0.25">
      <c r="B1" s="109" t="s">
        <v>82</v>
      </c>
      <c r="C1" s="109"/>
      <c r="D1" s="109"/>
      <c r="E1" s="109"/>
      <c r="F1" s="18"/>
      <c r="G1" s="19"/>
      <c r="H1" s="19"/>
      <c r="I1" s="19"/>
      <c r="J1" s="19"/>
    </row>
    <row r="2" spans="1:12" ht="24.75" customHeight="1" x14ac:dyDescent="0.25">
      <c r="B2" s="109"/>
      <c r="C2" s="109"/>
      <c r="D2" s="109"/>
      <c r="E2" s="109"/>
      <c r="F2" s="21"/>
      <c r="G2" s="19"/>
      <c r="H2" s="19"/>
      <c r="I2" s="19"/>
      <c r="J2" s="19"/>
    </row>
    <row r="3" spans="1:12" ht="24.75" customHeight="1" x14ac:dyDescent="0.25">
      <c r="A3" s="22"/>
      <c r="B3" s="23" t="s">
        <v>1</v>
      </c>
      <c r="C3" s="23" t="s">
        <v>2</v>
      </c>
      <c r="D3" s="23" t="s">
        <v>3</v>
      </c>
      <c r="E3" s="23" t="s">
        <v>4</v>
      </c>
      <c r="F3" s="21"/>
      <c r="G3" s="19"/>
      <c r="H3" s="19"/>
      <c r="I3" s="19"/>
      <c r="J3" s="19"/>
    </row>
    <row r="4" spans="1:12" ht="15.95" customHeight="1" x14ac:dyDescent="0.3">
      <c r="A4" s="22"/>
      <c r="B4" s="24" t="s">
        <v>83</v>
      </c>
      <c r="C4" s="25" t="s">
        <v>84</v>
      </c>
      <c r="D4" s="25" t="s">
        <v>85</v>
      </c>
      <c r="E4" s="25" t="s">
        <v>86</v>
      </c>
      <c r="F4" s="26"/>
      <c r="G4" s="27"/>
      <c r="H4" s="28"/>
      <c r="I4" s="28"/>
      <c r="J4" s="28"/>
      <c r="K4" s="17"/>
      <c r="L4" s="29"/>
    </row>
    <row r="5" spans="1:12" ht="15.95" customHeight="1" x14ac:dyDescent="0.3">
      <c r="A5" s="22"/>
      <c r="B5" s="24" t="s">
        <v>34</v>
      </c>
      <c r="C5" s="25"/>
      <c r="D5" s="25"/>
      <c r="E5" s="25"/>
      <c r="F5" s="26"/>
      <c r="G5" s="27"/>
      <c r="H5" s="30"/>
      <c r="I5" s="30"/>
      <c r="J5" s="30"/>
      <c r="K5" s="29"/>
      <c r="L5" s="29"/>
    </row>
    <row r="6" spans="1:12" ht="15.95" customHeight="1" x14ac:dyDescent="0.25">
      <c r="A6" s="22">
        <v>1</v>
      </c>
      <c r="B6" s="22" t="s">
        <v>87</v>
      </c>
      <c r="C6" s="31"/>
      <c r="D6" s="31"/>
      <c r="E6" s="22"/>
      <c r="F6" s="5"/>
      <c r="H6" s="32"/>
      <c r="I6" s="32"/>
      <c r="J6" s="29"/>
      <c r="K6" s="29"/>
      <c r="L6" s="29"/>
    </row>
    <row r="7" spans="1:12" ht="15.95" customHeight="1" x14ac:dyDescent="0.25">
      <c r="A7" s="22">
        <v>2</v>
      </c>
      <c r="B7" s="22" t="s">
        <v>27</v>
      </c>
      <c r="C7" s="31"/>
      <c r="D7" s="31"/>
      <c r="E7" s="22"/>
      <c r="F7" s="5"/>
      <c r="H7" s="32"/>
      <c r="I7" s="32"/>
      <c r="J7" s="29"/>
      <c r="K7" s="29"/>
      <c r="L7" s="29"/>
    </row>
    <row r="8" spans="1:12" ht="15.95" customHeight="1" x14ac:dyDescent="0.25">
      <c r="A8" s="22">
        <v>3</v>
      </c>
      <c r="B8" s="22" t="s">
        <v>28</v>
      </c>
      <c r="C8" s="31">
        <v>8320000</v>
      </c>
      <c r="D8" s="31"/>
      <c r="E8" s="22"/>
      <c r="F8" s="5"/>
      <c r="H8" s="32"/>
      <c r="I8" s="32"/>
      <c r="J8" s="29"/>
      <c r="K8" s="29"/>
      <c r="L8" s="29"/>
    </row>
    <row r="9" spans="1:12" ht="15.95" customHeight="1" x14ac:dyDescent="0.25">
      <c r="A9" s="22">
        <v>4</v>
      </c>
      <c r="B9" s="22" t="s">
        <v>88</v>
      </c>
      <c r="C9" s="31"/>
      <c r="D9" s="31"/>
      <c r="E9" s="22"/>
      <c r="F9" s="5"/>
      <c r="H9" s="32"/>
      <c r="I9" s="32"/>
      <c r="J9" s="29"/>
      <c r="K9" s="29"/>
      <c r="L9" s="29"/>
    </row>
    <row r="10" spans="1:12" ht="15.95" customHeight="1" x14ac:dyDescent="0.25">
      <c r="A10" s="22"/>
      <c r="B10" s="33" t="s">
        <v>89</v>
      </c>
      <c r="C10" s="34">
        <f>SUM(C6:C9)</f>
        <v>8320000</v>
      </c>
      <c r="D10" s="34">
        <f>SUM(D6:D9)</f>
        <v>0</v>
      </c>
      <c r="E10" s="22"/>
      <c r="F10" s="5"/>
      <c r="H10" s="32"/>
      <c r="I10" s="32"/>
      <c r="J10" s="29"/>
      <c r="K10" s="29"/>
      <c r="L10" s="29"/>
    </row>
    <row r="11" spans="1:12" ht="15.95" customHeight="1" x14ac:dyDescent="0.25">
      <c r="A11" s="22"/>
      <c r="B11" s="33"/>
      <c r="C11" s="31"/>
      <c r="D11" s="31"/>
      <c r="E11" s="22"/>
      <c r="F11" s="5"/>
      <c r="H11" s="32"/>
      <c r="I11" s="32"/>
      <c r="J11" s="29"/>
      <c r="K11" s="29"/>
      <c r="L11" s="29"/>
    </row>
    <row r="12" spans="1:12" ht="15.95" customHeight="1" x14ac:dyDescent="0.3">
      <c r="A12" s="22"/>
      <c r="B12" s="24" t="s">
        <v>83</v>
      </c>
      <c r="C12" s="31"/>
      <c r="D12" s="31"/>
      <c r="E12" s="22"/>
      <c r="F12" s="5"/>
      <c r="G12" s="27"/>
      <c r="H12" s="32"/>
      <c r="I12" s="32"/>
      <c r="J12" s="29"/>
      <c r="K12" s="29"/>
      <c r="L12" s="29"/>
    </row>
    <row r="13" spans="1:12" ht="15.95" customHeight="1" x14ac:dyDescent="0.25">
      <c r="A13" s="22"/>
      <c r="B13" s="24" t="s">
        <v>34</v>
      </c>
      <c r="C13" s="31"/>
      <c r="D13" s="31"/>
      <c r="E13" s="22"/>
      <c r="F13" s="5"/>
      <c r="H13" s="32"/>
      <c r="I13" s="32"/>
      <c r="J13" s="29"/>
      <c r="K13" s="29"/>
      <c r="L13" s="29"/>
    </row>
    <row r="14" spans="1:12" ht="15.95" customHeight="1" x14ac:dyDescent="0.3">
      <c r="A14" s="22">
        <v>5</v>
      </c>
      <c r="B14" s="22" t="s">
        <v>90</v>
      </c>
      <c r="C14" s="31">
        <v>35870082</v>
      </c>
      <c r="D14" s="31"/>
      <c r="E14" s="22"/>
      <c r="F14" s="5"/>
      <c r="G14" s="27"/>
      <c r="H14" s="32"/>
      <c r="I14" s="32"/>
      <c r="J14" s="29"/>
      <c r="K14" s="29"/>
      <c r="L14" s="29"/>
    </row>
    <row r="15" spans="1:12" ht="15.95" customHeight="1" x14ac:dyDescent="0.25">
      <c r="A15" s="22">
        <v>6</v>
      </c>
      <c r="B15" s="22" t="s">
        <v>91</v>
      </c>
      <c r="C15" s="31">
        <v>6239555</v>
      </c>
      <c r="D15" s="31"/>
      <c r="E15" s="22"/>
      <c r="F15" s="5"/>
      <c r="H15" s="32"/>
      <c r="I15" s="32"/>
      <c r="J15" s="29"/>
      <c r="K15" s="29"/>
      <c r="L15" s="29"/>
    </row>
    <row r="16" spans="1:12" ht="15.95" customHeight="1" x14ac:dyDescent="0.25">
      <c r="A16" s="22">
        <v>7</v>
      </c>
      <c r="B16" s="22" t="s">
        <v>92</v>
      </c>
      <c r="C16" s="31">
        <v>14147800</v>
      </c>
      <c r="D16" s="31"/>
      <c r="E16" s="22"/>
      <c r="F16" s="5"/>
      <c r="H16" s="32"/>
      <c r="I16" s="32"/>
      <c r="J16" s="29"/>
      <c r="K16" s="29"/>
      <c r="L16" s="29"/>
    </row>
    <row r="17" spans="1:12" ht="15.95" customHeight="1" x14ac:dyDescent="0.25">
      <c r="A17" s="22">
        <v>8</v>
      </c>
      <c r="B17" s="22" t="s">
        <v>93</v>
      </c>
      <c r="C17" s="31"/>
      <c r="D17" s="22"/>
      <c r="E17" s="22"/>
      <c r="F17" s="5"/>
      <c r="H17" s="32"/>
      <c r="I17" s="32"/>
      <c r="J17" s="29"/>
      <c r="K17" s="29"/>
      <c r="L17" s="29"/>
    </row>
    <row r="18" spans="1:12" ht="15.95" customHeight="1" x14ac:dyDescent="0.25">
      <c r="A18" s="22">
        <v>9</v>
      </c>
      <c r="B18" s="22" t="s">
        <v>94</v>
      </c>
      <c r="C18" s="31"/>
      <c r="D18" s="22"/>
      <c r="E18" s="22"/>
      <c r="F18" s="5"/>
      <c r="H18" s="32"/>
      <c r="I18" s="32"/>
      <c r="J18" s="29"/>
      <c r="K18" s="29"/>
      <c r="L18" s="29"/>
    </row>
    <row r="19" spans="1:12" ht="15.95" customHeight="1" x14ac:dyDescent="0.25">
      <c r="A19" s="22"/>
      <c r="B19" s="33" t="s">
        <v>95</v>
      </c>
      <c r="C19" s="34">
        <f>SUM(C14:C18)</f>
        <v>56257437</v>
      </c>
      <c r="D19" s="34">
        <f>SUM(D14:D18)</f>
        <v>0</v>
      </c>
      <c r="E19" s="22"/>
      <c r="F19" s="5"/>
      <c r="H19" s="32"/>
      <c r="I19" s="32"/>
      <c r="J19" s="29"/>
      <c r="K19" s="29"/>
      <c r="L19" s="29"/>
    </row>
    <row r="20" spans="1:12" ht="15.95" customHeight="1" x14ac:dyDescent="0.25">
      <c r="A20" s="22"/>
      <c r="B20" s="33"/>
      <c r="C20" s="31"/>
      <c r="D20" s="22"/>
      <c r="E20" s="22"/>
      <c r="F20" s="5"/>
      <c r="H20" s="32"/>
      <c r="I20" s="32"/>
      <c r="J20" s="29"/>
      <c r="K20" s="29"/>
      <c r="L20" s="29"/>
    </row>
    <row r="21" spans="1:12" ht="15.95" customHeight="1" x14ac:dyDescent="0.25">
      <c r="A21" s="22"/>
      <c r="B21" s="24" t="s">
        <v>34</v>
      </c>
      <c r="C21" s="31"/>
      <c r="D21" s="22"/>
      <c r="E21" s="22"/>
      <c r="F21" s="5"/>
      <c r="G21" s="19"/>
      <c r="H21" s="32"/>
      <c r="I21" s="29"/>
      <c r="J21" s="29"/>
      <c r="K21" s="29"/>
      <c r="L21" s="29"/>
    </row>
    <row r="22" spans="1:12" ht="15.95" customHeight="1" x14ac:dyDescent="0.25">
      <c r="A22" s="22">
        <v>10</v>
      </c>
      <c r="B22" s="22" t="s">
        <v>96</v>
      </c>
      <c r="C22" s="31"/>
      <c r="D22" s="22"/>
      <c r="E22" s="22"/>
      <c r="F22" s="5"/>
      <c r="G22" s="19"/>
      <c r="H22" s="32"/>
      <c r="I22" s="29"/>
      <c r="J22" s="29"/>
      <c r="K22" s="29"/>
      <c r="L22" s="29"/>
    </row>
    <row r="23" spans="1:12" ht="15.95" customHeight="1" x14ac:dyDescent="0.25">
      <c r="A23" s="22">
        <v>11</v>
      </c>
      <c r="B23" s="22" t="s">
        <v>97</v>
      </c>
      <c r="C23" s="31"/>
      <c r="D23" s="22"/>
      <c r="E23" s="22"/>
      <c r="F23" s="5"/>
      <c r="G23" s="19"/>
      <c r="H23" s="32"/>
      <c r="I23" s="29"/>
      <c r="J23" s="29"/>
      <c r="K23" s="29"/>
      <c r="L23" s="29"/>
    </row>
    <row r="24" spans="1:12" ht="15.95" customHeight="1" x14ac:dyDescent="0.25">
      <c r="A24" s="22">
        <v>12</v>
      </c>
      <c r="B24" s="22" t="s">
        <v>98</v>
      </c>
      <c r="C24" s="31"/>
      <c r="D24" s="22"/>
      <c r="E24" s="22"/>
      <c r="F24" s="5"/>
      <c r="G24" s="19"/>
      <c r="H24" s="32"/>
      <c r="I24" s="29"/>
      <c r="J24" s="29"/>
      <c r="K24" s="29"/>
      <c r="L24" s="29"/>
    </row>
    <row r="25" spans="1:12" ht="15.95" customHeight="1" x14ac:dyDescent="0.25">
      <c r="A25" s="22"/>
      <c r="B25" s="33" t="s">
        <v>99</v>
      </c>
      <c r="C25" s="31"/>
      <c r="D25" s="22"/>
      <c r="E25" s="22"/>
      <c r="F25" s="5"/>
      <c r="G25" s="19"/>
      <c r="H25" s="32"/>
      <c r="I25" s="29"/>
      <c r="J25" s="29"/>
      <c r="K25" s="29"/>
      <c r="L25" s="29"/>
    </row>
    <row r="26" spans="1:12" ht="15.95" customHeight="1" x14ac:dyDescent="0.25">
      <c r="A26" s="22"/>
      <c r="B26" s="33"/>
      <c r="C26" s="31"/>
      <c r="D26" s="22"/>
      <c r="E26" s="22"/>
      <c r="F26" s="5"/>
      <c r="G26" s="19"/>
      <c r="H26" s="32"/>
      <c r="I26" s="29"/>
      <c r="J26" s="29"/>
      <c r="K26" s="29"/>
      <c r="L26" s="29"/>
    </row>
    <row r="27" spans="1:12" ht="15.95" customHeight="1" x14ac:dyDescent="0.25">
      <c r="A27" s="22"/>
      <c r="B27" s="24" t="s">
        <v>34</v>
      </c>
      <c r="C27" s="31"/>
      <c r="D27" s="22"/>
      <c r="E27" s="22"/>
      <c r="F27" s="5"/>
      <c r="G27" s="19"/>
      <c r="H27" s="32"/>
      <c r="I27" s="29"/>
      <c r="J27" s="29"/>
      <c r="K27" s="29"/>
      <c r="L27" s="29"/>
    </row>
    <row r="28" spans="1:12" ht="15.95" customHeight="1" x14ac:dyDescent="0.25">
      <c r="A28" s="22">
        <v>13</v>
      </c>
      <c r="B28" s="22" t="s">
        <v>100</v>
      </c>
      <c r="C28" s="31">
        <v>952500</v>
      </c>
      <c r="D28" s="31"/>
      <c r="E28" s="22"/>
      <c r="F28" s="5"/>
      <c r="G28" s="19"/>
      <c r="H28" s="32"/>
      <c r="I28" s="29"/>
      <c r="J28" s="29"/>
      <c r="K28" s="29"/>
      <c r="L28" s="29"/>
    </row>
    <row r="29" spans="1:12" ht="15.95" customHeight="1" x14ac:dyDescent="0.25">
      <c r="A29" s="22">
        <v>14</v>
      </c>
      <c r="B29" s="22" t="s">
        <v>101</v>
      </c>
      <c r="C29" s="31"/>
      <c r="D29" s="31"/>
      <c r="E29" s="22"/>
      <c r="F29" s="5"/>
      <c r="G29" s="19"/>
      <c r="H29" s="32"/>
      <c r="I29" s="29"/>
      <c r="J29" s="29"/>
      <c r="K29" s="29"/>
      <c r="L29" s="29"/>
    </row>
    <row r="30" spans="1:12" ht="15.95" customHeight="1" x14ac:dyDescent="0.25">
      <c r="A30" s="22">
        <v>15</v>
      </c>
      <c r="B30" s="22" t="s">
        <v>102</v>
      </c>
      <c r="C30" s="31"/>
      <c r="D30" s="31"/>
      <c r="E30" s="22"/>
      <c r="F30" s="5"/>
      <c r="G30" s="19"/>
      <c r="H30" s="32"/>
      <c r="I30" s="29"/>
      <c r="J30" s="29"/>
      <c r="K30" s="29"/>
      <c r="L30" s="29"/>
    </row>
    <row r="31" spans="1:12" ht="15.95" customHeight="1" x14ac:dyDescent="0.25">
      <c r="A31" s="22"/>
      <c r="B31" s="33" t="s">
        <v>103</v>
      </c>
      <c r="C31" s="34">
        <f>SUM(C28:C30)</f>
        <v>952500</v>
      </c>
      <c r="D31" s="34">
        <f>SUM(D28:D30)</f>
        <v>0</v>
      </c>
      <c r="E31" s="22"/>
      <c r="F31" s="5"/>
      <c r="G31" s="19"/>
      <c r="H31" s="32"/>
      <c r="I31" s="29"/>
      <c r="J31" s="29"/>
      <c r="K31" s="29"/>
      <c r="L31" s="29"/>
    </row>
    <row r="32" spans="1:12" ht="15.95" customHeight="1" x14ac:dyDescent="0.25">
      <c r="A32" s="22"/>
      <c r="B32" s="33"/>
      <c r="C32" s="31"/>
      <c r="D32" s="31"/>
      <c r="E32" s="22"/>
      <c r="F32" s="5"/>
      <c r="G32" s="19"/>
      <c r="H32" s="32"/>
      <c r="I32" s="29"/>
      <c r="J32" s="29"/>
      <c r="K32" s="29"/>
      <c r="L32" s="29"/>
    </row>
    <row r="33" spans="1:12" ht="15.95" customHeight="1" x14ac:dyDescent="0.25">
      <c r="A33" s="22"/>
      <c r="B33" s="33" t="s">
        <v>104</v>
      </c>
      <c r="C33" s="31"/>
      <c r="D33" s="31"/>
      <c r="E33" s="22"/>
      <c r="F33" s="5"/>
      <c r="G33" s="19"/>
      <c r="H33" s="32"/>
      <c r="I33" s="29"/>
      <c r="J33" s="29"/>
      <c r="K33" s="29"/>
      <c r="L33" s="29"/>
    </row>
    <row r="34" spans="1:12" ht="15.95" customHeight="1" x14ac:dyDescent="0.25">
      <c r="A34" s="22">
        <v>17</v>
      </c>
      <c r="B34" s="22" t="s">
        <v>105</v>
      </c>
      <c r="C34" s="31"/>
      <c r="D34" s="31"/>
      <c r="E34" s="22"/>
      <c r="F34" s="5"/>
      <c r="G34" s="19"/>
      <c r="H34" s="32"/>
      <c r="I34" s="29"/>
      <c r="J34" s="29"/>
      <c r="K34" s="29"/>
      <c r="L34" s="29"/>
    </row>
    <row r="35" spans="1:12" ht="15.95" customHeight="1" x14ac:dyDescent="0.25">
      <c r="A35" s="22">
        <v>18</v>
      </c>
      <c r="B35" s="22" t="s">
        <v>106</v>
      </c>
      <c r="C35" s="31">
        <f>(C31+C19)-(C10+C25)</f>
        <v>48889937</v>
      </c>
      <c r="D35" s="31"/>
      <c r="E35" s="22"/>
      <c r="F35" s="5"/>
      <c r="G35" s="19"/>
      <c r="H35" s="32"/>
      <c r="I35" s="29"/>
      <c r="J35" s="29"/>
      <c r="K35" s="29"/>
      <c r="L35" s="29"/>
    </row>
    <row r="36" spans="1:12" ht="15.95" customHeight="1" x14ac:dyDescent="0.25">
      <c r="A36" s="22"/>
      <c r="B36" s="33" t="s">
        <v>107</v>
      </c>
      <c r="C36" s="34">
        <f>SUM(C34:C35)</f>
        <v>48889937</v>
      </c>
      <c r="D36" s="34">
        <f>SUM(D34:D35)</f>
        <v>0</v>
      </c>
      <c r="E36" s="22"/>
      <c r="F36" s="5"/>
      <c r="G36" s="19"/>
      <c r="H36" s="32"/>
      <c r="I36" s="29"/>
      <c r="J36" s="29"/>
      <c r="K36" s="29"/>
      <c r="L36" s="29"/>
    </row>
    <row r="37" spans="1:12" ht="15.95" customHeight="1" x14ac:dyDescent="0.25">
      <c r="A37" s="22"/>
      <c r="B37" s="33"/>
      <c r="C37" s="31"/>
      <c r="D37" s="22"/>
      <c r="E37" s="22"/>
      <c r="F37" s="5"/>
      <c r="G37" s="19"/>
      <c r="H37" s="32"/>
      <c r="I37" s="29"/>
      <c r="J37" s="29"/>
      <c r="K37" s="29"/>
      <c r="L37" s="29"/>
    </row>
    <row r="38" spans="1:12" ht="15.95" customHeight="1" x14ac:dyDescent="0.25">
      <c r="A38" s="22"/>
      <c r="B38" s="35" t="s">
        <v>108</v>
      </c>
      <c r="C38" s="36">
        <f>C36+C10</f>
        <v>57209937</v>
      </c>
      <c r="D38" s="36">
        <f>D36+D10</f>
        <v>0</v>
      </c>
      <c r="E38" s="22"/>
      <c r="F38" s="5"/>
      <c r="G38" s="19"/>
      <c r="H38" s="32"/>
      <c r="I38" s="29"/>
      <c r="J38" s="29"/>
      <c r="K38" s="29"/>
      <c r="L38" s="29"/>
    </row>
    <row r="39" spans="1:12" ht="15.95" customHeight="1" x14ac:dyDescent="0.25">
      <c r="A39" s="22"/>
      <c r="B39" s="35" t="s">
        <v>109</v>
      </c>
      <c r="C39" s="36">
        <f>C31+C19</f>
        <v>57209937</v>
      </c>
      <c r="D39" s="36">
        <f>D31+D19</f>
        <v>0</v>
      </c>
      <c r="E39" s="22"/>
      <c r="F39" s="5"/>
      <c r="G39" s="19"/>
      <c r="H39" s="32"/>
      <c r="I39" s="29"/>
      <c r="J39" s="29"/>
      <c r="K39" s="29"/>
      <c r="L39" s="29"/>
    </row>
    <row r="40" spans="1:12" x14ac:dyDescent="0.25">
      <c r="B40" s="17"/>
      <c r="C40" s="17"/>
      <c r="D40" s="17"/>
      <c r="E40" s="17"/>
    </row>
    <row r="41" spans="1:12" x14ac:dyDescent="0.25">
      <c r="B41" s="17"/>
      <c r="C41" s="17"/>
      <c r="D41" s="17"/>
      <c r="E41" s="17"/>
    </row>
    <row r="42" spans="1:12" x14ac:dyDescent="0.25">
      <c r="B42" s="17"/>
      <c r="C42" s="17"/>
      <c r="D42" s="17"/>
      <c r="E42" s="17"/>
    </row>
    <row r="43" spans="1:12" x14ac:dyDescent="0.25">
      <c r="B43" s="17"/>
      <c r="C43" s="17"/>
      <c r="D43" s="17"/>
      <c r="E43" s="17"/>
    </row>
    <row r="44" spans="1:12" x14ac:dyDescent="0.25">
      <c r="B44" s="17"/>
      <c r="C44" s="17"/>
      <c r="D44" s="17"/>
      <c r="E44" s="17"/>
    </row>
    <row r="45" spans="1:12" x14ac:dyDescent="0.25">
      <c r="B45" s="17"/>
      <c r="C45" s="17"/>
      <c r="D45" s="17"/>
      <c r="E45" s="17"/>
    </row>
    <row r="46" spans="1:12" x14ac:dyDescent="0.25">
      <c r="B46" s="17"/>
      <c r="C46" s="17"/>
      <c r="D46" s="17"/>
      <c r="E46" s="17"/>
    </row>
    <row r="47" spans="1:12" x14ac:dyDescent="0.25">
      <c r="B47" s="17"/>
      <c r="C47" s="17"/>
      <c r="D47" s="17"/>
      <c r="E47" s="17"/>
    </row>
    <row r="48" spans="1:12" x14ac:dyDescent="0.25">
      <c r="B48" s="17"/>
      <c r="C48" s="17"/>
      <c r="D48" s="17"/>
      <c r="E48" s="17"/>
    </row>
    <row r="49" spans="2:5" x14ac:dyDescent="0.25">
      <c r="B49" s="17"/>
      <c r="C49" s="17"/>
      <c r="D49" s="17"/>
      <c r="E49" s="17"/>
    </row>
    <row r="50" spans="2:5" x14ac:dyDescent="0.25">
      <c r="B50" s="17"/>
      <c r="C50" s="17"/>
      <c r="D50" s="17"/>
      <c r="E50" s="17"/>
    </row>
  </sheetData>
  <mergeCells count="1">
    <mergeCell ref="B1:E2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&amp;C4. melléklet a az _/2020. (_._.) önkormányzati rendelethez
&amp;R
adatok Forintban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2"/>
  <sheetViews>
    <sheetView zoomScaleNormal="100" workbookViewId="0">
      <selection activeCell="C37" sqref="C37"/>
    </sheetView>
  </sheetViews>
  <sheetFormatPr defaultRowHeight="18" x14ac:dyDescent="0.25"/>
  <cols>
    <col min="1" max="1" width="3" style="17" bestFit="1" customWidth="1"/>
    <col min="2" max="2" width="47.28515625" style="20" bestFit="1" customWidth="1"/>
    <col min="3" max="5" width="11.140625" style="20" customWidth="1"/>
    <col min="6" max="6" width="7" style="20" customWidth="1"/>
    <col min="7" max="7" width="62.7109375" style="20" bestFit="1" customWidth="1"/>
    <col min="8" max="10" width="11.140625" style="20" customWidth="1"/>
    <col min="11" max="16384" width="9.140625" style="20"/>
  </cols>
  <sheetData>
    <row r="1" spans="1:12" x14ac:dyDescent="0.25">
      <c r="B1" s="109" t="s">
        <v>214</v>
      </c>
      <c r="C1" s="109"/>
      <c r="D1" s="109"/>
      <c r="E1" s="109"/>
      <c r="F1" s="18"/>
      <c r="G1" s="19"/>
      <c r="H1" s="19"/>
      <c r="I1" s="19"/>
      <c r="J1" s="19"/>
    </row>
    <row r="2" spans="1:12" ht="24" customHeight="1" x14ac:dyDescent="0.25">
      <c r="B2" s="109"/>
      <c r="C2" s="109"/>
      <c r="D2" s="109"/>
      <c r="E2" s="109"/>
      <c r="F2" s="21"/>
      <c r="G2" s="19"/>
      <c r="H2" s="19"/>
      <c r="I2" s="19"/>
      <c r="J2" s="19"/>
    </row>
    <row r="3" spans="1:12" ht="24" customHeight="1" x14ac:dyDescent="0.25">
      <c r="A3" s="22"/>
      <c r="B3" s="23" t="s">
        <v>111</v>
      </c>
      <c r="C3" s="23" t="s">
        <v>2</v>
      </c>
      <c r="D3" s="23" t="s">
        <v>3</v>
      </c>
      <c r="E3" s="23" t="s">
        <v>4</v>
      </c>
      <c r="F3" s="21"/>
      <c r="G3" s="19"/>
      <c r="H3" s="19"/>
      <c r="I3" s="19"/>
      <c r="J3" s="19"/>
    </row>
    <row r="4" spans="1:12" ht="15.95" customHeight="1" x14ac:dyDescent="0.3">
      <c r="A4" s="22"/>
      <c r="B4" s="24" t="s">
        <v>83</v>
      </c>
      <c r="C4" s="25" t="s">
        <v>84</v>
      </c>
      <c r="D4" s="25" t="s">
        <v>85</v>
      </c>
      <c r="E4" s="25" t="s">
        <v>86</v>
      </c>
      <c r="F4" s="26"/>
      <c r="G4" s="27"/>
      <c r="H4" s="28"/>
      <c r="I4" s="28"/>
      <c r="J4" s="28"/>
      <c r="K4" s="17"/>
      <c r="L4" s="29"/>
    </row>
    <row r="5" spans="1:12" ht="15.95" customHeight="1" x14ac:dyDescent="0.3">
      <c r="A5" s="22"/>
      <c r="B5" s="24" t="s">
        <v>34</v>
      </c>
      <c r="C5" s="25"/>
      <c r="D5" s="25"/>
      <c r="E5" s="25"/>
      <c r="F5" s="26"/>
      <c r="G5" s="27"/>
      <c r="H5" s="30"/>
      <c r="I5" s="30"/>
      <c r="J5" s="30"/>
      <c r="K5" s="29"/>
      <c r="L5" s="29"/>
    </row>
    <row r="6" spans="1:12" ht="15.95" customHeight="1" x14ac:dyDescent="0.25">
      <c r="A6" s="22">
        <v>1</v>
      </c>
      <c r="B6" s="22" t="s">
        <v>87</v>
      </c>
      <c r="C6" s="31"/>
      <c r="D6" s="31"/>
      <c r="E6" s="22"/>
      <c r="F6" s="5"/>
      <c r="H6" s="32"/>
      <c r="I6" s="32"/>
      <c r="J6" s="29"/>
      <c r="K6" s="29"/>
      <c r="L6" s="29"/>
    </row>
    <row r="7" spans="1:12" ht="15.95" customHeight="1" x14ac:dyDescent="0.25">
      <c r="A7" s="22">
        <v>2</v>
      </c>
      <c r="B7" s="22" t="s">
        <v>27</v>
      </c>
      <c r="C7" s="31"/>
      <c r="D7" s="31"/>
      <c r="E7" s="22"/>
      <c r="F7" s="5"/>
      <c r="H7" s="32"/>
      <c r="I7" s="32"/>
      <c r="J7" s="29"/>
      <c r="K7" s="29"/>
      <c r="L7" s="29"/>
    </row>
    <row r="8" spans="1:12" ht="15.95" customHeight="1" x14ac:dyDescent="0.25">
      <c r="A8" s="22">
        <v>3</v>
      </c>
      <c r="B8" s="22" t="s">
        <v>28</v>
      </c>
      <c r="C8" s="31"/>
      <c r="D8" s="31"/>
      <c r="E8" s="22"/>
      <c r="F8" s="5"/>
      <c r="H8" s="32"/>
      <c r="I8" s="32"/>
      <c r="J8" s="29"/>
      <c r="K8" s="29"/>
      <c r="L8" s="29"/>
    </row>
    <row r="9" spans="1:12" ht="15.95" customHeight="1" x14ac:dyDescent="0.25">
      <c r="A9" s="22">
        <v>4</v>
      </c>
      <c r="B9" s="22" t="s">
        <v>88</v>
      </c>
      <c r="C9" s="31"/>
      <c r="D9" s="31"/>
      <c r="E9" s="22"/>
      <c r="F9" s="5"/>
      <c r="H9" s="32"/>
      <c r="I9" s="32"/>
      <c r="J9" s="29"/>
      <c r="K9" s="29"/>
      <c r="L9" s="29"/>
    </row>
    <row r="10" spans="1:12" ht="15.95" customHeight="1" x14ac:dyDescent="0.25">
      <c r="A10" s="22"/>
      <c r="B10" s="33" t="s">
        <v>89</v>
      </c>
      <c r="C10" s="31"/>
      <c r="D10" s="31"/>
      <c r="E10" s="22"/>
      <c r="F10" s="5"/>
      <c r="H10" s="32"/>
      <c r="I10" s="32"/>
      <c r="J10" s="29"/>
      <c r="K10" s="29"/>
      <c r="L10" s="29"/>
    </row>
    <row r="11" spans="1:12" ht="15.95" customHeight="1" x14ac:dyDescent="0.25">
      <c r="A11" s="22"/>
      <c r="B11" s="33"/>
      <c r="C11" s="31"/>
      <c r="D11" s="31"/>
      <c r="E11" s="22"/>
      <c r="F11" s="5"/>
      <c r="H11" s="32"/>
      <c r="I11" s="32"/>
      <c r="J11" s="29"/>
      <c r="K11" s="29"/>
      <c r="L11" s="29"/>
    </row>
    <row r="12" spans="1:12" ht="15.95" customHeight="1" x14ac:dyDescent="0.3">
      <c r="A12" s="22"/>
      <c r="B12" s="24" t="s">
        <v>83</v>
      </c>
      <c r="C12" s="31"/>
      <c r="D12" s="31"/>
      <c r="E12" s="22"/>
      <c r="F12" s="5"/>
      <c r="G12" s="27"/>
      <c r="H12" s="32"/>
      <c r="I12" s="32"/>
      <c r="J12" s="29"/>
      <c r="K12" s="29"/>
      <c r="L12" s="29"/>
    </row>
    <row r="13" spans="1:12" ht="15.95" customHeight="1" x14ac:dyDescent="0.25">
      <c r="A13" s="22"/>
      <c r="B13" s="24" t="s">
        <v>34</v>
      </c>
      <c r="C13" s="31"/>
      <c r="D13" s="31"/>
      <c r="E13" s="22"/>
      <c r="F13" s="5"/>
      <c r="H13" s="32"/>
      <c r="I13" s="32"/>
      <c r="J13" s="29"/>
      <c r="K13" s="29"/>
      <c r="L13" s="29"/>
    </row>
    <row r="14" spans="1:12" ht="15.95" customHeight="1" x14ac:dyDescent="0.3">
      <c r="A14" s="22">
        <v>5</v>
      </c>
      <c r="B14" s="22" t="s">
        <v>90</v>
      </c>
      <c r="C14" s="31">
        <v>68391329</v>
      </c>
      <c r="D14" s="31"/>
      <c r="E14" s="22"/>
      <c r="F14" s="5"/>
      <c r="G14" s="27"/>
      <c r="H14" s="32"/>
      <c r="I14" s="32"/>
      <c r="J14" s="29"/>
      <c r="K14" s="29"/>
      <c r="L14" s="29"/>
    </row>
    <row r="15" spans="1:12" ht="15.95" customHeight="1" x14ac:dyDescent="0.25">
      <c r="A15" s="22">
        <v>6</v>
      </c>
      <c r="B15" s="22" t="s">
        <v>91</v>
      </c>
      <c r="C15" s="31">
        <v>12134601</v>
      </c>
      <c r="D15" s="31"/>
      <c r="E15" s="22"/>
      <c r="F15" s="5"/>
      <c r="H15" s="32"/>
      <c r="I15" s="32"/>
      <c r="J15" s="29"/>
      <c r="K15" s="29"/>
      <c r="L15" s="29"/>
    </row>
    <row r="16" spans="1:12" ht="15.95" customHeight="1" x14ac:dyDescent="0.25">
      <c r="A16" s="22">
        <v>7</v>
      </c>
      <c r="B16" s="22" t="s">
        <v>92</v>
      </c>
      <c r="C16" s="31">
        <v>10007600</v>
      </c>
      <c r="D16" s="31"/>
      <c r="E16" s="22"/>
      <c r="F16" s="5"/>
      <c r="H16" s="32"/>
      <c r="I16" s="32"/>
      <c r="J16" s="29"/>
      <c r="K16" s="29"/>
      <c r="L16" s="29"/>
    </row>
    <row r="17" spans="1:12" ht="15.95" customHeight="1" x14ac:dyDescent="0.25">
      <c r="A17" s="22">
        <v>8</v>
      </c>
      <c r="B17" s="22" t="s">
        <v>93</v>
      </c>
      <c r="C17" s="31"/>
      <c r="D17" s="31"/>
      <c r="E17" s="22"/>
      <c r="F17" s="5"/>
      <c r="H17" s="32"/>
      <c r="I17" s="32"/>
      <c r="J17" s="29"/>
      <c r="K17" s="29"/>
      <c r="L17" s="29"/>
    </row>
    <row r="18" spans="1:12" ht="15.95" customHeight="1" x14ac:dyDescent="0.25">
      <c r="A18" s="22">
        <v>9</v>
      </c>
      <c r="B18" s="22" t="s">
        <v>94</v>
      </c>
      <c r="C18" s="31"/>
      <c r="D18" s="31"/>
      <c r="E18" s="22"/>
      <c r="F18" s="5"/>
      <c r="H18" s="32"/>
      <c r="I18" s="32"/>
      <c r="J18" s="29"/>
      <c r="K18" s="29"/>
      <c r="L18" s="29"/>
    </row>
    <row r="19" spans="1:12" ht="15.95" customHeight="1" x14ac:dyDescent="0.25">
      <c r="A19" s="22"/>
      <c r="B19" s="24" t="s">
        <v>215</v>
      </c>
      <c r="C19" s="31"/>
      <c r="D19" s="31"/>
      <c r="E19" s="22"/>
      <c r="F19" s="5"/>
      <c r="H19" s="32"/>
      <c r="I19" s="32"/>
      <c r="J19" s="29"/>
      <c r="K19" s="29"/>
      <c r="L19" s="29"/>
    </row>
    <row r="20" spans="1:12" ht="15.95" customHeight="1" x14ac:dyDescent="0.25">
      <c r="A20" s="22">
        <v>10</v>
      </c>
      <c r="B20" s="22" t="s">
        <v>93</v>
      </c>
      <c r="C20" s="31">
        <v>0</v>
      </c>
      <c r="D20" s="31"/>
      <c r="E20" s="22"/>
      <c r="F20" s="5"/>
      <c r="H20" s="32"/>
      <c r="I20" s="32"/>
      <c r="J20" s="29"/>
      <c r="K20" s="29"/>
      <c r="L20" s="29"/>
    </row>
    <row r="21" spans="1:12" ht="15.95" customHeight="1" x14ac:dyDescent="0.25">
      <c r="A21" s="22"/>
      <c r="B21" s="33" t="s">
        <v>95</v>
      </c>
      <c r="C21" s="34">
        <f>SUM(C14:C20)</f>
        <v>90533530</v>
      </c>
      <c r="D21" s="34">
        <f>SUM(D14:D20)</f>
        <v>0</v>
      </c>
      <c r="E21" s="22"/>
      <c r="F21" s="5"/>
      <c r="H21" s="32"/>
      <c r="I21" s="32"/>
      <c r="J21" s="29"/>
      <c r="K21" s="29"/>
      <c r="L21" s="29"/>
    </row>
    <row r="22" spans="1:12" ht="15.95" customHeight="1" x14ac:dyDescent="0.25">
      <c r="A22" s="22"/>
      <c r="B22" s="33"/>
      <c r="C22" s="31"/>
      <c r="D22" s="22"/>
      <c r="E22" s="22"/>
      <c r="F22" s="5"/>
      <c r="H22" s="32"/>
      <c r="I22" s="32"/>
      <c r="J22" s="29"/>
      <c r="K22" s="29"/>
      <c r="L22" s="29"/>
    </row>
    <row r="23" spans="1:12" ht="15.95" customHeight="1" x14ac:dyDescent="0.25">
      <c r="A23" s="22"/>
      <c r="B23" s="24" t="s">
        <v>34</v>
      </c>
      <c r="C23" s="31"/>
      <c r="D23" s="22"/>
      <c r="E23" s="22"/>
      <c r="F23" s="5"/>
      <c r="G23" s="19"/>
      <c r="H23" s="32"/>
      <c r="I23" s="29"/>
      <c r="J23" s="29"/>
      <c r="K23" s="29"/>
      <c r="L23" s="29"/>
    </row>
    <row r="24" spans="1:12" ht="15.95" customHeight="1" x14ac:dyDescent="0.25">
      <c r="A24" s="22">
        <v>11</v>
      </c>
      <c r="B24" s="22" t="s">
        <v>96</v>
      </c>
      <c r="C24" s="31"/>
      <c r="D24" s="22"/>
      <c r="E24" s="22"/>
      <c r="F24" s="5"/>
      <c r="G24" s="19"/>
      <c r="H24" s="32"/>
      <c r="I24" s="29"/>
      <c r="J24" s="29"/>
      <c r="K24" s="29"/>
      <c r="L24" s="29"/>
    </row>
    <row r="25" spans="1:12" ht="15.95" customHeight="1" x14ac:dyDescent="0.25">
      <c r="A25" s="22">
        <v>12</v>
      </c>
      <c r="B25" s="22" t="s">
        <v>97</v>
      </c>
      <c r="C25" s="31"/>
      <c r="D25" s="22"/>
      <c r="E25" s="22"/>
      <c r="F25" s="5"/>
      <c r="G25" s="19"/>
      <c r="H25" s="32"/>
      <c r="I25" s="29"/>
      <c r="J25" s="29"/>
      <c r="K25" s="29"/>
      <c r="L25" s="29"/>
    </row>
    <row r="26" spans="1:12" ht="15.95" customHeight="1" x14ac:dyDescent="0.25">
      <c r="A26" s="22">
        <v>13</v>
      </c>
      <c r="B26" s="22" t="s">
        <v>98</v>
      </c>
      <c r="C26" s="31"/>
      <c r="D26" s="22"/>
      <c r="E26" s="22"/>
      <c r="F26" s="5"/>
      <c r="G26" s="19"/>
      <c r="H26" s="32"/>
      <c r="I26" s="29"/>
      <c r="J26" s="29"/>
      <c r="K26" s="29"/>
      <c r="L26" s="29"/>
    </row>
    <row r="27" spans="1:12" ht="15.95" customHeight="1" x14ac:dyDescent="0.25">
      <c r="A27" s="22"/>
      <c r="B27" s="33" t="s">
        <v>99</v>
      </c>
      <c r="C27" s="31"/>
      <c r="D27" s="22"/>
      <c r="E27" s="22"/>
      <c r="F27" s="5"/>
      <c r="G27" s="19"/>
      <c r="H27" s="32"/>
      <c r="I27" s="29"/>
      <c r="J27" s="29"/>
      <c r="K27" s="29"/>
      <c r="L27" s="29"/>
    </row>
    <row r="28" spans="1:12" ht="15.95" customHeight="1" x14ac:dyDescent="0.25">
      <c r="A28" s="22"/>
      <c r="B28" s="33"/>
      <c r="C28" s="31"/>
      <c r="D28" s="22"/>
      <c r="E28" s="22"/>
      <c r="F28" s="5"/>
      <c r="G28" s="19"/>
      <c r="H28" s="32"/>
      <c r="I28" s="29"/>
      <c r="J28" s="29"/>
      <c r="K28" s="29"/>
      <c r="L28" s="29"/>
    </row>
    <row r="29" spans="1:12" ht="15.95" customHeight="1" x14ac:dyDescent="0.25">
      <c r="A29" s="22"/>
      <c r="B29" s="24" t="s">
        <v>34</v>
      </c>
      <c r="C29" s="31"/>
      <c r="D29" s="22"/>
      <c r="E29" s="22"/>
      <c r="F29" s="5"/>
      <c r="G29" s="19"/>
      <c r="H29" s="32"/>
      <c r="I29" s="29"/>
      <c r="J29" s="29"/>
      <c r="K29" s="29"/>
      <c r="L29" s="29"/>
    </row>
    <row r="30" spans="1:12" ht="15.95" customHeight="1" x14ac:dyDescent="0.25">
      <c r="A30" s="22">
        <v>14</v>
      </c>
      <c r="B30" s="22" t="s">
        <v>100</v>
      </c>
      <c r="C30" s="31">
        <v>444500</v>
      </c>
      <c r="D30" s="22"/>
      <c r="E30" s="22"/>
      <c r="F30" s="5"/>
      <c r="G30" s="19"/>
      <c r="H30" s="32"/>
      <c r="I30" s="29"/>
      <c r="J30" s="29"/>
      <c r="K30" s="29"/>
      <c r="L30" s="29"/>
    </row>
    <row r="31" spans="1:12" ht="15.95" customHeight="1" x14ac:dyDescent="0.25">
      <c r="A31" s="22">
        <v>15</v>
      </c>
      <c r="B31" s="22" t="s">
        <v>101</v>
      </c>
      <c r="C31" s="31"/>
      <c r="D31" s="22"/>
      <c r="E31" s="22"/>
      <c r="F31" s="5"/>
      <c r="G31" s="19"/>
      <c r="H31" s="32"/>
      <c r="I31" s="29"/>
      <c r="J31" s="29"/>
      <c r="K31" s="29"/>
      <c r="L31" s="29"/>
    </row>
    <row r="32" spans="1:12" ht="15.95" customHeight="1" x14ac:dyDescent="0.25">
      <c r="A32" s="22">
        <v>16</v>
      </c>
      <c r="B32" s="22" t="s">
        <v>102</v>
      </c>
      <c r="C32" s="31"/>
      <c r="D32" s="22"/>
      <c r="E32" s="22"/>
      <c r="F32" s="5"/>
      <c r="G32" s="19"/>
      <c r="H32" s="32"/>
      <c r="I32" s="29"/>
      <c r="J32" s="29"/>
      <c r="K32" s="29"/>
      <c r="L32" s="29"/>
    </row>
    <row r="33" spans="1:12" ht="15.95" customHeight="1" x14ac:dyDescent="0.25">
      <c r="A33" s="22"/>
      <c r="B33" s="33" t="s">
        <v>103</v>
      </c>
      <c r="C33" s="34">
        <f>SUM(C30:C32)</f>
        <v>444500</v>
      </c>
      <c r="D33" s="34">
        <f>SUM(D30:D32)</f>
        <v>0</v>
      </c>
      <c r="E33" s="22"/>
      <c r="F33" s="5"/>
      <c r="G33" s="19"/>
      <c r="H33" s="32"/>
      <c r="I33" s="29"/>
      <c r="J33" s="29"/>
      <c r="K33" s="29"/>
      <c r="L33" s="29"/>
    </row>
    <row r="34" spans="1:12" ht="15.95" customHeight="1" x14ac:dyDescent="0.25">
      <c r="A34" s="22"/>
      <c r="B34" s="33"/>
      <c r="C34" s="31"/>
      <c r="D34" s="22"/>
      <c r="E34" s="22"/>
      <c r="F34" s="5"/>
      <c r="G34" s="19"/>
      <c r="H34" s="32"/>
      <c r="I34" s="29"/>
      <c r="J34" s="29"/>
      <c r="K34" s="29"/>
      <c r="L34" s="29"/>
    </row>
    <row r="35" spans="1:12" ht="15.95" customHeight="1" x14ac:dyDescent="0.25">
      <c r="A35" s="22"/>
      <c r="B35" s="33" t="s">
        <v>104</v>
      </c>
      <c r="C35" s="31"/>
      <c r="D35" s="22"/>
      <c r="E35" s="22"/>
      <c r="F35" s="5"/>
      <c r="G35" s="19"/>
      <c r="H35" s="32"/>
      <c r="I35" s="29"/>
      <c r="J35" s="29"/>
      <c r="K35" s="29"/>
      <c r="L35" s="29"/>
    </row>
    <row r="36" spans="1:12" ht="15.95" customHeight="1" x14ac:dyDescent="0.25">
      <c r="A36" s="22">
        <v>17</v>
      </c>
      <c r="B36" s="22" t="s">
        <v>105</v>
      </c>
      <c r="C36" s="31"/>
      <c r="D36" s="31"/>
      <c r="E36" s="22"/>
      <c r="F36" s="5"/>
      <c r="G36" s="19"/>
      <c r="H36" s="32"/>
      <c r="I36" s="29"/>
      <c r="J36" s="29"/>
      <c r="K36" s="29"/>
      <c r="L36" s="29"/>
    </row>
    <row r="37" spans="1:12" ht="15.95" customHeight="1" x14ac:dyDescent="0.25">
      <c r="A37" s="22">
        <v>18</v>
      </c>
      <c r="B37" s="22" t="s">
        <v>106</v>
      </c>
      <c r="C37" s="31">
        <f>(C21+C33)-(C27+C10)</f>
        <v>90978030</v>
      </c>
      <c r="D37" s="31"/>
      <c r="E37" s="22"/>
      <c r="F37" s="5"/>
      <c r="G37" s="19"/>
      <c r="H37" s="32"/>
      <c r="I37" s="29"/>
      <c r="J37" s="29"/>
      <c r="K37" s="29"/>
      <c r="L37" s="29"/>
    </row>
    <row r="38" spans="1:12" ht="15.95" customHeight="1" x14ac:dyDescent="0.25">
      <c r="A38" s="22"/>
      <c r="B38" s="33" t="s">
        <v>107</v>
      </c>
      <c r="C38" s="34">
        <f>SUM(C36:C37)</f>
        <v>90978030</v>
      </c>
      <c r="D38" s="34">
        <f>SUM(D36:D37)</f>
        <v>0</v>
      </c>
      <c r="E38" s="22"/>
      <c r="F38" s="5"/>
      <c r="G38" s="19"/>
      <c r="H38" s="32"/>
      <c r="I38" s="29"/>
      <c r="J38" s="29"/>
      <c r="K38" s="29"/>
      <c r="L38" s="29"/>
    </row>
    <row r="39" spans="1:12" ht="15.95" customHeight="1" x14ac:dyDescent="0.25">
      <c r="A39" s="22"/>
      <c r="B39" s="33"/>
      <c r="C39" s="31"/>
      <c r="D39" s="22"/>
      <c r="E39" s="22"/>
      <c r="F39" s="5"/>
      <c r="G39" s="19"/>
      <c r="H39" s="32"/>
      <c r="I39" s="29"/>
      <c r="J39" s="29"/>
      <c r="K39" s="29"/>
      <c r="L39" s="29"/>
    </row>
    <row r="40" spans="1:12" ht="15.95" customHeight="1" x14ac:dyDescent="0.25">
      <c r="A40" s="22"/>
      <c r="B40" s="35" t="s">
        <v>108</v>
      </c>
      <c r="C40" s="36">
        <f>C38+C10</f>
        <v>90978030</v>
      </c>
      <c r="D40" s="36">
        <f>D38+D10</f>
        <v>0</v>
      </c>
      <c r="E40" s="22"/>
      <c r="F40" s="5"/>
      <c r="G40" s="19"/>
      <c r="H40" s="32"/>
      <c r="I40" s="29"/>
      <c r="J40" s="29"/>
      <c r="K40" s="29"/>
      <c r="L40" s="29"/>
    </row>
    <row r="41" spans="1:12" ht="15.95" customHeight="1" x14ac:dyDescent="0.25">
      <c r="A41" s="22"/>
      <c r="B41" s="35" t="s">
        <v>109</v>
      </c>
      <c r="C41" s="36">
        <f>C33+C21</f>
        <v>90978030</v>
      </c>
      <c r="D41" s="36">
        <f>D33+D21</f>
        <v>0</v>
      </c>
      <c r="E41" s="22"/>
      <c r="F41" s="5"/>
      <c r="G41" s="19"/>
      <c r="H41" s="32"/>
      <c r="I41" s="29"/>
      <c r="J41" s="29"/>
      <c r="K41" s="29"/>
      <c r="L41" s="29"/>
    </row>
    <row r="42" spans="1:12" x14ac:dyDescent="0.25">
      <c r="B42" s="17"/>
      <c r="C42" s="17"/>
      <c r="D42" s="17"/>
      <c r="E42" s="17"/>
    </row>
    <row r="43" spans="1:12" x14ac:dyDescent="0.25">
      <c r="B43" s="17"/>
      <c r="C43" s="17"/>
      <c r="D43" s="17"/>
      <c r="E43" s="17"/>
    </row>
    <row r="44" spans="1:12" x14ac:dyDescent="0.25">
      <c r="B44" s="17"/>
      <c r="C44" s="17"/>
      <c r="D44" s="17"/>
      <c r="E44" s="17"/>
    </row>
    <row r="45" spans="1:12" x14ac:dyDescent="0.25">
      <c r="B45" s="17"/>
      <c r="C45" s="17"/>
      <c r="D45" s="17"/>
      <c r="E45" s="17"/>
    </row>
    <row r="46" spans="1:12" x14ac:dyDescent="0.25">
      <c r="B46" s="17"/>
      <c r="C46" s="17"/>
      <c r="D46" s="17"/>
      <c r="E46" s="17"/>
    </row>
    <row r="47" spans="1:12" x14ac:dyDescent="0.25">
      <c r="B47" s="17"/>
      <c r="C47" s="17"/>
      <c r="D47" s="17"/>
      <c r="E47" s="17"/>
    </row>
    <row r="48" spans="1:12" x14ac:dyDescent="0.25">
      <c r="B48" s="17"/>
      <c r="C48" s="17"/>
      <c r="D48" s="17"/>
      <c r="E48" s="17"/>
    </row>
    <row r="49" spans="2:5" x14ac:dyDescent="0.25">
      <c r="B49" s="17"/>
      <c r="C49" s="17"/>
      <c r="D49" s="17"/>
      <c r="E49" s="17"/>
    </row>
    <row r="50" spans="2:5" x14ac:dyDescent="0.25">
      <c r="B50" s="17"/>
      <c r="C50" s="17"/>
      <c r="D50" s="17"/>
      <c r="E50" s="17"/>
    </row>
    <row r="51" spans="2:5" x14ac:dyDescent="0.25">
      <c r="B51" s="17"/>
      <c r="C51" s="17"/>
      <c r="D51" s="17"/>
      <c r="E51" s="17"/>
    </row>
    <row r="52" spans="2:5" x14ac:dyDescent="0.25">
      <c r="B52" s="17"/>
      <c r="C52" s="17"/>
      <c r="D52" s="17"/>
      <c r="E52" s="17"/>
    </row>
  </sheetData>
  <mergeCells count="1">
    <mergeCell ref="B1:E2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&amp;C5. melléklet a az _/2020. (_._.) önkormányzati rendelethez
&amp;R
adatok Forintban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66"/>
  <sheetViews>
    <sheetView tabSelected="1" zoomScaleNormal="100" workbookViewId="0">
      <pane ySplit="1245" activePane="bottomLeft"/>
      <selection activeCell="N73" sqref="N73"/>
      <selection pane="bottomLeft" activeCell="L6" sqref="L6"/>
    </sheetView>
  </sheetViews>
  <sheetFormatPr defaultRowHeight="12.75" x14ac:dyDescent="0.2"/>
  <cols>
    <col min="1" max="1" width="3" style="1" bestFit="1" customWidth="1"/>
    <col min="2" max="2" width="31.140625" style="16" bestFit="1" customWidth="1"/>
    <col min="3" max="5" width="9.5703125" style="16" customWidth="1"/>
    <col min="6" max="26" width="9.5703125" style="1" customWidth="1"/>
    <col min="27" max="28" width="8.7109375" customWidth="1"/>
  </cols>
  <sheetData>
    <row r="1" spans="1:26" x14ac:dyDescent="0.2">
      <c r="B1" s="110" t="s">
        <v>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2"/>
    </row>
    <row r="2" spans="1:26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</row>
    <row r="3" spans="1:26" s="5" customFormat="1" ht="12" x14ac:dyDescent="0.2">
      <c r="A3" s="2"/>
      <c r="B3" s="4"/>
      <c r="C3" s="113" t="s">
        <v>26</v>
      </c>
      <c r="D3" s="114"/>
      <c r="E3" s="115"/>
      <c r="F3" s="116" t="s">
        <v>27</v>
      </c>
      <c r="G3" s="116"/>
      <c r="H3" s="116"/>
      <c r="I3" s="116" t="s">
        <v>28</v>
      </c>
      <c r="J3" s="116"/>
      <c r="K3" s="116"/>
      <c r="L3" s="116" t="s">
        <v>29</v>
      </c>
      <c r="M3" s="116"/>
      <c r="N3" s="116"/>
      <c r="O3" s="116" t="s">
        <v>30</v>
      </c>
      <c r="P3" s="116"/>
      <c r="Q3" s="116"/>
      <c r="R3" s="116" t="s">
        <v>31</v>
      </c>
      <c r="S3" s="116"/>
      <c r="T3" s="116"/>
      <c r="U3" s="116" t="s">
        <v>32</v>
      </c>
      <c r="V3" s="116"/>
      <c r="W3" s="116"/>
      <c r="X3" s="116" t="s">
        <v>33</v>
      </c>
      <c r="Y3" s="116"/>
      <c r="Z3" s="116"/>
    </row>
    <row r="4" spans="1:26" s="5" customFormat="1" ht="12" x14ac:dyDescent="0.2">
      <c r="A4" s="2"/>
      <c r="B4" s="6" t="s">
        <v>34</v>
      </c>
      <c r="C4" s="7" t="s">
        <v>35</v>
      </c>
      <c r="D4" s="7" t="s">
        <v>36</v>
      </c>
      <c r="E4" s="7" t="s">
        <v>37</v>
      </c>
      <c r="F4" s="7" t="s">
        <v>35</v>
      </c>
      <c r="G4" s="7" t="s">
        <v>36</v>
      </c>
      <c r="H4" s="7" t="s">
        <v>37</v>
      </c>
      <c r="I4" s="7" t="s">
        <v>35</v>
      </c>
      <c r="J4" s="7" t="s">
        <v>36</v>
      </c>
      <c r="K4" s="7" t="s">
        <v>37</v>
      </c>
      <c r="L4" s="7" t="s">
        <v>35</v>
      </c>
      <c r="M4" s="7" t="s">
        <v>36</v>
      </c>
      <c r="N4" s="7" t="s">
        <v>37</v>
      </c>
      <c r="O4" s="7" t="s">
        <v>35</v>
      </c>
      <c r="P4" s="7" t="s">
        <v>36</v>
      </c>
      <c r="Q4" s="7" t="s">
        <v>37</v>
      </c>
      <c r="R4" s="7" t="s">
        <v>35</v>
      </c>
      <c r="S4" s="7" t="s">
        <v>36</v>
      </c>
      <c r="T4" s="7" t="s">
        <v>37</v>
      </c>
      <c r="U4" s="7" t="s">
        <v>35</v>
      </c>
      <c r="V4" s="7" t="s">
        <v>36</v>
      </c>
      <c r="W4" s="7" t="s">
        <v>37</v>
      </c>
      <c r="X4" s="7" t="s">
        <v>35</v>
      </c>
      <c r="Y4" s="7" t="s">
        <v>36</v>
      </c>
      <c r="Z4" s="7" t="s">
        <v>37</v>
      </c>
    </row>
    <row r="5" spans="1:26" x14ac:dyDescent="0.2">
      <c r="A5" s="2"/>
      <c r="B5" s="8" t="s">
        <v>38</v>
      </c>
      <c r="C5" s="8"/>
      <c r="D5" s="8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">
        <v>1</v>
      </c>
      <c r="B6" s="9" t="s">
        <v>39</v>
      </c>
      <c r="C6" s="8"/>
      <c r="D6" s="8"/>
      <c r="E6" s="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">
      <c r="A7" s="2"/>
      <c r="B7" s="4" t="s">
        <v>40</v>
      </c>
      <c r="C7" s="10">
        <v>42392414</v>
      </c>
      <c r="D7" s="8"/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1">
        <f t="shared" ref="X7:X15" si="0">SUM(C7+F7+I7+L7+O7+R7+U7)</f>
        <v>42392414</v>
      </c>
      <c r="Y7" s="11">
        <f>SUM(D7+G7+J7+M7+P7+S7)</f>
        <v>0</v>
      </c>
      <c r="Z7" s="2"/>
    </row>
    <row r="8" spans="1:26" x14ac:dyDescent="0.2">
      <c r="A8" s="2"/>
      <c r="B8" s="4" t="s">
        <v>41</v>
      </c>
      <c r="C8" s="10">
        <f>42840700+16800000+1190100</f>
        <v>60830800</v>
      </c>
      <c r="D8" s="8"/>
      <c r="E8" s="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1">
        <f t="shared" si="0"/>
        <v>60830800</v>
      </c>
      <c r="Y8" s="11">
        <f t="shared" ref="Y8:Y18" si="1">SUM(D8+G8+J8+M8+P8+S8)</f>
        <v>0</v>
      </c>
      <c r="Z8" s="2"/>
    </row>
    <row r="9" spans="1:26" x14ac:dyDescent="0.2">
      <c r="A9" s="2"/>
      <c r="B9" s="4" t="s">
        <v>42</v>
      </c>
      <c r="C9" s="10">
        <v>10129600</v>
      </c>
      <c r="D9" s="8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1">
        <f t="shared" si="0"/>
        <v>10129600</v>
      </c>
      <c r="Y9" s="11">
        <f t="shared" si="1"/>
        <v>0</v>
      </c>
      <c r="Z9" s="2"/>
    </row>
    <row r="10" spans="1:26" x14ac:dyDescent="0.2">
      <c r="A10" s="2"/>
      <c r="B10" s="4" t="s">
        <v>43</v>
      </c>
      <c r="C10" s="10">
        <v>11462000</v>
      </c>
      <c r="D10" s="8"/>
      <c r="E10" s="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1">
        <f t="shared" si="0"/>
        <v>11462000</v>
      </c>
      <c r="Y10" s="11">
        <f t="shared" si="1"/>
        <v>0</v>
      </c>
      <c r="Z10" s="2"/>
    </row>
    <row r="11" spans="1:26" x14ac:dyDescent="0.2">
      <c r="A11" s="2"/>
      <c r="B11" s="4" t="s">
        <v>44</v>
      </c>
      <c r="C11" s="10">
        <v>11415173</v>
      </c>
      <c r="D11" s="8"/>
      <c r="E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1">
        <f t="shared" si="0"/>
        <v>11415173</v>
      </c>
      <c r="Y11" s="11">
        <f t="shared" si="1"/>
        <v>0</v>
      </c>
      <c r="Z11" s="2"/>
    </row>
    <row r="12" spans="1:26" x14ac:dyDescent="0.2">
      <c r="A12" s="2"/>
      <c r="B12" s="4" t="s">
        <v>45</v>
      </c>
      <c r="C12" s="10">
        <v>275310</v>
      </c>
      <c r="D12" s="8"/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1">
        <f t="shared" si="0"/>
        <v>275310</v>
      </c>
      <c r="Y12" s="11"/>
      <c r="Z12" s="2"/>
    </row>
    <row r="13" spans="1:26" x14ac:dyDescent="0.2">
      <c r="A13" s="2"/>
      <c r="B13" s="4" t="s">
        <v>46</v>
      </c>
      <c r="C13" s="10">
        <v>2636000</v>
      </c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11">
        <f t="shared" si="0"/>
        <v>2636000</v>
      </c>
      <c r="Y13" s="11">
        <f t="shared" si="1"/>
        <v>0</v>
      </c>
      <c r="Z13" s="2"/>
    </row>
    <row r="14" spans="1:26" x14ac:dyDescent="0.2">
      <c r="A14" s="2"/>
      <c r="B14" s="4" t="s">
        <v>47</v>
      </c>
      <c r="C14" s="10">
        <f>3400000+2810480+3960000+5510000+689000</f>
        <v>16369480</v>
      </c>
      <c r="D14" s="8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1">
        <f t="shared" si="0"/>
        <v>16369480</v>
      </c>
      <c r="Y14" s="11">
        <f t="shared" si="1"/>
        <v>0</v>
      </c>
      <c r="Z14" s="2"/>
    </row>
    <row r="15" spans="1:26" x14ac:dyDescent="0.2">
      <c r="A15" s="2"/>
      <c r="B15" s="4" t="s">
        <v>48</v>
      </c>
      <c r="C15" s="10">
        <v>4140810</v>
      </c>
      <c r="D15" s="8"/>
      <c r="E15" s="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1">
        <f t="shared" si="0"/>
        <v>4140810</v>
      </c>
      <c r="Y15" s="11">
        <f t="shared" si="1"/>
        <v>0</v>
      </c>
      <c r="Z15" s="2"/>
    </row>
    <row r="16" spans="1:26" x14ac:dyDescent="0.2">
      <c r="A16" s="2">
        <v>2</v>
      </c>
      <c r="B16" s="6" t="s">
        <v>49</v>
      </c>
      <c r="C16" s="10"/>
      <c r="D16" s="8"/>
      <c r="E16" s="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1"/>
      <c r="Y16" s="11"/>
      <c r="Z16" s="2"/>
    </row>
    <row r="17" spans="1:26" x14ac:dyDescent="0.2">
      <c r="A17" s="2"/>
      <c r="B17" s="4" t="s">
        <v>50</v>
      </c>
      <c r="C17" s="10">
        <f>(3473310+338640)+152400</f>
        <v>3964350</v>
      </c>
      <c r="D17" s="8"/>
      <c r="E17" s="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1"/>
      <c r="Y17" s="11"/>
      <c r="Z17" s="2"/>
    </row>
    <row r="18" spans="1:26" x14ac:dyDescent="0.2">
      <c r="A18" s="2">
        <v>3</v>
      </c>
      <c r="B18" s="9" t="s">
        <v>51</v>
      </c>
      <c r="C18" s="9"/>
      <c r="D18" s="9"/>
      <c r="E18" s="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1"/>
      <c r="Y18" s="11">
        <f t="shared" si="1"/>
        <v>0</v>
      </c>
      <c r="Z18" s="12"/>
    </row>
    <row r="19" spans="1:26" x14ac:dyDescent="0.2">
      <c r="A19" s="2"/>
      <c r="B19" s="4" t="s">
        <v>52</v>
      </c>
      <c r="C19" s="4"/>
      <c r="D19" s="4"/>
      <c r="E19" s="4"/>
      <c r="F19" s="12"/>
      <c r="G19" s="12"/>
      <c r="H19" s="12"/>
      <c r="I19" s="12">
        <v>3320000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1">
        <f>SUM(C19+F19+I19+L19+O19+R19+U19)</f>
        <v>3320000</v>
      </c>
      <c r="Y19" s="11">
        <f>SUM(J19+M19+P19+S19+G19)</f>
        <v>0</v>
      </c>
      <c r="Z19" s="11"/>
    </row>
    <row r="20" spans="1:26" x14ac:dyDescent="0.2">
      <c r="A20" s="2">
        <v>4</v>
      </c>
      <c r="B20" s="9" t="s">
        <v>53</v>
      </c>
      <c r="C20" s="4"/>
      <c r="D20" s="4"/>
      <c r="E20" s="4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1"/>
      <c r="Y20" s="11"/>
      <c r="Z20" s="11"/>
    </row>
    <row r="21" spans="1:26" x14ac:dyDescent="0.2">
      <c r="A21" s="2"/>
      <c r="B21" s="4" t="s">
        <v>54</v>
      </c>
      <c r="C21" s="4"/>
      <c r="D21" s="4"/>
      <c r="E21" s="4"/>
      <c r="F21" s="12"/>
      <c r="G21" s="12"/>
      <c r="H21" s="12"/>
      <c r="I21" s="12">
        <v>200000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1">
        <f>SUM(C21+F21+I21+L21+O21+R21+U21)</f>
        <v>200000</v>
      </c>
      <c r="Y21" s="11"/>
      <c r="Z21" s="11"/>
    </row>
    <row r="22" spans="1:26" x14ac:dyDescent="0.2">
      <c r="A22" s="2">
        <v>5</v>
      </c>
      <c r="B22" s="9" t="s">
        <v>55</v>
      </c>
      <c r="C22" s="9"/>
      <c r="D22" s="9"/>
      <c r="E22" s="9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1"/>
      <c r="Y22" s="11"/>
      <c r="Z22" s="11"/>
    </row>
    <row r="23" spans="1:26" x14ac:dyDescent="0.2">
      <c r="A23" s="2"/>
      <c r="B23" s="4" t="s">
        <v>56</v>
      </c>
      <c r="C23" s="4"/>
      <c r="D23" s="4"/>
      <c r="E23" s="4"/>
      <c r="F23" s="12">
        <v>112552000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1">
        <f>SUM(C23+F23+I23+L23+O23+R23+U23)</f>
        <v>112552000</v>
      </c>
      <c r="Y23" s="11">
        <f>SUM(J23+M23+P23+S23+G23)</f>
        <v>0</v>
      </c>
      <c r="Z23" s="11"/>
    </row>
    <row r="24" spans="1:26" x14ac:dyDescent="0.2">
      <c r="A24" s="2"/>
      <c r="B24" s="4" t="s">
        <v>57</v>
      </c>
      <c r="C24" s="4"/>
      <c r="D24" s="4"/>
      <c r="E24" s="4"/>
      <c r="F24" s="12">
        <v>8000000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1">
        <f>SUM(C24+F24+I24+L24+O24+R24+U24)</f>
        <v>8000000</v>
      </c>
      <c r="Y24" s="11">
        <f>SUM(J24+M24+P24+S24+G24)</f>
        <v>0</v>
      </c>
      <c r="Z24" s="11"/>
    </row>
    <row r="25" spans="1:26" x14ac:dyDescent="0.2">
      <c r="A25" s="2"/>
      <c r="B25" s="4" t="s">
        <v>58</v>
      </c>
      <c r="C25" s="4"/>
      <c r="D25" s="4"/>
      <c r="E25" s="4"/>
      <c r="F25" s="12">
        <v>300000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1">
        <f>SUM(C25+F25+I25+L25+O25+R25+U25)</f>
        <v>300000</v>
      </c>
      <c r="Y25" s="11">
        <f>SUM(J25+M25+P25+S25+G25)</f>
        <v>0</v>
      </c>
      <c r="Z25" s="11"/>
    </row>
    <row r="26" spans="1:26" x14ac:dyDescent="0.2">
      <c r="A26" s="2"/>
      <c r="B26" s="4" t="s">
        <v>59</v>
      </c>
      <c r="C26" s="4"/>
      <c r="D26" s="4"/>
      <c r="E26" s="4"/>
      <c r="F26" s="12">
        <v>16400000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1">
        <f>SUM(C26+F26+I26+L26+O26+R26+U26)</f>
        <v>16400000</v>
      </c>
      <c r="Y26" s="11">
        <f>SUM(J26+M26+P26+S26+G26)</f>
        <v>0</v>
      </c>
      <c r="Z26" s="11"/>
    </row>
    <row r="27" spans="1:26" x14ac:dyDescent="0.2">
      <c r="A27" s="2">
        <v>6</v>
      </c>
      <c r="B27" s="6" t="s">
        <v>51</v>
      </c>
      <c r="C27" s="4"/>
      <c r="D27" s="4"/>
      <c r="E27" s="4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1"/>
      <c r="Y27" s="11"/>
      <c r="Z27" s="11"/>
    </row>
    <row r="28" spans="1:26" x14ac:dyDescent="0.2">
      <c r="A28" s="2"/>
      <c r="B28" s="4" t="s">
        <v>60</v>
      </c>
      <c r="C28" s="10">
        <v>540000</v>
      </c>
      <c r="D28" s="4"/>
      <c r="E28" s="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1">
        <f>SUM(C28+F28+I28+L28+O28+R28+U28)</f>
        <v>540000</v>
      </c>
      <c r="Y28" s="11"/>
      <c r="Z28" s="11"/>
    </row>
    <row r="29" spans="1:26" x14ac:dyDescent="0.2">
      <c r="A29" s="2"/>
      <c r="B29" s="4" t="s">
        <v>61</v>
      </c>
      <c r="C29" s="10"/>
      <c r="D29" s="4"/>
      <c r="E29" s="4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>
        <v>0</v>
      </c>
      <c r="S29" s="12"/>
      <c r="T29" s="12"/>
      <c r="U29" s="12"/>
      <c r="V29" s="12"/>
      <c r="W29" s="12"/>
      <c r="X29" s="11">
        <f>SUM(C29+F29+I29+L29+O29+R29+U29)</f>
        <v>0</v>
      </c>
      <c r="Y29" s="11"/>
      <c r="Z29" s="11"/>
    </row>
    <row r="30" spans="1:26" x14ac:dyDescent="0.2">
      <c r="A30" s="2"/>
      <c r="B30" s="4" t="s">
        <v>62</v>
      </c>
      <c r="C30" s="10"/>
      <c r="D30" s="4"/>
      <c r="E30" s="4"/>
      <c r="F30" s="12"/>
      <c r="G30" s="12"/>
      <c r="H30" s="12"/>
      <c r="I30" s="12">
        <v>6243876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1">
        <f>SUM(C30+F30+I30+L30+O30+R30+U30)</f>
        <v>6243876</v>
      </c>
      <c r="Y30" s="11"/>
      <c r="Z30" s="11"/>
    </row>
    <row r="31" spans="1:26" x14ac:dyDescent="0.2">
      <c r="A31" s="2">
        <v>7</v>
      </c>
      <c r="B31" s="9" t="s">
        <v>63</v>
      </c>
      <c r="C31" s="10"/>
      <c r="D31" s="4"/>
      <c r="E31" s="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1"/>
      <c r="Y31" s="11"/>
      <c r="Z31" s="11"/>
    </row>
    <row r="32" spans="1:26" x14ac:dyDescent="0.2">
      <c r="A32" s="2"/>
      <c r="B32" s="4" t="s">
        <v>64</v>
      </c>
      <c r="C32" s="10">
        <v>11282400</v>
      </c>
      <c r="D32" s="4"/>
      <c r="E32" s="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1"/>
      <c r="Y32" s="11"/>
      <c r="Z32" s="11"/>
    </row>
    <row r="33" spans="1:26" x14ac:dyDescent="0.2">
      <c r="A33" s="2">
        <v>8</v>
      </c>
      <c r="B33" s="9" t="s">
        <v>65</v>
      </c>
      <c r="C33" s="9"/>
      <c r="D33" s="9"/>
      <c r="E33" s="9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1"/>
      <c r="Y33" s="11"/>
      <c r="Z33" s="11"/>
    </row>
    <row r="34" spans="1:26" x14ac:dyDescent="0.2">
      <c r="A34" s="2"/>
      <c r="B34" s="4" t="s">
        <v>66</v>
      </c>
      <c r="C34" s="10">
        <v>8851200</v>
      </c>
      <c r="D34" s="4"/>
      <c r="E34" s="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1">
        <f>SUM(C34+F34+I34+L34+O34+R34+U34)</f>
        <v>8851200</v>
      </c>
      <c r="Y34" s="11">
        <f>SUM(D34+G34+J34+M34+P34+S34+V34)</f>
        <v>0</v>
      </c>
      <c r="Z34" s="11"/>
    </row>
    <row r="35" spans="1:26" x14ac:dyDescent="0.2">
      <c r="A35" s="2">
        <v>9</v>
      </c>
      <c r="B35" s="9" t="s">
        <v>67</v>
      </c>
      <c r="C35" s="10"/>
      <c r="D35" s="9"/>
      <c r="E35" s="9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1"/>
      <c r="Y35" s="11"/>
      <c r="Z35" s="11"/>
    </row>
    <row r="36" spans="1:26" x14ac:dyDescent="0.2">
      <c r="A36" s="2"/>
      <c r="B36" s="4" t="s">
        <v>68</v>
      </c>
      <c r="C36" s="10"/>
      <c r="D36" s="4"/>
      <c r="E36" s="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>
        <v>0</v>
      </c>
      <c r="V36" s="12"/>
      <c r="W36" s="12"/>
      <c r="X36" s="11">
        <f>SUM(C36+F36+I36+L36+O36+R36+U36)</f>
        <v>0</v>
      </c>
      <c r="Y36" s="11">
        <f>SUM(D36+G36+J36+M36+P36+S36+V36)</f>
        <v>0</v>
      </c>
      <c r="Z36" s="11"/>
    </row>
    <row r="37" spans="1:26" x14ac:dyDescent="0.2">
      <c r="A37" s="2"/>
      <c r="B37" s="8" t="s">
        <v>69</v>
      </c>
      <c r="C37" s="11">
        <f>SUM(C7:C36)</f>
        <v>184289537</v>
      </c>
      <c r="D37" s="11">
        <f t="shared" ref="D37:W37" si="2">SUM(D7:D36)</f>
        <v>0</v>
      </c>
      <c r="E37" s="11">
        <f t="shared" si="2"/>
        <v>0</v>
      </c>
      <c r="F37" s="11">
        <f t="shared" si="2"/>
        <v>137252000</v>
      </c>
      <c r="G37" s="11">
        <f t="shared" si="2"/>
        <v>0</v>
      </c>
      <c r="H37" s="11">
        <f t="shared" si="2"/>
        <v>0</v>
      </c>
      <c r="I37" s="11">
        <f t="shared" si="2"/>
        <v>9763876</v>
      </c>
      <c r="J37" s="11">
        <f t="shared" si="2"/>
        <v>0</v>
      </c>
      <c r="K37" s="11">
        <f t="shared" si="2"/>
        <v>0</v>
      </c>
      <c r="L37" s="11">
        <f t="shared" si="2"/>
        <v>0</v>
      </c>
      <c r="M37" s="11">
        <f t="shared" si="2"/>
        <v>0</v>
      </c>
      <c r="N37" s="11">
        <f t="shared" si="2"/>
        <v>0</v>
      </c>
      <c r="O37" s="11">
        <f t="shared" si="2"/>
        <v>0</v>
      </c>
      <c r="P37" s="11">
        <f t="shared" si="2"/>
        <v>0</v>
      </c>
      <c r="Q37" s="11">
        <f t="shared" si="2"/>
        <v>0</v>
      </c>
      <c r="R37" s="11">
        <f t="shared" si="2"/>
        <v>0</v>
      </c>
      <c r="S37" s="11">
        <f t="shared" si="2"/>
        <v>0</v>
      </c>
      <c r="T37" s="11">
        <f t="shared" si="2"/>
        <v>0</v>
      </c>
      <c r="U37" s="11">
        <f t="shared" si="2"/>
        <v>0</v>
      </c>
      <c r="V37" s="11">
        <f t="shared" si="2"/>
        <v>0</v>
      </c>
      <c r="W37" s="11">
        <f t="shared" si="2"/>
        <v>0</v>
      </c>
      <c r="X37" s="11">
        <f>SUM(C37+I37+L37+O37+R37+F37+U37)</f>
        <v>331305413</v>
      </c>
      <c r="Y37" s="11">
        <f>SUM(J37+M37+P37+S37+G37)</f>
        <v>0</v>
      </c>
      <c r="Z37" s="11"/>
    </row>
    <row r="38" spans="1:26" x14ac:dyDescent="0.2">
      <c r="A38" s="2"/>
      <c r="B38" s="4"/>
      <c r="C38" s="4"/>
      <c r="D38" s="4"/>
      <c r="E38" s="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  <c r="Y38" s="11"/>
      <c r="Z38" s="11"/>
    </row>
    <row r="39" spans="1:26" x14ac:dyDescent="0.2">
      <c r="A39" s="2"/>
      <c r="B39" s="8" t="s">
        <v>70</v>
      </c>
      <c r="C39" s="8"/>
      <c r="D39" s="8"/>
      <c r="E39" s="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  <c r="Y39" s="11"/>
      <c r="Z39" s="11"/>
    </row>
    <row r="40" spans="1:26" x14ac:dyDescent="0.2">
      <c r="A40" s="2">
        <v>10</v>
      </c>
      <c r="B40" s="9" t="s">
        <v>71</v>
      </c>
      <c r="C40" s="9"/>
      <c r="D40" s="9"/>
      <c r="E40" s="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  <c r="Y40" s="11"/>
      <c r="Z40" s="11"/>
    </row>
    <row r="41" spans="1:26" x14ac:dyDescent="0.2">
      <c r="A41" s="2"/>
      <c r="B41" s="4" t="s">
        <v>72</v>
      </c>
      <c r="C41" s="4"/>
      <c r="D41" s="4"/>
      <c r="E41" s="4"/>
      <c r="F41" s="12"/>
      <c r="G41" s="12"/>
      <c r="H41" s="12"/>
      <c r="I41" s="12">
        <v>3945360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>
        <f>SUM(I41)</f>
        <v>3945360</v>
      </c>
      <c r="Y41" s="11">
        <f>SUM(J41)</f>
        <v>0</v>
      </c>
      <c r="Z41" s="11"/>
    </row>
    <row r="42" spans="1:26" x14ac:dyDescent="0.2">
      <c r="A42" s="2"/>
      <c r="B42" s="8" t="s">
        <v>69</v>
      </c>
      <c r="C42" s="8"/>
      <c r="D42" s="8"/>
      <c r="E42" s="8"/>
      <c r="F42" s="12"/>
      <c r="G42" s="12"/>
      <c r="H42" s="12"/>
      <c r="I42" s="11">
        <f>SUM(I41)</f>
        <v>3945360</v>
      </c>
      <c r="J42" s="11">
        <f>SUM(J41)</f>
        <v>0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>
        <f>SUM(I42)</f>
        <v>3945360</v>
      </c>
      <c r="Y42" s="11">
        <f>SUM(J42)</f>
        <v>0</v>
      </c>
      <c r="Z42" s="11"/>
    </row>
    <row r="43" spans="1:26" x14ac:dyDescent="0.2">
      <c r="A43" s="2"/>
      <c r="B43" s="4"/>
      <c r="C43" s="4"/>
      <c r="D43" s="4"/>
      <c r="E43" s="4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  <c r="Y43" s="11"/>
      <c r="Z43" s="11"/>
    </row>
    <row r="44" spans="1:26" x14ac:dyDescent="0.2">
      <c r="A44" s="2"/>
      <c r="B44" s="8" t="s">
        <v>73</v>
      </c>
      <c r="C44" s="8"/>
      <c r="D44" s="8"/>
      <c r="E44" s="8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  <c r="Y44" s="11"/>
      <c r="Z44" s="11"/>
    </row>
    <row r="45" spans="1:26" x14ac:dyDescent="0.2">
      <c r="A45" s="2">
        <v>11</v>
      </c>
      <c r="B45" s="9" t="s">
        <v>74</v>
      </c>
      <c r="C45" s="9"/>
      <c r="D45" s="9"/>
      <c r="E45" s="9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  <c r="Y45" s="11"/>
      <c r="Z45" s="11"/>
    </row>
    <row r="46" spans="1:26" x14ac:dyDescent="0.2">
      <c r="A46" s="2"/>
      <c r="B46" s="4" t="s">
        <v>75</v>
      </c>
      <c r="C46" s="4"/>
      <c r="D46" s="4"/>
      <c r="E46" s="4"/>
      <c r="F46" s="12"/>
      <c r="G46" s="12"/>
      <c r="H46" s="12"/>
      <c r="I46" s="12">
        <v>1000000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>
        <f>SUM(I46)</f>
        <v>1000000</v>
      </c>
      <c r="Y46" s="11">
        <f>SUM(J46)</f>
        <v>0</v>
      </c>
      <c r="Z46" s="11"/>
    </row>
    <row r="47" spans="1:26" x14ac:dyDescent="0.2">
      <c r="A47" s="2"/>
      <c r="B47" s="8" t="s">
        <v>69</v>
      </c>
      <c r="C47" s="8"/>
      <c r="D47" s="8"/>
      <c r="E47" s="8"/>
      <c r="F47" s="12"/>
      <c r="G47" s="12"/>
      <c r="H47" s="12"/>
      <c r="I47" s="11">
        <f>SUM(I46)</f>
        <v>1000000</v>
      </c>
      <c r="J47" s="11">
        <f>SUM(J46)</f>
        <v>0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>
        <f>SUM(I47)</f>
        <v>1000000</v>
      </c>
      <c r="Y47" s="11">
        <f>SUM(J47)</f>
        <v>0</v>
      </c>
      <c r="Z47" s="11"/>
    </row>
    <row r="48" spans="1:26" x14ac:dyDescent="0.2">
      <c r="A48" s="2"/>
      <c r="B48" s="4"/>
      <c r="C48" s="4"/>
      <c r="D48" s="4"/>
      <c r="E48" s="4"/>
      <c r="F48" s="12"/>
      <c r="G48" s="12"/>
      <c r="H48" s="12"/>
      <c r="I48" s="13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  <c r="Y48" s="11"/>
      <c r="Z48" s="11"/>
    </row>
    <row r="49" spans="1:26" x14ac:dyDescent="0.2">
      <c r="A49" s="2"/>
      <c r="B49" s="8" t="s">
        <v>76</v>
      </c>
      <c r="C49" s="8"/>
      <c r="D49" s="8"/>
      <c r="E49" s="8"/>
      <c r="F49" s="12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  <c r="Y49" s="11"/>
      <c r="Z49" s="11"/>
    </row>
    <row r="50" spans="1:26" x14ac:dyDescent="0.2">
      <c r="A50" s="2">
        <v>12</v>
      </c>
      <c r="B50" s="9" t="s">
        <v>77</v>
      </c>
      <c r="C50" s="9"/>
      <c r="D50" s="9"/>
      <c r="E50" s="9"/>
      <c r="F50" s="12"/>
      <c r="G50" s="12"/>
      <c r="H50" s="12"/>
      <c r="I50" s="13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  <c r="Y50" s="11"/>
      <c r="Z50" s="11"/>
    </row>
    <row r="51" spans="1:26" x14ac:dyDescent="0.2">
      <c r="A51" s="2"/>
      <c r="B51" s="4" t="s">
        <v>78</v>
      </c>
      <c r="C51" s="4"/>
      <c r="D51" s="4"/>
      <c r="E51" s="4"/>
      <c r="F51" s="12"/>
      <c r="G51" s="12"/>
      <c r="H51" s="12"/>
      <c r="I51" s="12">
        <f>6000000*1.27</f>
        <v>7620000</v>
      </c>
      <c r="J51" s="13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>
        <f>SUM(I51+R51)</f>
        <v>7620000</v>
      </c>
      <c r="Y51" s="11">
        <f>SUM(J51+S51)</f>
        <v>0</v>
      </c>
      <c r="Z51" s="11"/>
    </row>
    <row r="52" spans="1:26" x14ac:dyDescent="0.2">
      <c r="A52" s="2">
        <v>13</v>
      </c>
      <c r="B52" s="9" t="s">
        <v>79</v>
      </c>
      <c r="C52" s="9"/>
      <c r="D52" s="9"/>
      <c r="E52" s="9"/>
      <c r="F52" s="12"/>
      <c r="G52" s="12"/>
      <c r="H52" s="12"/>
      <c r="I52" s="12"/>
      <c r="J52" s="13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  <c r="Y52" s="11"/>
      <c r="Z52" s="11"/>
    </row>
    <row r="53" spans="1:26" x14ac:dyDescent="0.2">
      <c r="A53" s="2"/>
      <c r="B53" s="4" t="s">
        <v>80</v>
      </c>
      <c r="C53" s="4"/>
      <c r="D53" s="4"/>
      <c r="E53" s="4"/>
      <c r="F53" s="12"/>
      <c r="G53" s="12"/>
      <c r="H53" s="12"/>
      <c r="I53" s="12">
        <v>700000</v>
      </c>
      <c r="J53" s="13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>
        <f>SUM(I53)</f>
        <v>700000</v>
      </c>
      <c r="Y53" s="11">
        <f>SUM(J53)</f>
        <v>0</v>
      </c>
      <c r="Z53" s="11"/>
    </row>
    <row r="54" spans="1:26" x14ac:dyDescent="0.2">
      <c r="A54" s="2"/>
      <c r="B54" s="8" t="s">
        <v>69</v>
      </c>
      <c r="C54" s="8"/>
      <c r="D54" s="8"/>
      <c r="E54" s="8"/>
      <c r="F54" s="11"/>
      <c r="G54" s="11"/>
      <c r="H54" s="11"/>
      <c r="I54" s="11">
        <f>SUM(I50:I53)</f>
        <v>8320000</v>
      </c>
      <c r="J54" s="11">
        <f>SUM(J50:J53)</f>
        <v>0</v>
      </c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>
        <f>SUM(I54+O54+R54)</f>
        <v>8320000</v>
      </c>
      <c r="Y54" s="11">
        <f>SUM(J54+P54+S54)</f>
        <v>0</v>
      </c>
      <c r="Z54" s="11"/>
    </row>
    <row r="55" spans="1:26" x14ac:dyDescent="0.2">
      <c r="A55" s="2"/>
      <c r="B55" s="8"/>
      <c r="C55" s="8"/>
      <c r="D55" s="8"/>
      <c r="E55" s="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">
      <c r="A56" s="2"/>
      <c r="B56" s="8" t="s">
        <v>81</v>
      </c>
      <c r="C56" s="11">
        <f>C37+C47+C54+C42</f>
        <v>184289537</v>
      </c>
      <c r="D56" s="11">
        <f t="shared" ref="D56:W56" si="3">D37+D47+D54+D42</f>
        <v>0</v>
      </c>
      <c r="E56" s="11">
        <f t="shared" si="3"/>
        <v>0</v>
      </c>
      <c r="F56" s="11">
        <f t="shared" si="3"/>
        <v>137252000</v>
      </c>
      <c r="G56" s="11">
        <f t="shared" si="3"/>
        <v>0</v>
      </c>
      <c r="H56" s="11">
        <f t="shared" si="3"/>
        <v>0</v>
      </c>
      <c r="I56" s="11">
        <f t="shared" si="3"/>
        <v>23029236</v>
      </c>
      <c r="J56" s="11">
        <f t="shared" si="3"/>
        <v>0</v>
      </c>
      <c r="K56" s="11">
        <f t="shared" si="3"/>
        <v>0</v>
      </c>
      <c r="L56" s="11">
        <f t="shared" si="3"/>
        <v>0</v>
      </c>
      <c r="M56" s="11">
        <f t="shared" si="3"/>
        <v>0</v>
      </c>
      <c r="N56" s="11">
        <f t="shared" si="3"/>
        <v>0</v>
      </c>
      <c r="O56" s="11">
        <f t="shared" si="3"/>
        <v>0</v>
      </c>
      <c r="P56" s="11">
        <f t="shared" si="3"/>
        <v>0</v>
      </c>
      <c r="Q56" s="11">
        <f t="shared" si="3"/>
        <v>0</v>
      </c>
      <c r="R56" s="11">
        <f t="shared" si="3"/>
        <v>0</v>
      </c>
      <c r="S56" s="11">
        <f t="shared" si="3"/>
        <v>0</v>
      </c>
      <c r="T56" s="11">
        <f t="shared" si="3"/>
        <v>0</v>
      </c>
      <c r="U56" s="11">
        <f t="shared" si="3"/>
        <v>0</v>
      </c>
      <c r="V56" s="11">
        <f t="shared" si="3"/>
        <v>0</v>
      </c>
      <c r="W56" s="11">
        <f t="shared" si="3"/>
        <v>0</v>
      </c>
      <c r="X56" s="11">
        <f>SUM(X37+X47+X54+X42)</f>
        <v>344570773</v>
      </c>
      <c r="Y56" s="11">
        <f>SUM(Y37+Y47+Y54)</f>
        <v>0</v>
      </c>
      <c r="Z56" s="11"/>
    </row>
    <row r="57" spans="1:26" x14ac:dyDescent="0.2">
      <c r="B57" s="14"/>
      <c r="C57" s="14"/>
      <c r="D57" s="14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">
      <c r="B58" s="14"/>
      <c r="C58" s="14"/>
      <c r="D58" s="14"/>
      <c r="E58" s="14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">
      <c r="B59" s="14"/>
      <c r="C59" s="14"/>
      <c r="D59" s="14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x14ac:dyDescent="0.2">
      <c r="B60" s="14"/>
      <c r="C60" s="14"/>
      <c r="D60" s="14"/>
      <c r="E60" s="14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">
      <c r="B61" s="14"/>
      <c r="C61" s="14"/>
      <c r="D61" s="14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x14ac:dyDescent="0.2">
      <c r="B62" s="14"/>
      <c r="C62" s="14"/>
      <c r="D62" s="14"/>
      <c r="E62" s="14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">
      <c r="B63" s="14"/>
      <c r="C63" s="14"/>
      <c r="D63" s="14"/>
      <c r="E63" s="14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x14ac:dyDescent="0.2">
      <c r="B64" s="14"/>
      <c r="C64" s="14"/>
      <c r="D64" s="14"/>
      <c r="E64" s="14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2:26" x14ac:dyDescent="0.2">
      <c r="B65" s="14"/>
      <c r="C65" s="14"/>
      <c r="D65" s="14"/>
      <c r="E65" s="14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2:26" x14ac:dyDescent="0.2">
      <c r="B66" s="14"/>
      <c r="C66" s="14"/>
      <c r="D66" s="14"/>
      <c r="E66" s="14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</sheetData>
  <mergeCells count="9">
    <mergeCell ref="B1:Z1"/>
    <mergeCell ref="C3:E3"/>
    <mergeCell ref="F3:H3"/>
    <mergeCell ref="I3:K3"/>
    <mergeCell ref="L3:N3"/>
    <mergeCell ref="O3:Q3"/>
    <mergeCell ref="R3:T3"/>
    <mergeCell ref="U3:W3"/>
    <mergeCell ref="X3:Z3"/>
  </mergeCells>
  <pageMargins left="0.19685039370078741" right="0.19685039370078741" top="0.39370078740157483" bottom="0.39370078740157483" header="0.11811023622047245" footer="0.11811023622047245"/>
  <pageSetup paperSize="9" scale="54" orientation="landscape" r:id="rId1"/>
  <headerFooter alignWithMargins="0">
    <oddHeader>&amp;C6. melléklet a az _/2020. (_._.) önkormányzati rendelethez
&amp;R&amp;8adatok Forintban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131"/>
  <sheetViews>
    <sheetView topLeftCell="A4" zoomScale="120" zoomScaleNormal="120" zoomScalePageLayoutView="90" workbookViewId="0">
      <pane ySplit="900" topLeftCell="A28" activePane="bottomLeft"/>
      <selection activeCell="B1" sqref="B1:B1048576"/>
      <selection pane="bottomLeft" activeCell="I113" sqref="I113"/>
    </sheetView>
  </sheetViews>
  <sheetFormatPr defaultRowHeight="12.75" x14ac:dyDescent="0.2"/>
  <cols>
    <col min="1" max="1" width="3" style="1" bestFit="1" customWidth="1"/>
    <col min="2" max="2" width="30.28515625" style="16" customWidth="1"/>
    <col min="3" max="3" width="9.5703125" style="1" bestFit="1" customWidth="1"/>
    <col min="4" max="8" width="8.7109375" style="1" customWidth="1"/>
    <col min="9" max="9" width="9.5703125" style="1" bestFit="1" customWidth="1"/>
    <col min="10" max="17" width="8.7109375" style="1" customWidth="1"/>
    <col min="18" max="20" width="9" style="1" customWidth="1"/>
    <col min="21" max="21" width="8" style="1" customWidth="1"/>
    <col min="22" max="22" width="8.7109375" style="17" customWidth="1"/>
    <col min="23" max="16384" width="9.140625" style="17"/>
  </cols>
  <sheetData>
    <row r="1" spans="1:32" x14ac:dyDescent="0.2">
      <c r="B1" s="117" t="s">
        <v>110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32" s="39" customForma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x14ac:dyDescent="0.2">
      <c r="A3" s="40"/>
      <c r="B3" s="41" t="s">
        <v>111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  <c r="K3" s="42" t="s">
        <v>10</v>
      </c>
      <c r="L3" s="42" t="s">
        <v>11</v>
      </c>
      <c r="M3" s="42" t="s">
        <v>12</v>
      </c>
      <c r="N3" s="42" t="s">
        <v>13</v>
      </c>
      <c r="O3" s="42" t="s">
        <v>14</v>
      </c>
      <c r="P3" s="42" t="s">
        <v>15</v>
      </c>
      <c r="Q3" s="42" t="s">
        <v>16</v>
      </c>
      <c r="R3" s="42" t="s">
        <v>17</v>
      </c>
      <c r="S3" s="42" t="s">
        <v>18</v>
      </c>
      <c r="T3" s="42" t="s">
        <v>19</v>
      </c>
      <c r="U3" s="42" t="s">
        <v>20</v>
      </c>
      <c r="V3" s="43"/>
    </row>
    <row r="4" spans="1:32" x14ac:dyDescent="0.2">
      <c r="A4" s="2"/>
      <c r="B4" s="4"/>
      <c r="C4" s="116" t="s">
        <v>90</v>
      </c>
      <c r="D4" s="116"/>
      <c r="E4" s="116"/>
      <c r="F4" s="116" t="s">
        <v>112</v>
      </c>
      <c r="G4" s="116"/>
      <c r="H4" s="116"/>
      <c r="I4" s="116" t="s">
        <v>92</v>
      </c>
      <c r="J4" s="116"/>
      <c r="K4" s="116"/>
      <c r="L4" s="116" t="s">
        <v>113</v>
      </c>
      <c r="M4" s="116"/>
      <c r="N4" s="116"/>
      <c r="O4" s="116" t="s">
        <v>114</v>
      </c>
      <c r="P4" s="116"/>
      <c r="Q4" s="116"/>
      <c r="R4" s="116" t="s">
        <v>33</v>
      </c>
      <c r="S4" s="116"/>
      <c r="T4" s="116"/>
      <c r="U4" s="44" t="s">
        <v>115</v>
      </c>
      <c r="V4" s="43"/>
    </row>
    <row r="5" spans="1:32" x14ac:dyDescent="0.2">
      <c r="A5" s="2"/>
      <c r="B5" s="4"/>
      <c r="C5" s="7" t="s">
        <v>35</v>
      </c>
      <c r="D5" s="7" t="s">
        <v>36</v>
      </c>
      <c r="E5" s="7" t="s">
        <v>37</v>
      </c>
      <c r="F5" s="7" t="s">
        <v>35</v>
      </c>
      <c r="G5" s="7" t="s">
        <v>36</v>
      </c>
      <c r="H5" s="7" t="s">
        <v>37</v>
      </c>
      <c r="I5" s="7" t="s">
        <v>35</v>
      </c>
      <c r="J5" s="7" t="s">
        <v>36</v>
      </c>
      <c r="K5" s="7" t="s">
        <v>37</v>
      </c>
      <c r="L5" s="7" t="s">
        <v>35</v>
      </c>
      <c r="M5" s="7" t="s">
        <v>36</v>
      </c>
      <c r="N5" s="7" t="s">
        <v>37</v>
      </c>
      <c r="O5" s="7" t="s">
        <v>35</v>
      </c>
      <c r="P5" s="7" t="s">
        <v>36</v>
      </c>
      <c r="Q5" s="7" t="s">
        <v>37</v>
      </c>
      <c r="R5" s="7" t="s">
        <v>35</v>
      </c>
      <c r="S5" s="7" t="s">
        <v>36</v>
      </c>
      <c r="T5" s="7" t="s">
        <v>37</v>
      </c>
      <c r="U5" s="2"/>
    </row>
    <row r="6" spans="1:32" x14ac:dyDescent="0.2">
      <c r="A6" s="2"/>
      <c r="B6" s="8" t="s">
        <v>38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32" x14ac:dyDescent="0.2">
      <c r="A7" s="2"/>
      <c r="B7" s="9" t="s">
        <v>34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0"/>
    </row>
    <row r="8" spans="1:32" x14ac:dyDescent="0.2">
      <c r="A8" s="2">
        <v>1</v>
      </c>
      <c r="B8" s="9" t="s">
        <v>116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2"/>
      <c r="T8" s="52"/>
      <c r="U8" s="50"/>
    </row>
    <row r="9" spans="1:32" x14ac:dyDescent="0.2">
      <c r="A9" s="2"/>
      <c r="B9" s="4" t="s">
        <v>117</v>
      </c>
      <c r="C9" s="51"/>
      <c r="D9" s="51"/>
      <c r="E9" s="51"/>
      <c r="F9" s="51"/>
      <c r="G9" s="51"/>
      <c r="H9" s="51"/>
      <c r="I9" s="51">
        <v>1100000</v>
      </c>
      <c r="J9" s="51"/>
      <c r="K9" s="51"/>
      <c r="L9" s="51"/>
      <c r="M9" s="51"/>
      <c r="N9" s="51"/>
      <c r="O9" s="51"/>
      <c r="P9" s="51"/>
      <c r="Q9" s="51"/>
      <c r="R9" s="52">
        <f>SUM(C9+F9+I9+L9+O9)</f>
        <v>1100000</v>
      </c>
      <c r="S9" s="52">
        <f>SUM(D9+G9+J9+M9+P9)</f>
        <v>0</v>
      </c>
      <c r="T9" s="52"/>
      <c r="U9" s="50"/>
    </row>
    <row r="10" spans="1:32" x14ac:dyDescent="0.2">
      <c r="A10" s="2">
        <v>2</v>
      </c>
      <c r="B10" s="9" t="s">
        <v>118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52"/>
      <c r="T10" s="52"/>
      <c r="U10" s="50"/>
    </row>
    <row r="11" spans="1:32" x14ac:dyDescent="0.2">
      <c r="A11" s="2"/>
      <c r="B11" s="4" t="s">
        <v>119</v>
      </c>
      <c r="C11" s="51"/>
      <c r="D11" s="51"/>
      <c r="E11" s="51"/>
      <c r="F11" s="51"/>
      <c r="G11" s="51"/>
      <c r="H11" s="51"/>
      <c r="I11" s="51">
        <v>7000000</v>
      </c>
      <c r="J11" s="51"/>
      <c r="K11" s="51"/>
      <c r="L11" s="51"/>
      <c r="M11" s="51"/>
      <c r="N11" s="51"/>
      <c r="O11" s="51"/>
      <c r="P11" s="51"/>
      <c r="Q11" s="51"/>
      <c r="R11" s="52">
        <f>SUM(C11+F11+I11+L11+O11)</f>
        <v>7000000</v>
      </c>
      <c r="S11" s="52">
        <f>SUM(D11+G11+J11+M11+P11)</f>
        <v>0</v>
      </c>
      <c r="T11" s="52"/>
      <c r="U11" s="50"/>
    </row>
    <row r="12" spans="1:32" x14ac:dyDescent="0.2">
      <c r="A12" s="2">
        <v>3</v>
      </c>
      <c r="B12" s="9" t="s">
        <v>120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  <c r="S12" s="52"/>
      <c r="T12" s="52"/>
      <c r="U12" s="50"/>
    </row>
    <row r="13" spans="1:32" x14ac:dyDescent="0.2">
      <c r="A13" s="2"/>
      <c r="B13" s="4" t="s">
        <v>121</v>
      </c>
      <c r="C13" s="51">
        <v>453600</v>
      </c>
      <c r="D13" s="51"/>
      <c r="E13" s="51"/>
      <c r="F13" s="51">
        <v>79380</v>
      </c>
      <c r="G13" s="51"/>
      <c r="H13" s="51"/>
      <c r="I13" s="51">
        <v>1143000</v>
      </c>
      <c r="J13" s="51"/>
      <c r="K13" s="51"/>
      <c r="L13" s="51"/>
      <c r="M13" s="51"/>
      <c r="N13" s="51"/>
      <c r="O13" s="51"/>
      <c r="P13" s="51"/>
      <c r="Q13" s="51"/>
      <c r="R13" s="52">
        <f>SUM(C13+F13+I13+L13+O13)</f>
        <v>1675980</v>
      </c>
      <c r="S13" s="52">
        <f>SUM(D13+G13+J13+M13+P13)</f>
        <v>0</v>
      </c>
      <c r="T13" s="52"/>
      <c r="U13" s="50"/>
    </row>
    <row r="14" spans="1:32" x14ac:dyDescent="0.2">
      <c r="A14" s="2">
        <v>4</v>
      </c>
      <c r="B14" s="6" t="s">
        <v>122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  <c r="S14" s="52"/>
      <c r="T14" s="52"/>
      <c r="U14" s="50"/>
    </row>
    <row r="15" spans="1:32" x14ac:dyDescent="0.2">
      <c r="A15" s="2"/>
      <c r="B15" s="4" t="s">
        <v>123</v>
      </c>
      <c r="C15" s="51"/>
      <c r="D15" s="51"/>
      <c r="E15" s="51"/>
      <c r="F15" s="51"/>
      <c r="G15" s="51"/>
      <c r="H15" s="51"/>
      <c r="I15" s="51">
        <v>417000</v>
      </c>
      <c r="J15" s="51"/>
      <c r="K15" s="51"/>
      <c r="L15" s="51"/>
      <c r="M15" s="51"/>
      <c r="N15" s="51"/>
      <c r="O15" s="51"/>
      <c r="P15" s="51"/>
      <c r="Q15" s="51"/>
      <c r="R15" s="52">
        <f>SUM(C15+F15+I15+L15+O15)</f>
        <v>417000</v>
      </c>
      <c r="S15" s="52"/>
      <c r="T15" s="52"/>
      <c r="U15" s="50"/>
    </row>
    <row r="16" spans="1:32" x14ac:dyDescent="0.2">
      <c r="A16" s="2">
        <v>5</v>
      </c>
      <c r="B16" s="9" t="s">
        <v>124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2"/>
      <c r="S16" s="52"/>
      <c r="T16" s="52"/>
      <c r="U16" s="50"/>
    </row>
    <row r="17" spans="1:21" x14ac:dyDescent="0.2">
      <c r="A17" s="2"/>
      <c r="B17" s="4" t="s">
        <v>125</v>
      </c>
      <c r="C17" s="51"/>
      <c r="D17" s="51"/>
      <c r="E17" s="51"/>
      <c r="F17" s="51"/>
      <c r="G17" s="51"/>
      <c r="H17" s="51"/>
      <c r="I17" s="51">
        <v>500000</v>
      </c>
      <c r="J17" s="51"/>
      <c r="K17" s="51"/>
      <c r="L17" s="51"/>
      <c r="M17" s="51"/>
      <c r="N17" s="51"/>
      <c r="O17" s="51"/>
      <c r="P17" s="51"/>
      <c r="Q17" s="51"/>
      <c r="R17" s="52">
        <f>SUM(C17+F17+I17+L17+O17)</f>
        <v>500000</v>
      </c>
      <c r="S17" s="52">
        <f>SUM(D17+G17+J17+M17+P17)</f>
        <v>0</v>
      </c>
      <c r="T17" s="52"/>
      <c r="U17" s="50"/>
    </row>
    <row r="18" spans="1:21" x14ac:dyDescent="0.2">
      <c r="A18" s="2">
        <v>6</v>
      </c>
      <c r="B18" s="9" t="s">
        <v>51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2"/>
      <c r="S18" s="52"/>
      <c r="T18" s="52"/>
      <c r="U18" s="50"/>
    </row>
    <row r="19" spans="1:21" x14ac:dyDescent="0.2">
      <c r="A19" s="2"/>
      <c r="B19" s="4" t="s">
        <v>126</v>
      </c>
      <c r="C19" s="51">
        <v>4023808</v>
      </c>
      <c r="D19" s="51"/>
      <c r="E19" s="51"/>
      <c r="F19" s="51">
        <v>721147</v>
      </c>
      <c r="G19" s="51"/>
      <c r="H19" s="51"/>
      <c r="I19" s="51">
        <v>9270000</v>
      </c>
      <c r="J19" s="51"/>
      <c r="K19" s="51"/>
      <c r="L19" s="51"/>
      <c r="M19" s="51"/>
      <c r="N19" s="51"/>
      <c r="O19" s="51"/>
      <c r="P19" s="51"/>
      <c r="Q19" s="51"/>
      <c r="R19" s="52">
        <f t="shared" ref="R19:S33" si="0">SUM(C19+F19+I19+L19+O19)</f>
        <v>14014955</v>
      </c>
      <c r="S19" s="52">
        <f t="shared" si="0"/>
        <v>0</v>
      </c>
      <c r="T19" s="52"/>
      <c r="U19" s="50">
        <v>1.5</v>
      </c>
    </row>
    <row r="20" spans="1:21" x14ac:dyDescent="0.2">
      <c r="A20" s="2"/>
      <c r="B20" s="4" t="s">
        <v>127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>
        <f>153981*12</f>
        <v>1847772</v>
      </c>
      <c r="P20" s="51"/>
      <c r="Q20" s="51"/>
      <c r="R20" s="52">
        <f t="shared" si="0"/>
        <v>1847772</v>
      </c>
      <c r="S20" s="52">
        <f t="shared" si="0"/>
        <v>0</v>
      </c>
      <c r="T20" s="52"/>
      <c r="U20" s="50"/>
    </row>
    <row r="21" spans="1:21" x14ac:dyDescent="0.2">
      <c r="A21" s="2"/>
      <c r="B21" s="4" t="s">
        <v>128</v>
      </c>
      <c r="C21" s="52"/>
      <c r="D21" s="52"/>
      <c r="E21" s="52"/>
      <c r="F21" s="52"/>
      <c r="G21" s="52"/>
      <c r="H21" s="52"/>
      <c r="I21" s="52"/>
      <c r="J21" s="52"/>
      <c r="K21" s="52"/>
      <c r="L21" s="51"/>
      <c r="M21" s="51"/>
      <c r="N21" s="52"/>
      <c r="O21" s="51">
        <v>100408</v>
      </c>
      <c r="P21" s="52"/>
      <c r="Q21" s="52"/>
      <c r="R21" s="52">
        <f t="shared" si="0"/>
        <v>100408</v>
      </c>
      <c r="S21" s="52">
        <f t="shared" si="0"/>
        <v>0</v>
      </c>
      <c r="T21" s="52"/>
      <c r="U21" s="50"/>
    </row>
    <row r="22" spans="1:21" x14ac:dyDescent="0.2">
      <c r="A22" s="2"/>
      <c r="B22" s="4" t="s">
        <v>129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>
        <v>331000</v>
      </c>
      <c r="P22" s="51"/>
      <c r="Q22" s="51"/>
      <c r="R22" s="52">
        <f t="shared" si="0"/>
        <v>331000</v>
      </c>
      <c r="S22" s="52">
        <f t="shared" si="0"/>
        <v>0</v>
      </c>
      <c r="T22" s="52"/>
      <c r="U22" s="50"/>
    </row>
    <row r="23" spans="1:21" x14ac:dyDescent="0.2">
      <c r="A23" s="2"/>
      <c r="B23" s="45" t="s">
        <v>130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>
        <v>120000</v>
      </c>
      <c r="P23" s="51"/>
      <c r="Q23" s="51"/>
      <c r="R23" s="52">
        <f t="shared" si="0"/>
        <v>120000</v>
      </c>
      <c r="S23" s="52">
        <f t="shared" si="0"/>
        <v>0</v>
      </c>
      <c r="T23" s="52"/>
      <c r="U23" s="50"/>
    </row>
    <row r="24" spans="1:21" x14ac:dyDescent="0.2">
      <c r="A24" s="2"/>
      <c r="B24" s="45" t="s">
        <v>131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>
        <v>100000</v>
      </c>
      <c r="P24" s="51"/>
      <c r="Q24" s="51"/>
      <c r="R24" s="52">
        <f t="shared" si="0"/>
        <v>100000</v>
      </c>
      <c r="S24" s="52"/>
      <c r="T24" s="52"/>
      <c r="U24" s="50"/>
    </row>
    <row r="25" spans="1:21" x14ac:dyDescent="0.2">
      <c r="A25" s="2"/>
      <c r="B25" s="45" t="s">
        <v>132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>
        <v>300000</v>
      </c>
      <c r="P25" s="51"/>
      <c r="Q25" s="51"/>
      <c r="R25" s="52">
        <f t="shared" si="0"/>
        <v>300000</v>
      </c>
      <c r="S25" s="52"/>
      <c r="T25" s="52"/>
      <c r="U25" s="50"/>
    </row>
    <row r="26" spans="1:21" x14ac:dyDescent="0.2">
      <c r="A26" s="2"/>
      <c r="B26" s="45" t="s">
        <v>133</v>
      </c>
      <c r="C26" s="51">
        <v>1500000</v>
      </c>
      <c r="D26" s="51"/>
      <c r="E26" s="51"/>
      <c r="F26" s="51">
        <v>270000</v>
      </c>
      <c r="G26" s="51"/>
      <c r="H26" s="51"/>
      <c r="I26" s="51">
        <v>3181251</v>
      </c>
      <c r="J26" s="51"/>
      <c r="K26" s="51"/>
      <c r="L26" s="51"/>
      <c r="M26" s="51"/>
      <c r="N26" s="51"/>
      <c r="O26" s="51"/>
      <c r="P26" s="51"/>
      <c r="Q26" s="51"/>
      <c r="R26" s="52">
        <f t="shared" si="0"/>
        <v>4951251</v>
      </c>
      <c r="S26" s="52">
        <f t="shared" si="0"/>
        <v>0</v>
      </c>
      <c r="T26" s="52"/>
      <c r="U26" s="50"/>
    </row>
    <row r="27" spans="1:21" x14ac:dyDescent="0.2">
      <c r="A27" s="2"/>
      <c r="B27" s="45" t="s">
        <v>134</v>
      </c>
      <c r="C27" s="51">
        <v>469466</v>
      </c>
      <c r="D27" s="51"/>
      <c r="E27" s="51"/>
      <c r="F27" s="51">
        <v>145534</v>
      </c>
      <c r="G27" s="51"/>
      <c r="H27" s="51"/>
      <c r="I27" s="51">
        <v>1280000</v>
      </c>
      <c r="J27" s="51"/>
      <c r="K27" s="51"/>
      <c r="L27" s="51"/>
      <c r="M27" s="51"/>
      <c r="N27" s="51"/>
      <c r="O27" s="51"/>
      <c r="P27" s="51"/>
      <c r="Q27" s="51"/>
      <c r="R27" s="52">
        <f t="shared" si="0"/>
        <v>1895000</v>
      </c>
      <c r="S27" s="52">
        <f t="shared" si="0"/>
        <v>0</v>
      </c>
      <c r="T27" s="52"/>
      <c r="U27" s="50"/>
    </row>
    <row r="28" spans="1:21" x14ac:dyDescent="0.2">
      <c r="A28" s="2"/>
      <c r="B28" s="45" t="s">
        <v>135</v>
      </c>
      <c r="C28" s="51"/>
      <c r="D28" s="51"/>
      <c r="E28" s="51"/>
      <c r="F28" s="51"/>
      <c r="G28" s="51"/>
      <c r="H28" s="51"/>
      <c r="I28" s="51">
        <v>9830735</v>
      </c>
      <c r="J28" s="51"/>
      <c r="K28" s="51"/>
      <c r="L28" s="51"/>
      <c r="M28" s="51"/>
      <c r="N28" s="51"/>
      <c r="O28" s="51"/>
      <c r="P28" s="51"/>
      <c r="Q28" s="51"/>
      <c r="R28" s="52">
        <f t="shared" si="0"/>
        <v>9830735</v>
      </c>
      <c r="S28" s="52">
        <f t="shared" si="0"/>
        <v>0</v>
      </c>
      <c r="T28" s="52"/>
      <c r="U28" s="50"/>
    </row>
    <row r="29" spans="1:21" x14ac:dyDescent="0.2">
      <c r="A29" s="2">
        <v>7</v>
      </c>
      <c r="B29" s="46" t="s">
        <v>136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  <c r="S29" s="52"/>
      <c r="T29" s="52"/>
      <c r="U29" s="50"/>
    </row>
    <row r="30" spans="1:21" x14ac:dyDescent="0.2">
      <c r="A30" s="2"/>
      <c r="B30" s="4" t="s">
        <v>137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>
        <v>650000</v>
      </c>
      <c r="P30" s="51"/>
      <c r="Q30" s="51"/>
      <c r="R30" s="52">
        <f t="shared" si="0"/>
        <v>650000</v>
      </c>
      <c r="S30" s="52"/>
      <c r="T30" s="52"/>
      <c r="U30" s="50"/>
    </row>
    <row r="31" spans="1:21" x14ac:dyDescent="0.2">
      <c r="A31" s="2">
        <v>8</v>
      </c>
      <c r="B31" s="9" t="s">
        <v>63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2"/>
      <c r="S31" s="52"/>
      <c r="T31" s="52"/>
      <c r="U31" s="50"/>
    </row>
    <row r="32" spans="1:21" x14ac:dyDescent="0.2">
      <c r="A32" s="2"/>
      <c r="B32" s="45" t="s">
        <v>138</v>
      </c>
      <c r="C32" s="51"/>
      <c r="D32" s="51"/>
      <c r="E32" s="51"/>
      <c r="F32" s="51"/>
      <c r="G32" s="51"/>
      <c r="H32" s="51"/>
      <c r="I32" s="51">
        <v>12050400</v>
      </c>
      <c r="J32" s="51"/>
      <c r="K32" s="51"/>
      <c r="L32" s="51"/>
      <c r="M32" s="51"/>
      <c r="N32" s="51"/>
      <c r="O32" s="51"/>
      <c r="P32" s="51"/>
      <c r="Q32" s="51"/>
      <c r="R32" s="52">
        <f t="shared" si="0"/>
        <v>12050400</v>
      </c>
      <c r="S32" s="52">
        <f t="shared" si="0"/>
        <v>0</v>
      </c>
      <c r="T32" s="52"/>
      <c r="U32" s="50"/>
    </row>
    <row r="33" spans="1:22" x14ac:dyDescent="0.2">
      <c r="A33" s="2">
        <v>9</v>
      </c>
      <c r="B33" s="9" t="s">
        <v>65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>
        <f t="shared" si="0"/>
        <v>0</v>
      </c>
      <c r="S33" s="52">
        <f t="shared" si="0"/>
        <v>0</v>
      </c>
      <c r="T33" s="52"/>
      <c r="U33" s="50"/>
    </row>
    <row r="34" spans="1:22" x14ac:dyDescent="0.2">
      <c r="A34" s="2"/>
      <c r="B34" s="4" t="s">
        <v>139</v>
      </c>
      <c r="C34" s="51">
        <v>10084070</v>
      </c>
      <c r="D34" s="51"/>
      <c r="E34" s="51"/>
      <c r="F34" s="51">
        <v>1795359</v>
      </c>
      <c r="G34" s="51"/>
      <c r="H34" s="51"/>
      <c r="I34" s="51">
        <v>1000000</v>
      </c>
      <c r="J34" s="51"/>
      <c r="K34" s="51"/>
      <c r="L34" s="51"/>
      <c r="M34" s="51"/>
      <c r="N34" s="51"/>
      <c r="O34" s="51"/>
      <c r="P34" s="51"/>
      <c r="Q34" s="51"/>
      <c r="R34" s="52">
        <f>SUM(C34+F34+I34+L34+O34)</f>
        <v>12879429</v>
      </c>
      <c r="S34" s="52">
        <f>SUM(D34+G34+J34+M34+P34)</f>
        <v>0</v>
      </c>
      <c r="T34" s="52"/>
      <c r="U34" s="50">
        <v>2.5</v>
      </c>
    </row>
    <row r="35" spans="1:22" x14ac:dyDescent="0.2">
      <c r="A35" s="2">
        <v>10</v>
      </c>
      <c r="B35" s="9" t="s">
        <v>140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/>
      <c r="S35" s="52"/>
      <c r="T35" s="52"/>
      <c r="U35" s="50"/>
    </row>
    <row r="36" spans="1:22" x14ac:dyDescent="0.2">
      <c r="A36" s="2"/>
      <c r="B36" s="4" t="s">
        <v>141</v>
      </c>
      <c r="C36" s="51"/>
      <c r="D36" s="51"/>
      <c r="E36" s="51"/>
      <c r="F36" s="52"/>
      <c r="G36" s="52"/>
      <c r="H36" s="51"/>
      <c r="I36" s="51">
        <v>100000</v>
      </c>
      <c r="J36" s="51"/>
      <c r="K36" s="51"/>
      <c r="L36" s="51"/>
      <c r="M36" s="51"/>
      <c r="N36" s="51"/>
      <c r="O36" s="51"/>
      <c r="P36" s="51"/>
      <c r="Q36" s="51"/>
      <c r="R36" s="52">
        <f>SUM(C36+F36+I36+L36+O36)</f>
        <v>100000</v>
      </c>
      <c r="S36" s="52">
        <f>SUM(D36+G36+J36+M36+P36)</f>
        <v>0</v>
      </c>
      <c r="T36" s="52"/>
      <c r="U36" s="50"/>
    </row>
    <row r="37" spans="1:22" x14ac:dyDescent="0.2">
      <c r="A37" s="2">
        <v>11</v>
      </c>
      <c r="B37" s="9" t="s">
        <v>53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/>
      <c r="S37" s="52"/>
      <c r="T37" s="52"/>
      <c r="U37" s="50"/>
    </row>
    <row r="38" spans="1:22" x14ac:dyDescent="0.2">
      <c r="A38" s="2"/>
      <c r="B38" s="4" t="s">
        <v>54</v>
      </c>
      <c r="C38" s="51">
        <v>14058623</v>
      </c>
      <c r="D38" s="51"/>
      <c r="E38" s="51"/>
      <c r="F38" s="51">
        <v>2597576</v>
      </c>
      <c r="G38" s="51"/>
      <c r="H38" s="51"/>
      <c r="I38" s="51">
        <v>6000000</v>
      </c>
      <c r="J38" s="51"/>
      <c r="K38" s="51"/>
      <c r="L38" s="51"/>
      <c r="M38" s="51"/>
      <c r="N38" s="51"/>
      <c r="O38" s="51"/>
      <c r="P38" s="51"/>
      <c r="Q38" s="51"/>
      <c r="R38" s="52">
        <f>SUM(C38+F38+I38+L38+O38)</f>
        <v>22656199</v>
      </c>
      <c r="S38" s="52">
        <f>SUM(D38+G38+J38+M38+P38)</f>
        <v>0</v>
      </c>
      <c r="T38" s="52"/>
      <c r="U38" s="50">
        <v>1</v>
      </c>
    </row>
    <row r="39" spans="1:22" x14ac:dyDescent="0.2">
      <c r="A39" s="2">
        <v>12</v>
      </c>
      <c r="B39" s="9" t="s">
        <v>142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  <c r="S39" s="52"/>
      <c r="T39" s="52"/>
      <c r="U39" s="50"/>
    </row>
    <row r="40" spans="1:22" x14ac:dyDescent="0.2">
      <c r="A40" s="2"/>
      <c r="B40" s="4" t="s">
        <v>143</v>
      </c>
      <c r="C40" s="51">
        <v>400000</v>
      </c>
      <c r="D40" s="51"/>
      <c r="E40" s="51"/>
      <c r="F40" s="51"/>
      <c r="G40" s="51"/>
      <c r="H40" s="51"/>
      <c r="I40" s="51">
        <f>3750000*(C40/($C$40+$C$41))</f>
        <v>3000000</v>
      </c>
      <c r="J40" s="51"/>
      <c r="K40" s="51"/>
      <c r="L40" s="51"/>
      <c r="M40" s="51"/>
      <c r="N40" s="51"/>
      <c r="O40" s="51"/>
      <c r="P40" s="51"/>
      <c r="Q40" s="51"/>
      <c r="R40" s="52">
        <f>SUM(C40+F40+I40+L40+O40)</f>
        <v>3400000</v>
      </c>
      <c r="S40" s="52">
        <f>SUM(D40+G40+J40+M40+P40)</f>
        <v>0</v>
      </c>
      <c r="T40" s="52"/>
      <c r="U40" s="50"/>
    </row>
    <row r="41" spans="1:22" x14ac:dyDescent="0.2">
      <c r="A41" s="2"/>
      <c r="B41" s="4" t="s">
        <v>144</v>
      </c>
      <c r="C41" s="51">
        <v>100000</v>
      </c>
      <c r="D41" s="51"/>
      <c r="E41" s="51"/>
      <c r="F41" s="51"/>
      <c r="G41" s="51"/>
      <c r="H41" s="51"/>
      <c r="I41" s="51">
        <f>3750000*(C41/($C$40+$C$41))</f>
        <v>750000</v>
      </c>
      <c r="J41" s="51"/>
      <c r="K41" s="51"/>
      <c r="L41" s="51"/>
      <c r="M41" s="51"/>
      <c r="N41" s="51"/>
      <c r="O41" s="51"/>
      <c r="P41" s="51"/>
      <c r="Q41" s="51"/>
      <c r="R41" s="52">
        <f>SUM(C41+F41+I41+L41+O41)</f>
        <v>850000</v>
      </c>
      <c r="S41" s="52">
        <f>SUM(D41+G41+J41+M41+P41)</f>
        <v>0</v>
      </c>
      <c r="T41" s="52"/>
      <c r="U41" s="50"/>
    </row>
    <row r="42" spans="1:22" x14ac:dyDescent="0.2">
      <c r="A42" s="2">
        <v>13</v>
      </c>
      <c r="B42" s="9" t="s">
        <v>145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/>
      <c r="S42" s="52"/>
      <c r="T42" s="52"/>
      <c r="U42" s="50"/>
    </row>
    <row r="43" spans="1:22" x14ac:dyDescent="0.2">
      <c r="A43" s="2"/>
      <c r="B43" s="4" t="s">
        <v>146</v>
      </c>
      <c r="C43" s="51">
        <v>3094872</v>
      </c>
      <c r="D43" s="51"/>
      <c r="E43" s="51"/>
      <c r="F43" s="51">
        <v>549423</v>
      </c>
      <c r="G43" s="51"/>
      <c r="H43" s="51"/>
      <c r="I43" s="51">
        <v>200000</v>
      </c>
      <c r="J43" s="51"/>
      <c r="K43" s="51"/>
      <c r="L43" s="51"/>
      <c r="M43" s="51"/>
      <c r="N43" s="51"/>
      <c r="O43" s="51"/>
      <c r="P43" s="51"/>
      <c r="Q43" s="51"/>
      <c r="R43" s="52">
        <f>SUM(C43+F43+I43+L43+O43)</f>
        <v>3844295</v>
      </c>
      <c r="S43" s="52">
        <f>SUM(D43+G43+J43+M43+P43)</f>
        <v>0</v>
      </c>
      <c r="T43" s="52"/>
      <c r="U43" s="50">
        <v>1</v>
      </c>
      <c r="V43" s="47"/>
    </row>
    <row r="44" spans="1:22" x14ac:dyDescent="0.2">
      <c r="A44" s="2">
        <v>14</v>
      </c>
      <c r="B44" s="9" t="s">
        <v>49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52"/>
      <c r="T44" s="52"/>
      <c r="U44" s="50"/>
    </row>
    <row r="45" spans="1:22" x14ac:dyDescent="0.2">
      <c r="A45" s="2"/>
      <c r="B45" s="4" t="s">
        <v>147</v>
      </c>
      <c r="C45" s="51">
        <v>3473310</v>
      </c>
      <c r="D45" s="51"/>
      <c r="E45" s="51"/>
      <c r="F45" s="51">
        <v>338640</v>
      </c>
      <c r="G45" s="51"/>
      <c r="H45" s="51"/>
      <c r="I45" s="51">
        <v>152400</v>
      </c>
      <c r="J45" s="51"/>
      <c r="K45" s="51"/>
      <c r="L45" s="51"/>
      <c r="M45" s="51"/>
      <c r="N45" s="51"/>
      <c r="O45" s="51"/>
      <c r="P45" s="51"/>
      <c r="Q45" s="51"/>
      <c r="R45" s="52">
        <f>SUM(C45+F45+I45+L45+O45)</f>
        <v>3964350</v>
      </c>
      <c r="S45" s="52">
        <f>SUM(D45+G45+J45+M45+P45)</f>
        <v>0</v>
      </c>
      <c r="T45" s="52"/>
      <c r="U45" s="50">
        <v>13</v>
      </c>
    </row>
    <row r="46" spans="1:22" x14ac:dyDescent="0.2">
      <c r="A46" s="2">
        <v>15</v>
      </c>
      <c r="B46" s="9" t="s">
        <v>148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2"/>
      <c r="S46" s="52"/>
      <c r="T46" s="52"/>
      <c r="U46" s="50"/>
    </row>
    <row r="47" spans="1:22" x14ac:dyDescent="0.2">
      <c r="A47" s="2"/>
      <c r="B47" s="45" t="s">
        <v>149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>
        <v>4000000</v>
      </c>
      <c r="P47" s="51"/>
      <c r="Q47" s="51"/>
      <c r="R47" s="52">
        <f>SUM(C47+F47+I47+L47+O47)</f>
        <v>4000000</v>
      </c>
      <c r="S47" s="52">
        <f>SUM(D47+G47+J47+M47+P47)</f>
        <v>0</v>
      </c>
      <c r="T47" s="52"/>
      <c r="U47" s="50"/>
    </row>
    <row r="48" spans="1:22" x14ac:dyDescent="0.2">
      <c r="A48" s="2">
        <v>16</v>
      </c>
      <c r="B48" s="9" t="s">
        <v>39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2"/>
      <c r="S48" s="52"/>
      <c r="T48" s="52"/>
      <c r="U48" s="50"/>
    </row>
    <row r="49" spans="1:22" x14ac:dyDescent="0.2">
      <c r="A49" s="2"/>
      <c r="B49" s="45" t="s">
        <v>150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2">
        <f>SUM(C49+F49+I49+L49+O49)</f>
        <v>0</v>
      </c>
      <c r="S49" s="52">
        <f>SUM(D49+G49+J49+M49+P49)</f>
        <v>0</v>
      </c>
      <c r="T49" s="52"/>
      <c r="U49" s="50"/>
    </row>
    <row r="50" spans="1:22" x14ac:dyDescent="0.2">
      <c r="A50" s="2"/>
      <c r="B50" s="9" t="s">
        <v>151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  <c r="S50" s="52"/>
      <c r="T50" s="52"/>
      <c r="U50" s="50"/>
    </row>
    <row r="51" spans="1:22" x14ac:dyDescent="0.2">
      <c r="A51" s="2">
        <v>17</v>
      </c>
      <c r="B51" s="9" t="s">
        <v>152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2">
        <f t="shared" ref="R51:S56" si="1">SUM(C51+F51+I51+L51+O51)</f>
        <v>0</v>
      </c>
      <c r="S51" s="52">
        <f t="shared" si="1"/>
        <v>0</v>
      </c>
      <c r="T51" s="52"/>
      <c r="U51" s="50"/>
    </row>
    <row r="52" spans="1:22" x14ac:dyDescent="0.2">
      <c r="A52" s="2"/>
      <c r="B52" s="45" t="s">
        <v>153</v>
      </c>
      <c r="C52" s="51"/>
      <c r="D52" s="51"/>
      <c r="E52" s="51"/>
      <c r="F52" s="51"/>
      <c r="G52" s="51"/>
      <c r="H52" s="51"/>
      <c r="I52" s="51"/>
      <c r="J52" s="51"/>
      <c r="K52" s="51"/>
      <c r="L52" s="51">
        <v>1500000</v>
      </c>
      <c r="M52" s="51"/>
      <c r="N52" s="51"/>
      <c r="O52" s="51"/>
      <c r="P52" s="51"/>
      <c r="Q52" s="51"/>
      <c r="R52" s="52">
        <f t="shared" si="1"/>
        <v>1500000</v>
      </c>
      <c r="S52" s="52">
        <f t="shared" si="1"/>
        <v>0</v>
      </c>
      <c r="T52" s="52"/>
      <c r="U52" s="50"/>
    </row>
    <row r="53" spans="1:22" x14ac:dyDescent="0.2">
      <c r="A53" s="2"/>
      <c r="B53" s="45" t="s">
        <v>154</v>
      </c>
      <c r="C53" s="51"/>
      <c r="D53" s="51"/>
      <c r="E53" s="51"/>
      <c r="F53" s="51"/>
      <c r="G53" s="51"/>
      <c r="H53" s="51"/>
      <c r="I53" s="51">
        <f>340000*1.27</f>
        <v>431800</v>
      </c>
      <c r="J53" s="51"/>
      <c r="K53" s="51"/>
      <c r="L53" s="51"/>
      <c r="M53" s="51"/>
      <c r="N53" s="51"/>
      <c r="O53" s="51"/>
      <c r="P53" s="51"/>
      <c r="Q53" s="51"/>
      <c r="R53" s="52">
        <f t="shared" si="1"/>
        <v>431800</v>
      </c>
      <c r="S53" s="52"/>
      <c r="T53" s="52"/>
      <c r="U53" s="50"/>
      <c r="V53" s="47"/>
    </row>
    <row r="54" spans="1:22" x14ac:dyDescent="0.2">
      <c r="A54" s="2"/>
      <c r="B54" s="45" t="s">
        <v>155</v>
      </c>
      <c r="C54" s="51"/>
      <c r="D54" s="51"/>
      <c r="E54" s="51"/>
      <c r="F54" s="51"/>
      <c r="G54" s="51"/>
      <c r="H54" s="51"/>
      <c r="I54" s="51">
        <f>2428875*1.27</f>
        <v>3084671.25</v>
      </c>
      <c r="J54" s="51"/>
      <c r="K54" s="51"/>
      <c r="L54" s="51"/>
      <c r="M54" s="51"/>
      <c r="N54" s="51"/>
      <c r="O54" s="51"/>
      <c r="P54" s="51"/>
      <c r="Q54" s="51"/>
      <c r="R54" s="52">
        <f t="shared" si="1"/>
        <v>3084671.25</v>
      </c>
      <c r="S54" s="52">
        <f t="shared" si="1"/>
        <v>0</v>
      </c>
      <c r="T54" s="52"/>
      <c r="U54" s="50"/>
      <c r="V54" s="47"/>
    </row>
    <row r="55" spans="1:22" x14ac:dyDescent="0.2">
      <c r="A55" s="2">
        <v>18</v>
      </c>
      <c r="B55" s="9" t="s">
        <v>156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2"/>
      <c r="S55" s="52"/>
      <c r="T55" s="52"/>
      <c r="U55" s="50"/>
    </row>
    <row r="56" spans="1:22" x14ac:dyDescent="0.2">
      <c r="A56" s="2"/>
      <c r="B56" s="4" t="s">
        <v>157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2">
        <f t="shared" si="1"/>
        <v>0</v>
      </c>
      <c r="S56" s="52"/>
      <c r="T56" s="52"/>
      <c r="U56" s="50"/>
    </row>
    <row r="57" spans="1:22" x14ac:dyDescent="0.2">
      <c r="A57" s="2">
        <v>19</v>
      </c>
      <c r="B57" s="9" t="s">
        <v>158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0"/>
    </row>
    <row r="58" spans="1:22" x14ac:dyDescent="0.2">
      <c r="A58" s="2"/>
      <c r="B58" s="45" t="s">
        <v>159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1">
        <v>900000</v>
      </c>
      <c r="P58" s="52"/>
      <c r="Q58" s="52"/>
      <c r="R58" s="52">
        <f t="shared" ref="R58:S61" si="2">SUM(C58+F58+I58+L58+O58)</f>
        <v>900000</v>
      </c>
      <c r="S58" s="52">
        <f t="shared" si="2"/>
        <v>0</v>
      </c>
      <c r="T58" s="52"/>
      <c r="U58" s="50"/>
    </row>
    <row r="59" spans="1:22" x14ac:dyDescent="0.2">
      <c r="A59" s="2"/>
      <c r="B59" s="45" t="s">
        <v>160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1">
        <v>500000</v>
      </c>
      <c r="P59" s="52"/>
      <c r="Q59" s="52"/>
      <c r="R59" s="52">
        <f t="shared" si="2"/>
        <v>500000</v>
      </c>
      <c r="S59" s="52">
        <f t="shared" si="2"/>
        <v>0</v>
      </c>
      <c r="T59" s="52"/>
      <c r="U59" s="50"/>
    </row>
    <row r="60" spans="1:22" x14ac:dyDescent="0.2">
      <c r="A60" s="2"/>
      <c r="B60" s="4" t="s">
        <v>161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1">
        <v>1000000</v>
      </c>
      <c r="P60" s="51"/>
      <c r="Q60" s="52"/>
      <c r="R60" s="52">
        <f t="shared" si="2"/>
        <v>1000000</v>
      </c>
      <c r="S60" s="52">
        <f t="shared" si="2"/>
        <v>0</v>
      </c>
      <c r="T60" s="52"/>
      <c r="U60" s="50"/>
    </row>
    <row r="61" spans="1:22" x14ac:dyDescent="0.2">
      <c r="A61" s="2"/>
      <c r="B61" s="8" t="s">
        <v>69</v>
      </c>
      <c r="C61" s="52">
        <f t="shared" ref="C61:Q61" si="3">SUM(C7:C60)</f>
        <v>37657749</v>
      </c>
      <c r="D61" s="52">
        <f t="shared" si="3"/>
        <v>0</v>
      </c>
      <c r="E61" s="52">
        <f t="shared" si="3"/>
        <v>0</v>
      </c>
      <c r="F61" s="52">
        <f t="shared" si="3"/>
        <v>6497059</v>
      </c>
      <c r="G61" s="52">
        <f t="shared" si="3"/>
        <v>0</v>
      </c>
      <c r="H61" s="52">
        <f t="shared" si="3"/>
        <v>0</v>
      </c>
      <c r="I61" s="52">
        <f t="shared" si="3"/>
        <v>60491257.25</v>
      </c>
      <c r="J61" s="52">
        <f t="shared" si="3"/>
        <v>0</v>
      </c>
      <c r="K61" s="52">
        <f t="shared" si="3"/>
        <v>0</v>
      </c>
      <c r="L61" s="52">
        <f t="shared" si="3"/>
        <v>1500000</v>
      </c>
      <c r="M61" s="52">
        <f t="shared" si="3"/>
        <v>0</v>
      </c>
      <c r="N61" s="52">
        <f t="shared" si="3"/>
        <v>0</v>
      </c>
      <c r="O61" s="52">
        <f t="shared" si="3"/>
        <v>9849180</v>
      </c>
      <c r="P61" s="52">
        <f t="shared" si="3"/>
        <v>0</v>
      </c>
      <c r="Q61" s="52">
        <f t="shared" si="3"/>
        <v>0</v>
      </c>
      <c r="R61" s="52">
        <f>SUM(C61+F61+I61+L61+O61)</f>
        <v>115995245.25</v>
      </c>
      <c r="S61" s="52">
        <f t="shared" si="2"/>
        <v>0</v>
      </c>
      <c r="T61" s="52"/>
      <c r="U61" s="53">
        <f>SUM(U7:U57)</f>
        <v>19</v>
      </c>
    </row>
    <row r="62" spans="1:22" x14ac:dyDescent="0.2">
      <c r="A62" s="2"/>
      <c r="B62" s="8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3"/>
    </row>
    <row r="63" spans="1:22" x14ac:dyDescent="0.2">
      <c r="A63" s="2"/>
      <c r="B63" s="8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3"/>
    </row>
    <row r="64" spans="1:22" x14ac:dyDescent="0.2">
      <c r="A64" s="2"/>
      <c r="B64" s="8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3"/>
    </row>
    <row r="65" spans="1:21" x14ac:dyDescent="0.2">
      <c r="A65" s="2"/>
      <c r="B65" s="8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3"/>
    </row>
    <row r="66" spans="1:21" x14ac:dyDescent="0.2">
      <c r="A66" s="2"/>
      <c r="B66" s="8" t="s">
        <v>70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</row>
    <row r="67" spans="1:21" x14ac:dyDescent="0.2">
      <c r="A67" s="2"/>
      <c r="B67" s="6" t="s">
        <v>34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0"/>
    </row>
    <row r="68" spans="1:21" x14ac:dyDescent="0.2">
      <c r="A68" s="2">
        <v>20</v>
      </c>
      <c r="B68" s="9" t="s">
        <v>162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0"/>
    </row>
    <row r="69" spans="1:21" x14ac:dyDescent="0.2">
      <c r="A69" s="2"/>
      <c r="B69" s="4" t="s">
        <v>163</v>
      </c>
      <c r="C69" s="51">
        <v>65590453</v>
      </c>
      <c r="D69" s="51"/>
      <c r="E69" s="51"/>
      <c r="F69" s="51">
        <v>11697967</v>
      </c>
      <c r="G69" s="51"/>
      <c r="H69" s="51"/>
      <c r="I69" s="51">
        <v>1949257</v>
      </c>
      <c r="J69" s="51"/>
      <c r="K69" s="51"/>
      <c r="L69" s="51"/>
      <c r="M69" s="51"/>
      <c r="N69" s="51"/>
      <c r="O69" s="51"/>
      <c r="P69" s="51"/>
      <c r="Q69" s="51"/>
      <c r="R69" s="52">
        <f>SUM(I69+F69+C69)</f>
        <v>79237677</v>
      </c>
      <c r="S69" s="52">
        <f>SUM(J69+G69+D69)</f>
        <v>0</v>
      </c>
      <c r="T69" s="51"/>
      <c r="U69" s="50">
        <v>18</v>
      </c>
    </row>
    <row r="70" spans="1:21" x14ac:dyDescent="0.2">
      <c r="A70" s="2">
        <v>21</v>
      </c>
      <c r="B70" s="6" t="s">
        <v>164</v>
      </c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2"/>
      <c r="S70" s="52"/>
      <c r="T70" s="51"/>
      <c r="U70" s="50"/>
    </row>
    <row r="71" spans="1:21" x14ac:dyDescent="0.2">
      <c r="A71" s="2"/>
      <c r="B71" s="4" t="s">
        <v>165</v>
      </c>
      <c r="C71" s="51">
        <v>0</v>
      </c>
      <c r="D71" s="51"/>
      <c r="E71" s="51"/>
      <c r="F71" s="51">
        <v>0</v>
      </c>
      <c r="G71" s="51"/>
      <c r="H71" s="51"/>
      <c r="I71" s="51">
        <v>5263200</v>
      </c>
      <c r="J71" s="51"/>
      <c r="K71" s="51"/>
      <c r="L71" s="51"/>
      <c r="M71" s="51"/>
      <c r="N71" s="51"/>
      <c r="O71" s="51"/>
      <c r="P71" s="51"/>
      <c r="Q71" s="51"/>
      <c r="R71" s="52">
        <f>SUM(I71+F71+C71)</f>
        <v>5263200</v>
      </c>
      <c r="S71" s="52">
        <f>SUM(J71+G71+D71)</f>
        <v>0</v>
      </c>
      <c r="T71" s="51"/>
      <c r="U71" s="50"/>
    </row>
    <row r="72" spans="1:21" x14ac:dyDescent="0.2">
      <c r="A72" s="2">
        <v>22</v>
      </c>
      <c r="B72" s="6" t="s">
        <v>166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2"/>
      <c r="S72" s="52"/>
      <c r="T72" s="51"/>
      <c r="U72" s="50"/>
    </row>
    <row r="73" spans="1:21" x14ac:dyDescent="0.2">
      <c r="A73" s="2"/>
      <c r="B73" s="4" t="s">
        <v>167</v>
      </c>
      <c r="C73" s="51">
        <v>4000000</v>
      </c>
      <c r="D73" s="51"/>
      <c r="E73" s="51"/>
      <c r="F73" s="51">
        <v>700000</v>
      </c>
      <c r="G73" s="51"/>
      <c r="H73" s="51"/>
      <c r="I73" s="51">
        <v>0</v>
      </c>
      <c r="J73" s="51"/>
      <c r="K73" s="51"/>
      <c r="L73" s="51"/>
      <c r="M73" s="51"/>
      <c r="N73" s="51"/>
      <c r="O73" s="51"/>
      <c r="P73" s="51"/>
      <c r="Q73" s="51"/>
      <c r="R73" s="52">
        <f>SUM(I73+F73+C73)</f>
        <v>4700000</v>
      </c>
      <c r="S73" s="52">
        <f>SUM(J73+G73+D73)</f>
        <v>0</v>
      </c>
      <c r="T73" s="51"/>
      <c r="U73" s="50"/>
    </row>
    <row r="74" spans="1:21" x14ac:dyDescent="0.2">
      <c r="A74" s="2">
        <v>23</v>
      </c>
      <c r="B74" s="9" t="s">
        <v>71</v>
      </c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2"/>
      <c r="S74" s="52"/>
      <c r="T74" s="51"/>
      <c r="U74" s="50"/>
    </row>
    <row r="75" spans="1:21" x14ac:dyDescent="0.2">
      <c r="A75" s="2"/>
      <c r="B75" s="4" t="s">
        <v>168</v>
      </c>
      <c r="C75" s="51">
        <v>5676400</v>
      </c>
      <c r="D75" s="51"/>
      <c r="E75" s="51"/>
      <c r="F75" s="51">
        <v>1015570</v>
      </c>
      <c r="G75" s="51"/>
      <c r="H75" s="51"/>
      <c r="I75" s="51">
        <v>14410000</v>
      </c>
      <c r="J75" s="51"/>
      <c r="K75" s="51"/>
      <c r="L75" s="51"/>
      <c r="M75" s="51"/>
      <c r="N75" s="51"/>
      <c r="O75" s="51"/>
      <c r="P75" s="51"/>
      <c r="Q75" s="51"/>
      <c r="R75" s="52">
        <f>SUM(I75+F75+C75)</f>
        <v>21101970</v>
      </c>
      <c r="S75" s="52">
        <f t="shared" ref="S75:S77" si="4">SUM(J75+G75+D75)</f>
        <v>0</v>
      </c>
      <c r="T75" s="51"/>
      <c r="U75" s="50">
        <v>2</v>
      </c>
    </row>
    <row r="76" spans="1:21" x14ac:dyDescent="0.2">
      <c r="A76" s="2"/>
      <c r="B76" s="4" t="s">
        <v>169</v>
      </c>
      <c r="C76" s="51">
        <v>4329400</v>
      </c>
      <c r="D76" s="51"/>
      <c r="E76" s="51"/>
      <c r="F76" s="51">
        <v>777070</v>
      </c>
      <c r="G76" s="51"/>
      <c r="H76" s="51"/>
      <c r="I76" s="51">
        <v>10951000</v>
      </c>
      <c r="J76" s="51"/>
      <c r="K76" s="51"/>
      <c r="L76" s="51"/>
      <c r="M76" s="51"/>
      <c r="N76" s="51"/>
      <c r="O76" s="51"/>
      <c r="P76" s="51"/>
      <c r="Q76" s="51"/>
      <c r="R76" s="52">
        <f>SUM(I76+F76+C76)</f>
        <v>16057470</v>
      </c>
      <c r="S76" s="52">
        <f t="shared" si="4"/>
        <v>0</v>
      </c>
      <c r="T76" s="51"/>
      <c r="U76" s="50">
        <v>1.75</v>
      </c>
    </row>
    <row r="77" spans="1:21" x14ac:dyDescent="0.2">
      <c r="A77" s="2"/>
      <c r="B77" s="8" t="s">
        <v>33</v>
      </c>
      <c r="C77" s="52">
        <f>SUM(C68:C76)</f>
        <v>79596253</v>
      </c>
      <c r="D77" s="52">
        <f>SUM(D68:D76)</f>
        <v>0</v>
      </c>
      <c r="E77" s="52"/>
      <c r="F77" s="52">
        <f>SUM(F67:F76)</f>
        <v>14190607</v>
      </c>
      <c r="G77" s="52">
        <f>SUM(G67:G76)</f>
        <v>0</v>
      </c>
      <c r="H77" s="52"/>
      <c r="I77" s="52">
        <f>SUM(I67:I76)</f>
        <v>32573457</v>
      </c>
      <c r="J77" s="52">
        <f>SUM(J67:J76)</f>
        <v>0</v>
      </c>
      <c r="K77" s="52"/>
      <c r="L77" s="52"/>
      <c r="M77" s="52"/>
      <c r="N77" s="52"/>
      <c r="O77" s="52"/>
      <c r="P77" s="52"/>
      <c r="Q77" s="52"/>
      <c r="R77" s="52">
        <f>SUM(I77+F77+C77)</f>
        <v>126360317</v>
      </c>
      <c r="S77" s="52">
        <f t="shared" si="4"/>
        <v>0</v>
      </c>
      <c r="T77" s="52"/>
      <c r="U77" s="54">
        <f>SUM(U69:U76)</f>
        <v>21.75</v>
      </c>
    </row>
    <row r="78" spans="1:21" x14ac:dyDescent="0.2">
      <c r="A78" s="2"/>
      <c r="B78" s="4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2"/>
      <c r="S78" s="51"/>
      <c r="T78" s="51"/>
      <c r="U78" s="50"/>
    </row>
    <row r="79" spans="1:21" x14ac:dyDescent="0.2">
      <c r="A79" s="2"/>
      <c r="B79" s="8" t="s">
        <v>73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2"/>
      <c r="S79" s="51"/>
      <c r="T79" s="51"/>
      <c r="U79" s="50"/>
    </row>
    <row r="80" spans="1:21" x14ac:dyDescent="0.2">
      <c r="A80" s="2"/>
      <c r="B80" s="6" t="s">
        <v>34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2"/>
      <c r="S80" s="51"/>
      <c r="T80" s="51"/>
      <c r="U80" s="50"/>
    </row>
    <row r="81" spans="1:21" x14ac:dyDescent="0.2">
      <c r="A81" s="2">
        <v>24</v>
      </c>
      <c r="B81" s="9" t="s">
        <v>74</v>
      </c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2"/>
      <c r="S81" s="51"/>
      <c r="T81" s="51"/>
      <c r="U81" s="50"/>
    </row>
    <row r="82" spans="1:21" x14ac:dyDescent="0.2">
      <c r="A82" s="2"/>
      <c r="B82" s="4" t="s">
        <v>170</v>
      </c>
      <c r="C82" s="51">
        <v>9710400</v>
      </c>
      <c r="D82" s="51"/>
      <c r="E82" s="51"/>
      <c r="F82" s="51">
        <v>1900000</v>
      </c>
      <c r="G82" s="51"/>
      <c r="H82" s="51"/>
      <c r="I82" s="51">
        <v>7696200</v>
      </c>
      <c r="J82" s="51"/>
      <c r="K82" s="51"/>
      <c r="L82" s="51"/>
      <c r="M82" s="51"/>
      <c r="N82" s="51"/>
      <c r="O82" s="51"/>
      <c r="P82" s="51"/>
      <c r="Q82" s="51"/>
      <c r="R82" s="52">
        <f>SUM(I82+F82+C82)</f>
        <v>19306600</v>
      </c>
      <c r="S82" s="52">
        <f>SUM(J82+G82+D82)</f>
        <v>0</v>
      </c>
      <c r="T82" s="51"/>
      <c r="U82" s="50">
        <v>3</v>
      </c>
    </row>
    <row r="83" spans="1:21" x14ac:dyDescent="0.2">
      <c r="A83" s="2"/>
      <c r="B83" s="8" t="s">
        <v>69</v>
      </c>
      <c r="C83" s="52">
        <f>SUM(C82)</f>
        <v>9710400</v>
      </c>
      <c r="D83" s="52">
        <f>SUM(D82)</f>
        <v>0</v>
      </c>
      <c r="E83" s="52"/>
      <c r="F83" s="52">
        <f>SUM(F82)</f>
        <v>1900000</v>
      </c>
      <c r="G83" s="52">
        <f>SUM(G82)</f>
        <v>0</v>
      </c>
      <c r="H83" s="52"/>
      <c r="I83" s="52">
        <f>SUM(I82)</f>
        <v>7696200</v>
      </c>
      <c r="J83" s="52">
        <f>SUM(J82)</f>
        <v>0</v>
      </c>
      <c r="K83" s="51"/>
      <c r="L83" s="51"/>
      <c r="M83" s="51"/>
      <c r="N83" s="51"/>
      <c r="O83" s="51"/>
      <c r="P83" s="51"/>
      <c r="Q83" s="51"/>
      <c r="R83" s="52">
        <f>SUM(I83+F83+C83)</f>
        <v>19306600</v>
      </c>
      <c r="S83" s="52">
        <f>SUM(J83+G83+D83)</f>
        <v>0</v>
      </c>
      <c r="T83" s="51"/>
      <c r="U83" s="54">
        <f>SUM(U82)</f>
        <v>3</v>
      </c>
    </row>
    <row r="84" spans="1:21" x14ac:dyDescent="0.2">
      <c r="A84" s="2"/>
      <c r="B84" s="4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2"/>
      <c r="S84" s="51"/>
      <c r="T84" s="51"/>
      <c r="U84" s="50"/>
    </row>
    <row r="85" spans="1:21" x14ac:dyDescent="0.2">
      <c r="A85" s="2"/>
      <c r="B85" s="8" t="s">
        <v>76</v>
      </c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2"/>
      <c r="S85" s="51"/>
      <c r="T85" s="51"/>
      <c r="U85" s="50"/>
    </row>
    <row r="86" spans="1:21" x14ac:dyDescent="0.2">
      <c r="A86" s="2"/>
      <c r="B86" s="6" t="s">
        <v>34</v>
      </c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2"/>
      <c r="S86" s="51"/>
      <c r="T86" s="51"/>
      <c r="U86" s="50"/>
    </row>
    <row r="87" spans="1:21" x14ac:dyDescent="0.2">
      <c r="A87" s="2">
        <v>25</v>
      </c>
      <c r="B87" s="9" t="s">
        <v>171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2"/>
      <c r="S87" s="51"/>
      <c r="T87" s="51"/>
      <c r="U87" s="50"/>
    </row>
    <row r="88" spans="1:21" x14ac:dyDescent="0.2">
      <c r="A88" s="2"/>
      <c r="B88" s="4" t="s">
        <v>172</v>
      </c>
      <c r="C88" s="51">
        <v>19541961</v>
      </c>
      <c r="D88" s="51"/>
      <c r="E88" s="51"/>
      <c r="F88" s="51">
        <v>3367879</v>
      </c>
      <c r="G88" s="51"/>
      <c r="H88" s="51"/>
      <c r="I88" s="51">
        <v>2886987</v>
      </c>
      <c r="J88" s="51"/>
      <c r="K88" s="51"/>
      <c r="L88" s="51"/>
      <c r="M88" s="51"/>
      <c r="N88" s="51"/>
      <c r="O88" s="51"/>
      <c r="P88" s="51"/>
      <c r="Q88" s="51"/>
      <c r="R88" s="52">
        <f>SUM(I88+F88+C88)</f>
        <v>25796827</v>
      </c>
      <c r="S88" s="52">
        <f>SUM(J88+G88+D88)</f>
        <v>0</v>
      </c>
      <c r="T88" s="51"/>
      <c r="U88" s="50">
        <f>4+0.5</f>
        <v>4.5</v>
      </c>
    </row>
    <row r="89" spans="1:21" x14ac:dyDescent="0.2">
      <c r="A89" s="2">
        <v>26</v>
      </c>
      <c r="B89" s="9" t="s">
        <v>77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2"/>
      <c r="S89" s="51"/>
      <c r="T89" s="51"/>
      <c r="U89" s="50"/>
    </row>
    <row r="90" spans="1:21" x14ac:dyDescent="0.2">
      <c r="A90" s="2"/>
      <c r="B90" s="4" t="s">
        <v>173</v>
      </c>
      <c r="C90" s="51">
        <v>6670394</v>
      </c>
      <c r="D90" s="51"/>
      <c r="E90" s="51"/>
      <c r="F90" s="51">
        <v>1182620</v>
      </c>
      <c r="G90" s="51"/>
      <c r="H90" s="51"/>
      <c r="I90" s="51">
        <v>9522236</v>
      </c>
      <c r="J90" s="51"/>
      <c r="K90" s="51"/>
      <c r="L90" s="51"/>
      <c r="M90" s="51"/>
      <c r="N90" s="51"/>
      <c r="O90" s="51"/>
      <c r="P90" s="51"/>
      <c r="Q90" s="51"/>
      <c r="R90" s="52">
        <f>SUM(I90+F90+C90)</f>
        <v>17375250</v>
      </c>
      <c r="S90" s="52">
        <f>SUM(J90+G90+D90)</f>
        <v>0</v>
      </c>
      <c r="T90" s="51"/>
      <c r="U90" s="50">
        <v>2</v>
      </c>
    </row>
    <row r="91" spans="1:21" x14ac:dyDescent="0.2">
      <c r="A91" s="2">
        <v>27</v>
      </c>
      <c r="B91" s="9" t="s">
        <v>79</v>
      </c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2"/>
      <c r="S91" s="51"/>
      <c r="T91" s="51"/>
      <c r="U91" s="50"/>
    </row>
    <row r="92" spans="1:21" x14ac:dyDescent="0.2">
      <c r="A92" s="2"/>
      <c r="B92" s="4" t="s">
        <v>174</v>
      </c>
      <c r="C92" s="51">
        <v>6105244</v>
      </c>
      <c r="D92" s="51"/>
      <c r="E92" s="51"/>
      <c r="F92" s="51">
        <v>1085220</v>
      </c>
      <c r="G92" s="51"/>
      <c r="H92" s="51"/>
      <c r="I92" s="51">
        <v>702401</v>
      </c>
      <c r="J92" s="51"/>
      <c r="K92" s="51"/>
      <c r="L92" s="51"/>
      <c r="M92" s="51"/>
      <c r="N92" s="51"/>
      <c r="O92" s="51"/>
      <c r="P92" s="51"/>
      <c r="Q92" s="51"/>
      <c r="R92" s="52">
        <f>SUM(I92+F92+C92)</f>
        <v>7892865</v>
      </c>
      <c r="S92" s="52">
        <f>SUM(J92+G92+D92)</f>
        <v>0</v>
      </c>
      <c r="T92" s="51"/>
      <c r="U92" s="50">
        <v>2</v>
      </c>
    </row>
    <row r="93" spans="1:21" x14ac:dyDescent="0.2">
      <c r="A93" s="2">
        <v>28</v>
      </c>
      <c r="B93" s="9" t="s">
        <v>175</v>
      </c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2"/>
      <c r="S93" s="51"/>
      <c r="T93" s="51"/>
      <c r="U93" s="50"/>
    </row>
    <row r="94" spans="1:21" x14ac:dyDescent="0.2">
      <c r="A94" s="2"/>
      <c r="B94" s="4" t="s">
        <v>176</v>
      </c>
      <c r="C94" s="51">
        <v>3552483</v>
      </c>
      <c r="D94" s="51"/>
      <c r="E94" s="51"/>
      <c r="F94" s="51">
        <v>603836</v>
      </c>
      <c r="G94" s="51"/>
      <c r="H94" s="51"/>
      <c r="I94" s="51">
        <v>1036176</v>
      </c>
      <c r="J94" s="51"/>
      <c r="K94" s="51"/>
      <c r="L94" s="51"/>
      <c r="M94" s="51"/>
      <c r="N94" s="51"/>
      <c r="O94" s="51"/>
      <c r="P94" s="51"/>
      <c r="Q94" s="51"/>
      <c r="R94" s="52">
        <f>SUM(I94+F94+C94)</f>
        <v>5192495</v>
      </c>
      <c r="S94" s="52">
        <f>SUM(J94+G94+D94)</f>
        <v>0</v>
      </c>
      <c r="T94" s="51"/>
      <c r="U94" s="50">
        <v>1</v>
      </c>
    </row>
    <row r="95" spans="1:21" x14ac:dyDescent="0.2">
      <c r="A95" s="2"/>
      <c r="B95" s="8" t="s">
        <v>69</v>
      </c>
      <c r="C95" s="52">
        <f>SUM(C86:C94)</f>
        <v>35870082</v>
      </c>
      <c r="D95" s="52">
        <f>SUM(D86:D94)</f>
        <v>0</v>
      </c>
      <c r="E95" s="52"/>
      <c r="F95" s="52">
        <f>SUM(F88:F94)</f>
        <v>6239555</v>
      </c>
      <c r="G95" s="52">
        <f>SUM(G88:G94)</f>
        <v>0</v>
      </c>
      <c r="H95" s="52"/>
      <c r="I95" s="52">
        <f>SUM(I88:I94)</f>
        <v>14147800</v>
      </c>
      <c r="J95" s="52">
        <f>SUM(J88:J94)</f>
        <v>0</v>
      </c>
      <c r="K95" s="52"/>
      <c r="L95" s="52"/>
      <c r="M95" s="52"/>
      <c r="N95" s="52"/>
      <c r="O95" s="52"/>
      <c r="P95" s="52"/>
      <c r="Q95" s="52"/>
      <c r="R95" s="52">
        <f>SUM(I95+F95+C95)</f>
        <v>56257437</v>
      </c>
      <c r="S95" s="52">
        <f>SUM(J95+G95+D95)</f>
        <v>0</v>
      </c>
      <c r="T95" s="52"/>
      <c r="U95" s="54">
        <f>SUM(U88:U94)</f>
        <v>9.5</v>
      </c>
    </row>
    <row r="96" spans="1:21" x14ac:dyDescent="0.2">
      <c r="A96" s="2"/>
      <c r="B96" s="4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2"/>
      <c r="S96" s="51"/>
      <c r="T96" s="51"/>
      <c r="U96" s="50"/>
    </row>
    <row r="97" spans="1:21" x14ac:dyDescent="0.2">
      <c r="A97" s="2"/>
      <c r="B97" s="8" t="s">
        <v>177</v>
      </c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2"/>
      <c r="S97" s="51"/>
      <c r="T97" s="51"/>
      <c r="U97" s="50"/>
    </row>
    <row r="98" spans="1:21" x14ac:dyDescent="0.2">
      <c r="A98" s="2"/>
      <c r="B98" s="6" t="s">
        <v>34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2"/>
      <c r="S98" s="51"/>
      <c r="T98" s="51"/>
      <c r="U98" s="50"/>
    </row>
    <row r="99" spans="1:21" x14ac:dyDescent="0.2">
      <c r="A99" s="2">
        <v>29</v>
      </c>
      <c r="B99" s="9" t="s">
        <v>53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2"/>
      <c r="S99" s="51"/>
      <c r="T99" s="51"/>
      <c r="U99" s="50"/>
    </row>
    <row r="100" spans="1:21" x14ac:dyDescent="0.2">
      <c r="A100" s="2"/>
      <c r="B100" s="4" t="s">
        <v>178</v>
      </c>
      <c r="C100" s="51">
        <v>58958443</v>
      </c>
      <c r="D100" s="51"/>
      <c r="E100" s="51"/>
      <c r="F100" s="51">
        <v>10561063</v>
      </c>
      <c r="G100" s="51"/>
      <c r="H100" s="51"/>
      <c r="I100" s="51">
        <v>9550400</v>
      </c>
      <c r="J100" s="51"/>
      <c r="K100" s="51"/>
      <c r="L100" s="51"/>
      <c r="M100" s="51"/>
      <c r="N100" s="51"/>
      <c r="O100" s="51"/>
      <c r="P100" s="51"/>
      <c r="Q100" s="51"/>
      <c r="R100" s="52">
        <f>SUM(F100+C100+I100+L100)</f>
        <v>79069906</v>
      </c>
      <c r="S100" s="52">
        <f>SUM(G100+D100+J100+M100)</f>
        <v>0</v>
      </c>
      <c r="T100" s="51"/>
      <c r="U100" s="50">
        <v>15</v>
      </c>
    </row>
    <row r="101" spans="1:21" x14ac:dyDescent="0.2">
      <c r="A101" s="2">
        <v>30</v>
      </c>
      <c r="B101" s="9" t="s">
        <v>179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2"/>
      <c r="S101" s="51"/>
      <c r="T101" s="51"/>
      <c r="U101" s="50"/>
    </row>
    <row r="102" spans="1:21" x14ac:dyDescent="0.2">
      <c r="A102" s="2"/>
      <c r="B102" s="4" t="s">
        <v>180</v>
      </c>
      <c r="C102" s="51">
        <v>9432886</v>
      </c>
      <c r="D102" s="51"/>
      <c r="E102" s="51"/>
      <c r="F102" s="51">
        <v>1573538</v>
      </c>
      <c r="G102" s="51"/>
      <c r="H102" s="51"/>
      <c r="I102" s="51">
        <v>457200</v>
      </c>
      <c r="J102" s="51"/>
      <c r="K102" s="51"/>
      <c r="L102" s="51"/>
      <c r="M102" s="51"/>
      <c r="N102" s="51"/>
      <c r="O102" s="51"/>
      <c r="P102" s="51"/>
      <c r="Q102" s="51"/>
      <c r="R102" s="52">
        <f t="shared" ref="R102:S105" si="5">SUM(F102+C102+I102+L102)</f>
        <v>11463624</v>
      </c>
      <c r="S102" s="52">
        <f t="shared" si="5"/>
        <v>0</v>
      </c>
      <c r="T102" s="51"/>
      <c r="U102" s="50">
        <v>3</v>
      </c>
    </row>
    <row r="103" spans="1:21" x14ac:dyDescent="0.2">
      <c r="A103" s="2">
        <v>31</v>
      </c>
      <c r="B103" s="6" t="s">
        <v>156</v>
      </c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2"/>
      <c r="S103" s="52"/>
      <c r="T103" s="51"/>
      <c r="U103" s="50"/>
    </row>
    <row r="104" spans="1:21" x14ac:dyDescent="0.2">
      <c r="A104" s="2"/>
      <c r="B104" s="4" t="s">
        <v>157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>
        <v>0</v>
      </c>
      <c r="M104" s="51"/>
      <c r="N104" s="51"/>
      <c r="O104" s="51"/>
      <c r="P104" s="51"/>
      <c r="Q104" s="51"/>
      <c r="R104" s="52">
        <f t="shared" si="5"/>
        <v>0</v>
      </c>
      <c r="S104" s="52">
        <f t="shared" si="5"/>
        <v>0</v>
      </c>
      <c r="T104" s="51"/>
      <c r="U104" s="50"/>
    </row>
    <row r="105" spans="1:21" x14ac:dyDescent="0.2">
      <c r="A105" s="2"/>
      <c r="B105" s="8" t="s">
        <v>69</v>
      </c>
      <c r="C105" s="52">
        <f>SUM(C99:C104)</f>
        <v>68391329</v>
      </c>
      <c r="D105" s="52">
        <f t="shared" ref="D105:M105" si="6">SUM(D99:D104)</f>
        <v>0</v>
      </c>
      <c r="E105" s="52"/>
      <c r="F105" s="52">
        <f t="shared" si="6"/>
        <v>12134601</v>
      </c>
      <c r="G105" s="52">
        <f t="shared" si="6"/>
        <v>0</v>
      </c>
      <c r="H105" s="52"/>
      <c r="I105" s="52">
        <f t="shared" si="6"/>
        <v>10007600</v>
      </c>
      <c r="J105" s="52">
        <f t="shared" si="6"/>
        <v>0</v>
      </c>
      <c r="K105" s="52"/>
      <c r="L105" s="52">
        <f t="shared" si="6"/>
        <v>0</v>
      </c>
      <c r="M105" s="52">
        <f t="shared" si="6"/>
        <v>0</v>
      </c>
      <c r="N105" s="52"/>
      <c r="O105" s="52"/>
      <c r="P105" s="52"/>
      <c r="Q105" s="52"/>
      <c r="R105" s="52">
        <f t="shared" si="5"/>
        <v>90533530</v>
      </c>
      <c r="S105" s="52">
        <f>SUM(S100:S102)</f>
        <v>0</v>
      </c>
      <c r="T105" s="51"/>
      <c r="U105" s="54">
        <f>SUM(U100:U102)</f>
        <v>18</v>
      </c>
    </row>
    <row r="106" spans="1:21" x14ac:dyDescent="0.2">
      <c r="A106" s="2"/>
      <c r="B106" s="8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2"/>
      <c r="S106" s="51"/>
      <c r="T106" s="51"/>
      <c r="U106" s="50"/>
    </row>
    <row r="107" spans="1:21" x14ac:dyDescent="0.2">
      <c r="A107" s="2"/>
      <c r="B107" s="8" t="s">
        <v>81</v>
      </c>
      <c r="C107" s="52">
        <f>SUM(C105+C95+C83+C77+C61)</f>
        <v>231225813</v>
      </c>
      <c r="D107" s="52">
        <f>SUM(D105+D95+D83+D77+D61)</f>
        <v>0</v>
      </c>
      <c r="E107" s="52"/>
      <c r="F107" s="52">
        <f>SUM(F105+F95+F83+F77+F61)</f>
        <v>40961822</v>
      </c>
      <c r="G107" s="52">
        <f>SUM(G105+G95+G83+G77+G61)</f>
        <v>0</v>
      </c>
      <c r="H107" s="52"/>
      <c r="I107" s="52">
        <f>SUM(I105+I95+I83+I77+I61)</f>
        <v>124916314.25</v>
      </c>
      <c r="J107" s="52">
        <f>SUM(J105+J95+J83+J77+J61)</f>
        <v>0</v>
      </c>
      <c r="K107" s="52"/>
      <c r="L107" s="52">
        <f>SUM(L105+L95+L83+L77+L61)</f>
        <v>1500000</v>
      </c>
      <c r="M107" s="52">
        <f>SUM(M105+M95+M83+M77+M61)</f>
        <v>0</v>
      </c>
      <c r="N107" s="52"/>
      <c r="O107" s="52">
        <f>SUM(O105+O95+O83+O77+O61)</f>
        <v>9849180</v>
      </c>
      <c r="P107" s="52">
        <f>SUM(P105+P95+P83+P77+P61)</f>
        <v>0</v>
      </c>
      <c r="Q107" s="52"/>
      <c r="R107" s="52">
        <f>SUM(R105+R95+R83+R77+R61)</f>
        <v>408453129.25</v>
      </c>
      <c r="S107" s="52">
        <f>SUM(S105+S95+S83+S77+S61)</f>
        <v>0</v>
      </c>
      <c r="T107" s="51"/>
      <c r="U107" s="54">
        <f>SUM(U105+U83+U95+U61)</f>
        <v>49.5</v>
      </c>
    </row>
    <row r="108" spans="1:21" x14ac:dyDescent="0.2">
      <c r="B108" s="14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48"/>
      <c r="U108" s="49"/>
    </row>
    <row r="109" spans="1:21" x14ac:dyDescent="0.2">
      <c r="B109" s="14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48"/>
      <c r="U109" s="49"/>
    </row>
    <row r="110" spans="1:21" x14ac:dyDescent="0.2">
      <c r="B110" s="14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48"/>
      <c r="U110" s="49"/>
    </row>
    <row r="111" spans="1:21" x14ac:dyDescent="0.2"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48"/>
      <c r="U111" s="49"/>
    </row>
    <row r="112" spans="1:21" x14ac:dyDescent="0.2"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48"/>
      <c r="U112" s="49"/>
    </row>
    <row r="113" spans="2:21" x14ac:dyDescent="0.2">
      <c r="B113" s="14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48"/>
      <c r="U113" s="49"/>
    </row>
    <row r="114" spans="2:21" x14ac:dyDescent="0.2">
      <c r="B114" s="14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48"/>
      <c r="U114" s="49"/>
    </row>
    <row r="115" spans="2:21" x14ac:dyDescent="0.2">
      <c r="B115" s="14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48"/>
      <c r="U115" s="49"/>
    </row>
    <row r="116" spans="2:21" x14ac:dyDescent="0.2">
      <c r="B116" s="14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48"/>
      <c r="U116" s="49"/>
    </row>
    <row r="117" spans="2:21" x14ac:dyDescent="0.2"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48"/>
      <c r="U117" s="49"/>
    </row>
    <row r="118" spans="2:21" x14ac:dyDescent="0.2"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48"/>
      <c r="U118" s="49"/>
    </row>
    <row r="119" spans="2:21" x14ac:dyDescent="0.2">
      <c r="B119" s="14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48"/>
      <c r="U119" s="49"/>
    </row>
    <row r="120" spans="2:21" x14ac:dyDescent="0.2">
      <c r="B120" s="14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48"/>
      <c r="U120" s="49"/>
    </row>
    <row r="121" spans="2:21" x14ac:dyDescent="0.2">
      <c r="B121" s="1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48"/>
      <c r="U121" s="49"/>
    </row>
    <row r="122" spans="2:21" x14ac:dyDescent="0.2"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48"/>
      <c r="U122" s="49"/>
    </row>
    <row r="123" spans="2:21" x14ac:dyDescent="0.2">
      <c r="B123" s="1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48"/>
      <c r="U123" s="49"/>
    </row>
    <row r="124" spans="2:21" x14ac:dyDescent="0.2">
      <c r="B124" s="14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48"/>
      <c r="U124" s="49"/>
    </row>
    <row r="125" spans="2:21" x14ac:dyDescent="0.2">
      <c r="B125" s="14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48"/>
      <c r="U125" s="49"/>
    </row>
    <row r="126" spans="2:21" x14ac:dyDescent="0.2"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48"/>
      <c r="U126" s="49"/>
    </row>
    <row r="127" spans="2:21" x14ac:dyDescent="0.2"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48"/>
      <c r="U127" s="49"/>
    </row>
    <row r="128" spans="2:21" x14ac:dyDescent="0.2"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48"/>
      <c r="U128" s="49"/>
    </row>
    <row r="129" spans="2:21" x14ac:dyDescent="0.2"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48"/>
      <c r="U129" s="49"/>
    </row>
    <row r="130" spans="2:21" x14ac:dyDescent="0.2"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48"/>
      <c r="U130" s="49"/>
    </row>
    <row r="131" spans="2:21" x14ac:dyDescent="0.2">
      <c r="B131" s="14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48"/>
      <c r="U131" s="49"/>
    </row>
  </sheetData>
  <mergeCells count="7">
    <mergeCell ref="B1:U1"/>
    <mergeCell ref="C4:E4"/>
    <mergeCell ref="F4:H4"/>
    <mergeCell ref="I4:K4"/>
    <mergeCell ref="L4:N4"/>
    <mergeCell ref="O4:Q4"/>
    <mergeCell ref="R4:T4"/>
  </mergeCells>
  <pageMargins left="0.59055118110236227" right="0.59055118110236227" top="0.39370078740157483" bottom="0" header="0.19685039370078741" footer="0.19685039370078741"/>
  <pageSetup paperSize="8" scale="97" orientation="landscape" r:id="rId1"/>
  <headerFooter alignWithMargins="0">
    <oddHeader>&amp;C7. melléklet az _/2020. (_._.) önkormányzati rendelethez
&amp;R&amp;8adatok Forintban</oddHeader>
  </headerFooter>
  <rowBreaks count="1" manualBreakCount="1">
    <brk id="61" max="20" man="1"/>
  </rowBreaks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57"/>
  <sheetViews>
    <sheetView topLeftCell="A19" zoomScale="120" zoomScaleNormal="120" workbookViewId="0">
      <selection activeCell="J49" sqref="J49"/>
    </sheetView>
  </sheetViews>
  <sheetFormatPr defaultRowHeight="12.75" x14ac:dyDescent="0.2"/>
  <cols>
    <col min="1" max="1" width="2.7109375" style="56" bestFit="1" customWidth="1"/>
    <col min="2" max="2" width="46.7109375" style="56" customWidth="1"/>
    <col min="3" max="14" width="12.7109375" style="56" customWidth="1"/>
    <col min="15" max="15" width="8.28515625" style="56" customWidth="1"/>
    <col min="16" max="16384" width="9.140625" style="56"/>
  </cols>
  <sheetData>
    <row r="1" spans="1:14" x14ac:dyDescent="0.2">
      <c r="A1" s="55"/>
      <c r="B1" s="118" t="s">
        <v>181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x14ac:dyDescent="0.2">
      <c r="A2" s="5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x14ac:dyDescent="0.2">
      <c r="A3" s="50"/>
      <c r="B3" s="58" t="s">
        <v>111</v>
      </c>
      <c r="C3" s="59" t="s">
        <v>182</v>
      </c>
      <c r="D3" s="59" t="s">
        <v>3</v>
      </c>
      <c r="E3" s="59" t="s">
        <v>4</v>
      </c>
      <c r="F3" s="59" t="s">
        <v>183</v>
      </c>
      <c r="G3" s="59" t="s">
        <v>6</v>
      </c>
      <c r="H3" s="59" t="s">
        <v>7</v>
      </c>
      <c r="I3" s="59" t="s">
        <v>8</v>
      </c>
      <c r="J3" s="59" t="s">
        <v>9</v>
      </c>
      <c r="K3" s="59" t="s">
        <v>10</v>
      </c>
      <c r="L3" s="59" t="s">
        <v>11</v>
      </c>
      <c r="M3" s="59" t="s">
        <v>12</v>
      </c>
      <c r="N3" s="59" t="s">
        <v>13</v>
      </c>
    </row>
    <row r="4" spans="1:14" x14ac:dyDescent="0.2">
      <c r="A4" s="50"/>
      <c r="B4" s="58"/>
      <c r="C4" s="119" t="s">
        <v>100</v>
      </c>
      <c r="D4" s="119"/>
      <c r="E4" s="119"/>
      <c r="F4" s="119" t="s">
        <v>101</v>
      </c>
      <c r="G4" s="119"/>
      <c r="H4" s="119"/>
      <c r="I4" s="119" t="s">
        <v>184</v>
      </c>
      <c r="J4" s="119"/>
      <c r="K4" s="119"/>
      <c r="L4" s="120" t="s">
        <v>33</v>
      </c>
      <c r="M4" s="121"/>
      <c r="N4" s="122"/>
    </row>
    <row r="5" spans="1:14" x14ac:dyDescent="0.2">
      <c r="A5" s="50"/>
      <c r="B5" s="61"/>
      <c r="C5" s="62" t="s">
        <v>35</v>
      </c>
      <c r="D5" s="62" t="s">
        <v>185</v>
      </c>
      <c r="E5" s="62" t="s">
        <v>37</v>
      </c>
      <c r="F5" s="62" t="s">
        <v>35</v>
      </c>
      <c r="G5" s="62" t="s">
        <v>36</v>
      </c>
      <c r="H5" s="62" t="s">
        <v>37</v>
      </c>
      <c r="I5" s="62" t="s">
        <v>186</v>
      </c>
      <c r="J5" s="62" t="s">
        <v>36</v>
      </c>
      <c r="K5" s="62" t="s">
        <v>37</v>
      </c>
      <c r="L5" s="62" t="s">
        <v>186</v>
      </c>
      <c r="M5" s="62" t="s">
        <v>36</v>
      </c>
      <c r="N5" s="62" t="s">
        <v>37</v>
      </c>
    </row>
    <row r="6" spans="1:14" x14ac:dyDescent="0.2">
      <c r="A6" s="50"/>
      <c r="B6" s="58" t="s">
        <v>38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x14ac:dyDescent="0.2">
      <c r="A7" s="50"/>
      <c r="B7" s="61" t="s">
        <v>34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x14ac:dyDescent="0.2">
      <c r="A8" s="50">
        <v>1</v>
      </c>
      <c r="B8" s="63" t="s">
        <v>67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 x14ac:dyDescent="0.2">
      <c r="A9" s="50"/>
      <c r="B9" s="61" t="s">
        <v>187</v>
      </c>
      <c r="C9" s="62"/>
      <c r="D9" s="62"/>
      <c r="E9" s="62"/>
      <c r="F9" s="62"/>
      <c r="G9" s="62"/>
      <c r="H9" s="62"/>
      <c r="I9" s="51">
        <v>600000</v>
      </c>
      <c r="J9" s="62"/>
      <c r="K9" s="62"/>
      <c r="L9" s="64">
        <f>C9+F9+I9</f>
        <v>600000</v>
      </c>
      <c r="M9" s="62"/>
      <c r="N9" s="62"/>
    </row>
    <row r="10" spans="1:14" x14ac:dyDescent="0.2">
      <c r="A10" s="50">
        <v>2</v>
      </c>
      <c r="B10" s="63" t="s">
        <v>51</v>
      </c>
      <c r="C10" s="62"/>
      <c r="D10" s="62"/>
      <c r="E10" s="62"/>
      <c r="F10" s="62"/>
      <c r="G10" s="62"/>
      <c r="H10" s="62"/>
      <c r="I10" s="51"/>
      <c r="J10" s="62"/>
      <c r="K10" s="62"/>
      <c r="L10" s="64"/>
      <c r="M10" s="62"/>
      <c r="N10" s="62"/>
    </row>
    <row r="11" spans="1:14" x14ac:dyDescent="0.2">
      <c r="A11" s="50"/>
      <c r="B11" s="61" t="s">
        <v>188</v>
      </c>
      <c r="C11" s="51">
        <f>1000000*1.27</f>
        <v>1270000</v>
      </c>
      <c r="D11" s="62"/>
      <c r="E11" s="62"/>
      <c r="F11" s="62"/>
      <c r="G11" s="62"/>
      <c r="H11" s="62"/>
      <c r="I11" s="51"/>
      <c r="J11" s="62"/>
      <c r="K11" s="62"/>
      <c r="L11" s="64">
        <f t="shared" ref="L11:L16" si="0">C11+F11+I11</f>
        <v>1270000</v>
      </c>
      <c r="M11" s="62"/>
      <c r="N11" s="62"/>
    </row>
    <row r="12" spans="1:14" x14ac:dyDescent="0.2">
      <c r="A12" s="50"/>
      <c r="B12" s="65" t="s">
        <v>189</v>
      </c>
      <c r="C12" s="51">
        <f>1100000*1.27</f>
        <v>1397000</v>
      </c>
      <c r="D12" s="62"/>
      <c r="E12" s="62"/>
      <c r="F12" s="62"/>
      <c r="G12" s="62"/>
      <c r="H12" s="62"/>
      <c r="I12" s="51"/>
      <c r="J12" s="62"/>
      <c r="K12" s="62"/>
      <c r="L12" s="64">
        <f t="shared" si="0"/>
        <v>1397000</v>
      </c>
      <c r="M12" s="62"/>
      <c r="N12" s="62"/>
    </row>
    <row r="13" spans="1:14" x14ac:dyDescent="0.2">
      <c r="A13" s="50"/>
      <c r="B13" s="65" t="s">
        <v>133</v>
      </c>
      <c r="C13" s="51">
        <v>0</v>
      </c>
      <c r="D13" s="62"/>
      <c r="E13" s="62"/>
      <c r="F13" s="62"/>
      <c r="G13" s="62"/>
      <c r="H13" s="62"/>
      <c r="I13" s="51"/>
      <c r="J13" s="62"/>
      <c r="K13" s="62"/>
      <c r="L13" s="64">
        <f t="shared" si="0"/>
        <v>0</v>
      </c>
      <c r="M13" s="62"/>
      <c r="N13" s="62"/>
    </row>
    <row r="14" spans="1:14" x14ac:dyDescent="0.2">
      <c r="A14" s="50"/>
      <c r="B14" s="65" t="s">
        <v>134</v>
      </c>
      <c r="C14" s="51">
        <v>92138040</v>
      </c>
      <c r="D14" s="62"/>
      <c r="E14" s="62"/>
      <c r="F14" s="62"/>
      <c r="G14" s="62"/>
      <c r="H14" s="62"/>
      <c r="I14" s="51"/>
      <c r="J14" s="62"/>
      <c r="K14" s="62"/>
      <c r="L14" s="64">
        <f t="shared" si="0"/>
        <v>92138040</v>
      </c>
      <c r="M14" s="62"/>
      <c r="N14" s="62"/>
    </row>
    <row r="15" spans="1:14" x14ac:dyDescent="0.2">
      <c r="A15" s="50"/>
      <c r="B15" s="65" t="s">
        <v>135</v>
      </c>
      <c r="C15" s="51">
        <v>753119</v>
      </c>
      <c r="D15" s="62"/>
      <c r="E15" s="62"/>
      <c r="F15" s="62"/>
      <c r="G15" s="62"/>
      <c r="H15" s="62"/>
      <c r="I15" s="51"/>
      <c r="J15" s="62"/>
      <c r="K15" s="62"/>
      <c r="L15" s="64">
        <f t="shared" si="0"/>
        <v>753119</v>
      </c>
      <c r="M15" s="62"/>
      <c r="N15" s="62"/>
    </row>
    <row r="16" spans="1:14" x14ac:dyDescent="0.2">
      <c r="A16" s="50"/>
      <c r="B16" s="65" t="s">
        <v>190</v>
      </c>
      <c r="C16" s="51">
        <f>723400*1.27</f>
        <v>918718</v>
      </c>
      <c r="D16" s="62"/>
      <c r="E16" s="62"/>
      <c r="F16" s="62"/>
      <c r="G16" s="62"/>
      <c r="H16" s="62"/>
      <c r="I16" s="51"/>
      <c r="J16" s="62"/>
      <c r="K16" s="62"/>
      <c r="L16" s="64">
        <f t="shared" si="0"/>
        <v>918718</v>
      </c>
      <c r="M16" s="62"/>
      <c r="N16" s="62"/>
    </row>
    <row r="17" spans="1:14" x14ac:dyDescent="0.2">
      <c r="A17" s="50">
        <v>3</v>
      </c>
      <c r="B17" s="66" t="s">
        <v>63</v>
      </c>
      <c r="C17" s="51"/>
      <c r="D17" s="62"/>
      <c r="E17" s="62"/>
      <c r="F17" s="62"/>
      <c r="G17" s="62"/>
      <c r="H17" s="62"/>
      <c r="I17" s="51"/>
      <c r="J17" s="62"/>
      <c r="K17" s="62"/>
      <c r="L17" s="64"/>
      <c r="M17" s="62"/>
      <c r="N17" s="62"/>
    </row>
    <row r="18" spans="1:14" x14ac:dyDescent="0.2">
      <c r="A18" s="50"/>
      <c r="B18" s="65" t="s">
        <v>191</v>
      </c>
      <c r="C18" s="51">
        <v>1502000</v>
      </c>
      <c r="D18" s="62"/>
      <c r="E18" s="62"/>
      <c r="F18" s="62"/>
      <c r="G18" s="62"/>
      <c r="H18" s="62"/>
      <c r="I18" s="51"/>
      <c r="J18" s="62"/>
      <c r="K18" s="62"/>
      <c r="L18" s="64">
        <f>C18+F18+I18</f>
        <v>1502000</v>
      </c>
      <c r="M18" s="62"/>
      <c r="N18" s="62"/>
    </row>
    <row r="19" spans="1:14" x14ac:dyDescent="0.2">
      <c r="A19" s="50">
        <v>4</v>
      </c>
      <c r="B19" s="66" t="s">
        <v>65</v>
      </c>
      <c r="C19" s="51"/>
      <c r="D19" s="62"/>
      <c r="E19" s="62"/>
      <c r="F19" s="62"/>
      <c r="G19" s="62"/>
      <c r="H19" s="62"/>
      <c r="I19" s="51"/>
      <c r="J19" s="62"/>
      <c r="K19" s="62"/>
      <c r="L19" s="64"/>
      <c r="M19" s="62"/>
      <c r="N19" s="62"/>
    </row>
    <row r="20" spans="1:14" x14ac:dyDescent="0.2">
      <c r="A20" s="50"/>
      <c r="B20" s="65" t="s">
        <v>192</v>
      </c>
      <c r="C20" s="51">
        <v>63500</v>
      </c>
      <c r="D20" s="62"/>
      <c r="E20" s="62"/>
      <c r="F20" s="62"/>
      <c r="G20" s="62"/>
      <c r="H20" s="62"/>
      <c r="I20" s="51"/>
      <c r="J20" s="62"/>
      <c r="K20" s="62"/>
      <c r="L20" s="64">
        <f>C20+F20+I20</f>
        <v>63500</v>
      </c>
      <c r="M20" s="62"/>
      <c r="N20" s="62"/>
    </row>
    <row r="21" spans="1:14" x14ac:dyDescent="0.2">
      <c r="A21" s="50"/>
      <c r="B21" s="58" t="s">
        <v>69</v>
      </c>
      <c r="C21" s="52">
        <f>SUM(C8:C20)</f>
        <v>98042377</v>
      </c>
      <c r="D21" s="52">
        <f t="shared" ref="D21:K21" si="1">SUM(D8:D20)</f>
        <v>0</v>
      </c>
      <c r="E21" s="52">
        <f t="shared" si="1"/>
        <v>0</v>
      </c>
      <c r="F21" s="52">
        <f t="shared" si="1"/>
        <v>0</v>
      </c>
      <c r="G21" s="52">
        <f t="shared" si="1"/>
        <v>0</v>
      </c>
      <c r="H21" s="52">
        <f t="shared" si="1"/>
        <v>0</v>
      </c>
      <c r="I21" s="52">
        <f t="shared" si="1"/>
        <v>600000</v>
      </c>
      <c r="J21" s="52">
        <f t="shared" si="1"/>
        <v>0</v>
      </c>
      <c r="K21" s="52">
        <f t="shared" si="1"/>
        <v>0</v>
      </c>
      <c r="L21" s="52">
        <f>L9+L11+L13+L12+L14+L15+L16+L18+L20</f>
        <v>98642377</v>
      </c>
      <c r="M21" s="52">
        <f>SUM(M9)</f>
        <v>0</v>
      </c>
      <c r="N21" s="52">
        <f>SUM(N9)</f>
        <v>0</v>
      </c>
    </row>
    <row r="22" spans="1:14" x14ac:dyDescent="0.2">
      <c r="A22" s="50"/>
      <c r="B22" s="58" t="s">
        <v>70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x14ac:dyDescent="0.2">
      <c r="A23" s="50"/>
      <c r="B23" s="63" t="s">
        <v>34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s="55" customFormat="1" x14ac:dyDescent="0.2">
      <c r="A24" s="50">
        <v>5</v>
      </c>
      <c r="B24" s="66" t="s">
        <v>162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s="55" customFormat="1" x14ac:dyDescent="0.2">
      <c r="A25" s="50"/>
      <c r="B25" s="65" t="s">
        <v>163</v>
      </c>
      <c r="C25" s="51">
        <v>1016000</v>
      </c>
      <c r="D25" s="51"/>
      <c r="E25" s="51"/>
      <c r="F25" s="51"/>
      <c r="G25" s="51"/>
      <c r="H25" s="51"/>
      <c r="I25" s="51"/>
      <c r="J25" s="51"/>
      <c r="K25" s="51"/>
      <c r="L25" s="52">
        <f>SUM(C25+F25+I25)</f>
        <v>1016000</v>
      </c>
      <c r="M25" s="51"/>
      <c r="N25" s="51"/>
    </row>
    <row r="26" spans="1:14" s="55" customFormat="1" x14ac:dyDescent="0.2">
      <c r="A26" s="50">
        <v>6</v>
      </c>
      <c r="B26" s="66" t="s">
        <v>164</v>
      </c>
      <c r="C26" s="51"/>
      <c r="D26" s="51"/>
      <c r="E26" s="51"/>
      <c r="F26" s="51"/>
      <c r="G26" s="51"/>
      <c r="H26" s="51"/>
      <c r="I26" s="51"/>
      <c r="J26" s="51"/>
      <c r="K26" s="51"/>
      <c r="L26" s="52"/>
      <c r="M26" s="51"/>
      <c r="N26" s="51"/>
    </row>
    <row r="27" spans="1:14" s="55" customFormat="1" x14ac:dyDescent="0.2">
      <c r="A27" s="50"/>
      <c r="B27" s="65" t="s">
        <v>165</v>
      </c>
      <c r="C27" s="51">
        <v>889000</v>
      </c>
      <c r="D27" s="51"/>
      <c r="E27" s="51"/>
      <c r="F27" s="51"/>
      <c r="G27" s="51"/>
      <c r="H27" s="51"/>
      <c r="I27" s="51"/>
      <c r="J27" s="51"/>
      <c r="K27" s="51"/>
      <c r="L27" s="52">
        <f>SUM(C27+F27+I27)</f>
        <v>889000</v>
      </c>
      <c r="M27" s="51"/>
      <c r="N27" s="51"/>
    </row>
    <row r="28" spans="1:14" s="55" customFormat="1" x14ac:dyDescent="0.2">
      <c r="A28" s="50">
        <v>7</v>
      </c>
      <c r="B28" s="66" t="s">
        <v>71</v>
      </c>
      <c r="C28" s="51"/>
      <c r="D28" s="51"/>
      <c r="E28" s="51"/>
      <c r="F28" s="51"/>
      <c r="G28" s="51"/>
      <c r="H28" s="51"/>
      <c r="I28" s="51"/>
      <c r="J28" s="51"/>
      <c r="K28" s="51"/>
      <c r="L28" s="52"/>
      <c r="M28" s="51"/>
      <c r="N28" s="51"/>
    </row>
    <row r="29" spans="1:14" s="55" customFormat="1" x14ac:dyDescent="0.2">
      <c r="A29" s="50"/>
      <c r="B29" s="65" t="s">
        <v>168</v>
      </c>
      <c r="C29" s="51">
        <v>127000</v>
      </c>
      <c r="D29" s="51"/>
      <c r="E29" s="51"/>
      <c r="F29" s="51"/>
      <c r="G29" s="51"/>
      <c r="H29" s="51"/>
      <c r="I29" s="51"/>
      <c r="J29" s="51"/>
      <c r="K29" s="51"/>
      <c r="L29" s="52">
        <f>SUM(C29+F29+I29)</f>
        <v>127000</v>
      </c>
      <c r="M29" s="51"/>
      <c r="N29" s="51"/>
    </row>
    <row r="30" spans="1:14" s="55" customFormat="1" x14ac:dyDescent="0.2">
      <c r="A30" s="50"/>
      <c r="B30" s="65" t="s">
        <v>169</v>
      </c>
      <c r="C30" s="51">
        <v>381000</v>
      </c>
      <c r="D30" s="51"/>
      <c r="E30" s="51"/>
      <c r="F30" s="51"/>
      <c r="G30" s="51"/>
      <c r="H30" s="51"/>
      <c r="I30" s="51"/>
      <c r="J30" s="51"/>
      <c r="K30" s="51"/>
      <c r="L30" s="52">
        <f>SUM(C30+F30+I30)</f>
        <v>381000</v>
      </c>
      <c r="M30" s="51"/>
      <c r="N30" s="51"/>
    </row>
    <row r="31" spans="1:14" s="55" customFormat="1" x14ac:dyDescent="0.2">
      <c r="A31" s="50"/>
      <c r="B31" s="58" t="s">
        <v>69</v>
      </c>
      <c r="C31" s="52">
        <f>SUM(C24:C30)</f>
        <v>2413000</v>
      </c>
      <c r="D31" s="52">
        <f t="shared" ref="D31:M31" si="2">SUM(D24:D30)</f>
        <v>0</v>
      </c>
      <c r="E31" s="52">
        <f t="shared" si="2"/>
        <v>0</v>
      </c>
      <c r="F31" s="52">
        <f t="shared" si="2"/>
        <v>0</v>
      </c>
      <c r="G31" s="52">
        <f t="shared" si="2"/>
        <v>0</v>
      </c>
      <c r="H31" s="52">
        <f t="shared" si="2"/>
        <v>0</v>
      </c>
      <c r="I31" s="52">
        <f t="shared" si="2"/>
        <v>0</v>
      </c>
      <c r="J31" s="52">
        <f t="shared" si="2"/>
        <v>0</v>
      </c>
      <c r="K31" s="52">
        <f t="shared" si="2"/>
        <v>0</v>
      </c>
      <c r="L31" s="52">
        <f t="shared" si="2"/>
        <v>2413000</v>
      </c>
      <c r="M31" s="52">
        <f t="shared" si="2"/>
        <v>0</v>
      </c>
      <c r="N31" s="52"/>
    </row>
    <row r="32" spans="1:14" x14ac:dyDescent="0.2">
      <c r="A32" s="50"/>
      <c r="B32" s="58" t="s">
        <v>73</v>
      </c>
      <c r="C32" s="51"/>
      <c r="D32" s="51"/>
      <c r="E32" s="51"/>
      <c r="F32" s="51"/>
      <c r="G32" s="51"/>
      <c r="H32" s="51"/>
      <c r="I32" s="52"/>
      <c r="J32" s="52"/>
      <c r="K32" s="52"/>
      <c r="L32" s="50"/>
      <c r="M32" s="50"/>
      <c r="N32" s="50"/>
    </row>
    <row r="33" spans="1:14" x14ac:dyDescent="0.2">
      <c r="A33" s="50"/>
      <c r="B33" s="63" t="s">
        <v>34</v>
      </c>
      <c r="C33" s="51"/>
      <c r="D33" s="51"/>
      <c r="E33" s="51"/>
      <c r="F33" s="51"/>
      <c r="G33" s="51"/>
      <c r="H33" s="51"/>
      <c r="I33" s="52"/>
      <c r="J33" s="52"/>
      <c r="K33" s="52"/>
      <c r="L33" s="52"/>
      <c r="M33" s="52"/>
      <c r="N33" s="54"/>
    </row>
    <row r="34" spans="1:14" x14ac:dyDescent="0.2">
      <c r="A34" s="50">
        <v>8</v>
      </c>
      <c r="B34" s="66" t="s">
        <v>74</v>
      </c>
      <c r="C34" s="51"/>
      <c r="D34" s="51"/>
      <c r="E34" s="51"/>
      <c r="F34" s="51"/>
      <c r="G34" s="51"/>
      <c r="H34" s="51"/>
      <c r="I34" s="52"/>
      <c r="J34" s="52"/>
      <c r="K34" s="52"/>
      <c r="L34" s="52"/>
      <c r="M34" s="52"/>
      <c r="N34" s="54"/>
    </row>
    <row r="35" spans="1:14" x14ac:dyDescent="0.2">
      <c r="A35" s="50"/>
      <c r="B35" s="61" t="s">
        <v>193</v>
      </c>
      <c r="C35" s="51">
        <v>609600</v>
      </c>
      <c r="D35" s="51"/>
      <c r="E35" s="51"/>
      <c r="F35" s="51"/>
      <c r="G35" s="51"/>
      <c r="H35" s="51"/>
      <c r="I35" s="52"/>
      <c r="J35" s="52"/>
      <c r="K35" s="52"/>
      <c r="L35" s="52">
        <f t="shared" ref="L35:N36" si="3">SUM(C35+F35+I35)</f>
        <v>609600</v>
      </c>
      <c r="M35" s="52">
        <f t="shared" si="3"/>
        <v>0</v>
      </c>
      <c r="N35" s="52">
        <f t="shared" si="3"/>
        <v>0</v>
      </c>
    </row>
    <row r="36" spans="1:14" x14ac:dyDescent="0.2">
      <c r="A36" s="54"/>
      <c r="B36" s="58" t="s">
        <v>69</v>
      </c>
      <c r="C36" s="52">
        <f>SUM(C35)</f>
        <v>609600</v>
      </c>
      <c r="D36" s="52">
        <f t="shared" ref="D36:K36" si="4">SUM(D35)</f>
        <v>0</v>
      </c>
      <c r="E36" s="52">
        <f t="shared" si="4"/>
        <v>0</v>
      </c>
      <c r="F36" s="52">
        <f t="shared" si="4"/>
        <v>0</v>
      </c>
      <c r="G36" s="52">
        <f t="shared" si="4"/>
        <v>0</v>
      </c>
      <c r="H36" s="52">
        <f t="shared" si="4"/>
        <v>0</v>
      </c>
      <c r="I36" s="52">
        <f t="shared" si="4"/>
        <v>0</v>
      </c>
      <c r="J36" s="52">
        <f t="shared" si="4"/>
        <v>0</v>
      </c>
      <c r="K36" s="52">
        <f t="shared" si="4"/>
        <v>0</v>
      </c>
      <c r="L36" s="52">
        <f t="shared" si="3"/>
        <v>609600</v>
      </c>
      <c r="M36" s="52">
        <f t="shared" si="3"/>
        <v>0</v>
      </c>
      <c r="N36" s="52">
        <f t="shared" si="3"/>
        <v>0</v>
      </c>
    </row>
    <row r="37" spans="1:14" x14ac:dyDescent="0.2">
      <c r="A37" s="50"/>
      <c r="B37" s="58" t="s">
        <v>76</v>
      </c>
      <c r="C37" s="51"/>
      <c r="D37" s="51"/>
      <c r="E37" s="51"/>
      <c r="F37" s="51"/>
      <c r="G37" s="51"/>
      <c r="H37" s="51"/>
      <c r="I37" s="52"/>
      <c r="J37" s="52"/>
      <c r="K37" s="52"/>
      <c r="L37" s="52"/>
      <c r="M37" s="52"/>
      <c r="N37" s="54"/>
    </row>
    <row r="38" spans="1:14" x14ac:dyDescent="0.2">
      <c r="A38" s="50"/>
      <c r="B38" s="63" t="s">
        <v>34</v>
      </c>
      <c r="C38" s="51"/>
      <c r="D38" s="51"/>
      <c r="E38" s="51"/>
      <c r="F38" s="51"/>
      <c r="G38" s="51"/>
      <c r="H38" s="51"/>
      <c r="I38" s="52"/>
      <c r="J38" s="52"/>
      <c r="K38" s="52"/>
      <c r="L38" s="52"/>
      <c r="M38" s="52"/>
      <c r="N38" s="54"/>
    </row>
    <row r="39" spans="1:14" x14ac:dyDescent="0.2">
      <c r="A39" s="50">
        <v>9</v>
      </c>
      <c r="B39" s="66" t="s">
        <v>171</v>
      </c>
      <c r="C39" s="51"/>
      <c r="D39" s="51"/>
      <c r="E39" s="51"/>
      <c r="F39" s="51"/>
      <c r="G39" s="51"/>
      <c r="H39" s="51"/>
      <c r="I39" s="52"/>
      <c r="J39" s="52"/>
      <c r="K39" s="52"/>
      <c r="L39" s="52"/>
      <c r="M39" s="52"/>
      <c r="N39" s="54"/>
    </row>
    <row r="40" spans="1:14" x14ac:dyDescent="0.2">
      <c r="A40" s="50"/>
      <c r="B40" s="61" t="s">
        <v>194</v>
      </c>
      <c r="C40" s="51">
        <v>190500</v>
      </c>
      <c r="D40" s="51"/>
      <c r="E40" s="51"/>
      <c r="F40" s="51"/>
      <c r="G40" s="51"/>
      <c r="H40" s="51"/>
      <c r="I40" s="52"/>
      <c r="J40" s="52"/>
      <c r="K40" s="52"/>
      <c r="L40" s="52">
        <f>SUM(C40+F40+I40)</f>
        <v>190500</v>
      </c>
      <c r="M40" s="52">
        <f>SUM(D40+G40+J40)</f>
        <v>0</v>
      </c>
      <c r="N40" s="52">
        <f>SUM(E40+H40+K40)</f>
        <v>0</v>
      </c>
    </row>
    <row r="41" spans="1:14" x14ac:dyDescent="0.2">
      <c r="A41" s="50">
        <v>10</v>
      </c>
      <c r="B41" s="63" t="s">
        <v>175</v>
      </c>
      <c r="C41" s="51"/>
      <c r="D41" s="51"/>
      <c r="E41" s="51"/>
      <c r="F41" s="51"/>
      <c r="G41" s="51"/>
      <c r="H41" s="51"/>
      <c r="I41" s="52"/>
      <c r="J41" s="52"/>
      <c r="K41" s="52"/>
      <c r="L41" s="52"/>
      <c r="M41" s="52"/>
      <c r="N41" s="52"/>
    </row>
    <row r="42" spans="1:14" x14ac:dyDescent="0.2">
      <c r="A42" s="50"/>
      <c r="B42" s="61" t="s">
        <v>195</v>
      </c>
      <c r="C42" s="51">
        <v>190500</v>
      </c>
      <c r="D42" s="51"/>
      <c r="E42" s="51"/>
      <c r="F42" s="51"/>
      <c r="G42" s="51"/>
      <c r="H42" s="51"/>
      <c r="I42" s="52"/>
      <c r="J42" s="52"/>
      <c r="K42" s="52"/>
      <c r="L42" s="52">
        <f>SUM(C42+F42+I42)</f>
        <v>190500</v>
      </c>
      <c r="M42" s="52"/>
      <c r="N42" s="52"/>
    </row>
    <row r="43" spans="1:14" x14ac:dyDescent="0.2">
      <c r="A43" s="50">
        <v>11</v>
      </c>
      <c r="B43" s="63" t="s">
        <v>196</v>
      </c>
      <c r="C43" s="51"/>
      <c r="D43" s="51"/>
      <c r="E43" s="51"/>
      <c r="F43" s="51"/>
      <c r="G43" s="51"/>
      <c r="H43" s="51"/>
      <c r="I43" s="52"/>
      <c r="J43" s="52"/>
      <c r="K43" s="52"/>
      <c r="L43" s="52"/>
      <c r="M43" s="52"/>
      <c r="N43" s="52"/>
    </row>
    <row r="44" spans="1:14" x14ac:dyDescent="0.2">
      <c r="A44" s="50"/>
      <c r="B44" s="61" t="s">
        <v>197</v>
      </c>
      <c r="C44" s="51">
        <v>190500</v>
      </c>
      <c r="D44" s="51"/>
      <c r="E44" s="51"/>
      <c r="F44" s="51"/>
      <c r="G44" s="51"/>
      <c r="H44" s="51"/>
      <c r="I44" s="52"/>
      <c r="J44" s="52"/>
      <c r="K44" s="52"/>
      <c r="L44" s="52">
        <f>SUM(C44+F44+I44)</f>
        <v>190500</v>
      </c>
      <c r="M44" s="52"/>
      <c r="N44" s="52"/>
    </row>
    <row r="45" spans="1:14" x14ac:dyDescent="0.2">
      <c r="A45" s="50">
        <v>12</v>
      </c>
      <c r="B45" s="63" t="s">
        <v>77</v>
      </c>
      <c r="C45" s="51"/>
      <c r="D45" s="51"/>
      <c r="E45" s="51"/>
      <c r="F45" s="51"/>
      <c r="G45" s="51"/>
      <c r="H45" s="51"/>
      <c r="I45" s="52"/>
      <c r="J45" s="52"/>
      <c r="K45" s="52"/>
      <c r="L45" s="52"/>
      <c r="M45" s="52"/>
      <c r="N45" s="52"/>
    </row>
    <row r="46" spans="1:14" x14ac:dyDescent="0.2">
      <c r="A46" s="50"/>
      <c r="B46" s="61" t="s">
        <v>198</v>
      </c>
      <c r="C46" s="51">
        <v>190500</v>
      </c>
      <c r="D46" s="51"/>
      <c r="E46" s="51"/>
      <c r="F46" s="51"/>
      <c r="G46" s="51"/>
      <c r="H46" s="51"/>
      <c r="I46" s="52"/>
      <c r="J46" s="52"/>
      <c r="K46" s="52"/>
      <c r="L46" s="52">
        <f>SUM(C46+F46+I46)</f>
        <v>190500</v>
      </c>
      <c r="M46" s="52"/>
      <c r="N46" s="52"/>
    </row>
    <row r="47" spans="1:14" x14ac:dyDescent="0.2">
      <c r="A47" s="50">
        <v>13</v>
      </c>
      <c r="B47" s="63" t="s">
        <v>79</v>
      </c>
      <c r="C47" s="51"/>
      <c r="D47" s="51"/>
      <c r="E47" s="51"/>
      <c r="F47" s="51"/>
      <c r="G47" s="51"/>
      <c r="H47" s="51"/>
      <c r="I47" s="52"/>
      <c r="J47" s="52"/>
      <c r="K47" s="52"/>
      <c r="L47" s="52"/>
      <c r="M47" s="52"/>
      <c r="N47" s="52"/>
    </row>
    <row r="48" spans="1:14" x14ac:dyDescent="0.2">
      <c r="A48" s="50"/>
      <c r="B48" s="61" t="s">
        <v>199</v>
      </c>
      <c r="C48" s="51">
        <v>190500</v>
      </c>
      <c r="D48" s="51"/>
      <c r="E48" s="51"/>
      <c r="F48" s="51"/>
      <c r="G48" s="51"/>
      <c r="H48" s="51"/>
      <c r="I48" s="52"/>
      <c r="J48" s="52"/>
      <c r="K48" s="52"/>
      <c r="L48" s="52">
        <f>SUM(C48+F48+I48)</f>
        <v>190500</v>
      </c>
      <c r="M48" s="52"/>
      <c r="N48" s="52"/>
    </row>
    <row r="49" spans="1:14" x14ac:dyDescent="0.2">
      <c r="A49" s="54"/>
      <c r="B49" s="67" t="s">
        <v>69</v>
      </c>
      <c r="C49" s="52">
        <f>SUM(C40:C48)</f>
        <v>952500</v>
      </c>
      <c r="D49" s="52">
        <f t="shared" ref="D49:L49" si="5">SUM(D40:D48)</f>
        <v>0</v>
      </c>
      <c r="E49" s="52">
        <f t="shared" si="5"/>
        <v>0</v>
      </c>
      <c r="F49" s="52">
        <f t="shared" si="5"/>
        <v>0</v>
      </c>
      <c r="G49" s="52">
        <f t="shared" si="5"/>
        <v>0</v>
      </c>
      <c r="H49" s="52">
        <f t="shared" si="5"/>
        <v>0</v>
      </c>
      <c r="I49" s="52">
        <f t="shared" si="5"/>
        <v>0</v>
      </c>
      <c r="J49" s="52">
        <f t="shared" si="5"/>
        <v>0</v>
      </c>
      <c r="K49" s="52">
        <f t="shared" si="5"/>
        <v>0</v>
      </c>
      <c r="L49" s="52">
        <f t="shared" si="5"/>
        <v>952500</v>
      </c>
      <c r="M49" s="52">
        <f>SUM(M40:M40)</f>
        <v>0</v>
      </c>
      <c r="N49" s="52">
        <f>SUM(N40:N40)</f>
        <v>0</v>
      </c>
    </row>
    <row r="50" spans="1:14" x14ac:dyDescent="0.2">
      <c r="A50" s="50"/>
      <c r="B50" s="58" t="s">
        <v>177</v>
      </c>
      <c r="C50" s="51"/>
      <c r="D50" s="51"/>
      <c r="E50" s="51"/>
      <c r="F50" s="51"/>
      <c r="G50" s="51"/>
      <c r="H50" s="51"/>
      <c r="I50" s="52"/>
      <c r="J50" s="52"/>
      <c r="K50" s="52"/>
      <c r="L50" s="52"/>
      <c r="M50" s="52"/>
      <c r="N50" s="54"/>
    </row>
    <row r="51" spans="1:14" x14ac:dyDescent="0.2">
      <c r="A51" s="50"/>
      <c r="B51" s="63" t="s">
        <v>34</v>
      </c>
      <c r="C51" s="51"/>
      <c r="D51" s="51"/>
      <c r="E51" s="51"/>
      <c r="F51" s="51"/>
      <c r="G51" s="51"/>
      <c r="H51" s="51"/>
      <c r="I51" s="52"/>
      <c r="J51" s="52"/>
      <c r="K51" s="52"/>
      <c r="L51" s="52"/>
      <c r="M51" s="52"/>
      <c r="N51" s="54"/>
    </row>
    <row r="52" spans="1:14" x14ac:dyDescent="0.2">
      <c r="A52" s="50">
        <v>14</v>
      </c>
      <c r="B52" s="66" t="s">
        <v>53</v>
      </c>
      <c r="C52" s="51"/>
      <c r="D52" s="51"/>
      <c r="E52" s="51"/>
      <c r="F52" s="51"/>
      <c r="G52" s="51"/>
      <c r="H52" s="51"/>
      <c r="I52" s="52"/>
      <c r="J52" s="52"/>
      <c r="K52" s="52"/>
      <c r="L52" s="52"/>
      <c r="M52" s="52"/>
      <c r="N52" s="54"/>
    </row>
    <row r="53" spans="1:14" x14ac:dyDescent="0.2">
      <c r="A53" s="50"/>
      <c r="B53" s="61" t="s">
        <v>200</v>
      </c>
      <c r="C53" s="51">
        <v>355600</v>
      </c>
      <c r="D53" s="51"/>
      <c r="E53" s="51"/>
      <c r="F53" s="51"/>
      <c r="G53" s="51"/>
      <c r="H53" s="51"/>
      <c r="I53" s="52"/>
      <c r="J53" s="52"/>
      <c r="K53" s="52"/>
      <c r="L53" s="52">
        <f t="shared" ref="L53:N56" si="6">SUM(C53+F53+I53)</f>
        <v>355600</v>
      </c>
      <c r="M53" s="52">
        <f t="shared" si="6"/>
        <v>0</v>
      </c>
      <c r="N53" s="52">
        <f t="shared" si="6"/>
        <v>0</v>
      </c>
    </row>
    <row r="54" spans="1:14" x14ac:dyDescent="0.2">
      <c r="A54" s="50">
        <v>15</v>
      </c>
      <c r="B54" s="63" t="s">
        <v>179</v>
      </c>
      <c r="C54" s="51"/>
      <c r="D54" s="51"/>
      <c r="E54" s="51"/>
      <c r="F54" s="51"/>
      <c r="G54" s="51"/>
      <c r="H54" s="51"/>
      <c r="I54" s="52"/>
      <c r="J54" s="52"/>
      <c r="K54" s="52"/>
      <c r="L54" s="52"/>
      <c r="M54" s="52"/>
      <c r="N54" s="52"/>
    </row>
    <row r="55" spans="1:14" x14ac:dyDescent="0.2">
      <c r="A55" s="50"/>
      <c r="B55" s="61" t="s">
        <v>201</v>
      </c>
      <c r="C55" s="51">
        <v>88900</v>
      </c>
      <c r="D55" s="51"/>
      <c r="E55" s="51"/>
      <c r="F55" s="51"/>
      <c r="G55" s="51"/>
      <c r="H55" s="51"/>
      <c r="I55" s="52"/>
      <c r="J55" s="52"/>
      <c r="K55" s="52"/>
      <c r="L55" s="52">
        <f t="shared" si="6"/>
        <v>88900</v>
      </c>
      <c r="M55" s="52">
        <f t="shared" si="6"/>
        <v>0</v>
      </c>
      <c r="N55" s="52">
        <f t="shared" si="6"/>
        <v>0</v>
      </c>
    </row>
    <row r="56" spans="1:14" x14ac:dyDescent="0.2">
      <c r="A56" s="50"/>
      <c r="B56" s="67" t="s">
        <v>69</v>
      </c>
      <c r="C56" s="52">
        <f>SUM(C53:C55)</f>
        <v>444500</v>
      </c>
      <c r="D56" s="52">
        <f t="shared" ref="D56:K56" si="7">SUM(D53:D55)</f>
        <v>0</v>
      </c>
      <c r="E56" s="52">
        <f t="shared" si="7"/>
        <v>0</v>
      </c>
      <c r="F56" s="52">
        <f t="shared" si="7"/>
        <v>0</v>
      </c>
      <c r="G56" s="52">
        <f t="shared" si="7"/>
        <v>0</v>
      </c>
      <c r="H56" s="52">
        <f t="shared" si="7"/>
        <v>0</v>
      </c>
      <c r="I56" s="52">
        <f t="shared" si="7"/>
        <v>0</v>
      </c>
      <c r="J56" s="52">
        <f t="shared" si="7"/>
        <v>0</v>
      </c>
      <c r="K56" s="52">
        <f t="shared" si="7"/>
        <v>0</v>
      </c>
      <c r="L56" s="52">
        <f t="shared" si="6"/>
        <v>444500</v>
      </c>
      <c r="M56" s="52">
        <f t="shared" si="6"/>
        <v>0</v>
      </c>
      <c r="N56" s="52">
        <f t="shared" si="6"/>
        <v>0</v>
      </c>
    </row>
    <row r="57" spans="1:14" x14ac:dyDescent="0.2">
      <c r="A57" s="50"/>
      <c r="B57" s="58" t="s">
        <v>81</v>
      </c>
      <c r="C57" s="52">
        <f>C36+C49+C56+C21+C31</f>
        <v>102461977</v>
      </c>
      <c r="D57" s="52">
        <f t="shared" ref="D57:K57" si="8">D36+D49+D56+D21+D31</f>
        <v>0</v>
      </c>
      <c r="E57" s="52">
        <f t="shared" si="8"/>
        <v>0</v>
      </c>
      <c r="F57" s="52">
        <f t="shared" si="8"/>
        <v>0</v>
      </c>
      <c r="G57" s="52">
        <f t="shared" si="8"/>
        <v>0</v>
      </c>
      <c r="H57" s="52">
        <f t="shared" si="8"/>
        <v>0</v>
      </c>
      <c r="I57" s="52">
        <f t="shared" si="8"/>
        <v>600000</v>
      </c>
      <c r="J57" s="52">
        <f t="shared" si="8"/>
        <v>0</v>
      </c>
      <c r="K57" s="52">
        <f t="shared" si="8"/>
        <v>0</v>
      </c>
      <c r="L57" s="52">
        <f>L36+L49+L56+L21+L31</f>
        <v>103061977</v>
      </c>
      <c r="M57" s="52">
        <f>M36+M49+M56+M21+M31</f>
        <v>0</v>
      </c>
      <c r="N57" s="52">
        <f>N36+N49+N56+N21+N31</f>
        <v>0</v>
      </c>
    </row>
  </sheetData>
  <mergeCells count="5">
    <mergeCell ref="B1:N1"/>
    <mergeCell ref="C4:E4"/>
    <mergeCell ref="F4:H4"/>
    <mergeCell ref="I4:K4"/>
    <mergeCell ref="L4:N4"/>
  </mergeCells>
  <pageMargins left="0" right="0" top="0.78740157480314965" bottom="0.78740157480314965" header="0.51181102362204722" footer="0.51181102362204722"/>
  <pageSetup paperSize="256" scale="66" orientation="landscape" r:id="rId1"/>
  <headerFooter alignWithMargins="0">
    <oddHeader xml:space="preserve">&amp;C8. melléklet az _/2020. (_._.) önkormányzati rendelethez
&amp;Radatok 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1"/>
  <sheetViews>
    <sheetView zoomScaleNormal="100" workbookViewId="0">
      <selection sqref="A1:XFD1048576"/>
    </sheetView>
  </sheetViews>
  <sheetFormatPr defaultRowHeight="12.75" x14ac:dyDescent="0.2"/>
  <cols>
    <col min="1" max="1" width="2" style="56" bestFit="1" customWidth="1"/>
    <col min="2" max="2" width="31.140625" style="56" bestFit="1" customWidth="1"/>
    <col min="3" max="11" width="9.5703125" style="56" customWidth="1"/>
    <col min="12" max="16384" width="9.140625" style="56"/>
  </cols>
  <sheetData>
    <row r="1" spans="1:11" x14ac:dyDescent="0.2">
      <c r="A1" s="55"/>
      <c r="B1" s="123" t="s">
        <v>220</v>
      </c>
      <c r="C1" s="123"/>
      <c r="D1" s="123"/>
      <c r="E1" s="123"/>
      <c r="F1" s="123"/>
      <c r="G1" s="123"/>
      <c r="H1" s="123"/>
      <c r="I1" s="123"/>
      <c r="J1" s="123"/>
      <c r="K1" s="123"/>
    </row>
    <row r="2" spans="1:11" x14ac:dyDescent="0.2">
      <c r="A2" s="55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2">
      <c r="A3" s="68"/>
      <c r="B3" s="58" t="s">
        <v>111</v>
      </c>
      <c r="C3" s="60" t="s">
        <v>182</v>
      </c>
      <c r="D3" s="60" t="s">
        <v>3</v>
      </c>
      <c r="E3" s="60" t="s">
        <v>4</v>
      </c>
      <c r="F3" s="60" t="s">
        <v>183</v>
      </c>
      <c r="G3" s="60" t="s">
        <v>6</v>
      </c>
      <c r="H3" s="60" t="s">
        <v>7</v>
      </c>
      <c r="I3" s="60" t="s">
        <v>11</v>
      </c>
      <c r="J3" s="60" t="s">
        <v>12</v>
      </c>
      <c r="K3" s="60" t="s">
        <v>13</v>
      </c>
    </row>
    <row r="4" spans="1:11" x14ac:dyDescent="0.2">
      <c r="A4" s="68"/>
      <c r="B4" s="58"/>
      <c r="C4" s="119" t="s">
        <v>221</v>
      </c>
      <c r="D4" s="119"/>
      <c r="E4" s="119"/>
      <c r="F4" s="120" t="s">
        <v>203</v>
      </c>
      <c r="G4" s="121"/>
      <c r="H4" s="122"/>
      <c r="I4" s="120" t="s">
        <v>33</v>
      </c>
      <c r="J4" s="121"/>
      <c r="K4" s="122"/>
    </row>
    <row r="5" spans="1:11" x14ac:dyDescent="0.2">
      <c r="A5" s="68"/>
      <c r="B5" s="61"/>
      <c r="C5" s="62" t="s">
        <v>35</v>
      </c>
      <c r="D5" s="62" t="s">
        <v>185</v>
      </c>
      <c r="E5" s="62" t="s">
        <v>37</v>
      </c>
      <c r="F5" s="62" t="s">
        <v>35</v>
      </c>
      <c r="G5" s="62" t="s">
        <v>36</v>
      </c>
      <c r="H5" s="62" t="s">
        <v>37</v>
      </c>
      <c r="I5" s="62" t="s">
        <v>186</v>
      </c>
      <c r="J5" s="62" t="s">
        <v>36</v>
      </c>
      <c r="K5" s="62" t="s">
        <v>37</v>
      </c>
    </row>
    <row r="6" spans="1:11" x14ac:dyDescent="0.2">
      <c r="A6" s="68"/>
      <c r="B6" s="58" t="s">
        <v>38</v>
      </c>
      <c r="C6" s="62"/>
      <c r="D6" s="62"/>
      <c r="E6" s="62"/>
      <c r="F6" s="51"/>
      <c r="G6" s="62"/>
      <c r="H6" s="62"/>
      <c r="I6" s="52"/>
      <c r="J6" s="62"/>
      <c r="K6" s="62"/>
    </row>
    <row r="7" spans="1:11" x14ac:dyDescent="0.2">
      <c r="A7" s="68">
        <v>1</v>
      </c>
      <c r="B7" s="66" t="s">
        <v>136</v>
      </c>
      <c r="C7" s="62"/>
      <c r="D7" s="62"/>
      <c r="E7" s="62"/>
      <c r="F7" s="51"/>
      <c r="G7" s="62"/>
      <c r="H7" s="62"/>
      <c r="I7" s="52"/>
      <c r="J7" s="62"/>
      <c r="K7" s="62"/>
    </row>
    <row r="8" spans="1:11" x14ac:dyDescent="0.2">
      <c r="A8" s="68"/>
      <c r="B8" s="61" t="s">
        <v>222</v>
      </c>
      <c r="C8" s="105">
        <v>193808745</v>
      </c>
      <c r="D8" s="62"/>
      <c r="E8" s="62"/>
      <c r="F8" s="51"/>
      <c r="G8" s="62"/>
      <c r="H8" s="62"/>
      <c r="I8" s="52">
        <f t="shared" ref="I8:K9" si="0">SUM(C8+F8)</f>
        <v>193808745</v>
      </c>
      <c r="J8" s="52">
        <f t="shared" si="0"/>
        <v>0</v>
      </c>
      <c r="K8" s="52">
        <f t="shared" si="0"/>
        <v>0</v>
      </c>
    </row>
    <row r="9" spans="1:11" x14ac:dyDescent="0.2">
      <c r="A9" s="68"/>
      <c r="B9" s="58" t="s">
        <v>69</v>
      </c>
      <c r="C9" s="64">
        <f t="shared" ref="C9:H9" si="1">SUM(C8)</f>
        <v>193808745</v>
      </c>
      <c r="D9" s="64">
        <f t="shared" si="1"/>
        <v>0</v>
      </c>
      <c r="E9" s="64">
        <f t="shared" si="1"/>
        <v>0</v>
      </c>
      <c r="F9" s="64">
        <f t="shared" si="1"/>
        <v>0</v>
      </c>
      <c r="G9" s="64">
        <f t="shared" si="1"/>
        <v>0</v>
      </c>
      <c r="H9" s="64">
        <f t="shared" si="1"/>
        <v>0</v>
      </c>
      <c r="I9" s="52">
        <f t="shared" si="0"/>
        <v>193808745</v>
      </c>
      <c r="J9" s="52">
        <f t="shared" si="0"/>
        <v>0</v>
      </c>
      <c r="K9" s="52">
        <f t="shared" si="0"/>
        <v>0</v>
      </c>
    </row>
    <row r="10" spans="1:11" x14ac:dyDescent="0.2">
      <c r="A10" s="68"/>
      <c r="B10" s="61"/>
      <c r="C10" s="62"/>
      <c r="D10" s="62"/>
      <c r="E10" s="62"/>
      <c r="F10" s="51"/>
      <c r="G10" s="62"/>
      <c r="H10" s="62"/>
      <c r="I10" s="52"/>
      <c r="J10" s="62"/>
      <c r="K10" s="62"/>
    </row>
    <row r="11" spans="1:11" x14ac:dyDescent="0.2">
      <c r="A11" s="68"/>
      <c r="B11" s="58" t="s">
        <v>70</v>
      </c>
      <c r="C11" s="62"/>
      <c r="D11" s="62"/>
      <c r="E11" s="62"/>
      <c r="F11" s="51"/>
      <c r="G11" s="62"/>
      <c r="H11" s="62"/>
      <c r="I11" s="52"/>
      <c r="J11" s="62"/>
      <c r="K11" s="62"/>
    </row>
    <row r="12" spans="1:11" x14ac:dyDescent="0.2">
      <c r="A12" s="68">
        <v>2</v>
      </c>
      <c r="B12" s="66" t="s">
        <v>136</v>
      </c>
      <c r="C12" s="62"/>
      <c r="D12" s="62"/>
      <c r="E12" s="62"/>
      <c r="F12" s="51"/>
      <c r="G12" s="62"/>
      <c r="H12" s="62"/>
      <c r="I12" s="52"/>
      <c r="J12" s="62"/>
      <c r="K12" s="62"/>
    </row>
    <row r="13" spans="1:11" x14ac:dyDescent="0.2">
      <c r="A13" s="68"/>
      <c r="B13" s="61" t="s">
        <v>203</v>
      </c>
      <c r="C13" s="62"/>
      <c r="D13" s="62"/>
      <c r="E13" s="62"/>
      <c r="F13" s="51">
        <v>124827956</v>
      </c>
      <c r="G13" s="62"/>
      <c r="H13" s="62"/>
      <c r="I13" s="52">
        <f t="shared" ref="I13:K14" si="2">SUM(C13+F13)</f>
        <v>124827956</v>
      </c>
      <c r="J13" s="52">
        <f t="shared" si="2"/>
        <v>0</v>
      </c>
      <c r="K13" s="52">
        <f t="shared" si="2"/>
        <v>0</v>
      </c>
    </row>
    <row r="14" spans="1:11" x14ac:dyDescent="0.2">
      <c r="A14" s="68"/>
      <c r="B14" s="58" t="s">
        <v>69</v>
      </c>
      <c r="C14" s="106">
        <f t="shared" ref="C14:H14" si="3">SUM(C13)</f>
        <v>0</v>
      </c>
      <c r="D14" s="106">
        <f t="shared" si="3"/>
        <v>0</v>
      </c>
      <c r="E14" s="106">
        <f t="shared" si="3"/>
        <v>0</v>
      </c>
      <c r="F14" s="52">
        <f t="shared" si="3"/>
        <v>124827956</v>
      </c>
      <c r="G14" s="106">
        <f t="shared" si="3"/>
        <v>0</v>
      </c>
      <c r="H14" s="106">
        <f t="shared" si="3"/>
        <v>0</v>
      </c>
      <c r="I14" s="52">
        <f t="shared" si="2"/>
        <v>124827956</v>
      </c>
      <c r="J14" s="52">
        <f t="shared" si="2"/>
        <v>0</v>
      </c>
      <c r="K14" s="52">
        <f t="shared" si="2"/>
        <v>0</v>
      </c>
    </row>
    <row r="15" spans="1:11" x14ac:dyDescent="0.2">
      <c r="A15" s="68"/>
      <c r="B15" s="61"/>
      <c r="C15" s="62"/>
      <c r="D15" s="62"/>
      <c r="E15" s="62"/>
      <c r="F15" s="51"/>
      <c r="G15" s="62"/>
      <c r="H15" s="62"/>
      <c r="I15" s="52"/>
      <c r="J15" s="62"/>
      <c r="K15" s="62"/>
    </row>
    <row r="16" spans="1:11" x14ac:dyDescent="0.2">
      <c r="A16" s="68"/>
      <c r="B16" s="58" t="s">
        <v>73</v>
      </c>
      <c r="C16" s="51"/>
      <c r="D16" s="51"/>
      <c r="E16" s="51"/>
      <c r="F16" s="51"/>
      <c r="G16" s="51"/>
      <c r="H16" s="51"/>
      <c r="I16" s="52"/>
      <c r="J16" s="50"/>
      <c r="K16" s="50"/>
    </row>
    <row r="17" spans="1:11" x14ac:dyDescent="0.2">
      <c r="A17" s="68">
        <v>3</v>
      </c>
      <c r="B17" s="66" t="s">
        <v>136</v>
      </c>
      <c r="C17" s="51"/>
      <c r="D17" s="51"/>
      <c r="E17" s="51"/>
      <c r="F17" s="51"/>
      <c r="G17" s="51"/>
      <c r="H17" s="51"/>
      <c r="I17" s="52"/>
      <c r="J17" s="52"/>
      <c r="K17" s="54"/>
    </row>
    <row r="18" spans="1:11" x14ac:dyDescent="0.2">
      <c r="A18" s="68"/>
      <c r="B18" s="61" t="s">
        <v>203</v>
      </c>
      <c r="C18" s="51"/>
      <c r="D18" s="51"/>
      <c r="E18" s="51"/>
      <c r="F18" s="51">
        <v>18916200</v>
      </c>
      <c r="G18" s="51"/>
      <c r="H18" s="51"/>
      <c r="I18" s="52">
        <f t="shared" ref="I18:K19" si="4">SUM(C18+F18)</f>
        <v>18916200</v>
      </c>
      <c r="J18" s="52">
        <f t="shared" si="4"/>
        <v>0</v>
      </c>
      <c r="K18" s="52">
        <f t="shared" si="4"/>
        <v>0</v>
      </c>
    </row>
    <row r="19" spans="1:11" x14ac:dyDescent="0.2">
      <c r="A19" s="107"/>
      <c r="B19" s="58" t="s">
        <v>69</v>
      </c>
      <c r="C19" s="52">
        <f t="shared" ref="C19:H19" si="5">SUM(C18)</f>
        <v>0</v>
      </c>
      <c r="D19" s="52">
        <f t="shared" si="5"/>
        <v>0</v>
      </c>
      <c r="E19" s="52">
        <f t="shared" si="5"/>
        <v>0</v>
      </c>
      <c r="F19" s="52">
        <f t="shared" si="5"/>
        <v>18916200</v>
      </c>
      <c r="G19" s="52">
        <f t="shared" si="5"/>
        <v>0</v>
      </c>
      <c r="H19" s="52">
        <f t="shared" si="5"/>
        <v>0</v>
      </c>
      <c r="I19" s="52">
        <f t="shared" si="4"/>
        <v>18916200</v>
      </c>
      <c r="J19" s="52">
        <f t="shared" si="4"/>
        <v>0</v>
      </c>
      <c r="K19" s="52">
        <f t="shared" si="4"/>
        <v>0</v>
      </c>
    </row>
    <row r="20" spans="1:11" x14ac:dyDescent="0.2">
      <c r="A20" s="107"/>
      <c r="B20" s="58"/>
      <c r="C20" s="52"/>
      <c r="D20" s="52"/>
      <c r="E20" s="52"/>
      <c r="F20" s="51"/>
      <c r="G20" s="52"/>
      <c r="H20" s="52"/>
      <c r="I20" s="52"/>
      <c r="J20" s="52"/>
      <c r="K20" s="54"/>
    </row>
    <row r="21" spans="1:11" x14ac:dyDescent="0.2">
      <c r="A21" s="68"/>
      <c r="B21" s="58" t="s">
        <v>76</v>
      </c>
      <c r="C21" s="51"/>
      <c r="D21" s="51"/>
      <c r="E21" s="51"/>
      <c r="F21" s="51"/>
      <c r="G21" s="51"/>
      <c r="H21" s="51"/>
      <c r="I21" s="52"/>
      <c r="J21" s="52"/>
      <c r="K21" s="54"/>
    </row>
    <row r="22" spans="1:11" x14ac:dyDescent="0.2">
      <c r="A22" s="68">
        <v>4</v>
      </c>
      <c r="B22" s="66" t="s">
        <v>136</v>
      </c>
      <c r="C22" s="51"/>
      <c r="D22" s="51"/>
      <c r="E22" s="51"/>
      <c r="F22" s="51"/>
      <c r="G22" s="51"/>
      <c r="H22" s="51"/>
      <c r="I22" s="52"/>
      <c r="J22" s="52"/>
      <c r="K22" s="54"/>
    </row>
    <row r="23" spans="1:11" x14ac:dyDescent="0.2">
      <c r="A23" s="68"/>
      <c r="B23" s="61" t="s">
        <v>203</v>
      </c>
      <c r="C23" s="51"/>
      <c r="D23" s="51"/>
      <c r="E23" s="51"/>
      <c r="F23" s="51">
        <v>48889937</v>
      </c>
      <c r="G23" s="51"/>
      <c r="H23" s="51"/>
      <c r="I23" s="52">
        <f t="shared" ref="I23:K24" si="6">SUM(C23+F23)</f>
        <v>48889937</v>
      </c>
      <c r="J23" s="52">
        <f t="shared" si="6"/>
        <v>0</v>
      </c>
      <c r="K23" s="52">
        <f t="shared" si="6"/>
        <v>0</v>
      </c>
    </row>
    <row r="24" spans="1:11" x14ac:dyDescent="0.2">
      <c r="A24" s="107"/>
      <c r="B24" s="67" t="s">
        <v>69</v>
      </c>
      <c r="C24" s="52">
        <f t="shared" ref="C24:H24" si="7">SUM(C23)</f>
        <v>0</v>
      </c>
      <c r="D24" s="52">
        <f t="shared" si="7"/>
        <v>0</v>
      </c>
      <c r="E24" s="52">
        <f t="shared" si="7"/>
        <v>0</v>
      </c>
      <c r="F24" s="52">
        <f t="shared" si="7"/>
        <v>48889937</v>
      </c>
      <c r="G24" s="52">
        <f t="shared" si="7"/>
        <v>0</v>
      </c>
      <c r="H24" s="52">
        <f t="shared" si="7"/>
        <v>0</v>
      </c>
      <c r="I24" s="52">
        <f t="shared" si="6"/>
        <v>48889937</v>
      </c>
      <c r="J24" s="52">
        <f t="shared" si="6"/>
        <v>0</v>
      </c>
      <c r="K24" s="52">
        <f t="shared" si="6"/>
        <v>0</v>
      </c>
    </row>
    <row r="25" spans="1:11" x14ac:dyDescent="0.2">
      <c r="A25" s="107"/>
      <c r="B25" s="67"/>
      <c r="C25" s="52"/>
      <c r="D25" s="52"/>
      <c r="E25" s="52"/>
      <c r="F25" s="51"/>
      <c r="G25" s="52"/>
      <c r="H25" s="52"/>
      <c r="I25" s="52"/>
      <c r="J25" s="52"/>
      <c r="K25" s="54"/>
    </row>
    <row r="26" spans="1:11" x14ac:dyDescent="0.2">
      <c r="A26" s="68"/>
      <c r="B26" s="58" t="s">
        <v>177</v>
      </c>
      <c r="C26" s="51"/>
      <c r="D26" s="51"/>
      <c r="E26" s="51"/>
      <c r="F26" s="51"/>
      <c r="G26" s="51"/>
      <c r="H26" s="51"/>
      <c r="I26" s="52"/>
      <c r="J26" s="52"/>
      <c r="K26" s="54"/>
    </row>
    <row r="27" spans="1:11" x14ac:dyDescent="0.2">
      <c r="A27" s="68">
        <v>5</v>
      </c>
      <c r="B27" s="66" t="s">
        <v>136</v>
      </c>
      <c r="C27" s="51"/>
      <c r="D27" s="51"/>
      <c r="E27" s="51"/>
      <c r="F27" s="51"/>
      <c r="G27" s="51"/>
      <c r="H27" s="51"/>
      <c r="I27" s="52"/>
      <c r="J27" s="52"/>
      <c r="K27" s="54"/>
    </row>
    <row r="28" spans="1:11" x14ac:dyDescent="0.2">
      <c r="A28" s="68"/>
      <c r="B28" s="61" t="s">
        <v>203</v>
      </c>
      <c r="C28" s="51"/>
      <c r="D28" s="51"/>
      <c r="E28" s="51"/>
      <c r="F28" s="51">
        <v>90978030</v>
      </c>
      <c r="G28" s="51"/>
      <c r="H28" s="51"/>
      <c r="I28" s="52">
        <f t="shared" ref="I28:K29" si="8">SUM(C28+F28)</f>
        <v>90978030</v>
      </c>
      <c r="J28" s="52">
        <f t="shared" si="8"/>
        <v>0</v>
      </c>
      <c r="K28" s="52">
        <f t="shared" si="8"/>
        <v>0</v>
      </c>
    </row>
    <row r="29" spans="1:11" x14ac:dyDescent="0.2">
      <c r="A29" s="68"/>
      <c r="B29" s="67" t="s">
        <v>69</v>
      </c>
      <c r="C29" s="52">
        <f t="shared" ref="C29:H29" si="9">SUM(C28)</f>
        <v>0</v>
      </c>
      <c r="D29" s="52">
        <f t="shared" si="9"/>
        <v>0</v>
      </c>
      <c r="E29" s="52">
        <f t="shared" si="9"/>
        <v>0</v>
      </c>
      <c r="F29" s="52">
        <f t="shared" si="9"/>
        <v>90978030</v>
      </c>
      <c r="G29" s="52">
        <f t="shared" si="9"/>
        <v>0</v>
      </c>
      <c r="H29" s="52">
        <f t="shared" si="9"/>
        <v>0</v>
      </c>
      <c r="I29" s="52">
        <f t="shared" si="8"/>
        <v>90978030</v>
      </c>
      <c r="J29" s="52">
        <f t="shared" si="8"/>
        <v>0</v>
      </c>
      <c r="K29" s="52">
        <f t="shared" si="8"/>
        <v>0</v>
      </c>
    </row>
    <row r="30" spans="1:11" x14ac:dyDescent="0.2">
      <c r="A30" s="68"/>
      <c r="B30" s="67"/>
      <c r="C30" s="52"/>
      <c r="D30" s="51"/>
      <c r="E30" s="51"/>
      <c r="F30" s="51"/>
      <c r="G30" s="51"/>
      <c r="H30" s="51"/>
      <c r="I30" s="52"/>
      <c r="J30" s="52"/>
      <c r="K30" s="54"/>
    </row>
    <row r="31" spans="1:11" x14ac:dyDescent="0.2">
      <c r="A31" s="68"/>
      <c r="B31" s="58" t="s">
        <v>81</v>
      </c>
      <c r="C31" s="52">
        <f>C9+C14+C19+C24+C29</f>
        <v>193808745</v>
      </c>
      <c r="D31" s="52">
        <f>D9+D14+D19+D24+D29</f>
        <v>0</v>
      </c>
      <c r="E31" s="52">
        <f>E9+E14+E19+E24+E29</f>
        <v>0</v>
      </c>
      <c r="F31" s="52">
        <f>F14+F19+F24+F29</f>
        <v>283612123</v>
      </c>
      <c r="G31" s="52">
        <f>G14+G19+G24+G29</f>
        <v>0</v>
      </c>
      <c r="H31" s="52">
        <f>H14+H19+H24+H29</f>
        <v>0</v>
      </c>
      <c r="I31" s="52">
        <f>I14+I19+I24+I29+I9</f>
        <v>477420868</v>
      </c>
      <c r="J31" s="52">
        <f>J14+J19+J24+J29+J9</f>
        <v>0</v>
      </c>
      <c r="K31" s="52">
        <f>K14+K19+K24+K29+K9</f>
        <v>0</v>
      </c>
    </row>
  </sheetData>
  <mergeCells count="4">
    <mergeCell ref="B1:K2"/>
    <mergeCell ref="C4:E4"/>
    <mergeCell ref="F4:H4"/>
    <mergeCell ref="I4:K4"/>
  </mergeCells>
  <pageMargins left="0.98425196850393704" right="0.98425196850393704" top="0.98425196850393704" bottom="0.98425196850393704" header="0.51181102362204722" footer="0.51181102362204722"/>
  <pageSetup paperSize="9" orientation="landscape" verticalDpi="300" r:id="rId1"/>
  <headerFooter alignWithMargins="0">
    <oddHeader xml:space="preserve">&amp;C9. melléklet a az _/2020. (_._.) önkormányzati rendelethez
&amp;Radatok Forintban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'7.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konyveles1</dc:creator>
  <cp:lastModifiedBy>Iktato</cp:lastModifiedBy>
  <dcterms:created xsi:type="dcterms:W3CDTF">2020-02-21T10:11:47Z</dcterms:created>
  <dcterms:modified xsi:type="dcterms:W3CDTF">2020-02-26T07:57:04Z</dcterms:modified>
</cp:coreProperties>
</file>