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120" yWindow="90" windowWidth="9440" windowHeight="4970" tabRatio="380"/>
  </bookViews>
  <sheets>
    <sheet name="kimutatás (3)" sheetId="7" r:id="rId1"/>
  </sheets>
  <definedNames>
    <definedName name="_xlnm.Print_Area" localSheetId="0">'kimutatás (3)'!$A$1:$T$66</definedName>
  </definedNames>
  <calcPr calcId="162913" calcMode="manual"/>
</workbook>
</file>

<file path=xl/calcChain.xml><?xml version="1.0" encoding="utf-8"?>
<calcChain xmlns="http://schemas.openxmlformats.org/spreadsheetml/2006/main">
  <c r="D22" i="7" l="1"/>
  <c r="G22" i="7"/>
  <c r="D28" i="7"/>
  <c r="E28" i="7"/>
  <c r="G28" i="7"/>
  <c r="G30" i="7"/>
  <c r="G47" i="7"/>
  <c r="G53" i="7"/>
  <c r="E30" i="7"/>
  <c r="E47" i="7"/>
  <c r="E53" i="7"/>
  <c r="N47" i="7"/>
  <c r="O47" i="7"/>
  <c r="O18" i="7"/>
  <c r="R18" i="7"/>
  <c r="R47" i="7"/>
  <c r="P18" i="7"/>
  <c r="E52" i="7"/>
  <c r="E44" i="7"/>
  <c r="E39" i="7"/>
  <c r="E34" i="7"/>
  <c r="E18" i="7"/>
  <c r="H52" i="7"/>
  <c r="F52" i="7"/>
  <c r="F39" i="7"/>
  <c r="H44" i="7"/>
  <c r="F44" i="7"/>
  <c r="G44" i="7"/>
  <c r="H34" i="7"/>
  <c r="F34" i="7"/>
  <c r="H30" i="7"/>
  <c r="H47" i="7"/>
  <c r="H53" i="7"/>
  <c r="F30" i="7"/>
  <c r="F47" i="7"/>
  <c r="F53" i="7"/>
  <c r="H18" i="7"/>
  <c r="F18" i="7"/>
  <c r="R52" i="7"/>
  <c r="P52" i="7"/>
  <c r="P53" i="7"/>
  <c r="O52" i="7"/>
  <c r="P47" i="7"/>
  <c r="D34" i="7"/>
  <c r="D30" i="7"/>
  <c r="D47" i="7"/>
  <c r="D53" i="7"/>
  <c r="Q52" i="7"/>
  <c r="S52" i="7"/>
  <c r="T52" i="7"/>
  <c r="M11" i="7"/>
  <c r="L11" i="7"/>
  <c r="M10" i="7"/>
  <c r="L10" i="7"/>
  <c r="D18" i="7"/>
  <c r="N18" i="7"/>
  <c r="N53" i="7"/>
  <c r="D52" i="7"/>
  <c r="D44" i="7"/>
  <c r="D39" i="7"/>
  <c r="G52" i="7"/>
  <c r="M40" i="7"/>
  <c r="L40" i="7"/>
  <c r="M38" i="7"/>
  <c r="L38" i="7"/>
  <c r="M35" i="7"/>
  <c r="L35" i="7"/>
  <c r="M33" i="7"/>
  <c r="L33" i="7"/>
  <c r="I44" i="7"/>
  <c r="G39" i="7"/>
  <c r="G34" i="7"/>
  <c r="B46" i="7"/>
  <c r="C46" i="7"/>
  <c r="T26" i="7"/>
  <c r="T23" i="7"/>
  <c r="J52" i="7"/>
  <c r="I22" i="7"/>
  <c r="I30" i="7"/>
  <c r="I47" i="7"/>
  <c r="J22" i="7"/>
  <c r="S26" i="7"/>
  <c r="S23" i="7"/>
  <c r="S47" i="7"/>
  <c r="I52" i="7"/>
  <c r="I39" i="7"/>
  <c r="J39" i="7"/>
  <c r="I28" i="7"/>
  <c r="J28" i="7"/>
  <c r="J30" i="7"/>
  <c r="I18" i="7"/>
  <c r="S18" i="7"/>
  <c r="Q26" i="7"/>
  <c r="Q23" i="7"/>
  <c r="Q18" i="7"/>
  <c r="Q47" i="7"/>
  <c r="Q53" i="7"/>
  <c r="G18" i="7"/>
  <c r="J61" i="7"/>
  <c r="M53" i="7"/>
  <c r="L53" i="7"/>
  <c r="C53" i="7"/>
  <c r="B53" i="7"/>
  <c r="M52" i="7"/>
  <c r="L52" i="7"/>
  <c r="C52" i="7"/>
  <c r="B52" i="7"/>
  <c r="M51" i="7"/>
  <c r="L51" i="7"/>
  <c r="C49" i="7"/>
  <c r="B49" i="7"/>
  <c r="M48" i="7"/>
  <c r="L48" i="7"/>
  <c r="C48" i="7"/>
  <c r="B48" i="7"/>
  <c r="M47" i="7"/>
  <c r="L47" i="7"/>
  <c r="C47" i="7"/>
  <c r="B47" i="7"/>
  <c r="T46" i="7"/>
  <c r="M46" i="7"/>
  <c r="L46" i="7"/>
  <c r="T45" i="7"/>
  <c r="T44" i="7"/>
  <c r="M44" i="7"/>
  <c r="L44" i="7"/>
  <c r="J43" i="7"/>
  <c r="J44" i="7"/>
  <c r="C43" i="7"/>
  <c r="B43" i="7"/>
  <c r="M42" i="7"/>
  <c r="L42" i="7"/>
  <c r="C42" i="7"/>
  <c r="B42" i="7"/>
  <c r="M41" i="7"/>
  <c r="L41" i="7"/>
  <c r="C41" i="7"/>
  <c r="B41" i="7"/>
  <c r="C40" i="7"/>
  <c r="C44" i="7"/>
  <c r="B40" i="7"/>
  <c r="B44" i="7"/>
  <c r="M39" i="7"/>
  <c r="L39" i="7"/>
  <c r="C38" i="7"/>
  <c r="B38" i="7"/>
  <c r="T31" i="7"/>
  <c r="M31" i="7"/>
  <c r="L31" i="7"/>
  <c r="C31" i="7"/>
  <c r="C39" i="7"/>
  <c r="B31" i="7"/>
  <c r="B39" i="7"/>
  <c r="T30" i="7"/>
  <c r="M30" i="7"/>
  <c r="L30" i="7"/>
  <c r="C30" i="7"/>
  <c r="B30" i="7"/>
  <c r="M29" i="7"/>
  <c r="L29" i="7"/>
  <c r="C29" i="7"/>
  <c r="B29" i="7"/>
  <c r="M28" i="7"/>
  <c r="L28" i="7"/>
  <c r="C28" i="7"/>
  <c r="B28" i="7"/>
  <c r="M27" i="7"/>
  <c r="L27" i="7"/>
  <c r="C27" i="7"/>
  <c r="B27" i="7"/>
  <c r="M26" i="7"/>
  <c r="L26" i="7"/>
  <c r="C26" i="7"/>
  <c r="B26" i="7"/>
  <c r="M25" i="7"/>
  <c r="L25" i="7"/>
  <c r="C25" i="7"/>
  <c r="B25" i="7"/>
  <c r="M24" i="7"/>
  <c r="L24" i="7"/>
  <c r="C24" i="7"/>
  <c r="B24" i="7"/>
  <c r="M23" i="7"/>
  <c r="L23" i="7"/>
  <c r="C23" i="7"/>
  <c r="B23" i="7"/>
  <c r="C22" i="7"/>
  <c r="B22" i="7"/>
  <c r="M21" i="7"/>
  <c r="L21" i="7"/>
  <c r="C21" i="7"/>
  <c r="B21" i="7"/>
  <c r="M20" i="7"/>
  <c r="L20" i="7"/>
  <c r="C20" i="7"/>
  <c r="B20" i="7"/>
  <c r="M19" i="7"/>
  <c r="L19" i="7"/>
  <c r="M18" i="7"/>
  <c r="L18" i="7"/>
  <c r="J17" i="7"/>
  <c r="J16" i="7"/>
  <c r="J18" i="7"/>
  <c r="T15" i="7"/>
  <c r="C15" i="7"/>
  <c r="B15" i="7"/>
  <c r="T14" i="7"/>
  <c r="C14" i="7"/>
  <c r="B14" i="7"/>
  <c r="T13" i="7"/>
  <c r="T18" i="7"/>
  <c r="T47" i="7"/>
  <c r="T53" i="7"/>
  <c r="M13" i="7"/>
  <c r="L13" i="7"/>
  <c r="C13" i="7"/>
  <c r="B13" i="7"/>
  <c r="M12" i="7"/>
  <c r="L12" i="7"/>
  <c r="C12" i="7"/>
  <c r="B12" i="7"/>
  <c r="C11" i="7"/>
  <c r="B11" i="7"/>
  <c r="M9" i="7"/>
  <c r="L9" i="7"/>
  <c r="C9" i="7"/>
  <c r="B9" i="7"/>
  <c r="M8" i="7"/>
  <c r="L8" i="7"/>
  <c r="C8" i="7"/>
  <c r="C18" i="7"/>
  <c r="B8" i="7"/>
  <c r="B18" i="7"/>
  <c r="S53" i="7"/>
  <c r="I53" i="7"/>
  <c r="J47" i="7"/>
  <c r="J53" i="7"/>
  <c r="J56" i="7"/>
  <c r="O53" i="7"/>
  <c r="R53" i="7"/>
</calcChain>
</file>

<file path=xl/sharedStrings.xml><?xml version="1.0" encoding="utf-8"?>
<sst xmlns="http://schemas.openxmlformats.org/spreadsheetml/2006/main" count="88" uniqueCount="76">
  <si>
    <t>Önkormányzat egyéb közhatalmi bevételek</t>
  </si>
  <si>
    <t>Önkormányzat működési bevételek</t>
  </si>
  <si>
    <t>Önkormányzat részesedésekhez kapcsolódó bevételek</t>
  </si>
  <si>
    <t>Önkormányzat felhalmozási bevételek</t>
  </si>
  <si>
    <t>Kölcsönök nyújtása</t>
  </si>
  <si>
    <t>Önkormányzati költségvetési szervek fehalmozási célú átvett pénzeszköz</t>
  </si>
  <si>
    <t>Önkormányzati költségvetési szervek felhalmozási célú támogatás államháztartáson belülről</t>
  </si>
  <si>
    <t>Helyi önkormányzatok felhalmozási célú központi támogatása</t>
  </si>
  <si>
    <t>Finanszírozási bevétel maradványból</t>
  </si>
  <si>
    <t>Egyéb finanszírozási bevétel</t>
  </si>
  <si>
    <t>Önkormányzati költségvetési szervek felhalmozási és tőke jellegű bevétel</t>
  </si>
  <si>
    <t>Önkormányzati költségvetési szervek finanszírozási célú bevétel maradványból</t>
  </si>
  <si>
    <t>Önkormányzati költségvetési szervek egyéb felhalmozási kiadások</t>
  </si>
  <si>
    <t>Költségvetési befizetések</t>
  </si>
  <si>
    <t xml:space="preserve">Hiteltörlesztés </t>
  </si>
  <si>
    <t>Egyéb finanszírozási kiadás</t>
  </si>
  <si>
    <t>Önkormányzati költségvetési szervek                           közhatalmi bevételek</t>
  </si>
  <si>
    <t>Önkormányzat közhatalmi bevételek</t>
  </si>
  <si>
    <t>Önkormányzat tárgyi eszközök, immateriális javak értékesítése</t>
  </si>
  <si>
    <t>Önkormányzat vagyonnal kapcsolatos kiadásai</t>
  </si>
  <si>
    <t>Önkormányzat felújítási kiadásai</t>
  </si>
  <si>
    <t>Önkormányzat nagyberuházások kiadásai</t>
  </si>
  <si>
    <t>Önkormányzat kis- és középberuházások kiadásai</t>
  </si>
  <si>
    <t>Finanszírozási célú bevételek</t>
  </si>
  <si>
    <t>Finanszírozási célú kiadások</t>
  </si>
  <si>
    <t>Tartalékok</t>
  </si>
  <si>
    <t>Önkormányzati költségvetési szervek bevételei összesen:</t>
  </si>
  <si>
    <t>Önkormányzati költségvetési szervek kiadásai összesen:</t>
  </si>
  <si>
    <t>BEVÉTELEK ÖSSZESEN</t>
  </si>
  <si>
    <t>Eger Megyei Jogú Város Önkormányzata</t>
  </si>
  <si>
    <t>KIADÁSOK ÖSSZESEN:</t>
  </si>
  <si>
    <t>B E V É T E L E K</t>
  </si>
  <si>
    <t>K I A D Á S O K</t>
  </si>
  <si>
    <t>Megnevezés</t>
  </si>
  <si>
    <t>Önkormányzati költségvetési szervek működési költségvetés</t>
  </si>
  <si>
    <t>Támogatási kölcsönök igénybevétele és visszatérülése</t>
  </si>
  <si>
    <t>Hiány belső finanszírozása pénzforgalom nélküli bevételből</t>
  </si>
  <si>
    <t>Költségvetési bevételek</t>
  </si>
  <si>
    <t xml:space="preserve">Költségvetési kiadások </t>
  </si>
  <si>
    <t>Önkormányzat működési költségvetés</t>
  </si>
  <si>
    <t>E Ft-ban</t>
  </si>
  <si>
    <t>Önkormányzati költségvetési szervek felújítások</t>
  </si>
  <si>
    <t>Önkormányzati költségvetési szervek beruházások</t>
  </si>
  <si>
    <t>Működési célú támogatás államháztartáson belülről EU-s forrásból</t>
  </si>
  <si>
    <t>Működési célú támogatás államháztartáson belülről egyéb forrásból</t>
  </si>
  <si>
    <t>Felhalmozási célú támogatás államháztartáson belülről EU-s forrásból</t>
  </si>
  <si>
    <t>Felhalmozási célú támogatás államháztartáson belülről egyéb forrásból</t>
  </si>
  <si>
    <t>Működési célú átvett pénzeszköz EU-s forrásból</t>
  </si>
  <si>
    <t>Működési célú átvett pénzeszköz egyéb forrásból</t>
  </si>
  <si>
    <t>Felhalmozási célú átvett pénzeszköz egyéb forrásból</t>
  </si>
  <si>
    <t>Felhalmozási célú átvett pénzeszköz EU-s forrásból</t>
  </si>
  <si>
    <t>Önkormányzati költségvetési szervek                                működési célú átvett pénzeszköz</t>
  </si>
  <si>
    <t>Önkormányzati költségvetési szervek működési célú támogatás államháztartáson belülről</t>
  </si>
  <si>
    <t>Önkormányzati feladatok saját bevételei összesen:</t>
  </si>
  <si>
    <t>Helyi önkormányzatok általános működésének és ágazati feladatainak támogatása</t>
  </si>
  <si>
    <t>Helyi önkormányzatok támogatásai összesen:</t>
  </si>
  <si>
    <t>Hiány külső finanszírozása hitelfelvétellel</t>
  </si>
  <si>
    <t>Önkormányzat átvett pénzeszközök összesen:</t>
  </si>
  <si>
    <t>Felhalmozási célú támogatások államháztartáson belülre és átadott pénzeszközök</t>
  </si>
  <si>
    <t>2014. évi működési célú előirányzat</t>
  </si>
  <si>
    <t>2014. évi felhalmozási célú előirányzat</t>
  </si>
  <si>
    <t>Ebből felhalmozási</t>
  </si>
  <si>
    <t>3. kimutatás</t>
  </si>
  <si>
    <t>Önkormányzat jövedelemadók, vagyoni típusú adók, termékek és szolgáltatások adói</t>
  </si>
  <si>
    <t>Önkormányzai támogatások államháztartáson belülről  összesen:</t>
  </si>
  <si>
    <t xml:space="preserve"> </t>
  </si>
  <si>
    <t>Önkormányzati költségvetési szervek működési célú támogatás államháztartáson belülről  az EP-től</t>
  </si>
  <si>
    <t>Önkormányzati költségvetési szervek működési bevételek</t>
  </si>
  <si>
    <t>Működési célú költségvetési támogatások és kiegészítő támogatások</t>
  </si>
  <si>
    <t>2020. évi számított</t>
  </si>
  <si>
    <t>Önkormányzati költségvetési szervek felhalmozási célú támogatás államháztartáson belülről  az EP-től</t>
  </si>
  <si>
    <t>2018. évi tény</t>
  </si>
  <si>
    <t>2019. évi terv</t>
  </si>
  <si>
    <t>2021. évi számított</t>
  </si>
  <si>
    <t>,</t>
  </si>
  <si>
    <t>Önkormányzat részesedések növelése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</si>
</sst>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\ ###\ ###"/>
    <numFmt numFmtId="177" formatCode="#,###,###"/>
  </numFmts>
  <fonts count="11" x14ac:knownFonts="1">
    <font>
      <sz val="10"/>
      <name val="MS Sans Serif"/>
    </font>
    <font>
      <b/>
      <sz val="10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charset val="238"/>
    </font>
    <font>
      <i/>
      <sz val="9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72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172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72" fontId="2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172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2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2" fontId="2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72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172" fontId="1" fillId="0" borderId="1" xfId="0" applyNumberFormat="1" applyFont="1" applyBorder="1" applyAlignment="1">
      <alignment horizontal="right" vertical="center"/>
    </xf>
    <xf numFmtId="172" fontId="7" fillId="0" borderId="1" xfId="0" applyNumberFormat="1" applyFont="1" applyBorder="1" applyAlignment="1">
      <alignment horizontal="right" vertical="center"/>
    </xf>
    <xf numFmtId="172" fontId="4" fillId="0" borderId="1" xfId="0" applyNumberFormat="1" applyFont="1" applyBorder="1" applyAlignment="1">
      <alignment horizontal="right" vertical="center"/>
    </xf>
    <xf numFmtId="172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72" fontId="6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172" fontId="1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72" fontId="4" fillId="0" borderId="8" xfId="0" applyNumberFormat="1" applyFont="1" applyBorder="1" applyAlignment="1">
      <alignment horizontal="right" vertical="center" wrapText="1"/>
    </xf>
    <xf numFmtId="172" fontId="4" fillId="0" borderId="9" xfId="0" applyNumberFormat="1" applyFont="1" applyBorder="1" applyAlignment="1">
      <alignment horizontal="right" vertical="center" wrapText="1"/>
    </xf>
    <xf numFmtId="172" fontId="4" fillId="0" borderId="10" xfId="0" applyNumberFormat="1" applyFont="1" applyBorder="1" applyAlignment="1">
      <alignment horizontal="right" vertical="center" wrapText="1"/>
    </xf>
    <xf numFmtId="172" fontId="4" fillId="0" borderId="11" xfId="0" applyNumberFormat="1" applyFont="1" applyBorder="1" applyAlignment="1">
      <alignment horizontal="right" vertical="center" wrapText="1"/>
    </xf>
    <xf numFmtId="172" fontId="4" fillId="0" borderId="12" xfId="0" applyNumberFormat="1" applyFont="1" applyBorder="1" applyAlignment="1">
      <alignment horizontal="right" vertical="center" wrapText="1"/>
    </xf>
    <xf numFmtId="172" fontId="4" fillId="0" borderId="1" xfId="0" applyNumberFormat="1" applyFont="1" applyFill="1" applyBorder="1" applyAlignment="1">
      <alignment horizontal="right" vertical="center"/>
    </xf>
    <xf numFmtId="172" fontId="6" fillId="0" borderId="1" xfId="0" applyNumberFormat="1" applyFont="1" applyFill="1" applyBorder="1" applyAlignment="1">
      <alignment horizontal="right" vertical="center"/>
    </xf>
    <xf numFmtId="172" fontId="2" fillId="0" borderId="4" xfId="0" applyNumberFormat="1" applyFont="1" applyFill="1" applyBorder="1" applyAlignment="1">
      <alignment horizontal="right" vertical="center"/>
    </xf>
    <xf numFmtId="172" fontId="2" fillId="0" borderId="1" xfId="0" applyNumberFormat="1" applyFont="1" applyFill="1" applyBorder="1" applyAlignment="1">
      <alignment horizontal="right" vertical="center"/>
    </xf>
    <xf numFmtId="172" fontId="2" fillId="0" borderId="1" xfId="0" applyNumberFormat="1" applyFont="1" applyFill="1" applyBorder="1" applyAlignment="1">
      <alignment vertical="center"/>
    </xf>
    <xf numFmtId="172" fontId="1" fillId="0" borderId="1" xfId="0" applyNumberFormat="1" applyFont="1" applyFill="1" applyBorder="1" applyAlignment="1">
      <alignment horizontal="right" vertical="center"/>
    </xf>
    <xf numFmtId="172" fontId="1" fillId="0" borderId="0" xfId="0" applyNumberFormat="1" applyFont="1" applyAlignment="1">
      <alignment vertical="center"/>
    </xf>
    <xf numFmtId="172" fontId="8" fillId="0" borderId="1" xfId="0" applyNumberFormat="1" applyFont="1" applyFill="1" applyBorder="1" applyAlignment="1">
      <alignment horizontal="right" vertical="center"/>
    </xf>
    <xf numFmtId="172" fontId="4" fillId="0" borderId="4" xfId="0" applyNumberFormat="1" applyFont="1" applyFill="1" applyBorder="1" applyAlignment="1">
      <alignment horizontal="right" vertical="center" wrapText="1"/>
    </xf>
    <xf numFmtId="172" fontId="4" fillId="0" borderId="13" xfId="0" applyNumberFormat="1" applyFont="1" applyFill="1" applyBorder="1" applyAlignment="1">
      <alignment horizontal="right" vertical="center" wrapText="1"/>
    </xf>
    <xf numFmtId="172" fontId="4" fillId="0" borderId="1" xfId="0" applyNumberFormat="1" applyFont="1" applyFill="1" applyBorder="1" applyAlignment="1">
      <alignment horizontal="right" vertical="center" wrapText="1"/>
    </xf>
    <xf numFmtId="172" fontId="4" fillId="0" borderId="14" xfId="0" applyNumberFormat="1" applyFont="1" applyFill="1" applyBorder="1" applyAlignment="1">
      <alignment horizontal="right" vertical="center" wrapText="1"/>
    </xf>
    <xf numFmtId="172" fontId="4" fillId="0" borderId="15" xfId="0" applyNumberFormat="1" applyFont="1" applyFill="1" applyBorder="1" applyAlignment="1">
      <alignment horizontal="right" vertical="center" wrapText="1"/>
    </xf>
    <xf numFmtId="172" fontId="4" fillId="0" borderId="8" xfId="0" applyNumberFormat="1" applyFont="1" applyFill="1" applyBorder="1" applyAlignment="1">
      <alignment horizontal="right" vertical="center" wrapText="1"/>
    </xf>
    <xf numFmtId="172" fontId="7" fillId="0" borderId="1" xfId="0" applyNumberFormat="1" applyFont="1" applyFill="1" applyBorder="1" applyAlignment="1">
      <alignment horizontal="right" vertical="center"/>
    </xf>
    <xf numFmtId="172" fontId="6" fillId="0" borderId="6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2" fontId="1" fillId="0" borderId="1" xfId="0" applyNumberFormat="1" applyFont="1" applyFill="1" applyBorder="1" applyAlignment="1">
      <alignment vertical="center"/>
    </xf>
    <xf numFmtId="172" fontId="1" fillId="0" borderId="2" xfId="0" applyNumberFormat="1" applyFont="1" applyFill="1" applyBorder="1" applyAlignment="1">
      <alignment horizontal="right" vertical="center"/>
    </xf>
    <xf numFmtId="172" fontId="2" fillId="0" borderId="16" xfId="0" applyNumberFormat="1" applyFont="1" applyFill="1" applyBorder="1" applyAlignment="1">
      <alignment horizontal="right" vertical="center"/>
    </xf>
    <xf numFmtId="172" fontId="2" fillId="0" borderId="17" xfId="0" applyNumberFormat="1" applyFont="1" applyFill="1" applyBorder="1" applyAlignment="1">
      <alignment horizontal="right" vertical="center"/>
    </xf>
    <xf numFmtId="172" fontId="2" fillId="0" borderId="18" xfId="0" applyNumberFormat="1" applyFont="1" applyFill="1" applyBorder="1" applyAlignment="1">
      <alignment horizontal="right" vertical="center"/>
    </xf>
    <xf numFmtId="172" fontId="2" fillId="0" borderId="17" xfId="0" applyNumberFormat="1" applyFont="1" applyFill="1" applyBorder="1" applyAlignment="1">
      <alignment vertical="center"/>
    </xf>
    <xf numFmtId="172" fontId="1" fillId="0" borderId="17" xfId="0" applyNumberFormat="1" applyFont="1" applyFill="1" applyBorder="1" applyAlignment="1">
      <alignment horizontal="right" vertical="center"/>
    </xf>
    <xf numFmtId="172" fontId="1" fillId="0" borderId="17" xfId="0" applyNumberFormat="1" applyFont="1" applyBorder="1" applyAlignment="1">
      <alignment horizontal="right" vertical="center"/>
    </xf>
    <xf numFmtId="172" fontId="2" fillId="0" borderId="17" xfId="0" applyNumberFormat="1" applyFont="1" applyBorder="1" applyAlignment="1">
      <alignment vertical="center"/>
    </xf>
    <xf numFmtId="172" fontId="1" fillId="0" borderId="1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72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center" vertical="center" wrapText="1"/>
    </xf>
    <xf numFmtId="172" fontId="1" fillId="0" borderId="9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21" xfId="0" applyNumberFormat="1" applyFont="1" applyFill="1" applyBorder="1" applyAlignment="1">
      <alignment horizontal="right" vertical="center"/>
    </xf>
    <xf numFmtId="172" fontId="2" fillId="0" borderId="22" xfId="0" applyNumberFormat="1" applyFont="1" applyFill="1" applyBorder="1" applyAlignment="1">
      <alignment horizontal="right" vertical="center"/>
    </xf>
    <xf numFmtId="172" fontId="2" fillId="0" borderId="22" xfId="0" applyNumberFormat="1" applyFont="1" applyFill="1" applyBorder="1" applyAlignment="1">
      <alignment vertical="center"/>
    </xf>
    <xf numFmtId="172" fontId="2" fillId="0" borderId="23" xfId="0" applyNumberFormat="1" applyFont="1" applyFill="1" applyBorder="1" applyAlignment="1">
      <alignment vertical="center"/>
    </xf>
    <xf numFmtId="172" fontId="1" fillId="0" borderId="24" xfId="0" applyNumberFormat="1" applyFont="1" applyFill="1" applyBorder="1" applyAlignment="1">
      <alignment horizontal="right" vertical="center"/>
    </xf>
    <xf numFmtId="172" fontId="1" fillId="0" borderId="22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center"/>
    </xf>
    <xf numFmtId="172" fontId="1" fillId="0" borderId="22" xfId="0" applyNumberFormat="1" applyFont="1" applyFill="1" applyBorder="1" applyAlignment="1">
      <alignment vertical="center"/>
    </xf>
    <xf numFmtId="172" fontId="1" fillId="0" borderId="19" xfId="0" applyNumberFormat="1" applyFont="1" applyFill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172" fontId="2" fillId="0" borderId="26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vertical="center" wrapText="1"/>
    </xf>
    <xf numFmtId="172" fontId="2" fillId="0" borderId="28" xfId="0" applyNumberFormat="1" applyFont="1" applyFill="1" applyBorder="1" applyAlignment="1">
      <alignment horizontal="right" vertical="center"/>
    </xf>
    <xf numFmtId="172" fontId="2" fillId="0" borderId="28" xfId="0" applyNumberFormat="1" applyFont="1" applyFill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172" fontId="1" fillId="0" borderId="28" xfId="0" applyNumberFormat="1" applyFont="1" applyFill="1" applyBorder="1" applyAlignment="1">
      <alignment horizontal="right" vertical="center"/>
    </xf>
    <xf numFmtId="0" fontId="7" fillId="0" borderId="27" xfId="0" applyFont="1" applyBorder="1" applyAlignment="1">
      <alignment vertical="center" wrapText="1"/>
    </xf>
    <xf numFmtId="0" fontId="2" fillId="0" borderId="28" xfId="0" applyFont="1" applyFill="1" applyBorder="1" applyAlignment="1">
      <alignment vertical="center"/>
    </xf>
    <xf numFmtId="172" fontId="1" fillId="0" borderId="28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172" fontId="6" fillId="0" borderId="30" xfId="0" applyNumberFormat="1" applyFont="1" applyBorder="1" applyAlignment="1">
      <alignment horizontal="right" vertical="center" wrapText="1"/>
    </xf>
    <xf numFmtId="172" fontId="6" fillId="0" borderId="30" xfId="0" applyNumberFormat="1" applyFont="1" applyFill="1" applyBorder="1" applyAlignment="1">
      <alignment horizontal="right" vertical="center" wrapText="1"/>
    </xf>
    <xf numFmtId="172" fontId="1" fillId="0" borderId="31" xfId="0" applyNumberFormat="1" applyFont="1" applyBorder="1" applyAlignment="1">
      <alignment vertical="center"/>
    </xf>
    <xf numFmtId="172" fontId="1" fillId="0" borderId="31" xfId="0" applyNumberFormat="1" applyFont="1" applyFill="1" applyBorder="1" applyAlignment="1">
      <alignment vertical="center"/>
    </xf>
    <xf numFmtId="172" fontId="1" fillId="0" borderId="32" xfId="0" applyNumberFormat="1" applyFont="1" applyFill="1" applyBorder="1" applyAlignment="1">
      <alignment vertical="center"/>
    </xf>
    <xf numFmtId="0" fontId="9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72" fontId="2" fillId="0" borderId="0" xfId="0" applyNumberFormat="1" applyFont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 wrapText="1"/>
    </xf>
    <xf numFmtId="4" fontId="3" fillId="0" borderId="36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/>
    </xf>
    <xf numFmtId="4" fontId="2" fillId="0" borderId="36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172" fontId="2" fillId="0" borderId="39" xfId="0" applyNumberFormat="1" applyFont="1" applyBorder="1" applyAlignment="1">
      <alignment horizontal="left" vertical="center" wrapText="1"/>
    </xf>
    <xf numFmtId="177" fontId="2" fillId="0" borderId="39" xfId="0" applyNumberFormat="1" applyFont="1" applyFill="1" applyBorder="1" applyAlignment="1">
      <alignment horizontal="left" vertical="center" wrapText="1"/>
    </xf>
    <xf numFmtId="177" fontId="2" fillId="0" borderId="39" xfId="0" applyNumberFormat="1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9" xfId="0" applyFont="1" applyBorder="1" applyAlignment="1">
      <alignment vertical="center"/>
    </xf>
    <xf numFmtId="0" fontId="6" fillId="0" borderId="3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39" xfId="0" applyNumberFormat="1" applyFont="1" applyBorder="1" applyAlignment="1">
      <alignment horizontal="right" vertical="center"/>
    </xf>
    <xf numFmtId="0" fontId="4" fillId="0" borderId="27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right" vertical="center"/>
    </xf>
    <xf numFmtId="177" fontId="9" fillId="0" borderId="41" xfId="0" applyNumberFormat="1" applyFont="1" applyBorder="1" applyAlignment="1">
      <alignment horizontal="center" vertical="center" wrapText="1"/>
    </xf>
    <xf numFmtId="177" fontId="9" fillId="0" borderId="4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7" fontId="9" fillId="0" borderId="33" xfId="0" applyNumberFormat="1" applyFont="1" applyFill="1" applyBorder="1" applyAlignment="1">
      <alignment horizontal="center" vertical="center" wrapText="1"/>
    </xf>
    <xf numFmtId="177" fontId="9" fillId="0" borderId="20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77" fontId="9" fillId="0" borderId="43" xfId="0" applyNumberFormat="1" applyFont="1" applyBorder="1" applyAlignment="1">
      <alignment horizontal="center" vertical="center" wrapText="1"/>
    </xf>
    <xf numFmtId="177" fontId="9" fillId="0" borderId="33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177" fontId="9" fillId="0" borderId="41" xfId="0" applyNumberFormat="1" applyFont="1" applyFill="1" applyBorder="1" applyAlignment="1">
      <alignment horizontal="center" vertical="center" wrapText="1"/>
    </xf>
    <xf numFmtId="177" fontId="9" fillId="0" borderId="42" xfId="0" applyNumberFormat="1" applyFont="1" applyFill="1" applyBorder="1" applyAlignment="1">
      <alignment horizontal="center" vertical="center" wrapText="1"/>
    </xf>
    <xf numFmtId="177" fontId="9" fillId="0" borderId="4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20</xdr:col>
      <xdr:colOff>0</xdr:colOff>
      <xdr:row>3</xdr:row>
      <xdr:rowOff>76200</xdr:rowOff>
    </xdr:to>
    <xdr:sp macro="" textlink="">
      <xdr:nvSpPr>
        <xdr:cNvPr id="2" name="Szöveg 1"/>
        <xdr:cNvSpPr txBox="1">
          <a:spLocks noChangeArrowheads="1"/>
        </xdr:cNvSpPr>
      </xdr:nvSpPr>
      <xdr:spPr bwMode="auto">
        <a:xfrm>
          <a:off x="0" y="171450"/>
          <a:ext cx="9534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Az önkormányzat kötelezettségeinek és forrásainak alakulása 2018-2021 között</a:t>
          </a:r>
          <a:r>
            <a:rPr lang="hu-HU" sz="1800"/>
            <a:t> </a:t>
          </a:r>
          <a:endParaRPr lang="hu-HU" sz="1800" b="1" i="0" u="none" strike="noStrike" baseline="0">
            <a:solidFill>
              <a:srgbClr val="000000"/>
            </a:solidFill>
            <a:latin typeface="Times New Roman CE"/>
            <a:cs typeface="Times New Roman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61"/>
  <sheetViews>
    <sheetView showGridLines="0" tabSelected="1" topLeftCell="E1" zoomScale="150" zoomScaleNormal="150" zoomScaleSheetLayoutView="200" workbookViewId="0">
      <selection activeCell="A12" sqref="A12"/>
    </sheetView>
  </sheetViews>
  <sheetFormatPr defaultColWidth="9.1796875" defaultRowHeight="13" x14ac:dyDescent="0.3"/>
  <cols>
    <col min="1" max="1" width="42.81640625" style="2" customWidth="1"/>
    <col min="2" max="2" width="9.54296875" style="2" hidden="1" customWidth="1"/>
    <col min="3" max="3" width="2.26953125" style="2" hidden="1" customWidth="1"/>
    <col min="4" max="4" width="10.26953125" style="67" customWidth="1"/>
    <col min="5" max="6" width="9.81640625" style="67" customWidth="1"/>
    <col min="7" max="7" width="1.54296875" style="67" hidden="1" customWidth="1"/>
    <col min="8" max="8" width="10" style="67" customWidth="1"/>
    <col min="9" max="10" width="8.54296875" style="2" hidden="1" customWidth="1"/>
    <col min="11" max="11" width="27" style="2" customWidth="1"/>
    <col min="12" max="13" width="10.26953125" style="2" hidden="1" customWidth="1"/>
    <col min="14" max="14" width="10.26953125" style="2" customWidth="1"/>
    <col min="15" max="16" width="9.81640625" style="2" customWidth="1"/>
    <col min="17" max="17" width="9.1796875" style="2" hidden="1" customWidth="1"/>
    <col min="18" max="18" width="10" style="2" customWidth="1"/>
    <col min="19" max="19" width="0.1796875" style="2" hidden="1" customWidth="1"/>
    <col min="20" max="20" width="0.453125" style="2" hidden="1" customWidth="1"/>
    <col min="21" max="16384" width="9.1796875" style="2"/>
  </cols>
  <sheetData>
    <row r="1" spans="1:20" ht="27.75" customHeight="1" x14ac:dyDescent="0.3">
      <c r="A1" s="99" t="s">
        <v>29</v>
      </c>
      <c r="B1" s="96"/>
      <c r="C1" s="96"/>
      <c r="D1" s="97"/>
      <c r="E1" s="97"/>
      <c r="F1" s="97"/>
      <c r="G1" s="97"/>
      <c r="H1" s="97"/>
      <c r="I1" s="98"/>
      <c r="J1" s="98"/>
      <c r="K1" s="99"/>
      <c r="L1" s="99"/>
      <c r="M1" s="99"/>
      <c r="N1" s="100"/>
      <c r="O1" s="100"/>
      <c r="P1" s="133" t="s">
        <v>62</v>
      </c>
      <c r="Q1" s="133"/>
      <c r="R1" s="133"/>
      <c r="S1" s="94"/>
      <c r="T1" s="95"/>
    </row>
    <row r="2" spans="1:20" ht="30.75" customHeight="1" x14ac:dyDescent="0.3">
      <c r="A2" s="114"/>
      <c r="B2" s="96"/>
      <c r="C2" s="96"/>
      <c r="D2" s="97"/>
      <c r="E2" s="97"/>
      <c r="F2" s="97"/>
      <c r="G2" s="97"/>
      <c r="H2" s="97"/>
      <c r="I2" s="98"/>
      <c r="J2" s="98"/>
      <c r="K2" s="99"/>
      <c r="L2" s="99"/>
      <c r="M2" s="99"/>
      <c r="N2" s="100"/>
      <c r="O2" s="100"/>
      <c r="P2" s="100"/>
      <c r="Q2" s="100"/>
      <c r="R2" s="101"/>
      <c r="S2" s="101"/>
      <c r="T2" s="102"/>
    </row>
    <row r="3" spans="1:20" x14ac:dyDescent="0.3">
      <c r="A3" s="114"/>
      <c r="B3" s="96"/>
      <c r="C3" s="96"/>
      <c r="D3" s="97"/>
      <c r="E3" s="97"/>
      <c r="F3" s="97"/>
      <c r="G3" s="97"/>
      <c r="H3" s="97"/>
      <c r="I3" s="98"/>
      <c r="J3" s="98"/>
      <c r="K3" s="99"/>
      <c r="L3" s="99"/>
      <c r="M3" s="99"/>
      <c r="N3" s="100"/>
      <c r="O3" s="100"/>
      <c r="P3" s="100"/>
      <c r="Q3" s="100"/>
      <c r="R3" s="101"/>
      <c r="S3" s="101"/>
      <c r="T3" s="102"/>
    </row>
    <row r="4" spans="1:20" ht="13.5" thickBot="1" x14ac:dyDescent="0.35">
      <c r="A4" s="110"/>
      <c r="B4" s="107"/>
      <c r="C4" s="107"/>
      <c r="D4" s="108"/>
      <c r="E4" s="108"/>
      <c r="F4" s="108"/>
      <c r="G4" s="108"/>
      <c r="H4" s="108"/>
      <c r="I4" s="109"/>
      <c r="J4" s="109"/>
      <c r="K4" s="110"/>
      <c r="L4" s="110"/>
      <c r="M4" s="110"/>
      <c r="N4" s="111"/>
      <c r="O4" s="111"/>
      <c r="P4" s="111"/>
      <c r="Q4" s="111"/>
      <c r="R4" s="115" t="s">
        <v>40</v>
      </c>
      <c r="S4" s="103"/>
      <c r="T4" s="104"/>
    </row>
    <row r="5" spans="1:20" ht="23.25" customHeight="1" thickBot="1" x14ac:dyDescent="0.35">
      <c r="A5" s="124" t="s">
        <v>31</v>
      </c>
      <c r="B5" s="125"/>
      <c r="C5" s="125"/>
      <c r="D5" s="125"/>
      <c r="E5" s="125"/>
      <c r="F5" s="125"/>
      <c r="G5" s="125"/>
      <c r="H5" s="125"/>
      <c r="I5" s="125"/>
      <c r="J5" s="125"/>
      <c r="K5" s="130" t="s">
        <v>32</v>
      </c>
      <c r="L5" s="131"/>
      <c r="M5" s="131"/>
      <c r="N5" s="131"/>
      <c r="O5" s="131"/>
      <c r="P5" s="131"/>
      <c r="Q5" s="131"/>
      <c r="R5" s="132"/>
      <c r="S5" s="105"/>
      <c r="T5" s="106"/>
    </row>
    <row r="6" spans="1:20" s="61" customFormat="1" ht="23.25" customHeight="1" thickBot="1" x14ac:dyDescent="0.35">
      <c r="A6" s="126" t="s">
        <v>33</v>
      </c>
      <c r="B6" s="93"/>
      <c r="C6" s="93"/>
      <c r="D6" s="122" t="s">
        <v>71</v>
      </c>
      <c r="E6" s="122" t="s">
        <v>72</v>
      </c>
      <c r="F6" s="122" t="s">
        <v>69</v>
      </c>
      <c r="G6" s="136" t="s">
        <v>61</v>
      </c>
      <c r="H6" s="122" t="s">
        <v>73</v>
      </c>
      <c r="I6" s="136" t="s">
        <v>61</v>
      </c>
      <c r="J6" s="128" t="s">
        <v>61</v>
      </c>
      <c r="K6" s="120" t="s">
        <v>33</v>
      </c>
      <c r="L6" s="93"/>
      <c r="M6" s="93"/>
      <c r="N6" s="122" t="s">
        <v>71</v>
      </c>
      <c r="O6" s="122" t="s">
        <v>72</v>
      </c>
      <c r="P6" s="122" t="s">
        <v>69</v>
      </c>
      <c r="Q6" s="136" t="s">
        <v>61</v>
      </c>
      <c r="R6" s="122" t="s">
        <v>73</v>
      </c>
      <c r="S6" s="134" t="s">
        <v>61</v>
      </c>
      <c r="T6" s="118" t="s">
        <v>61</v>
      </c>
    </row>
    <row r="7" spans="1:20" s="61" customFormat="1" ht="75" customHeight="1" thickBot="1" x14ac:dyDescent="0.35">
      <c r="A7" s="127"/>
      <c r="B7" s="62" t="s">
        <v>59</v>
      </c>
      <c r="C7" s="63" t="s">
        <v>60</v>
      </c>
      <c r="D7" s="123"/>
      <c r="E7" s="123"/>
      <c r="F7" s="123"/>
      <c r="G7" s="122"/>
      <c r="H7" s="123"/>
      <c r="I7" s="122"/>
      <c r="J7" s="129"/>
      <c r="K7" s="121"/>
      <c r="L7" s="62" t="s">
        <v>59</v>
      </c>
      <c r="M7" s="63" t="s">
        <v>60</v>
      </c>
      <c r="N7" s="123"/>
      <c r="O7" s="123"/>
      <c r="P7" s="123"/>
      <c r="Q7" s="122"/>
      <c r="R7" s="123"/>
      <c r="S7" s="135"/>
      <c r="T7" s="119"/>
    </row>
    <row r="8" spans="1:20" ht="25" customHeight="1" x14ac:dyDescent="0.3">
      <c r="A8" s="77" t="s">
        <v>52</v>
      </c>
      <c r="B8" s="8" t="e">
        <f>#REF!+#REF!+#REF!</f>
        <v>#REF!</v>
      </c>
      <c r="C8" s="8" t="e">
        <f>#REF!+#REF!+#REF!</f>
        <v>#REF!</v>
      </c>
      <c r="D8" s="42">
        <v>580794</v>
      </c>
      <c r="E8" s="42">
        <v>29481</v>
      </c>
      <c r="F8" s="42">
        <v>70000</v>
      </c>
      <c r="G8" s="42"/>
      <c r="H8" s="42">
        <v>75000</v>
      </c>
      <c r="I8" s="43"/>
      <c r="J8" s="31"/>
      <c r="K8" s="9" t="s">
        <v>34</v>
      </c>
      <c r="L8" s="10" t="e">
        <f>#REF!+#REF!+#REF!</f>
        <v>#REF!</v>
      </c>
      <c r="M8" s="10" t="e">
        <f>#REF!+#REF!+#REF!</f>
        <v>#REF!</v>
      </c>
      <c r="N8" s="36">
        <v>8093083</v>
      </c>
      <c r="O8" s="36">
        <v>7655510</v>
      </c>
      <c r="P8" s="36">
        <v>7670000</v>
      </c>
      <c r="Q8" s="36"/>
      <c r="R8" s="78">
        <v>7700000</v>
      </c>
      <c r="S8" s="68"/>
      <c r="T8" s="53"/>
    </row>
    <row r="9" spans="1:20" ht="25" customHeight="1" x14ac:dyDescent="0.3">
      <c r="A9" s="79" t="s">
        <v>66</v>
      </c>
      <c r="B9" s="12" t="e">
        <f>#REF!+#REF!+#REF!</f>
        <v>#REF!</v>
      </c>
      <c r="C9" s="12" t="e">
        <f>#REF!+#REF!+#REF!</f>
        <v>#REF!</v>
      </c>
      <c r="D9" s="44">
        <v>48012</v>
      </c>
      <c r="E9" s="44">
        <v>40883</v>
      </c>
      <c r="F9" s="44">
        <v>41000</v>
      </c>
      <c r="G9" s="44"/>
      <c r="H9" s="44">
        <v>44000</v>
      </c>
      <c r="I9" s="45"/>
      <c r="J9" s="30"/>
      <c r="K9" s="13" t="s">
        <v>42</v>
      </c>
      <c r="L9" s="14" t="e">
        <f>#REF!+#REF!+#REF!</f>
        <v>#REF!</v>
      </c>
      <c r="M9" s="14" t="e">
        <f>#REF!+#REF!+#REF!</f>
        <v>#REF!</v>
      </c>
      <c r="N9" s="37">
        <v>422671</v>
      </c>
      <c r="O9" s="37">
        <v>705085</v>
      </c>
      <c r="P9" s="37">
        <v>620000</v>
      </c>
      <c r="Q9" s="37">
        <v>70000</v>
      </c>
      <c r="R9" s="80">
        <v>160000</v>
      </c>
      <c r="S9" s="69">
        <v>70000</v>
      </c>
      <c r="T9" s="54">
        <v>90000</v>
      </c>
    </row>
    <row r="10" spans="1:20" ht="25" customHeight="1" x14ac:dyDescent="0.3">
      <c r="A10" s="79" t="s">
        <v>70</v>
      </c>
      <c r="B10" s="12"/>
      <c r="C10" s="12"/>
      <c r="D10" s="44">
        <v>5417</v>
      </c>
      <c r="E10" s="44"/>
      <c r="F10" s="44"/>
      <c r="G10" s="44"/>
      <c r="H10" s="44"/>
      <c r="I10" s="43"/>
      <c r="J10" s="33"/>
      <c r="K10" s="13" t="s">
        <v>41</v>
      </c>
      <c r="L10" s="14" t="e">
        <f>#REF!+#REF!+#REF!</f>
        <v>#REF!</v>
      </c>
      <c r="M10" s="14" t="e">
        <f>#REF!+#REF!+#REF!</f>
        <v>#REF!</v>
      </c>
      <c r="N10" s="37">
        <v>355713</v>
      </c>
      <c r="O10" s="37">
        <v>525243</v>
      </c>
      <c r="P10" s="37">
        <v>127500</v>
      </c>
      <c r="Q10" s="37">
        <v>150000</v>
      </c>
      <c r="R10" s="80">
        <v>127500</v>
      </c>
      <c r="S10" s="69"/>
      <c r="T10" s="54"/>
    </row>
    <row r="11" spans="1:20" ht="23" x14ac:dyDescent="0.3">
      <c r="A11" s="79" t="s">
        <v>6</v>
      </c>
      <c r="B11" s="12" t="e">
        <f>#REF!+#REF!+#REF!</f>
        <v>#REF!</v>
      </c>
      <c r="C11" s="12" t="e">
        <f>#REF!+#REF!+#REF!</f>
        <v>#REF!</v>
      </c>
      <c r="D11" s="44">
        <v>183544</v>
      </c>
      <c r="E11" s="44">
        <v>950328</v>
      </c>
      <c r="F11" s="44">
        <v>460000</v>
      </c>
      <c r="G11" s="44"/>
      <c r="H11" s="44">
        <v>40000</v>
      </c>
      <c r="I11" s="43"/>
      <c r="J11" s="33"/>
      <c r="K11" s="13" t="s">
        <v>12</v>
      </c>
      <c r="L11" s="14" t="e">
        <f>#REF!+#REF!+#REF!</f>
        <v>#REF!</v>
      </c>
      <c r="M11" s="15" t="e">
        <f>#REF!+#REF!+#REF!</f>
        <v>#REF!</v>
      </c>
      <c r="N11" s="38"/>
      <c r="O11" s="38"/>
      <c r="P11" s="38"/>
      <c r="Q11" s="38"/>
      <c r="R11" s="81"/>
      <c r="S11" s="69">
        <v>100000</v>
      </c>
      <c r="T11" s="54">
        <v>100000</v>
      </c>
    </row>
    <row r="12" spans="1:20" ht="23" x14ac:dyDescent="0.3">
      <c r="A12" s="79" t="s">
        <v>16</v>
      </c>
      <c r="B12" s="12" t="e">
        <f>#REF!+#REF!+#REF!</f>
        <v>#REF!</v>
      </c>
      <c r="C12" s="12" t="e">
        <f>#REF!+#REF!+#REF!</f>
        <v>#REF!</v>
      </c>
      <c r="D12" s="44">
        <v>461</v>
      </c>
      <c r="E12" s="44">
        <v>510</v>
      </c>
      <c r="F12" s="44">
        <v>550</v>
      </c>
      <c r="G12" s="44">
        <v>250</v>
      </c>
      <c r="H12" s="44">
        <v>550</v>
      </c>
      <c r="I12" s="45"/>
      <c r="J12" s="30"/>
      <c r="K12" s="13"/>
      <c r="L12" s="14" t="e">
        <f>#REF!+#REF!+#REF!</f>
        <v>#REF!</v>
      </c>
      <c r="M12" s="15" t="e">
        <f>#REF!+#REF!+#REF!</f>
        <v>#REF!</v>
      </c>
      <c r="N12" s="38"/>
      <c r="O12" s="38"/>
      <c r="P12" s="38"/>
      <c r="Q12" s="38"/>
      <c r="R12" s="81"/>
      <c r="S12" s="70"/>
      <c r="T12" s="54"/>
    </row>
    <row r="13" spans="1:20" x14ac:dyDescent="0.3">
      <c r="A13" s="79" t="s">
        <v>67</v>
      </c>
      <c r="B13" s="12" t="e">
        <f>#REF!+#REF!+#REF!</f>
        <v>#REF!</v>
      </c>
      <c r="C13" s="12" t="e">
        <f>#REF!+#REF!+#REF!</f>
        <v>#REF!</v>
      </c>
      <c r="D13" s="44">
        <v>1737323</v>
      </c>
      <c r="E13" s="44">
        <v>1528239</v>
      </c>
      <c r="F13" s="44">
        <v>1610000</v>
      </c>
      <c r="G13" s="44"/>
      <c r="H13" s="44">
        <v>1630000</v>
      </c>
      <c r="I13" s="43"/>
      <c r="J13" s="33"/>
      <c r="K13" s="13"/>
      <c r="L13" s="14" t="e">
        <f>#REF!+#REF!+#REF!</f>
        <v>#REF!</v>
      </c>
      <c r="M13" s="15" t="e">
        <f>#REF!+#REF!+#REF!</f>
        <v>#REF!</v>
      </c>
      <c r="N13" s="38"/>
      <c r="O13" s="38"/>
      <c r="P13" s="38"/>
      <c r="Q13" s="38"/>
      <c r="R13" s="81"/>
      <c r="S13" s="70"/>
      <c r="T13" s="54">
        <f>SUM(N13:R13)</f>
        <v>0</v>
      </c>
    </row>
    <row r="14" spans="1:20" ht="23" x14ac:dyDescent="0.3">
      <c r="A14" s="116" t="s">
        <v>10</v>
      </c>
      <c r="B14" s="12" t="e">
        <f>#REF!+#REF!+#REF!</f>
        <v>#REF!</v>
      </c>
      <c r="C14" s="12" t="e">
        <f>#REF!+#REF!+#REF!</f>
        <v>#REF!</v>
      </c>
      <c r="D14" s="44">
        <v>1269</v>
      </c>
      <c r="E14" s="44"/>
      <c r="F14" s="44"/>
      <c r="G14" s="44"/>
      <c r="H14" s="44"/>
      <c r="I14" s="45"/>
      <c r="J14" s="30"/>
      <c r="K14" s="13"/>
      <c r="L14" s="14"/>
      <c r="M14" s="15"/>
      <c r="N14" s="44"/>
      <c r="O14" s="38"/>
      <c r="P14" s="38"/>
      <c r="Q14" s="38"/>
      <c r="R14" s="81"/>
      <c r="S14" s="70"/>
      <c r="T14" s="54">
        <f>SUM(N14:R14)</f>
        <v>0</v>
      </c>
    </row>
    <row r="15" spans="1:20" ht="23" x14ac:dyDescent="0.3">
      <c r="A15" s="116" t="s">
        <v>51</v>
      </c>
      <c r="B15" s="12" t="e">
        <f>#REF!+#REF!+#REF!</f>
        <v>#REF!</v>
      </c>
      <c r="C15" s="12" t="e">
        <f>#REF!+#REF!+#REF!</f>
        <v>#REF!</v>
      </c>
      <c r="D15" s="44">
        <v>151166</v>
      </c>
      <c r="E15" s="44">
        <v>75000</v>
      </c>
      <c r="F15" s="44">
        <v>75000</v>
      </c>
      <c r="G15" s="44">
        <v>120000</v>
      </c>
      <c r="H15" s="44">
        <v>80000</v>
      </c>
      <c r="I15" s="45">
        <v>80000</v>
      </c>
      <c r="J15" s="30">
        <v>100000</v>
      </c>
      <c r="K15" s="13"/>
      <c r="L15" s="14"/>
      <c r="M15" s="15"/>
      <c r="N15" s="38"/>
      <c r="O15" s="38"/>
      <c r="P15" s="38"/>
      <c r="Q15" s="38"/>
      <c r="R15" s="81"/>
      <c r="S15" s="71"/>
      <c r="T15" s="55">
        <f>SUM(N15:R15)</f>
        <v>0</v>
      </c>
    </row>
    <row r="16" spans="1:20" ht="23" x14ac:dyDescent="0.3">
      <c r="A16" s="79" t="s">
        <v>5</v>
      </c>
      <c r="B16" s="12"/>
      <c r="C16" s="12"/>
      <c r="D16" s="44">
        <v>175957</v>
      </c>
      <c r="E16" s="44">
        <v>0</v>
      </c>
      <c r="F16" s="44">
        <v>68250</v>
      </c>
      <c r="G16" s="44">
        <v>68250</v>
      </c>
      <c r="H16" s="44">
        <v>68250</v>
      </c>
      <c r="I16" s="46"/>
      <c r="J16" s="32">
        <f>SUM(D16:H16)</f>
        <v>380707</v>
      </c>
      <c r="K16" s="13"/>
      <c r="L16" s="14"/>
      <c r="M16" s="15"/>
      <c r="N16" s="38"/>
      <c r="O16" s="38"/>
      <c r="P16" s="38"/>
      <c r="Q16" s="38"/>
      <c r="R16" s="81"/>
      <c r="S16" s="70"/>
      <c r="T16" s="56"/>
    </row>
    <row r="17" spans="1:20" ht="23" x14ac:dyDescent="0.3">
      <c r="A17" s="79" t="s">
        <v>11</v>
      </c>
      <c r="B17" s="12"/>
      <c r="C17" s="12"/>
      <c r="D17" s="44">
        <v>845615</v>
      </c>
      <c r="E17" s="44"/>
      <c r="F17" s="44"/>
      <c r="G17" s="44"/>
      <c r="H17" s="44"/>
      <c r="I17" s="47"/>
      <c r="J17" s="29">
        <f>SUM(D17:H17)</f>
        <v>845615</v>
      </c>
      <c r="K17" s="13"/>
      <c r="L17" s="14"/>
      <c r="M17" s="15"/>
      <c r="N17" s="38"/>
      <c r="O17" s="38"/>
      <c r="P17" s="38"/>
      <c r="Q17" s="38"/>
      <c r="R17" s="81"/>
      <c r="S17" s="70"/>
      <c r="T17" s="56"/>
    </row>
    <row r="18" spans="1:20" ht="23" x14ac:dyDescent="0.3">
      <c r="A18" s="82" t="s">
        <v>26</v>
      </c>
      <c r="B18" s="18" t="e">
        <f>SUM(B8:B15)</f>
        <v>#REF!</v>
      </c>
      <c r="C18" s="18" t="e">
        <f>SUM(C8:C15)</f>
        <v>#REF!</v>
      </c>
      <c r="D18" s="35">
        <f t="shared" ref="D18:J18" si="0">SUM(D8:D17)</f>
        <v>3729558</v>
      </c>
      <c r="E18" s="35">
        <f>SUM(E8:E17)</f>
        <v>2624441</v>
      </c>
      <c r="F18" s="35">
        <f>SUM(F8:F17)</f>
        <v>2324800</v>
      </c>
      <c r="G18" s="35">
        <f t="shared" si="0"/>
        <v>188500</v>
      </c>
      <c r="H18" s="35">
        <f>SUM(H8:H17)</f>
        <v>1937800</v>
      </c>
      <c r="I18" s="34">
        <f t="shared" si="0"/>
        <v>80000</v>
      </c>
      <c r="J18" s="22">
        <f t="shared" si="0"/>
        <v>1326322</v>
      </c>
      <c r="K18" s="19" t="s">
        <v>27</v>
      </c>
      <c r="L18" s="20" t="e">
        <f>#REF!+#REF!+#REF!</f>
        <v>#REF!</v>
      </c>
      <c r="M18" s="20" t="e">
        <f>#REF!+#REF!+#REF!</f>
        <v>#REF!</v>
      </c>
      <c r="N18" s="39">
        <f t="shared" ref="N18:T18" si="1">SUM(N8:N17)</f>
        <v>8871467</v>
      </c>
      <c r="O18" s="39">
        <f>SUM(O8:O17)</f>
        <v>8885838</v>
      </c>
      <c r="P18" s="39">
        <f>SUM(P8:P17)</f>
        <v>8417500</v>
      </c>
      <c r="Q18" s="39">
        <f t="shared" si="1"/>
        <v>220000</v>
      </c>
      <c r="R18" s="83">
        <f>SUM(R8:R17)</f>
        <v>7987500</v>
      </c>
      <c r="S18" s="72">
        <f t="shared" si="1"/>
        <v>170000</v>
      </c>
      <c r="T18" s="57">
        <f t="shared" si="1"/>
        <v>190000</v>
      </c>
    </row>
    <row r="19" spans="1:20" x14ac:dyDescent="0.3">
      <c r="A19" s="84"/>
      <c r="B19" s="21"/>
      <c r="C19" s="21"/>
      <c r="D19" s="48"/>
      <c r="E19" s="48"/>
      <c r="F19" s="48"/>
      <c r="G19" s="48"/>
      <c r="H19" s="48"/>
      <c r="I19" s="48"/>
      <c r="J19" s="21"/>
      <c r="K19" s="19"/>
      <c r="L19" s="20" t="e">
        <f>#REF!+#REF!+#REF!</f>
        <v>#REF!</v>
      </c>
      <c r="M19" s="20" t="e">
        <f>#REF!+#REF!+#REF!</f>
        <v>#REF!</v>
      </c>
      <c r="N19" s="39"/>
      <c r="O19" s="39"/>
      <c r="P19" s="39"/>
      <c r="Q19" s="39"/>
      <c r="R19" s="83"/>
      <c r="S19" s="73"/>
      <c r="T19" s="58"/>
    </row>
    <row r="20" spans="1:20" ht="23" x14ac:dyDescent="0.3">
      <c r="A20" s="84" t="s">
        <v>63</v>
      </c>
      <c r="B20" s="21" t="e">
        <f>#REF!+#REF!+#REF!</f>
        <v>#REF!</v>
      </c>
      <c r="C20" s="21" t="e">
        <f>#REF!+#REF!+#REF!</f>
        <v>#REF!</v>
      </c>
      <c r="D20" s="48">
        <v>4872436</v>
      </c>
      <c r="E20" s="48">
        <v>4897011</v>
      </c>
      <c r="F20" s="48">
        <v>5150000</v>
      </c>
      <c r="G20" s="48"/>
      <c r="H20" s="48">
        <v>5250000</v>
      </c>
      <c r="I20" s="48"/>
      <c r="J20" s="21"/>
      <c r="K20" s="11" t="s">
        <v>39</v>
      </c>
      <c r="L20" s="16" t="e">
        <f>#REF!+#REF!+#REF!</f>
        <v>#REF!</v>
      </c>
      <c r="M20" s="16" t="e">
        <f>#REF!+#REF!+#REF!</f>
        <v>#REF!</v>
      </c>
      <c r="N20" s="38">
        <v>2858228</v>
      </c>
      <c r="O20" s="38">
        <v>2852992</v>
      </c>
      <c r="P20" s="38">
        <v>2853483</v>
      </c>
      <c r="Q20" s="38"/>
      <c r="R20" s="81">
        <v>2867280</v>
      </c>
      <c r="S20" s="70"/>
      <c r="T20" s="56"/>
    </row>
    <row r="21" spans="1:20" ht="23" x14ac:dyDescent="0.3">
      <c r="A21" s="84" t="s">
        <v>0</v>
      </c>
      <c r="B21" s="21" t="e">
        <f>#REF!+#REF!+#REF!</f>
        <v>#REF!</v>
      </c>
      <c r="C21" s="21" t="e">
        <f>#REF!+#REF!+#REF!</f>
        <v>#REF!</v>
      </c>
      <c r="D21" s="48">
        <v>52657</v>
      </c>
      <c r="E21" s="48">
        <v>41605</v>
      </c>
      <c r="F21" s="48">
        <v>41450</v>
      </c>
      <c r="G21" s="48"/>
      <c r="H21" s="48">
        <v>41450</v>
      </c>
      <c r="I21" s="48"/>
      <c r="J21" s="21"/>
      <c r="K21" s="11" t="s">
        <v>19</v>
      </c>
      <c r="L21" s="16" t="e">
        <f>#REF!+#REF!+#REF!</f>
        <v>#REF!</v>
      </c>
      <c r="M21" s="16" t="e">
        <f>#REF!+#REF!+#REF!</f>
        <v>#REF!</v>
      </c>
      <c r="N21" s="38">
        <v>673651</v>
      </c>
      <c r="O21" s="38">
        <v>719505</v>
      </c>
      <c r="P21" s="38">
        <v>580000</v>
      </c>
      <c r="Q21" s="38">
        <v>100000</v>
      </c>
      <c r="R21" s="81">
        <v>600000</v>
      </c>
      <c r="S21" s="70">
        <v>80000</v>
      </c>
      <c r="T21" s="59">
        <v>70000</v>
      </c>
    </row>
    <row r="22" spans="1:20" x14ac:dyDescent="0.3">
      <c r="A22" s="79" t="s">
        <v>17</v>
      </c>
      <c r="B22" s="21" t="e">
        <f>#REF!+#REF!+#REF!</f>
        <v>#REF!</v>
      </c>
      <c r="C22" s="21" t="e">
        <f>#REF!+#REF!+#REF!</f>
        <v>#REF!</v>
      </c>
      <c r="D22" s="34">
        <f t="shared" ref="D22:J22" si="2">SUM(D20:D21)</f>
        <v>4925093</v>
      </c>
      <c r="E22" s="34">
        <v>4938616</v>
      </c>
      <c r="F22" s="34">
        <v>5191450</v>
      </c>
      <c r="G22" s="34">
        <f t="shared" si="2"/>
        <v>0</v>
      </c>
      <c r="H22" s="34">
        <v>5291450</v>
      </c>
      <c r="I22" s="34">
        <f t="shared" si="2"/>
        <v>0</v>
      </c>
      <c r="J22" s="22">
        <f t="shared" si="2"/>
        <v>0</v>
      </c>
      <c r="K22" s="5"/>
      <c r="L22" s="1"/>
      <c r="M22" s="1"/>
      <c r="N22" s="50"/>
      <c r="O22" s="50"/>
      <c r="P22" s="50"/>
      <c r="Q22" s="50"/>
      <c r="R22" s="85"/>
      <c r="S22" s="74"/>
      <c r="T22" s="59"/>
    </row>
    <row r="23" spans="1:20" x14ac:dyDescent="0.3">
      <c r="A23" s="79"/>
      <c r="B23" s="22" t="e">
        <f>#REF!+#REF!+#REF!</f>
        <v>#REF!</v>
      </c>
      <c r="C23" s="22" t="e">
        <f>#REF!+#REF!+#REF!</f>
        <v>#REF!</v>
      </c>
      <c r="D23" s="34"/>
      <c r="E23" s="34"/>
      <c r="F23" s="34"/>
      <c r="G23" s="34"/>
      <c r="H23" s="34"/>
      <c r="I23" s="34"/>
      <c r="J23" s="22"/>
      <c r="K23" s="11" t="s">
        <v>20</v>
      </c>
      <c r="L23" s="16" t="e">
        <f>#REF!+#REF!+#REF!</f>
        <v>#REF!</v>
      </c>
      <c r="M23" s="16" t="e">
        <f>#REF!+#REF!+#REF!</f>
        <v>#REF!</v>
      </c>
      <c r="N23" s="38">
        <v>579011</v>
      </c>
      <c r="O23" s="38">
        <v>886537</v>
      </c>
      <c r="P23" s="38">
        <v>92300</v>
      </c>
      <c r="Q23" s="38">
        <f>100000+200000</f>
        <v>300000</v>
      </c>
      <c r="R23" s="81">
        <v>92300</v>
      </c>
      <c r="S23" s="70">
        <f>90000+300000</f>
        <v>390000</v>
      </c>
      <c r="T23" s="59">
        <f>115000+600000</f>
        <v>715000</v>
      </c>
    </row>
    <row r="24" spans="1:20" x14ac:dyDescent="0.3">
      <c r="A24" s="79" t="s">
        <v>1</v>
      </c>
      <c r="B24" s="21" t="e">
        <f>#REF!+#REF!+#REF!</f>
        <v>#REF!</v>
      </c>
      <c r="C24" s="21" t="e">
        <f>#REF!+#REF!+#REF!</f>
        <v>#REF!</v>
      </c>
      <c r="D24" s="34">
        <v>1427129</v>
      </c>
      <c r="E24" s="34">
        <v>1444934</v>
      </c>
      <c r="F24" s="34">
        <v>1500000</v>
      </c>
      <c r="G24" s="34">
        <v>1350000</v>
      </c>
      <c r="H24" s="34">
        <v>1500000</v>
      </c>
      <c r="I24" s="34"/>
      <c r="J24" s="22"/>
      <c r="K24" s="11"/>
      <c r="L24" s="1" t="e">
        <f>#REF!+#REF!+#REF!</f>
        <v>#REF!</v>
      </c>
      <c r="M24" s="16" t="e">
        <f>#REF!+#REF!+#REF!</f>
        <v>#REF!</v>
      </c>
      <c r="N24" s="38"/>
      <c r="O24" s="38"/>
      <c r="P24" s="38"/>
      <c r="Q24" s="38"/>
      <c r="R24" s="81"/>
      <c r="S24" s="70"/>
      <c r="T24" s="59"/>
    </row>
    <row r="25" spans="1:20" ht="23" x14ac:dyDescent="0.3">
      <c r="A25" s="84" t="s">
        <v>18</v>
      </c>
      <c r="B25" s="21" t="e">
        <f>#REF!+#REF!+#REF!</f>
        <v>#REF!</v>
      </c>
      <c r="C25" s="21" t="e">
        <f>#REF!+#REF!+#REF!</f>
        <v>#REF!</v>
      </c>
      <c r="D25" s="48">
        <v>172045</v>
      </c>
      <c r="E25" s="48">
        <v>199325</v>
      </c>
      <c r="F25" s="48">
        <v>200000</v>
      </c>
      <c r="G25" s="48">
        <v>350000</v>
      </c>
      <c r="H25" s="48">
        <v>200000</v>
      </c>
      <c r="I25" s="48">
        <v>400000</v>
      </c>
      <c r="J25" s="22">
        <v>400000</v>
      </c>
      <c r="K25" s="11" t="s">
        <v>21</v>
      </c>
      <c r="L25" s="16" t="e">
        <f>#REF!+#REF!+#REF!</f>
        <v>#REF!</v>
      </c>
      <c r="M25" s="16" t="e">
        <f>#REF!+#REF!+#REF!</f>
        <v>#REF!</v>
      </c>
      <c r="N25" s="38">
        <v>2033220</v>
      </c>
      <c r="O25" s="38">
        <v>23663507</v>
      </c>
      <c r="P25" s="38">
        <v>1919281</v>
      </c>
      <c r="Q25" s="38"/>
      <c r="R25" s="81">
        <v>1500000</v>
      </c>
      <c r="S25" s="70"/>
      <c r="T25" s="59"/>
    </row>
    <row r="26" spans="1:20" ht="23" x14ac:dyDescent="0.3">
      <c r="A26" s="84" t="s">
        <v>2</v>
      </c>
      <c r="B26" s="21" t="e">
        <f>#REF!+#REF!+#REF!</f>
        <v>#REF!</v>
      </c>
      <c r="C26" s="21" t="e">
        <f>#REF!+#REF!+#REF!</f>
        <v>#REF!</v>
      </c>
      <c r="D26" s="48"/>
      <c r="E26" s="48"/>
      <c r="F26" s="48"/>
      <c r="G26" s="48"/>
      <c r="H26" s="48"/>
      <c r="I26" s="48">
        <v>5000</v>
      </c>
      <c r="J26" s="22">
        <v>10000</v>
      </c>
      <c r="K26" s="11" t="s">
        <v>22</v>
      </c>
      <c r="L26" s="16" t="e">
        <f>#REF!+#REF!+#REF!</f>
        <v>#REF!</v>
      </c>
      <c r="M26" s="16" t="e">
        <f>#REF!+#REF!+#REF!</f>
        <v>#REF!</v>
      </c>
      <c r="N26" s="38">
        <v>650933</v>
      </c>
      <c r="O26" s="38">
        <v>1740878</v>
      </c>
      <c r="P26" s="38">
        <v>100000</v>
      </c>
      <c r="Q26" s="38">
        <f>63000+800000</f>
        <v>863000</v>
      </c>
      <c r="R26" s="81">
        <v>100000</v>
      </c>
      <c r="S26" s="70">
        <f>64645+1200000</f>
        <v>1264645</v>
      </c>
      <c r="T26" s="59">
        <f>95000+1400000</f>
        <v>1495000</v>
      </c>
    </row>
    <row r="27" spans="1:20" x14ac:dyDescent="0.3">
      <c r="A27" s="84"/>
      <c r="B27" s="22" t="e">
        <f>#REF!+#REF!+#REF!</f>
        <v>#REF!</v>
      </c>
      <c r="C27" s="22" t="e">
        <f>#REF!+#REF!+#REF!</f>
        <v>#REF!</v>
      </c>
      <c r="D27" s="34"/>
      <c r="E27" s="34"/>
      <c r="F27" s="34"/>
      <c r="G27" s="34"/>
      <c r="H27" s="34"/>
      <c r="I27" s="34"/>
      <c r="J27" s="22"/>
      <c r="K27" s="11"/>
      <c r="L27" s="16" t="e">
        <f>#REF!+#REF!+#REF!</f>
        <v>#REF!</v>
      </c>
      <c r="M27" s="16" t="e">
        <f>#REF!+#REF!+#REF!</f>
        <v>#REF!</v>
      </c>
      <c r="N27" s="38"/>
      <c r="O27" s="38"/>
      <c r="P27" s="38"/>
      <c r="Q27" s="38"/>
      <c r="R27" s="81"/>
      <c r="S27" s="70"/>
      <c r="T27" s="59"/>
    </row>
    <row r="28" spans="1:20" x14ac:dyDescent="0.3">
      <c r="A28" s="79" t="s">
        <v>3</v>
      </c>
      <c r="B28" s="22" t="e">
        <f>#REF!+#REF!+#REF!</f>
        <v>#REF!</v>
      </c>
      <c r="C28" s="22" t="e">
        <f>#REF!+#REF!+#REF!</f>
        <v>#REF!</v>
      </c>
      <c r="D28" s="34">
        <f>+D25</f>
        <v>172045</v>
      </c>
      <c r="E28" s="34">
        <f>+E25</f>
        <v>199325</v>
      </c>
      <c r="F28" s="34">
        <v>200000</v>
      </c>
      <c r="G28" s="34">
        <f>+G25+G26</f>
        <v>350000</v>
      </c>
      <c r="H28" s="34">
        <v>200000</v>
      </c>
      <c r="I28" s="34">
        <f>SUM(I25:I26)</f>
        <v>405000</v>
      </c>
      <c r="J28" s="22">
        <f>SUM(J25:J26)</f>
        <v>410000</v>
      </c>
      <c r="K28" s="11" t="s">
        <v>75</v>
      </c>
      <c r="L28" s="1" t="e">
        <f>#REF!+#REF!+#REF!</f>
        <v>#REF!</v>
      </c>
      <c r="M28" s="1" t="e">
        <f>#REF!+#REF!+#REF!</f>
        <v>#REF!</v>
      </c>
      <c r="N28" s="38">
        <v>61000</v>
      </c>
      <c r="O28" s="38">
        <v>0</v>
      </c>
      <c r="P28" s="38"/>
      <c r="Q28" s="38"/>
      <c r="R28" s="81"/>
      <c r="S28" s="70"/>
      <c r="T28" s="59"/>
    </row>
    <row r="29" spans="1:20" x14ac:dyDescent="0.3">
      <c r="A29" s="79"/>
      <c r="B29" s="21" t="e">
        <f>#REF!+#REF!+#REF!</f>
        <v>#REF!</v>
      </c>
      <c r="C29" s="21" t="e">
        <f>#REF!+#REF!+#REF!</f>
        <v>#REF!</v>
      </c>
      <c r="D29" s="48"/>
      <c r="E29" s="48"/>
      <c r="F29" s="48"/>
      <c r="G29" s="48"/>
      <c r="H29" s="48"/>
      <c r="I29" s="48"/>
      <c r="J29" s="21"/>
      <c r="K29" s="5"/>
      <c r="L29" s="1" t="e">
        <f>#REF!+#REF!+#REF!</f>
        <v>#REF!</v>
      </c>
      <c r="M29" s="1" t="e">
        <f>#REF!+#REF!+#REF!</f>
        <v>#REF!</v>
      </c>
      <c r="N29" s="50"/>
      <c r="O29" s="50"/>
      <c r="P29" s="50"/>
      <c r="Q29" s="50"/>
      <c r="R29" s="85"/>
      <c r="S29" s="74"/>
      <c r="T29" s="59"/>
    </row>
    <row r="30" spans="1:20" x14ac:dyDescent="0.3">
      <c r="A30" s="82" t="s">
        <v>53</v>
      </c>
      <c r="B30" s="18" t="e">
        <f>#REF!+#REF!+#REF!</f>
        <v>#REF!</v>
      </c>
      <c r="C30" s="18" t="e">
        <f>#REF!+#REF!+#REF!</f>
        <v>#REF!</v>
      </c>
      <c r="D30" s="35">
        <f t="shared" ref="D30:J30" si="3">D22+D24+D28</f>
        <v>6524267</v>
      </c>
      <c r="E30" s="35">
        <f t="shared" si="3"/>
        <v>6582875</v>
      </c>
      <c r="F30" s="35">
        <f t="shared" si="3"/>
        <v>6891450</v>
      </c>
      <c r="G30" s="35">
        <f t="shared" si="3"/>
        <v>1700000</v>
      </c>
      <c r="H30" s="35">
        <f t="shared" si="3"/>
        <v>6991450</v>
      </c>
      <c r="I30" s="35">
        <f t="shared" si="3"/>
        <v>405000</v>
      </c>
      <c r="J30" s="18">
        <f t="shared" si="3"/>
        <v>410000</v>
      </c>
      <c r="K30" s="5"/>
      <c r="L30" s="1" t="e">
        <f>#REF!+#REF!+#REF!</f>
        <v>#REF!</v>
      </c>
      <c r="M30" s="1" t="e">
        <f>#REF!+#REF!+#REF!</f>
        <v>#REF!</v>
      </c>
      <c r="N30" s="50"/>
      <c r="O30" s="50"/>
      <c r="P30" s="50"/>
      <c r="Q30" s="50"/>
      <c r="R30" s="85"/>
      <c r="S30" s="74"/>
      <c r="T30" s="59">
        <f>SUM(N30:R30)</f>
        <v>0</v>
      </c>
    </row>
    <row r="31" spans="1:20" ht="23" x14ac:dyDescent="0.3">
      <c r="A31" s="79" t="s">
        <v>54</v>
      </c>
      <c r="B31" s="22" t="e">
        <f>#REF!+#REF!+#REF!</f>
        <v>#REF!</v>
      </c>
      <c r="C31" s="22" t="e">
        <f>#REF!+#REF!+#REF!</f>
        <v>#REF!</v>
      </c>
      <c r="D31" s="34">
        <v>3202727</v>
      </c>
      <c r="E31" s="34">
        <v>3028444</v>
      </c>
      <c r="F31" s="34">
        <v>3120000</v>
      </c>
      <c r="G31" s="34"/>
      <c r="H31" s="34">
        <v>3150000</v>
      </c>
      <c r="I31" s="34"/>
      <c r="J31" s="34"/>
      <c r="K31" s="17"/>
      <c r="L31" s="23" t="e">
        <f>#REF!+#REF!+#REF!</f>
        <v>#REF!</v>
      </c>
      <c r="M31" s="23" t="e">
        <f>#REF!+#REF!+#REF!</f>
        <v>#REF!</v>
      </c>
      <c r="N31" s="51"/>
      <c r="O31" s="51"/>
      <c r="P31" s="51"/>
      <c r="Q31" s="51"/>
      <c r="R31" s="86"/>
      <c r="S31" s="75"/>
      <c r="T31" s="59">
        <f>SUM(N31:R31)</f>
        <v>0</v>
      </c>
    </row>
    <row r="32" spans="1:20" ht="23" x14ac:dyDescent="0.3">
      <c r="A32" s="79" t="s">
        <v>68</v>
      </c>
      <c r="B32" s="22"/>
      <c r="C32" s="22"/>
      <c r="D32" s="34">
        <v>227758</v>
      </c>
      <c r="E32" s="34" t="s">
        <v>65</v>
      </c>
      <c r="F32" s="34"/>
      <c r="G32" s="34"/>
      <c r="H32" s="34"/>
      <c r="I32" s="34"/>
      <c r="J32" s="34"/>
      <c r="K32" s="17"/>
      <c r="L32" s="23"/>
      <c r="M32" s="23"/>
      <c r="N32" s="51"/>
      <c r="O32" s="51"/>
      <c r="P32" s="51"/>
      <c r="Q32" s="51"/>
      <c r="R32" s="86"/>
      <c r="S32" s="75"/>
      <c r="T32" s="59"/>
    </row>
    <row r="33" spans="1:20" ht="34.5" x14ac:dyDescent="0.3">
      <c r="A33" s="79" t="s">
        <v>7</v>
      </c>
      <c r="B33" s="22"/>
      <c r="C33" s="22"/>
      <c r="D33" s="34">
        <v>1000487</v>
      </c>
      <c r="E33" s="34"/>
      <c r="F33" s="34"/>
      <c r="G33" s="34"/>
      <c r="H33" s="34"/>
      <c r="I33" s="34"/>
      <c r="J33" s="34"/>
      <c r="K33" s="17" t="s">
        <v>58</v>
      </c>
      <c r="L33" s="23" t="e">
        <f>#REF!+#REF!+#REF!</f>
        <v>#REF!</v>
      </c>
      <c r="M33" s="23" t="e">
        <f>#REF!+#REF!+#REF!</f>
        <v>#REF!</v>
      </c>
      <c r="N33" s="51">
        <v>47826</v>
      </c>
      <c r="O33" s="51">
        <v>17620</v>
      </c>
      <c r="P33" s="51">
        <v>15000</v>
      </c>
      <c r="Q33" s="51"/>
      <c r="R33" s="86">
        <v>15000</v>
      </c>
      <c r="S33" s="75"/>
      <c r="T33" s="59"/>
    </row>
    <row r="34" spans="1:20" x14ac:dyDescent="0.3">
      <c r="A34" s="82" t="s">
        <v>55</v>
      </c>
      <c r="B34" s="18"/>
      <c r="C34" s="18"/>
      <c r="D34" s="35">
        <f>SUM(D31:D33)</f>
        <v>4430972</v>
      </c>
      <c r="E34" s="35">
        <f>SUM(E31:E33)</f>
        <v>3028444</v>
      </c>
      <c r="F34" s="35">
        <f>SUM(F31:F33)</f>
        <v>3120000</v>
      </c>
      <c r="G34" s="35">
        <f>SUM(G31:G33)</f>
        <v>0</v>
      </c>
      <c r="H34" s="35">
        <f>SUM(H31:H33)</f>
        <v>3150000</v>
      </c>
      <c r="I34" s="34"/>
      <c r="J34" s="34"/>
      <c r="K34" s="17"/>
      <c r="L34" s="23"/>
      <c r="M34" s="23"/>
      <c r="N34" s="38"/>
      <c r="O34" s="38"/>
      <c r="P34" s="38"/>
      <c r="Q34" s="38"/>
      <c r="R34" s="81"/>
      <c r="S34" s="75"/>
      <c r="T34" s="59"/>
    </row>
    <row r="35" spans="1:20" ht="23" x14ac:dyDescent="0.3">
      <c r="A35" s="79" t="s">
        <v>43</v>
      </c>
      <c r="B35" s="22"/>
      <c r="C35" s="22"/>
      <c r="D35" s="34">
        <v>509900</v>
      </c>
      <c r="E35" s="34">
        <v>154973</v>
      </c>
      <c r="F35" s="34">
        <v>32525</v>
      </c>
      <c r="G35" s="34"/>
      <c r="H35" s="34"/>
      <c r="I35" s="34"/>
      <c r="J35" s="34"/>
      <c r="K35" s="17" t="s">
        <v>4</v>
      </c>
      <c r="L35" s="23" t="e">
        <f>#REF!+#REF!+#REF!</f>
        <v>#REF!</v>
      </c>
      <c r="M35" s="23" t="e">
        <f>#REF!+#REF!+#REF!</f>
        <v>#REF!</v>
      </c>
      <c r="N35" s="51">
        <v>106310</v>
      </c>
      <c r="O35" s="51">
        <v>13000</v>
      </c>
      <c r="P35" s="51">
        <v>25000</v>
      </c>
      <c r="Q35" s="51">
        <v>26500</v>
      </c>
      <c r="R35" s="86">
        <v>25000</v>
      </c>
      <c r="S35" s="75"/>
      <c r="T35" s="59"/>
    </row>
    <row r="36" spans="1:20" ht="23" x14ac:dyDescent="0.3">
      <c r="A36" s="79" t="s">
        <v>44</v>
      </c>
      <c r="B36" s="22"/>
      <c r="C36" s="22"/>
      <c r="D36" s="34">
        <v>1044994</v>
      </c>
      <c r="E36" s="34">
        <v>603575</v>
      </c>
      <c r="F36" s="34">
        <v>2664</v>
      </c>
      <c r="G36" s="34"/>
      <c r="H36" s="34"/>
      <c r="I36" s="34"/>
      <c r="J36" s="34"/>
      <c r="K36" s="17"/>
      <c r="L36" s="23"/>
      <c r="M36" s="23"/>
      <c r="N36" s="38"/>
      <c r="O36" s="38"/>
      <c r="P36" s="38"/>
      <c r="Q36" s="38"/>
      <c r="R36" s="81"/>
      <c r="S36" s="75"/>
      <c r="T36" s="59"/>
    </row>
    <row r="37" spans="1:20" ht="23" x14ac:dyDescent="0.3">
      <c r="A37" s="79" t="s">
        <v>45</v>
      </c>
      <c r="B37" s="22"/>
      <c r="C37" s="22"/>
      <c r="D37" s="34">
        <v>1515051</v>
      </c>
      <c r="E37" s="34">
        <v>1914080</v>
      </c>
      <c r="F37" s="34">
        <v>1395661</v>
      </c>
      <c r="G37" s="34"/>
      <c r="H37" s="34">
        <v>0</v>
      </c>
      <c r="I37" s="34"/>
      <c r="J37" s="34"/>
      <c r="K37" s="17"/>
      <c r="L37" s="23"/>
      <c r="M37" s="23"/>
      <c r="N37" s="38"/>
      <c r="O37" s="38"/>
      <c r="P37" s="38"/>
      <c r="Q37" s="38"/>
      <c r="R37" s="81"/>
      <c r="S37" s="75"/>
      <c r="T37" s="59"/>
    </row>
    <row r="38" spans="1:20" ht="23" x14ac:dyDescent="0.3">
      <c r="A38" s="79" t="s">
        <v>46</v>
      </c>
      <c r="B38" s="18" t="e">
        <f>#REF!+#REF!+#REF!</f>
        <v>#REF!</v>
      </c>
      <c r="C38" s="18" t="e">
        <f>#REF!+#REF!+#REF!</f>
        <v>#REF!</v>
      </c>
      <c r="D38" s="34">
        <v>3374872</v>
      </c>
      <c r="E38" s="34">
        <v>2476610</v>
      </c>
      <c r="F38" s="34">
        <v>500995</v>
      </c>
      <c r="G38" s="34"/>
      <c r="H38" s="34"/>
      <c r="I38" s="34"/>
      <c r="J38" s="34"/>
      <c r="K38" s="17" t="s">
        <v>25</v>
      </c>
      <c r="L38" s="23" t="e">
        <f>#REF!+#REF!+#REF!</f>
        <v>#REF!</v>
      </c>
      <c r="M38" s="23" t="e">
        <f>#REF!+#REF!+#REF!</f>
        <v>#REF!</v>
      </c>
      <c r="N38" s="51">
        <v>0</v>
      </c>
      <c r="O38" s="51">
        <v>788879</v>
      </c>
      <c r="P38" s="51">
        <v>250000</v>
      </c>
      <c r="Q38" s="51">
        <v>30000</v>
      </c>
      <c r="R38" s="86">
        <v>250000</v>
      </c>
      <c r="S38" s="70">
        <v>15000</v>
      </c>
      <c r="T38" s="59">
        <v>20000</v>
      </c>
    </row>
    <row r="39" spans="1:20" ht="23" x14ac:dyDescent="0.3">
      <c r="A39" s="82" t="s">
        <v>64</v>
      </c>
      <c r="B39" s="18" t="e">
        <f>SUM(B31:B38)</f>
        <v>#REF!</v>
      </c>
      <c r="C39" s="18" t="e">
        <f>SUM(C31:C38)</f>
        <v>#REF!</v>
      </c>
      <c r="D39" s="35">
        <f>SUM(D35:D38)</f>
        <v>6444817</v>
      </c>
      <c r="E39" s="35">
        <f>SUM(E35:E38)</f>
        <v>5149238</v>
      </c>
      <c r="F39" s="35">
        <f>SUM(F35:F38)</f>
        <v>1931845</v>
      </c>
      <c r="G39" s="35">
        <f>SUM(G35:G38)</f>
        <v>0</v>
      </c>
      <c r="H39" s="117">
        <v>0</v>
      </c>
      <c r="I39" s="35">
        <f>SUM(I31:I38)</f>
        <v>0</v>
      </c>
      <c r="J39" s="35">
        <f>SUM(J31:J38)</f>
        <v>0</v>
      </c>
      <c r="K39" s="17"/>
      <c r="L39" s="23" t="e">
        <f>#REF!+#REF!+#REF!</f>
        <v>#REF!</v>
      </c>
      <c r="M39" s="23" t="e">
        <f>#REF!+#REF!+#REF!</f>
        <v>#REF!</v>
      </c>
      <c r="N39" s="38"/>
      <c r="O39" s="38"/>
      <c r="P39" s="38"/>
      <c r="Q39" s="38"/>
      <c r="R39" s="81"/>
      <c r="S39" s="70"/>
      <c r="T39" s="59"/>
    </row>
    <row r="40" spans="1:20" x14ac:dyDescent="0.3">
      <c r="A40" s="116" t="s">
        <v>47</v>
      </c>
      <c r="B40" s="22" t="e">
        <f>#REF!+#REF!+#REF!</f>
        <v>#REF!</v>
      </c>
      <c r="C40" s="22" t="e">
        <f>#REF!+#REF!+#REF!</f>
        <v>#REF!</v>
      </c>
      <c r="D40" s="34">
        <v>0</v>
      </c>
      <c r="E40" s="34"/>
      <c r="F40" s="34"/>
      <c r="G40" s="34"/>
      <c r="H40" s="34"/>
      <c r="I40" s="34"/>
      <c r="J40" s="22"/>
      <c r="K40" s="17" t="s">
        <v>13</v>
      </c>
      <c r="L40" s="23" t="e">
        <f>#REF!+#REF!+#REF!</f>
        <v>#REF!</v>
      </c>
      <c r="M40" s="23" t="e">
        <f>#REF!+#REF!+#REF!</f>
        <v>#REF!</v>
      </c>
      <c r="N40" s="51">
        <v>19517</v>
      </c>
      <c r="O40" s="51">
        <v>1998</v>
      </c>
      <c r="P40" s="51"/>
      <c r="Q40" s="51"/>
      <c r="R40" s="86"/>
      <c r="S40" s="70">
        <v>26500</v>
      </c>
      <c r="T40" s="59">
        <v>27000</v>
      </c>
    </row>
    <row r="41" spans="1:20" x14ac:dyDescent="0.3">
      <c r="A41" s="116" t="s">
        <v>48</v>
      </c>
      <c r="B41" s="22" t="e">
        <f>#REF!+#REF!+#REF!</f>
        <v>#REF!</v>
      </c>
      <c r="C41" s="22" t="e">
        <f>#REF!+#REF!+#REF!</f>
        <v>#REF!</v>
      </c>
      <c r="D41" s="34">
        <v>462</v>
      </c>
      <c r="E41" s="34">
        <v>68575</v>
      </c>
      <c r="F41" s="34">
        <v>65000</v>
      </c>
      <c r="G41" s="34"/>
      <c r="H41" s="34">
        <v>67000</v>
      </c>
      <c r="I41" s="34"/>
      <c r="J41" s="22"/>
      <c r="K41" s="6"/>
      <c r="L41" s="23" t="e">
        <f>#REF!+#REF!+#REF!</f>
        <v>#REF!</v>
      </c>
      <c r="M41" s="23" t="e">
        <f>#REF!+#REF!+#REF!</f>
        <v>#REF!</v>
      </c>
      <c r="N41" s="38"/>
      <c r="O41" s="38"/>
      <c r="P41" s="38"/>
      <c r="Q41" s="38"/>
      <c r="R41" s="81"/>
      <c r="S41" s="70"/>
      <c r="T41" s="59"/>
    </row>
    <row r="42" spans="1:20" x14ac:dyDescent="0.3">
      <c r="A42" s="79" t="s">
        <v>50</v>
      </c>
      <c r="B42" s="22" t="e">
        <f>#REF!+#REF!+#REF!</f>
        <v>#REF!</v>
      </c>
      <c r="C42" s="22" t="e">
        <f>#REF!+#REF!+#REF!</f>
        <v>#REF!</v>
      </c>
      <c r="D42" s="34">
        <v>0</v>
      </c>
      <c r="E42" s="34"/>
      <c r="F42" s="34"/>
      <c r="G42" s="34"/>
      <c r="H42" s="34"/>
      <c r="I42" s="34">
        <v>1500000</v>
      </c>
      <c r="J42" s="22">
        <v>2000000</v>
      </c>
      <c r="K42" s="5"/>
      <c r="L42" s="1" t="e">
        <f>#REF!+#REF!+#REF!</f>
        <v>#REF!</v>
      </c>
      <c r="M42" s="1" t="e">
        <f>#REF!+#REF!+#REF!</f>
        <v>#REF!</v>
      </c>
      <c r="N42" s="50"/>
      <c r="O42" s="50"/>
      <c r="P42" s="50"/>
      <c r="Q42" s="50"/>
      <c r="R42" s="85"/>
      <c r="S42" s="74"/>
      <c r="T42" s="59"/>
    </row>
    <row r="43" spans="1:20" x14ac:dyDescent="0.3">
      <c r="A43" s="79" t="s">
        <v>49</v>
      </c>
      <c r="B43" s="22" t="e">
        <f>#REF!+#REF!+#REF!</f>
        <v>#REF!</v>
      </c>
      <c r="C43" s="22" t="e">
        <f>#REF!+#REF!+#REF!</f>
        <v>#REF!</v>
      </c>
      <c r="D43" s="34">
        <v>1286</v>
      </c>
      <c r="E43" s="34"/>
      <c r="F43" s="34"/>
      <c r="G43" s="34"/>
      <c r="H43" s="34"/>
      <c r="I43" s="34"/>
      <c r="J43" s="22">
        <f>SUM(D43:H43)</f>
        <v>1286</v>
      </c>
      <c r="K43" s="17"/>
      <c r="L43" s="23"/>
      <c r="M43" s="23"/>
      <c r="N43" s="38"/>
      <c r="O43" s="38"/>
      <c r="P43" s="38"/>
      <c r="Q43" s="38"/>
      <c r="R43" s="81"/>
      <c r="S43" s="70">
        <v>30000</v>
      </c>
      <c r="T43" s="59">
        <v>30000</v>
      </c>
    </row>
    <row r="44" spans="1:20" x14ac:dyDescent="0.3">
      <c r="A44" s="82" t="s">
        <v>57</v>
      </c>
      <c r="B44" s="22" t="e">
        <f t="shared" ref="B44:J44" si="4">SUM(B40:B43)</f>
        <v>#REF!</v>
      </c>
      <c r="C44" s="22" t="e">
        <f t="shared" si="4"/>
        <v>#REF!</v>
      </c>
      <c r="D44" s="35">
        <f>SUM(D40:D43)</f>
        <v>1748</v>
      </c>
      <c r="E44" s="35">
        <f>SUM(E40:E43)</f>
        <v>68575</v>
      </c>
      <c r="F44" s="35">
        <f>SUM(F40:F43)</f>
        <v>65000</v>
      </c>
      <c r="G44" s="35">
        <f>SUM(G40:G43)</f>
        <v>0</v>
      </c>
      <c r="H44" s="35">
        <f>SUM(H40:H43)</f>
        <v>67000</v>
      </c>
      <c r="I44" s="35">
        <f t="shared" si="4"/>
        <v>1500000</v>
      </c>
      <c r="J44" s="35">
        <f t="shared" si="4"/>
        <v>2001286</v>
      </c>
      <c r="K44" s="17"/>
      <c r="L44" s="23" t="e">
        <f>#REF!+#REF!+#REF!</f>
        <v>#REF!</v>
      </c>
      <c r="M44" s="23" t="e">
        <f>#REF!+#REF!+#REF!</f>
        <v>#REF!</v>
      </c>
      <c r="N44" s="51"/>
      <c r="O44" s="51"/>
      <c r="P44" s="51"/>
      <c r="Q44" s="51"/>
      <c r="R44" s="86"/>
      <c r="S44" s="75"/>
      <c r="T44" s="59">
        <f>SUM(N44:R44)</f>
        <v>0</v>
      </c>
    </row>
    <row r="45" spans="1:20" x14ac:dyDescent="0.3">
      <c r="A45" s="79"/>
      <c r="B45" s="22"/>
      <c r="C45" s="22"/>
      <c r="D45" s="34"/>
      <c r="E45" s="34"/>
      <c r="F45" s="34"/>
      <c r="G45" s="34"/>
      <c r="H45" s="34"/>
      <c r="I45" s="34"/>
      <c r="J45" s="22"/>
      <c r="K45" s="17"/>
      <c r="L45" s="23"/>
      <c r="M45" s="23"/>
      <c r="N45" s="38"/>
      <c r="O45" s="51"/>
      <c r="P45" s="51"/>
      <c r="Q45" s="51"/>
      <c r="R45" s="86"/>
      <c r="S45" s="75"/>
      <c r="T45" s="59">
        <f>SUM(N45:R45)</f>
        <v>0</v>
      </c>
    </row>
    <row r="46" spans="1:20" x14ac:dyDescent="0.3">
      <c r="A46" s="82" t="s">
        <v>35</v>
      </c>
      <c r="B46" s="22" t="e">
        <f>#REF!+#REF!+#REF!</f>
        <v>#REF!</v>
      </c>
      <c r="C46" s="22" t="e">
        <f>#REF!+#REF!+#REF!</f>
        <v>#REF!</v>
      </c>
      <c r="D46" s="35">
        <v>118769</v>
      </c>
      <c r="E46" s="35">
        <v>24000</v>
      </c>
      <c r="F46" s="35"/>
      <c r="G46" s="35"/>
      <c r="H46" s="35"/>
      <c r="I46" s="34">
        <v>23000</v>
      </c>
      <c r="J46" s="22">
        <v>24000</v>
      </c>
      <c r="K46" s="5"/>
      <c r="L46" s="23" t="e">
        <f>#REF!+#REF!+#REF!</f>
        <v>#REF!</v>
      </c>
      <c r="M46" s="23" t="e">
        <f>#REF!+#REF!+#REF!</f>
        <v>#REF!</v>
      </c>
      <c r="N46" s="51"/>
      <c r="O46" s="51"/>
      <c r="P46" s="51"/>
      <c r="Q46" s="51"/>
      <c r="R46" s="86"/>
      <c r="S46" s="75"/>
      <c r="T46" s="59">
        <f>SUM(N46:R46)</f>
        <v>0</v>
      </c>
    </row>
    <row r="47" spans="1:20" x14ac:dyDescent="0.3">
      <c r="A47" s="82" t="s">
        <v>37</v>
      </c>
      <c r="B47" s="18" t="e">
        <f>#REF!+#REF!+#REF!</f>
        <v>#REF!</v>
      </c>
      <c r="C47" s="18" t="e">
        <f>#REF!+#REF!+#REF!</f>
        <v>#REF!</v>
      </c>
      <c r="D47" s="35">
        <f t="shared" ref="D47:J47" si="5">D18+D30+D34+D39+D44+D46</f>
        <v>21250131</v>
      </c>
      <c r="E47" s="35">
        <f>E18+E30+E34+E39+E44+E46</f>
        <v>17477573</v>
      </c>
      <c r="F47" s="35">
        <f>F18+F30+F34+F39+F44+F46</f>
        <v>14333095</v>
      </c>
      <c r="G47" s="35">
        <f t="shared" si="5"/>
        <v>1888500</v>
      </c>
      <c r="H47" s="35">
        <f>H18+H30+H34+H39+H44+H46</f>
        <v>12146250</v>
      </c>
      <c r="I47" s="35">
        <f t="shared" si="5"/>
        <v>2008000</v>
      </c>
      <c r="J47" s="35">
        <f t="shared" si="5"/>
        <v>3761608</v>
      </c>
      <c r="K47" s="24" t="s">
        <v>38</v>
      </c>
      <c r="L47" s="20" t="e">
        <f>#REF!+#REF!+#REF!</f>
        <v>#REF!</v>
      </c>
      <c r="M47" s="20" t="e">
        <f>#REF!+#REF!+#REF!</f>
        <v>#REF!</v>
      </c>
      <c r="N47" s="39">
        <f t="shared" ref="N47:T47" si="6">SUM(N18:N46)</f>
        <v>15901163</v>
      </c>
      <c r="O47" s="39">
        <f t="shared" si="6"/>
        <v>39570754</v>
      </c>
      <c r="P47" s="39">
        <f t="shared" si="6"/>
        <v>14252564</v>
      </c>
      <c r="Q47" s="39">
        <f t="shared" si="6"/>
        <v>1539500</v>
      </c>
      <c r="R47" s="83">
        <f t="shared" si="6"/>
        <v>13437080</v>
      </c>
      <c r="S47" s="72">
        <f t="shared" si="6"/>
        <v>1976145</v>
      </c>
      <c r="T47" s="64">
        <f t="shared" si="6"/>
        <v>2547000</v>
      </c>
    </row>
    <row r="48" spans="1:20" x14ac:dyDescent="0.3">
      <c r="A48" s="79" t="s">
        <v>56</v>
      </c>
      <c r="B48" s="22" t="e">
        <f>#REF!+#REF!+#REF!</f>
        <v>#REF!</v>
      </c>
      <c r="C48" s="22" t="e">
        <f>#REF!+#REF!+#REF!</f>
        <v>#REF!</v>
      </c>
      <c r="D48" s="34">
        <v>479377</v>
      </c>
      <c r="E48" s="34">
        <v>660362</v>
      </c>
      <c r="F48" s="34"/>
      <c r="G48" s="34"/>
      <c r="H48" s="34"/>
      <c r="I48" s="41">
        <v>49617</v>
      </c>
      <c r="J48" s="41"/>
      <c r="K48" s="17"/>
      <c r="L48" s="20" t="e">
        <f>#REF!+#REF!+#REF!</f>
        <v>#REF!</v>
      </c>
      <c r="M48" s="20" t="e">
        <f>#REF!+#REF!+#REF!</f>
        <v>#REF!</v>
      </c>
      <c r="N48" s="39"/>
      <c r="O48" s="39"/>
      <c r="P48" s="39"/>
      <c r="Q48" s="39"/>
      <c r="R48" s="83" t="s">
        <v>74</v>
      </c>
      <c r="S48" s="73"/>
      <c r="T48" s="58"/>
    </row>
    <row r="49" spans="1:20" x14ac:dyDescent="0.3">
      <c r="A49" s="79" t="s">
        <v>36</v>
      </c>
      <c r="B49" s="22" t="e">
        <f>#REF!+#REF!+#REF!</f>
        <v>#REF!</v>
      </c>
      <c r="C49" s="22" t="e">
        <f>#REF!+#REF!+#REF!</f>
        <v>#REF!</v>
      </c>
      <c r="D49" s="34">
        <v>14665572</v>
      </c>
      <c r="E49" s="34">
        <v>17870559</v>
      </c>
      <c r="F49" s="34">
        <v>300000</v>
      </c>
      <c r="G49" s="34"/>
      <c r="H49" s="34">
        <v>200000</v>
      </c>
      <c r="I49" s="34"/>
      <c r="J49" s="22"/>
      <c r="K49" s="17" t="s">
        <v>14</v>
      </c>
      <c r="L49" s="20"/>
      <c r="M49" s="20"/>
      <c r="N49" s="39">
        <v>208261</v>
      </c>
      <c r="O49" s="39">
        <v>304774</v>
      </c>
      <c r="P49" s="39">
        <v>380531</v>
      </c>
      <c r="Q49" s="39">
        <v>106040</v>
      </c>
      <c r="R49" s="83">
        <v>409170</v>
      </c>
      <c r="S49" s="73">
        <v>175572</v>
      </c>
      <c r="T49" s="57">
        <v>203011</v>
      </c>
    </row>
    <row r="50" spans="1:20" x14ac:dyDescent="0.3">
      <c r="A50" s="79" t="s">
        <v>8</v>
      </c>
      <c r="B50" s="22"/>
      <c r="C50" s="22"/>
      <c r="D50" s="34">
        <v>1213487</v>
      </c>
      <c r="E50" s="34"/>
      <c r="F50" s="34"/>
      <c r="G50" s="34"/>
      <c r="H50" s="34"/>
      <c r="I50" s="34"/>
      <c r="J50" s="22"/>
      <c r="K50" s="17" t="s">
        <v>15</v>
      </c>
      <c r="L50" s="20"/>
      <c r="M50" s="20"/>
      <c r="N50" s="39">
        <v>10148579</v>
      </c>
      <c r="O50" s="39">
        <v>1088615</v>
      </c>
      <c r="P50" s="39">
        <v>600000</v>
      </c>
      <c r="Q50" s="39"/>
      <c r="R50" s="83">
        <v>500000</v>
      </c>
      <c r="S50" s="73"/>
      <c r="T50" s="58"/>
    </row>
    <row r="51" spans="1:20" x14ac:dyDescent="0.3">
      <c r="A51" s="79" t="s">
        <v>9</v>
      </c>
      <c r="B51" s="22"/>
      <c r="C51" s="22"/>
      <c r="D51" s="34">
        <v>8683036</v>
      </c>
      <c r="E51" s="34">
        <v>4955649</v>
      </c>
      <c r="F51" s="34">
        <v>600000</v>
      </c>
      <c r="G51" s="34"/>
      <c r="H51" s="34">
        <v>2000000</v>
      </c>
      <c r="I51" s="34"/>
      <c r="J51" s="22"/>
      <c r="K51" s="17"/>
      <c r="L51" s="23" t="e">
        <f>#REF!+#REF!+#REF!</f>
        <v>#REF!</v>
      </c>
      <c r="M51" s="23" t="e">
        <f>#REF!+#REF!+#REF!</f>
        <v>#REF!</v>
      </c>
      <c r="N51" s="39"/>
      <c r="O51" s="39"/>
      <c r="P51" s="39"/>
      <c r="Q51" s="39"/>
      <c r="R51" s="83"/>
      <c r="S51" s="73"/>
      <c r="T51" s="58"/>
    </row>
    <row r="52" spans="1:20" ht="13.5" thickBot="1" x14ac:dyDescent="0.35">
      <c r="A52" s="87" t="s">
        <v>23</v>
      </c>
      <c r="B52" s="25" t="e">
        <f>#REF!+#REF!+#REF!</f>
        <v>#REF!</v>
      </c>
      <c r="C52" s="25" t="e">
        <f>#REF!+#REF!+#REF!</f>
        <v>#REF!</v>
      </c>
      <c r="D52" s="49">
        <f t="shared" ref="D52:J52" si="7">SUM(D48:D51)</f>
        <v>25041472</v>
      </c>
      <c r="E52" s="49">
        <f>SUM(E48:E51)</f>
        <v>23486570</v>
      </c>
      <c r="F52" s="49">
        <f>SUM(F48:F51)</f>
        <v>900000</v>
      </c>
      <c r="G52" s="49">
        <f t="shared" si="7"/>
        <v>0</v>
      </c>
      <c r="H52" s="49">
        <f>SUM(H48:H51)</f>
        <v>2200000</v>
      </c>
      <c r="I52" s="49">
        <f t="shared" si="7"/>
        <v>49617</v>
      </c>
      <c r="J52" s="25">
        <f t="shared" si="7"/>
        <v>0</v>
      </c>
      <c r="K52" s="26" t="s">
        <v>24</v>
      </c>
      <c r="L52" s="4" t="e">
        <f>#REF!+#REF!+#REF!</f>
        <v>#REF!</v>
      </c>
      <c r="M52" s="27" t="e">
        <f>#REF!+#REF!+#REF!</f>
        <v>#REF!</v>
      </c>
      <c r="N52" s="52">
        <v>10356840</v>
      </c>
      <c r="O52" s="52">
        <f t="shared" ref="O52:T52" si="8">+O49+O50</f>
        <v>1393389</v>
      </c>
      <c r="P52" s="39">
        <f t="shared" si="8"/>
        <v>980531</v>
      </c>
      <c r="Q52" s="52">
        <f t="shared" si="8"/>
        <v>106040</v>
      </c>
      <c r="R52" s="83">
        <f t="shared" si="8"/>
        <v>909170</v>
      </c>
      <c r="S52" s="52">
        <f t="shared" si="8"/>
        <v>175572</v>
      </c>
      <c r="T52" s="52">
        <f t="shared" si="8"/>
        <v>203011</v>
      </c>
    </row>
    <row r="53" spans="1:20" ht="22.5" customHeight="1" thickBot="1" x14ac:dyDescent="0.35">
      <c r="A53" s="112" t="s">
        <v>28</v>
      </c>
      <c r="B53" s="88" t="e">
        <f>#REF!+#REF!+#REF!</f>
        <v>#REF!</v>
      </c>
      <c r="C53" s="88" t="e">
        <f>#REF!+#REF!+#REF!</f>
        <v>#REF!</v>
      </c>
      <c r="D53" s="89">
        <f t="shared" ref="D53:J53" si="9">D47+D52</f>
        <v>46291603</v>
      </c>
      <c r="E53" s="89">
        <f>E47+E52</f>
        <v>40964143</v>
      </c>
      <c r="F53" s="89">
        <f>F47+F52</f>
        <v>15233095</v>
      </c>
      <c r="G53" s="89">
        <f t="shared" si="9"/>
        <v>1888500</v>
      </c>
      <c r="H53" s="89">
        <f>H47+H52</f>
        <v>14346250</v>
      </c>
      <c r="I53" s="89">
        <f t="shared" si="9"/>
        <v>2057617</v>
      </c>
      <c r="J53" s="88">
        <f t="shared" si="9"/>
        <v>3761608</v>
      </c>
      <c r="K53" s="113" t="s">
        <v>30</v>
      </c>
      <c r="L53" s="90" t="e">
        <f>#REF!+#REF!+#REF!</f>
        <v>#REF!</v>
      </c>
      <c r="M53" s="90" t="e">
        <f>#REF!+#REF!+#REF!</f>
        <v>#REF!</v>
      </c>
      <c r="N53" s="91">
        <f t="shared" ref="N53:T53" si="10">N47+N52</f>
        <v>26258003</v>
      </c>
      <c r="O53" s="91">
        <f>O47+O52</f>
        <v>40964143</v>
      </c>
      <c r="P53" s="91">
        <f>P47+P52</f>
        <v>15233095</v>
      </c>
      <c r="Q53" s="91">
        <f t="shared" si="10"/>
        <v>1645540</v>
      </c>
      <c r="R53" s="92">
        <f>R47+R52</f>
        <v>14346250</v>
      </c>
      <c r="S53" s="76">
        <f t="shared" si="10"/>
        <v>2151717</v>
      </c>
      <c r="T53" s="60">
        <f t="shared" si="10"/>
        <v>2750011</v>
      </c>
    </row>
    <row r="54" spans="1:20" ht="8.25" customHeight="1" x14ac:dyDescent="0.3">
      <c r="A54" s="7"/>
      <c r="B54" s="7"/>
      <c r="C54" s="7"/>
      <c r="D54" s="65"/>
      <c r="E54" s="65"/>
      <c r="F54" s="65"/>
      <c r="G54" s="65"/>
      <c r="H54" s="65"/>
      <c r="I54" s="7"/>
      <c r="J54" s="7"/>
    </row>
    <row r="56" spans="1:20" x14ac:dyDescent="0.3">
      <c r="D56" s="66"/>
      <c r="E56" s="66"/>
      <c r="F56" s="66"/>
      <c r="G56" s="66"/>
      <c r="H56" s="66"/>
      <c r="I56" s="28"/>
      <c r="J56" s="28">
        <f>T53-J53</f>
        <v>-1011597</v>
      </c>
    </row>
    <row r="57" spans="1:20" x14ac:dyDescent="0.3">
      <c r="D57" s="66"/>
      <c r="E57" s="66"/>
      <c r="J57" s="3"/>
    </row>
    <row r="58" spans="1:20" x14ac:dyDescent="0.3">
      <c r="D58" s="66"/>
      <c r="E58" s="66"/>
      <c r="J58" s="3"/>
    </row>
    <row r="59" spans="1:20" x14ac:dyDescent="0.3">
      <c r="D59" s="66"/>
      <c r="E59" s="66"/>
      <c r="J59" s="3"/>
    </row>
    <row r="60" spans="1:20" x14ac:dyDescent="0.3">
      <c r="D60" s="66"/>
      <c r="E60" s="66"/>
      <c r="J60" s="3"/>
    </row>
    <row r="61" spans="1:20" x14ac:dyDescent="0.3">
      <c r="J61" s="40">
        <f>SUM(J58:J60)</f>
        <v>0</v>
      </c>
    </row>
  </sheetData>
  <mergeCells count="19">
    <mergeCell ref="P1:R1"/>
    <mergeCell ref="E6:E7"/>
    <mergeCell ref="O6:O7"/>
    <mergeCell ref="S6:S7"/>
    <mergeCell ref="F6:F7"/>
    <mergeCell ref="P6:P7"/>
    <mergeCell ref="G6:G7"/>
    <mergeCell ref="Q6:Q7"/>
    <mergeCell ref="I6:I7"/>
    <mergeCell ref="T6:T7"/>
    <mergeCell ref="K6:K7"/>
    <mergeCell ref="N6:N7"/>
    <mergeCell ref="A5:J5"/>
    <mergeCell ref="A6:A7"/>
    <mergeCell ref="D6:D7"/>
    <mergeCell ref="H6:H7"/>
    <mergeCell ref="J6:J7"/>
    <mergeCell ref="R6:R7"/>
    <mergeCell ref="K5:R5"/>
  </mergeCells>
  <printOptions horizontalCentered="1"/>
  <pageMargins left="0.39370078740157483" right="0.39370078740157483" top="0.6692913385826772" bottom="0.39370078740157483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kimutatás (3)</vt:lpstr>
      <vt:lpstr>'kimutatás (3)'!Nyomtatási_terület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Kormos Viktória</cp:lastModifiedBy>
  <cp:lastPrinted>2019-04-12T08:12:46Z</cp:lastPrinted>
  <dcterms:created xsi:type="dcterms:W3CDTF">1997-01-09T08:22:06Z</dcterms:created>
  <dcterms:modified xsi:type="dcterms:W3CDTF">2019-04-23T06:50:15Z</dcterms:modified>
</cp:coreProperties>
</file>