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225" windowHeight="9300" activeTab="5"/>
  </bookViews>
  <sheets>
    <sheet name="01" sheetId="2" r:id="rId1"/>
    <sheet name="02" sheetId="1" r:id="rId2"/>
    <sheet name="03" sheetId="4" r:id="rId3"/>
    <sheet name="04" sheetId="5" r:id="rId4"/>
    <sheet name="06" sheetId="7" r:id="rId5"/>
    <sheet name="08" sheetId="9" r:id="rId6"/>
    <sheet name="12" sheetId="13" r:id="rId7"/>
  </sheets>
  <definedNames>
    <definedName name="_xlnm.Print_Titles" localSheetId="1">'02'!$1:$2</definedName>
    <definedName name="_xlnm.Print_Area" localSheetId="1">'02'!$A$1:$G$45</definedName>
  </definedNames>
  <calcPr calcId="125725"/>
</workbook>
</file>

<file path=xl/calcChain.xml><?xml version="1.0" encoding="utf-8"?>
<calcChain xmlns="http://schemas.openxmlformats.org/spreadsheetml/2006/main">
  <c r="E43" i="1"/>
  <c r="D21"/>
  <c r="D13"/>
  <c r="P82" i="2"/>
  <c r="P57"/>
  <c r="F15" i="4"/>
  <c r="F14"/>
  <c r="D6"/>
  <c r="D11" s="1"/>
  <c r="D16"/>
  <c r="D21"/>
  <c r="D25"/>
  <c r="D29"/>
  <c r="D34"/>
  <c r="D38"/>
  <c r="Q82" i="2"/>
  <c r="Q86" s="1"/>
  <c r="Q57"/>
  <c r="E25" i="4"/>
  <c r="E6"/>
  <c r="E11" s="1"/>
  <c r="F21" i="5"/>
  <c r="R88" i="2"/>
  <c r="R89"/>
  <c r="R87"/>
  <c r="R84"/>
  <c r="R85"/>
  <c r="R83"/>
  <c r="R79"/>
  <c r="R80"/>
  <c r="R78"/>
  <c r="M81"/>
  <c r="O81" s="1"/>
  <c r="R67"/>
  <c r="R62"/>
  <c r="R54"/>
  <c r="R55"/>
  <c r="O60"/>
  <c r="P60" s="1"/>
  <c r="R56"/>
  <c r="R42"/>
  <c r="R43"/>
  <c r="R27"/>
  <c r="R18"/>
  <c r="R19"/>
  <c r="P16"/>
  <c r="M23"/>
  <c r="O23"/>
  <c r="P23" s="1"/>
  <c r="M26"/>
  <c r="O26" s="1"/>
  <c r="Q16"/>
  <c r="Q20"/>
  <c r="R11"/>
  <c r="R12"/>
  <c r="R13"/>
  <c r="R10"/>
  <c r="C13" i="13"/>
  <c r="E14" i="5"/>
  <c r="I8" i="7"/>
  <c r="I12"/>
  <c r="H15"/>
  <c r="H19" s="1"/>
  <c r="I25"/>
  <c r="H28"/>
  <c r="I23"/>
  <c r="I28" s="1"/>
  <c r="I22"/>
  <c r="I13"/>
  <c r="F16" i="5"/>
  <c r="E15"/>
  <c r="F37" i="4"/>
  <c r="E29"/>
  <c r="F28"/>
  <c r="F24"/>
  <c r="F23"/>
  <c r="F18"/>
  <c r="F21" s="1"/>
  <c r="F7"/>
  <c r="F8"/>
  <c r="F9"/>
  <c r="F10"/>
  <c r="F5"/>
  <c r="F12" i="5"/>
  <c r="F11"/>
  <c r="F15"/>
  <c r="F4"/>
  <c r="F5"/>
  <c r="F6"/>
  <c r="F7"/>
  <c r="F8"/>
  <c r="F3"/>
  <c r="G28" i="7"/>
  <c r="G15"/>
  <c r="G19"/>
  <c r="D15" i="5"/>
  <c r="D14"/>
  <c r="D9"/>
  <c r="F6" i="4"/>
  <c r="F11" s="1"/>
  <c r="C38" i="1"/>
  <c r="C21"/>
  <c r="C13"/>
  <c r="C5"/>
  <c r="C3"/>
  <c r="C43" s="1"/>
  <c r="O72" i="2"/>
  <c r="P72" s="1"/>
  <c r="P66"/>
  <c r="P61"/>
  <c r="P53"/>
  <c r="Q93"/>
  <c r="Q66"/>
  <c r="Q61"/>
  <c r="Q53"/>
  <c r="Q52" s="1"/>
  <c r="Q40"/>
  <c r="Q30"/>
  <c r="Q29"/>
  <c r="R66"/>
  <c r="R61"/>
  <c r="O16"/>
  <c r="O28"/>
  <c r="P28" s="1"/>
  <c r="R28" s="1"/>
  <c r="O44"/>
  <c r="R44"/>
  <c r="R40" s="1"/>
  <c r="O53"/>
  <c r="O52" s="1"/>
  <c r="O59"/>
  <c r="R59"/>
  <c r="R57" s="1"/>
  <c r="O61"/>
  <c r="O66"/>
  <c r="O70"/>
  <c r="O82"/>
  <c r="F28" i="7"/>
  <c r="F15"/>
  <c r="F19"/>
  <c r="D3" i="1"/>
  <c r="D43"/>
  <c r="B38"/>
  <c r="B21"/>
  <c r="B13"/>
  <c r="B5"/>
  <c r="B3" s="1"/>
  <c r="B43" s="1"/>
  <c r="E21"/>
  <c r="E9" i="5"/>
  <c r="E22" s="1"/>
  <c r="C15"/>
  <c r="C14"/>
  <c r="C9"/>
  <c r="C22"/>
  <c r="E34" i="4"/>
  <c r="E38"/>
  <c r="E21"/>
  <c r="E16"/>
  <c r="C38"/>
  <c r="C34"/>
  <c r="C29"/>
  <c r="C25"/>
  <c r="C21"/>
  <c r="C16"/>
  <c r="C6"/>
  <c r="C11"/>
  <c r="C31" s="1"/>
  <c r="F13" i="13"/>
  <c r="B31" i="9"/>
  <c r="C31" s="1"/>
  <c r="N30"/>
  <c r="N29"/>
  <c r="N28"/>
  <c r="N27"/>
  <c r="N26"/>
  <c r="N25"/>
  <c r="N24"/>
  <c r="B19"/>
  <c r="C19"/>
  <c r="D19" s="1"/>
  <c r="N18"/>
  <c r="N17"/>
  <c r="N16"/>
  <c r="N15"/>
  <c r="N14"/>
  <c r="N13"/>
  <c r="N12"/>
  <c r="N11"/>
  <c r="N10"/>
  <c r="N9"/>
  <c r="N19" s="1"/>
  <c r="E28" i="7"/>
  <c r="D28"/>
  <c r="C28"/>
  <c r="E15"/>
  <c r="E19"/>
  <c r="D15"/>
  <c r="D19"/>
  <c r="C15"/>
  <c r="C19"/>
  <c r="F38" i="4"/>
  <c r="F34"/>
  <c r="F29"/>
  <c r="F25"/>
  <c r="F16"/>
  <c r="N93" i="2"/>
  <c r="L93"/>
  <c r="K93"/>
  <c r="J93"/>
  <c r="M92"/>
  <c r="N92" s="1"/>
  <c r="O92" s="1"/>
  <c r="M91"/>
  <c r="N91"/>
  <c r="O91" s="1"/>
  <c r="M90"/>
  <c r="O90" s="1"/>
  <c r="M89"/>
  <c r="M88"/>
  <c r="M87"/>
  <c r="M85"/>
  <c r="M84"/>
  <c r="M83"/>
  <c r="M82" s="1"/>
  <c r="M78"/>
  <c r="M79"/>
  <c r="M80"/>
  <c r="M93"/>
  <c r="N82"/>
  <c r="N86"/>
  <c r="N95" s="1"/>
  <c r="N99" s="1"/>
  <c r="L82"/>
  <c r="L86"/>
  <c r="L95" s="1"/>
  <c r="L99" s="1"/>
  <c r="K82"/>
  <c r="K86"/>
  <c r="K95" s="1"/>
  <c r="K99" s="1"/>
  <c r="J82"/>
  <c r="J86"/>
  <c r="J95" s="1"/>
  <c r="J99" s="1"/>
  <c r="M71"/>
  <c r="M70"/>
  <c r="N70"/>
  <c r="K70"/>
  <c r="J70"/>
  <c r="N66"/>
  <c r="M66"/>
  <c r="L66"/>
  <c r="K66"/>
  <c r="J66"/>
  <c r="N61"/>
  <c r="M61"/>
  <c r="L61"/>
  <c r="K61"/>
  <c r="J61"/>
  <c r="N57"/>
  <c r="M57"/>
  <c r="L57"/>
  <c r="K57"/>
  <c r="J57"/>
  <c r="M56"/>
  <c r="M55"/>
  <c r="M53" s="1"/>
  <c r="M52" s="1"/>
  <c r="M54"/>
  <c r="N53"/>
  <c r="N52" s="1"/>
  <c r="L53"/>
  <c r="L52" s="1"/>
  <c r="K53"/>
  <c r="K52" s="1"/>
  <c r="K69" s="1"/>
  <c r="K74" s="1"/>
  <c r="K29"/>
  <c r="K40"/>
  <c r="J53"/>
  <c r="J52" s="1"/>
  <c r="J69" s="1"/>
  <c r="J74" s="1"/>
  <c r="M43"/>
  <c r="N43" s="1"/>
  <c r="M42"/>
  <c r="M41"/>
  <c r="M40" s="1"/>
  <c r="L40"/>
  <c r="J40"/>
  <c r="M39"/>
  <c r="M38"/>
  <c r="M37"/>
  <c r="M36"/>
  <c r="O36"/>
  <c r="M35"/>
  <c r="M34"/>
  <c r="O34" s="1"/>
  <c r="M33"/>
  <c r="M32"/>
  <c r="M30" s="1"/>
  <c r="M31"/>
  <c r="N30"/>
  <c r="L30"/>
  <c r="K30"/>
  <c r="J30"/>
  <c r="N29"/>
  <c r="L29"/>
  <c r="L69" s="1"/>
  <c r="L74" s="1"/>
  <c r="J29"/>
  <c r="M27"/>
  <c r="M25"/>
  <c r="M24"/>
  <c r="M22"/>
  <c r="M21"/>
  <c r="N20"/>
  <c r="L20"/>
  <c r="K20"/>
  <c r="J20"/>
  <c r="M19"/>
  <c r="M18"/>
  <c r="M17"/>
  <c r="N16"/>
  <c r="N14"/>
  <c r="M16"/>
  <c r="M14"/>
  <c r="L16"/>
  <c r="K16"/>
  <c r="K14" s="1"/>
  <c r="J16"/>
  <c r="J14" s="1"/>
  <c r="L14"/>
  <c r="M13"/>
  <c r="M11"/>
  <c r="M9" s="1"/>
  <c r="M10"/>
  <c r="N9"/>
  <c r="L9"/>
  <c r="K9"/>
  <c r="J9"/>
  <c r="E13" i="1"/>
  <c r="E38"/>
  <c r="E5"/>
  <c r="E3" s="1"/>
  <c r="M20" i="2"/>
  <c r="N90"/>
  <c r="P90" s="1"/>
  <c r="F14" i="5"/>
  <c r="I15" i="7"/>
  <c r="I19"/>
  <c r="P36" i="2"/>
  <c r="R36" s="1"/>
  <c r="C39" i="4"/>
  <c r="N31" i="9" l="1"/>
  <c r="Q95" i="2"/>
  <c r="Q99" s="1"/>
  <c r="R82"/>
  <c r="R53"/>
  <c r="Q14"/>
  <c r="Q9" s="1"/>
  <c r="Q69" s="1"/>
  <c r="Q74" s="1"/>
  <c r="R16"/>
  <c r="D22" i="5"/>
  <c r="F9"/>
  <c r="F22" s="1"/>
  <c r="D39" i="4"/>
  <c r="D31"/>
  <c r="N40" i="2"/>
  <c r="N69" s="1"/>
  <c r="N74" s="1"/>
  <c r="O43"/>
  <c r="O40" s="1"/>
  <c r="R90"/>
  <c r="O93"/>
  <c r="E19" i="9"/>
  <c r="R72" i="2"/>
  <c r="R70" s="1"/>
  <c r="P70"/>
  <c r="F31" i="4"/>
  <c r="F39"/>
  <c r="O20" i="2"/>
  <c r="O14" s="1"/>
  <c r="O9" s="1"/>
  <c r="O69" s="1"/>
  <c r="O74" s="1"/>
  <c r="P26"/>
  <c r="R26" s="1"/>
  <c r="O30"/>
  <c r="O29"/>
  <c r="P34"/>
  <c r="C34" i="9"/>
  <c r="D31"/>
  <c r="E31" s="1"/>
  <c r="F31" s="1"/>
  <c r="G31" s="1"/>
  <c r="H31" s="1"/>
  <c r="I31" s="1"/>
  <c r="J31" s="1"/>
  <c r="K31" s="1"/>
  <c r="L31" s="1"/>
  <c r="M31" s="1"/>
  <c r="P20" i="2"/>
  <c r="P14" s="1"/>
  <c r="R23"/>
  <c r="R20" s="1"/>
  <c r="R60"/>
  <c r="P52"/>
  <c r="O86"/>
  <c r="O95" s="1"/>
  <c r="O99" s="1"/>
  <c r="P81"/>
  <c r="E39" i="4"/>
  <c r="E31"/>
  <c r="M86" i="2"/>
  <c r="M95" s="1"/>
  <c r="M99" s="1"/>
  <c r="M29"/>
  <c r="M69" s="1"/>
  <c r="M74" s="1"/>
  <c r="B34" i="9"/>
  <c r="P91" i="2"/>
  <c r="P93" s="1"/>
  <c r="P92"/>
  <c r="R92" s="1"/>
  <c r="R52" l="1"/>
  <c r="P9"/>
  <c r="R14"/>
  <c r="R9" s="1"/>
  <c r="R91"/>
  <c r="D34" i="9"/>
  <c r="P43" i="2"/>
  <c r="P40" s="1"/>
  <c r="R81"/>
  <c r="R86" s="1"/>
  <c r="P86"/>
  <c r="P95" s="1"/>
  <c r="P99" s="1"/>
  <c r="P30"/>
  <c r="R34"/>
  <c r="P29"/>
  <c r="F19" i="9"/>
  <c r="E34"/>
  <c r="R93" i="2"/>
  <c r="F34" i="9" l="1"/>
  <c r="G19"/>
  <c r="R29" i="2"/>
  <c r="R30"/>
  <c r="P69"/>
  <c r="P74" s="1"/>
  <c r="R95"/>
  <c r="R99" s="1"/>
  <c r="R69"/>
  <c r="R74" s="1"/>
  <c r="H19" i="9" l="1"/>
  <c r="G34"/>
  <c r="H34" l="1"/>
  <c r="I19"/>
  <c r="J19" l="1"/>
  <c r="I34"/>
  <c r="J34" l="1"/>
  <c r="K19"/>
  <c r="L19" l="1"/>
  <c r="K34"/>
  <c r="M19" l="1"/>
  <c r="M34" s="1"/>
  <c r="L34"/>
</calcChain>
</file>

<file path=xl/sharedStrings.xml><?xml version="1.0" encoding="utf-8"?>
<sst xmlns="http://schemas.openxmlformats.org/spreadsheetml/2006/main" count="372" uniqueCount="313">
  <si>
    <t>Állami hozzájárulás összesen:</t>
  </si>
  <si>
    <t>IV. Települési önk. kulturális feladatainak támogatása</t>
  </si>
  <si>
    <t>b)  intézmény üzemeltetési támogatás</t>
  </si>
  <si>
    <t>a) a kötelezően foglalkoztatott szakmai dolgozók bértámogatása</t>
  </si>
  <si>
    <t>4. települési önk. által az idős és hajléktalan személyek részére nyújtott szociális szakosított ellátási feladatok</t>
  </si>
  <si>
    <t xml:space="preserve">  j) Gyermekek napközbeni ellátása</t>
  </si>
  <si>
    <t xml:space="preserve">   d) Házi segítségnyújtás</t>
  </si>
  <si>
    <t xml:space="preserve">   c) Szociális étkeztetés</t>
  </si>
  <si>
    <t xml:space="preserve">   b) Gyermekjóléti Központ </t>
  </si>
  <si>
    <t xml:space="preserve">  a) Szociális és gyermekjóléti alapszolgáltatások általános feladatai</t>
  </si>
  <si>
    <t>2. Hozzájárulás a pénzbeli szociális ellátásokhoz ( egyösszegű)</t>
  </si>
  <si>
    <t>1. Egyes jövedelempótló támogatások (évközi igénylés alapján)</t>
  </si>
  <si>
    <t xml:space="preserve">   - óvodában kedvezményes</t>
  </si>
  <si>
    <t xml:space="preserve">   - óvodában ingyenes</t>
  </si>
  <si>
    <t>3. Ingyenes és kedvezményes gyermek étkeztetés</t>
  </si>
  <si>
    <t>2. Óvodaműködtetési támogatás</t>
  </si>
  <si>
    <t xml:space="preserve"> - óvodapedagógusok nevelő munkáját közvetlenük segítők átlagbérének és közterheinek elismert összege</t>
  </si>
  <si>
    <t xml:space="preserve">  - óvodapedagógusok átlagbérének és közterheinek elismert összege</t>
  </si>
  <si>
    <t>1. Óvodapedagógusok és az óvodapedagógusok nevelő munkáját közvetlenül segítők bértámogatása</t>
  </si>
  <si>
    <t>II. Települési önkormányzatok egyes köznevelési feladatainak támogatása</t>
  </si>
  <si>
    <t>d) egyéb kötelező önkormányzati feladatok támogatása</t>
  </si>
  <si>
    <t>c) beszámítás összege</t>
  </si>
  <si>
    <t xml:space="preserve">     bd) közutak fenntartásának támogatása</t>
  </si>
  <si>
    <t xml:space="preserve">     bc) köztemető fenntartással kapcsolatos feladatok támogatása</t>
  </si>
  <si>
    <t xml:space="preserve">     bb) közvilágítás fenntartásának támogatása</t>
  </si>
  <si>
    <t xml:space="preserve">     ba) zöldterület gazdálkodással kapcsolatos feladatok ellátásának támogatása</t>
  </si>
  <si>
    <t>b) település-üzemeltetéshez kapcsolódó feladataellátás támogatása</t>
  </si>
  <si>
    <t>a) önkormányzati hivatal működésénak támogatása</t>
  </si>
  <si>
    <t>I. Helyi önkormányzatok működésének általános támogatása</t>
  </si>
  <si>
    <t>Hozzájárulás jogcíme</t>
  </si>
  <si>
    <t xml:space="preserve">   e) Falugondnoki és tanyagondnoki szolgálat</t>
  </si>
  <si>
    <t xml:space="preserve">   f) Fogyatékos és demens személyek nappali intézményi ellátása</t>
  </si>
  <si>
    <t xml:space="preserve">   g) Időskoruak  nappali intézményi ellátása</t>
  </si>
  <si>
    <t xml:space="preserve"> l) Gyermekek átmeneti intézményei </t>
  </si>
  <si>
    <t>III. Települési önkormányzatok szoc. és gyermekjóléti feladatainak támogatása</t>
  </si>
  <si>
    <t xml:space="preserve"> Könyvtári, közművelődési és múzeumi feladatok támogatása</t>
  </si>
  <si>
    <t>Települési önk.által fenntartott előadó-művészeti szervezetek támogatása</t>
  </si>
  <si>
    <t xml:space="preserve"> Üdülőhelyi feladatok</t>
  </si>
  <si>
    <t>4.a Az időskoruak átmeneti és tartós, a hajléktalanok tartós bentlakást nyújtó szoc. intézményekben a számított intézményvezetői és a segítő munkatárs létsz.bértámogatás</t>
  </si>
  <si>
    <t>4. Társulás által fenntartott óvodákba bejáró gyermekek utaztatásának támogatása</t>
  </si>
  <si>
    <t xml:space="preserve">       1.sz. melléklet</t>
  </si>
  <si>
    <t xml:space="preserve">                    Csesztreg Községi Önkormányzat </t>
  </si>
  <si>
    <t xml:space="preserve">                                            2013.évi költségvetés </t>
  </si>
  <si>
    <t>Bevételei forrásonként és kiadásai kiemelt előirányzatonként intézményeivel együtt</t>
  </si>
  <si>
    <t xml:space="preserve">            Megnevezés</t>
  </si>
  <si>
    <t>2013.évi terv</t>
  </si>
  <si>
    <t>2011. évi költségvetés</t>
  </si>
  <si>
    <t>Változás</t>
  </si>
  <si>
    <t>2011. évi módosítás II.</t>
  </si>
  <si>
    <t>2011.évi várható</t>
  </si>
  <si>
    <t>I.</t>
  </si>
  <si>
    <t>Közhatalmi bevételek</t>
  </si>
  <si>
    <t>1.1. Egyéb saját bevételek</t>
  </si>
  <si>
    <t>Intézményi működési bevételek</t>
  </si>
  <si>
    <t>1.2. Közhatalmi bevét.-(Igazgatási szolg.bevétel)</t>
  </si>
  <si>
    <t>1.-ből  Áfa bevételek,- visszatérülések</t>
  </si>
  <si>
    <t>1-ből   Kamatbevételek</t>
  </si>
  <si>
    <t>2. Önkormányzatok sajátos működési bevételei</t>
  </si>
  <si>
    <t>2.1. Illeték</t>
  </si>
  <si>
    <t>2.2. Helyi adók</t>
  </si>
  <si>
    <t>2.2.1. Kommunális adójáról</t>
  </si>
  <si>
    <t>2.2.2. Iparüzési adó</t>
  </si>
  <si>
    <t>2.2.2. Idegenforgalmi adó</t>
  </si>
  <si>
    <t>2.3. Átengedett központi adók</t>
  </si>
  <si>
    <t>2.3.1. Szja helyben maradó része</t>
  </si>
  <si>
    <t>2.3.2. Szja jövedelem különbség mérséklése</t>
  </si>
  <si>
    <t>2.3.3. Szja normatív módon</t>
  </si>
  <si>
    <t>2.3.4. Gépjármű</t>
  </si>
  <si>
    <t>2.3.5. Termőföld bérbeadás</t>
  </si>
  <si>
    <t>,</t>
  </si>
  <si>
    <t>Előző évi ktgvetési visszatérülések</t>
  </si>
  <si>
    <t>2.4. Bírságok, pótlékok és egyéb sajátos bev.</t>
  </si>
  <si>
    <t>Támogatásértékű működési bevételek</t>
  </si>
  <si>
    <t>II.</t>
  </si>
  <si>
    <t>Támogatások:</t>
  </si>
  <si>
    <t>1. Önkormányzatok költségvetési támogatása</t>
  </si>
  <si>
    <t>1.1. Normatív támogatások</t>
  </si>
  <si>
    <t>1.2. Központosított előirányzatok</t>
  </si>
  <si>
    <t>1.3. Kiegészítő tám. a helyi önkorm. bérkiad.</t>
  </si>
  <si>
    <t>1.4. Helyi önkormányzatok színházi támogatása</t>
  </si>
  <si>
    <t>1.5. Normatív kötött felhasználású támogatások</t>
  </si>
  <si>
    <t>1.6. Egyéb központi támogatások</t>
  </si>
  <si>
    <t>1.7. ÖNHIKI</t>
  </si>
  <si>
    <t>1.8. Vismajor támog.</t>
  </si>
  <si>
    <t>1.9 Előző évi visszatérülés</t>
  </si>
  <si>
    <t>III. Felhalmozási  és tőke jellegű bevételek:</t>
  </si>
  <si>
    <t>1. Tágyi eszközök, immaterális javak értékesítése</t>
  </si>
  <si>
    <t xml:space="preserve">2. Önkormányzatok sajátos felhalmozási és tőkebev-i </t>
  </si>
  <si>
    <t>3.</t>
  </si>
  <si>
    <t>kommunális adó felhalmozási célú a 2.2.1.1. sor</t>
  </si>
  <si>
    <t>4.</t>
  </si>
  <si>
    <t xml:space="preserve">Pénzügyi befektetések bevételei </t>
  </si>
  <si>
    <t>IV.Tám.ért.bevét.mük, felh.p.átvét.Á.H:kivűlről</t>
  </si>
  <si>
    <t>1. Támogatás értékű bevételek</t>
  </si>
  <si>
    <t xml:space="preserve"> - Támogatás értékű mük.bevételek</t>
  </si>
  <si>
    <t xml:space="preserve"> - Támogatás értékű felhalm.bevételek</t>
  </si>
  <si>
    <t xml:space="preserve"> - ebből OEP-től átvett pénzeszközök</t>
  </si>
  <si>
    <t>2. Felhalmozási célú pénzeszköz átvétel</t>
  </si>
  <si>
    <t>Pénzeszközátvétel Á.H:kivűlről</t>
  </si>
  <si>
    <t xml:space="preserve"> - Működési célú p.átvétel Á.H. kivűlről</t>
  </si>
  <si>
    <t xml:space="preserve"> - Felhalmozási célú p.átvétel ÁH. kivűlről</t>
  </si>
  <si>
    <t>3. Költségvetési kiegészítések, visszatérülések</t>
  </si>
  <si>
    <t xml:space="preserve">V. </t>
  </si>
  <si>
    <t>Támogatási kölcsönök visszatérülése,</t>
  </si>
  <si>
    <t xml:space="preserve">értékpapírok értékesítésének, </t>
  </si>
  <si>
    <t>kibocsátásának bevétele:</t>
  </si>
  <si>
    <t>1. Működési kölcsön visszatérülése</t>
  </si>
  <si>
    <t>2. Felhalmozási kölcsön visszatérítése</t>
  </si>
  <si>
    <t xml:space="preserve">VI. </t>
  </si>
  <si>
    <t xml:space="preserve"> Pénzforgalom nélküli bevételek: </t>
  </si>
  <si>
    <t>1. Előző évi működési pénzmaradvány igénybevétele</t>
  </si>
  <si>
    <t>2. Előző évi felhalmozási pénzmaradvány igénybevétele</t>
  </si>
  <si>
    <t>Költségvetési bevételek</t>
  </si>
  <si>
    <t xml:space="preserve">VII. </t>
  </si>
  <si>
    <t xml:space="preserve"> Hitelek:</t>
  </si>
  <si>
    <t>1. Működési, és rövidlej. Beruh. megelőleg.hitel</t>
  </si>
  <si>
    <t xml:space="preserve">2. Felhalmozási célú hitel, kötvénykibocsátás </t>
  </si>
  <si>
    <t>Főggő, átfutó kiegyenlitő bevételek</t>
  </si>
  <si>
    <t>Bevételek összesen:</t>
  </si>
  <si>
    <t xml:space="preserve">I. </t>
  </si>
  <si>
    <t>Személyi juttatások</t>
  </si>
  <si>
    <t>Munkaadókat terhelő járulékok</t>
  </si>
  <si>
    <t xml:space="preserve">III. </t>
  </si>
  <si>
    <t>Dologi és egyéb folyó kiadások</t>
  </si>
  <si>
    <t>IV.</t>
  </si>
  <si>
    <t>Ellátottak pénzbeni juttatásai</t>
  </si>
  <si>
    <t>Speciális célú támogatások</t>
  </si>
  <si>
    <t>1. Támogatás értékű működési kiadás</t>
  </si>
  <si>
    <t>2. Működési kiadás ÁH kívülre</t>
  </si>
  <si>
    <t>3. Társ. szoc.pol. és egyéb juttatás</t>
  </si>
  <si>
    <t xml:space="preserve">               Működési kiadások</t>
  </si>
  <si>
    <t>VI.</t>
  </si>
  <si>
    <t>Beruházási kiadások</t>
  </si>
  <si>
    <t>VII.</t>
  </si>
  <si>
    <t>Felújítási kiadások</t>
  </si>
  <si>
    <t xml:space="preserve">Tartalék </t>
  </si>
  <si>
    <t>VIII.</t>
  </si>
  <si>
    <t>Egyéb felhalmozási kiadások</t>
  </si>
  <si>
    <t>1. Támogatás értékű felhalmozási kiadás</t>
  </si>
  <si>
    <t>Felhalmozási kiadások támogatásértékű</t>
  </si>
  <si>
    <t>2. Felhalmozási kiadás ÁH kívülre</t>
  </si>
  <si>
    <t xml:space="preserve">           Felhalmozási kiadások</t>
  </si>
  <si>
    <t>Hitel kamata</t>
  </si>
  <si>
    <t>Költségvetési kiadások összesen</t>
  </si>
  <si>
    <t>Támogatási kölcsön nyújtása  ÁH-n kívülre</t>
  </si>
  <si>
    <t>Hosszú lejáratú fejlesztési hitelek törlesztése</t>
  </si>
  <si>
    <t>XI</t>
  </si>
  <si>
    <t>Kiegyenlitő, fűggő, átfutó kiadások</t>
  </si>
  <si>
    <t>Kiadások összesen:</t>
  </si>
  <si>
    <t>Költségvetési létszámkeret</t>
  </si>
  <si>
    <t>BEVÉTELEK MINDÖSSZESEN:</t>
  </si>
  <si>
    <t>PÉNZFORGALOM NÉLKÜLI BEVÉTELEK ÖSSZESEN:</t>
  </si>
  <si>
    <t>2. Különböző finanszírozási bevételek</t>
  </si>
  <si>
    <t>1. Előző évi előirányzat-maradvány, pénzmaradvány igénybevétele</t>
  </si>
  <si>
    <t>Pénzforgalom nélküli bevételek</t>
  </si>
  <si>
    <t>HITELEK ÖSSZESEN:</t>
  </si>
  <si>
    <t>1. Felhalmozási célú hitel felvétele</t>
  </si>
  <si>
    <t>Hiány összege/ Hitelfelvétel</t>
  </si>
  <si>
    <t xml:space="preserve">VII.  </t>
  </si>
  <si>
    <t>Költségvetési bevétel összege</t>
  </si>
  <si>
    <t>Támogatási kölcsönök visszatérülése, igénybevétele, értékpapírok kibocsátása</t>
  </si>
  <si>
    <t>VÉGLEGESEN ÁTVETT PÉNZESZKÖZÖK ÖSSZESEN:</t>
  </si>
  <si>
    <t>2. Felhalmozási célú pénzeszköz átvétel államháztartáson kívülről</t>
  </si>
  <si>
    <t>1.Működési célú pénzeszköz átvétel államháztartáson kívülről</t>
  </si>
  <si>
    <t>Véglegesen átvett pénzeszközök</t>
  </si>
  <si>
    <t>V.</t>
  </si>
  <si>
    <t xml:space="preserve"> TÁMOGATÁSÉRTÉKŰ BEVÉTEL ÖSSZESEN:</t>
  </si>
  <si>
    <t>2. Támogatásértékű felhalmozási bevétel</t>
  </si>
  <si>
    <t xml:space="preserve">1. Támogatásértékű működési bevétel </t>
  </si>
  <si>
    <t xml:space="preserve"> Támogatásértékű bevételek</t>
  </si>
  <si>
    <t xml:space="preserve">IV. </t>
  </si>
  <si>
    <t>FELHALMOZÁSI ÉS TŐKEJELLEGŰ BEVÉTELEK ÖSSZESEN:</t>
  </si>
  <si>
    <t>3. Pénzügyi befektetések bevételei</t>
  </si>
  <si>
    <t>2. Önkormányzatok sajátos felhalmozási és tőkebevételei</t>
  </si>
  <si>
    <t>1. Tárgyi eszközök és immateriális javak értékesítése</t>
  </si>
  <si>
    <t xml:space="preserve"> Felhalmozási  bevételek</t>
  </si>
  <si>
    <t>III.</t>
  </si>
  <si>
    <t>TÁMOGATÁSOK ÖSSZESEN:</t>
  </si>
  <si>
    <t xml:space="preserve">   1.2 Egyes jöv.pótló támogatások</t>
  </si>
  <si>
    <t xml:space="preserve">   1.1 Önkormányzatok működési célú kv.-i támogatása</t>
  </si>
  <si>
    <t xml:space="preserve"> Kapott támogatások</t>
  </si>
  <si>
    <t>MŰKÖDÉSI BEVÉTELEK ÖSSZESEN:</t>
  </si>
  <si>
    <t>2.4 Bírságok, pótlékok és egyéb sajátos bevételek</t>
  </si>
  <si>
    <t>2.3 Átengedett központi adók</t>
  </si>
  <si>
    <t>2.2  Helyi adók</t>
  </si>
  <si>
    <t>2.1 Igazgatási szolgáltatási bevételek</t>
  </si>
  <si>
    <t xml:space="preserve">2. Közhatalmi bevételek </t>
  </si>
  <si>
    <t>1. Intézményi működési bevételek</t>
  </si>
  <si>
    <t>Működési  bevételek</t>
  </si>
  <si>
    <t>BEVÉTELEK</t>
  </si>
  <si>
    <t>2013.évi előirányzat</t>
  </si>
  <si>
    <t>Megnevezés</t>
  </si>
  <si>
    <t>Sor- szám</t>
  </si>
  <si>
    <t>Működési költségvetés</t>
  </si>
  <si>
    <t>1.</t>
  </si>
  <si>
    <t>2.</t>
  </si>
  <si>
    <t>Munkaadókat terhelő járulékok és szociális hj. adó</t>
  </si>
  <si>
    <t xml:space="preserve">Dologi kiadások </t>
  </si>
  <si>
    <t>Működési célú támogatásértékű kiadások</t>
  </si>
  <si>
    <t>5.</t>
  </si>
  <si>
    <t>Működési célú pénzeszköz átadások ÁH-n kívülre</t>
  </si>
  <si>
    <t>6.</t>
  </si>
  <si>
    <t>Ellátottak pénzbeli juttatásai</t>
  </si>
  <si>
    <t>Működési költségvetés összesen:</t>
  </si>
  <si>
    <t>Felhalmozási költségvetés</t>
  </si>
  <si>
    <t>Beruházások</t>
  </si>
  <si>
    <t>Felújítások</t>
  </si>
  <si>
    <t>Felhalmozási költségvetés összesen:</t>
  </si>
  <si>
    <t xml:space="preserve">Finanszírozási kiadások </t>
  </si>
  <si>
    <t>Irányítószervi támogatás folyósítása</t>
  </si>
  <si>
    <t>Hitelek  és kölcsönök kiadása</t>
  </si>
  <si>
    <t>Hitelek visszafizetése</t>
  </si>
  <si>
    <t>Kölcsönök nyújtása</t>
  </si>
  <si>
    <t>Hitelek  és kölcsönök kiadása összesen:</t>
  </si>
  <si>
    <t>Pénzforgalom nélküli kiadások (tartalékok)</t>
  </si>
  <si>
    <t>Önkormányzat kiadásai összesen</t>
  </si>
  <si>
    <t>K I A D Á SO K</t>
  </si>
  <si>
    <t>2013. évi  terv</t>
  </si>
  <si>
    <t>Személyi kiadások</t>
  </si>
  <si>
    <t xml:space="preserve">Személyi kiadások közterhei </t>
  </si>
  <si>
    <t>Dologi kiadások</t>
  </si>
  <si>
    <t>Működési kiadások összesen:</t>
  </si>
  <si>
    <t xml:space="preserve">         Ö S S Z E S E N:</t>
  </si>
  <si>
    <t>B E V É T E L E K :</t>
  </si>
  <si>
    <t>Előző évi pénzmarad.igénybev.</t>
  </si>
  <si>
    <t>6.sz.melléklet</t>
  </si>
  <si>
    <t xml:space="preserve"> Önkormányzati hivatal 2013. évi költségvetése</t>
  </si>
  <si>
    <t>Intézményi beruházási kiadások</t>
  </si>
  <si>
    <t>Függő,átfutó,kiegy. kiadások</t>
  </si>
  <si>
    <t>Intézményi saját bevételek</t>
  </si>
  <si>
    <t>Támogatásértékű mük.bevétel</t>
  </si>
  <si>
    <t>Önkormányzati hivatal ált. támogatása</t>
  </si>
  <si>
    <t>Függő,átfutó,kiegy. bevételek</t>
  </si>
  <si>
    <t>Csesztreg  Községi Önkormányzat</t>
  </si>
  <si>
    <t xml:space="preserve">                                     </t>
  </si>
  <si>
    <t xml:space="preserve">       Előirányzat felhasználási és likviditási ütemterve</t>
  </si>
  <si>
    <t>8.sz.melléklet</t>
  </si>
  <si>
    <t xml:space="preserve">2013. évi  költségvetés </t>
  </si>
  <si>
    <t>adatok ezer forintban</t>
  </si>
  <si>
    <t>Bevételek</t>
  </si>
  <si>
    <t xml:space="preserve">Január </t>
  </si>
  <si>
    <t>Febr.</t>
  </si>
  <si>
    <t>Márc.</t>
  </si>
  <si>
    <t xml:space="preserve">Április </t>
  </si>
  <si>
    <t xml:space="preserve">Május </t>
  </si>
  <si>
    <t>Június</t>
  </si>
  <si>
    <t>Július</t>
  </si>
  <si>
    <t>Aug.</t>
  </si>
  <si>
    <t>Szept.</t>
  </si>
  <si>
    <t>Okt.</t>
  </si>
  <si>
    <t>Nov.</t>
  </si>
  <si>
    <t>Dec.</t>
  </si>
  <si>
    <t>Összesen</t>
  </si>
  <si>
    <t>Közhatalmi és működési bev.</t>
  </si>
  <si>
    <t>Helyi adók és gépj. adó</t>
  </si>
  <si>
    <t>Működési kv.-i támogatás</t>
  </si>
  <si>
    <t>Felhalmozási és tőkej. bev.</t>
  </si>
  <si>
    <t>Hitel</t>
  </si>
  <si>
    <t>beruházási megelőleg.i hitel</t>
  </si>
  <si>
    <t>Értékpapir értékesítése</t>
  </si>
  <si>
    <t>Pénzmaradvány felhasználás</t>
  </si>
  <si>
    <t>Bevételek göngyölítve</t>
  </si>
  <si>
    <t>Kiadások</t>
  </si>
  <si>
    <t>Munkaadói terh. járulékok</t>
  </si>
  <si>
    <t>Lakossági szociális juttatások</t>
  </si>
  <si>
    <t>Támogatásért.műk. kiadások, műk.célú átadások</t>
  </si>
  <si>
    <t>Felhalmozási kiadások</t>
  </si>
  <si>
    <t>Tartalék</t>
  </si>
  <si>
    <t>Kiadások göngyölítve</t>
  </si>
  <si>
    <t>Pénzkészlet</t>
  </si>
  <si>
    <t xml:space="preserve">    Ezer forintban !                                                           12. számú melléklet</t>
  </si>
  <si>
    <t>Szakfeladat</t>
  </si>
  <si>
    <t>Felhalmozási és tőkejellegű kiadás megnevezése</t>
  </si>
  <si>
    <t>Felhalmozási és tőkejellegű bevétel megnevezése</t>
  </si>
  <si>
    <t>Földterület vásárlás</t>
  </si>
  <si>
    <t xml:space="preserve">   Értékpapír értékesítés</t>
  </si>
  <si>
    <t>Faluközpont parkosítás EMVA</t>
  </si>
  <si>
    <t xml:space="preserve">   EMVA támogatás Faluközpont megújítása</t>
  </si>
  <si>
    <t xml:space="preserve">   KEOP támogatás Hivatal felújítására</t>
  </si>
  <si>
    <t>Hetési örökségpont IPA pályázat</t>
  </si>
  <si>
    <t xml:space="preserve">   IPA pályázat kulturális örökség </t>
  </si>
  <si>
    <t xml:space="preserve">   Önkormányzat felhalm. és tőkejellegű bev.</t>
  </si>
  <si>
    <t xml:space="preserve">   Fejlesztési pénzmaradvány</t>
  </si>
  <si>
    <t xml:space="preserve">   Út és járdafelújítás községközpontban</t>
  </si>
  <si>
    <t>ÖSSZESEN:</t>
  </si>
  <si>
    <t>2013.évi mód. előirányzat</t>
  </si>
  <si>
    <t>2013. évi mód.eir.</t>
  </si>
  <si>
    <t>Eredeti Hozzájárulás        Ft-ban</t>
  </si>
  <si>
    <t>Egyéb működési célú támogatás</t>
  </si>
  <si>
    <t>2013. évi  mód.eir.</t>
  </si>
  <si>
    <t>Módosított előirányzat</t>
  </si>
  <si>
    <t>Mód.eir.  06.30-ig</t>
  </si>
  <si>
    <t>2013.évi módosított eir.</t>
  </si>
  <si>
    <t>Működési célú tám.kiad.</t>
  </si>
  <si>
    <t>Egyéb központi műk. előirányzat</t>
  </si>
  <si>
    <t>Eir.mód. 12.01-én</t>
  </si>
  <si>
    <t xml:space="preserve">Községháza külső + belső felújítása </t>
  </si>
  <si>
    <t xml:space="preserve">   Konyhai eszközök beszerzése</t>
  </si>
  <si>
    <t xml:space="preserve">   Fogászati kezelőegység</t>
  </si>
  <si>
    <t xml:space="preserve">   Közlekedési tükör</t>
  </si>
  <si>
    <t xml:space="preserve">   IKSZT</t>
  </si>
  <si>
    <t xml:space="preserve">   Felhalm.célú pénzeszk. átvét. váll-tól</t>
  </si>
  <si>
    <t>2013. évi     módosított eir.</t>
  </si>
  <si>
    <t>Támogatás értékű bev.,           átvett pénzeszköz., kölcs,v.tér.</t>
  </si>
  <si>
    <t xml:space="preserve">Támogatás értékű  felhalm. bev, felhalm. célú pénzeszköz átvétel </t>
  </si>
  <si>
    <t xml:space="preserve"> Mód. Előirányzat 12.01-ig</t>
  </si>
  <si>
    <t>Eir.mód. 12.31-én</t>
  </si>
  <si>
    <t>Eir.mód.  12.31-án</t>
  </si>
  <si>
    <t>Kötelező feladatok mód .eir. 12.01-ig</t>
  </si>
  <si>
    <t xml:space="preserve">Kötelező feladatok mód.eir. </t>
  </si>
  <si>
    <t>Egyéb működési célú központi támogatás</t>
  </si>
  <si>
    <t>Mód.eir. 12.01-ig</t>
  </si>
  <si>
    <t>Módosítás 12.31-én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</si>
</sst>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60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9"/>
      <name val="Arial CE"/>
      <family val="2"/>
      <charset val="238"/>
    </font>
    <font>
      <b/>
      <i/>
      <sz val="9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Arial CE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11"/>
      <name val="Arial CE"/>
      <charset val="238"/>
    </font>
    <font>
      <sz val="10"/>
      <name val="Times New Roman CE"/>
      <charset val="238"/>
    </font>
    <font>
      <b/>
      <i/>
      <sz val="9"/>
      <name val="Arial CE"/>
      <family val="2"/>
      <charset val="238"/>
    </font>
    <font>
      <i/>
      <sz val="9"/>
      <name val="Arial CE"/>
      <family val="2"/>
      <charset val="238"/>
    </font>
    <font>
      <i/>
      <sz val="10"/>
      <name val="Times New Roman"/>
      <family val="1"/>
      <charset val="238"/>
    </font>
    <font>
      <sz val="14"/>
      <name val="Arial CE"/>
      <charset val="238"/>
    </font>
    <font>
      <b/>
      <i/>
      <sz val="16"/>
      <name val="Arial CE"/>
      <charset val="238"/>
    </font>
    <font>
      <b/>
      <i/>
      <sz val="10"/>
      <name val="Arial CE"/>
      <charset val="238"/>
    </font>
    <font>
      <i/>
      <sz val="16"/>
      <name val="Arial CE"/>
      <charset val="238"/>
    </font>
    <font>
      <sz val="16"/>
      <name val="Arial CE"/>
      <charset val="238"/>
    </font>
    <font>
      <i/>
      <sz val="14"/>
      <name val="Arial CE"/>
      <charset val="238"/>
    </font>
    <font>
      <sz val="14"/>
      <name val="Arial CE"/>
      <family val="2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b/>
      <i/>
      <sz val="10"/>
      <name val="Arial CE"/>
      <family val="2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8"/>
      <name val="Arial CE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8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20" fillId="23" borderId="0" applyNumberFormat="0" applyBorder="0" applyAlignment="0" applyProtection="0"/>
    <xf numFmtId="0" fontId="21" fillId="0" borderId="0"/>
    <xf numFmtId="0" fontId="28" fillId="0" borderId="0"/>
    <xf numFmtId="0" fontId="41" fillId="0" borderId="0"/>
    <xf numFmtId="0" fontId="1" fillId="0" borderId="0"/>
    <xf numFmtId="0" fontId="28" fillId="0" borderId="0"/>
    <xf numFmtId="0" fontId="22" fillId="0" borderId="0"/>
    <xf numFmtId="0" fontId="8" fillId="22" borderId="7" applyNumberFormat="0" applyFont="0" applyAlignment="0" applyProtection="0"/>
    <xf numFmtId="0" fontId="23" fillId="20" borderId="8" applyNumberFormat="0" applyAlignment="0" applyProtection="0"/>
    <xf numFmtId="9" fontId="2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56">
    <xf numFmtId="0" fontId="0" fillId="0" borderId="0" xfId="0"/>
    <xf numFmtId="0" fontId="2" fillId="0" borderId="0" xfId="43" applyFont="1" applyAlignment="1">
      <alignment vertical="center"/>
    </xf>
    <xf numFmtId="3" fontId="2" fillId="0" borderId="0" xfId="43" applyNumberFormat="1" applyFont="1" applyAlignment="1">
      <alignment vertical="center"/>
    </xf>
    <xf numFmtId="0" fontId="2" fillId="0" borderId="0" xfId="43" applyFont="1" applyFill="1" applyBorder="1" applyAlignment="1">
      <alignment vertical="center" wrapText="1"/>
    </xf>
    <xf numFmtId="3" fontId="3" fillId="0" borderId="0" xfId="43" applyNumberFormat="1" applyFont="1" applyFill="1" applyBorder="1" applyAlignment="1">
      <alignment vertical="center"/>
    </xf>
    <xf numFmtId="0" fontId="3" fillId="0" borderId="0" xfId="43" applyFont="1" applyFill="1" applyBorder="1" applyAlignment="1">
      <alignment vertical="center"/>
    </xf>
    <xf numFmtId="0" fontId="2" fillId="0" borderId="0" xfId="43" applyFont="1" applyBorder="1" applyAlignment="1">
      <alignment vertical="center"/>
    </xf>
    <xf numFmtId="3" fontId="2" fillId="0" borderId="0" xfId="43" applyNumberFormat="1" applyFont="1" applyBorder="1" applyAlignment="1">
      <alignment vertical="center"/>
    </xf>
    <xf numFmtId="3" fontId="2" fillId="0" borderId="0" xfId="43" applyNumberFormat="1" applyFont="1" applyFill="1" applyAlignment="1">
      <alignment vertical="center"/>
    </xf>
    <xf numFmtId="3" fontId="4" fillId="0" borderId="10" xfId="43" applyNumberFormat="1" applyFont="1" applyFill="1" applyBorder="1" applyAlignment="1">
      <alignment vertical="center"/>
    </xf>
    <xf numFmtId="0" fontId="2" fillId="0" borderId="10" xfId="43" applyFont="1" applyBorder="1" applyAlignment="1">
      <alignment vertical="center" wrapText="1"/>
    </xf>
    <xf numFmtId="3" fontId="4" fillId="0" borderId="10" xfId="43" applyNumberFormat="1" applyFont="1" applyFill="1" applyBorder="1" applyAlignment="1">
      <alignment horizontal="right" vertical="center"/>
    </xf>
    <xf numFmtId="0" fontId="5" fillId="0" borderId="10" xfId="43" applyFont="1" applyBorder="1" applyAlignment="1">
      <alignment vertical="center" wrapText="1"/>
    </xf>
    <xf numFmtId="0" fontId="6" fillId="0" borderId="10" xfId="43" applyFont="1" applyBorder="1" applyAlignment="1">
      <alignment vertical="center" wrapText="1"/>
    </xf>
    <xf numFmtId="0" fontId="5" fillId="0" borderId="10" xfId="43" applyFont="1" applyBorder="1" applyAlignment="1">
      <alignment vertical="center"/>
    </xf>
    <xf numFmtId="10" fontId="7" fillId="0" borderId="0" xfId="43" applyNumberFormat="1" applyFont="1" applyAlignment="1">
      <alignment vertical="center"/>
    </xf>
    <xf numFmtId="10" fontId="2" fillId="0" borderId="0" xfId="43" applyNumberFormat="1" applyFont="1" applyFill="1" applyAlignment="1">
      <alignment vertical="center"/>
    </xf>
    <xf numFmtId="0" fontId="6" fillId="0" borderId="10" xfId="43" applyFont="1" applyBorder="1" applyAlignment="1">
      <alignment vertical="center"/>
    </xf>
    <xf numFmtId="0" fontId="5" fillId="0" borderId="11" xfId="43" applyFont="1" applyBorder="1" applyAlignment="1">
      <alignment vertical="center"/>
    </xf>
    <xf numFmtId="0" fontId="5" fillId="0" borderId="12" xfId="43" applyFont="1" applyFill="1" applyBorder="1" applyAlignment="1">
      <alignment vertical="center"/>
    </xf>
    <xf numFmtId="3" fontId="3" fillId="0" borderId="13" xfId="43" applyNumberFormat="1" applyFont="1" applyFill="1" applyBorder="1" applyAlignment="1">
      <alignment horizontal="center" vertical="center" wrapText="1"/>
    </xf>
    <xf numFmtId="3" fontId="3" fillId="0" borderId="14" xfId="43" applyNumberFormat="1" applyFont="1" applyFill="1" applyBorder="1" applyAlignment="1">
      <alignment horizontal="center" vertical="center" wrapText="1"/>
    </xf>
    <xf numFmtId="3" fontId="2" fillId="0" borderId="0" xfId="43" applyNumberFormat="1" applyFont="1" applyFill="1" applyBorder="1" applyAlignment="1">
      <alignment vertical="center" wrapText="1"/>
    </xf>
    <xf numFmtId="0" fontId="2" fillId="0" borderId="0" xfId="43" applyFont="1" applyFill="1" applyAlignment="1">
      <alignment vertical="center"/>
    </xf>
    <xf numFmtId="0" fontId="5" fillId="0" borderId="15" xfId="43" applyFont="1" applyFill="1" applyBorder="1" applyAlignment="1">
      <alignment vertical="center"/>
    </xf>
    <xf numFmtId="3" fontId="4" fillId="0" borderId="15" xfId="43" applyNumberFormat="1" applyFont="1" applyFill="1" applyBorder="1" applyAlignment="1">
      <alignment vertical="center"/>
    </xf>
    <xf numFmtId="0" fontId="3" fillId="0" borderId="16" xfId="43" applyFont="1" applyFill="1" applyBorder="1" applyAlignment="1">
      <alignment vertical="center"/>
    </xf>
    <xf numFmtId="3" fontId="3" fillId="0" borderId="17" xfId="43" applyNumberFormat="1" applyFont="1" applyFill="1" applyBorder="1" applyAlignment="1">
      <alignment vertical="center"/>
    </xf>
    <xf numFmtId="0" fontId="27" fillId="0" borderId="18" xfId="43" applyFont="1" applyFill="1" applyBorder="1" applyAlignment="1">
      <alignment horizontal="center" vertical="top"/>
    </xf>
    <xf numFmtId="0" fontId="30" fillId="0" borderId="0" xfId="41" applyFont="1"/>
    <xf numFmtId="0" fontId="32" fillId="0" borderId="0" xfId="41" applyFont="1"/>
    <xf numFmtId="0" fontId="31" fillId="0" borderId="0" xfId="41" applyFont="1" applyAlignment="1"/>
    <xf numFmtId="0" fontId="31" fillId="0" borderId="0" xfId="41" applyFont="1"/>
    <xf numFmtId="0" fontId="34" fillId="0" borderId="19" xfId="41" applyFont="1" applyBorder="1"/>
    <xf numFmtId="3" fontId="34" fillId="0" borderId="19" xfId="41" applyNumberFormat="1" applyFont="1" applyBorder="1" applyAlignment="1"/>
    <xf numFmtId="0" fontId="34" fillId="0" borderId="19" xfId="41" applyFont="1" applyBorder="1" applyAlignment="1">
      <alignment horizontal="center"/>
    </xf>
    <xf numFmtId="0" fontId="35" fillId="0" borderId="0" xfId="41" applyFont="1"/>
    <xf numFmtId="0" fontId="35" fillId="0" borderId="19" xfId="41" applyFont="1" applyBorder="1" applyAlignment="1">
      <alignment horizontal="center" vertical="center" wrapText="1"/>
    </xf>
    <xf numFmtId="0" fontId="36" fillId="0" borderId="0" xfId="41" applyFont="1"/>
    <xf numFmtId="0" fontId="2" fillId="0" borderId="20" xfId="41" applyFont="1" applyBorder="1"/>
    <xf numFmtId="0" fontId="2" fillId="0" borderId="0" xfId="41" applyFont="1" applyBorder="1"/>
    <xf numFmtId="0" fontId="2" fillId="0" borderId="19" xfId="41" applyFont="1" applyBorder="1"/>
    <xf numFmtId="3" fontId="37" fillId="0" borderId="19" xfId="41" applyNumberFormat="1" applyFont="1" applyBorder="1" applyAlignment="1"/>
    <xf numFmtId="3" fontId="35" fillId="0" borderId="19" xfId="41" applyNumberFormat="1" applyFont="1" applyBorder="1" applyAlignment="1"/>
    <xf numFmtId="0" fontId="30" fillId="0" borderId="19" xfId="41" applyFont="1" applyBorder="1"/>
    <xf numFmtId="0" fontId="29" fillId="0" borderId="19" xfId="41" applyFont="1" applyBorder="1"/>
    <xf numFmtId="3" fontId="29" fillId="0" borderId="19" xfId="41" applyNumberFormat="1" applyFont="1" applyBorder="1"/>
    <xf numFmtId="3" fontId="29" fillId="0" borderId="21" xfId="41" applyNumberFormat="1" applyFont="1" applyBorder="1"/>
    <xf numFmtId="0" fontId="2" fillId="0" borderId="22" xfId="41" applyFont="1" applyBorder="1"/>
    <xf numFmtId="3" fontId="38" fillId="0" borderId="19" xfId="41" applyNumberFormat="1" applyFont="1" applyBorder="1" applyAlignment="1"/>
    <xf numFmtId="0" fontId="28" fillId="0" borderId="19" xfId="41" applyFont="1" applyBorder="1"/>
    <xf numFmtId="0" fontId="2" fillId="0" borderId="0" xfId="41" applyFont="1" applyFill="1" applyBorder="1"/>
    <xf numFmtId="0" fontId="38" fillId="0" borderId="19" xfId="41" applyFont="1" applyBorder="1"/>
    <xf numFmtId="3" fontId="28" fillId="0" borderId="19" xfId="41" applyNumberFormat="1" applyFont="1" applyBorder="1"/>
    <xf numFmtId="0" fontId="2" fillId="0" borderId="23" xfId="41" applyFont="1" applyBorder="1"/>
    <xf numFmtId="0" fontId="2" fillId="0" borderId="24" xfId="41" applyFont="1" applyBorder="1"/>
    <xf numFmtId="3" fontId="35" fillId="0" borderId="19" xfId="41" applyNumberFormat="1" applyFont="1" applyBorder="1"/>
    <xf numFmtId="0" fontId="34" fillId="0" borderId="25" xfId="41" applyFont="1" applyBorder="1"/>
    <xf numFmtId="0" fontId="2" fillId="0" borderId="26" xfId="41" applyFont="1" applyBorder="1"/>
    <xf numFmtId="0" fontId="2" fillId="0" borderId="27" xfId="41" applyFont="1" applyBorder="1"/>
    <xf numFmtId="0" fontId="2" fillId="0" borderId="28" xfId="41" applyFont="1" applyBorder="1"/>
    <xf numFmtId="3" fontId="2" fillId="0" borderId="19" xfId="41" applyNumberFormat="1" applyFont="1" applyBorder="1"/>
    <xf numFmtId="16" fontId="2" fillId="0" borderId="0" xfId="41" applyNumberFormat="1" applyFont="1" applyBorder="1"/>
    <xf numFmtId="0" fontId="30" fillId="0" borderId="0" xfId="41" applyFont="1" applyBorder="1"/>
    <xf numFmtId="0" fontId="2" fillId="0" borderId="29" xfId="41" applyFont="1" applyBorder="1"/>
    <xf numFmtId="0" fontId="37" fillId="0" borderId="19" xfId="41" applyFont="1" applyBorder="1"/>
    <xf numFmtId="3" fontId="37" fillId="0" borderId="19" xfId="41" applyNumberFormat="1" applyFont="1" applyBorder="1"/>
    <xf numFmtId="3" fontId="35" fillId="0" borderId="21" xfId="41" applyNumberFormat="1" applyFont="1" applyBorder="1"/>
    <xf numFmtId="0" fontId="39" fillId="0" borderId="26" xfId="41" applyFont="1" applyBorder="1"/>
    <xf numFmtId="0" fontId="39" fillId="0" borderId="27" xfId="41" applyFont="1" applyBorder="1"/>
    <xf numFmtId="0" fontId="39" fillId="0" borderId="28" xfId="41" applyFont="1" applyBorder="1"/>
    <xf numFmtId="0" fontId="39" fillId="0" borderId="19" xfId="41" applyFont="1" applyBorder="1"/>
    <xf numFmtId="0" fontId="40" fillId="0" borderId="0" xfId="41" applyFont="1"/>
    <xf numFmtId="0" fontId="2" fillId="0" borderId="23" xfId="41" applyFont="1" applyBorder="1" applyAlignment="1"/>
    <xf numFmtId="0" fontId="2" fillId="0" borderId="24" xfId="41" applyFont="1" applyBorder="1" applyAlignment="1"/>
    <xf numFmtId="0" fontId="34" fillId="0" borderId="26" xfId="41" applyFont="1" applyBorder="1"/>
    <xf numFmtId="0" fontId="34" fillId="0" borderId="27" xfId="41" applyFont="1" applyBorder="1"/>
    <xf numFmtId="0" fontId="34" fillId="0" borderId="28" xfId="41" applyFont="1" applyBorder="1"/>
    <xf numFmtId="0" fontId="34" fillId="0" borderId="30" xfId="41" applyFont="1" applyBorder="1"/>
    <xf numFmtId="3" fontId="34" fillId="0" borderId="19" xfId="41" applyNumberFormat="1" applyFont="1" applyBorder="1"/>
    <xf numFmtId="0" fontId="2" fillId="0" borderId="30" xfId="41" applyFont="1" applyBorder="1"/>
    <xf numFmtId="3" fontId="35" fillId="0" borderId="21" xfId="41" applyNumberFormat="1" applyFont="1" applyBorder="1" applyAlignment="1"/>
    <xf numFmtId="3" fontId="39" fillId="0" borderId="19" xfId="41" applyNumberFormat="1" applyFont="1" applyBorder="1"/>
    <xf numFmtId="0" fontId="39" fillId="0" borderId="20" xfId="41" applyFont="1" applyBorder="1"/>
    <xf numFmtId="0" fontId="39" fillId="0" borderId="0" xfId="41" applyFont="1" applyBorder="1"/>
    <xf numFmtId="0" fontId="39" fillId="0" borderId="22" xfId="41" applyFont="1" applyBorder="1"/>
    <xf numFmtId="0" fontId="39" fillId="0" borderId="30" xfId="41" applyFont="1" applyBorder="1"/>
    <xf numFmtId="0" fontId="34" fillId="0" borderId="20" xfId="41" applyFont="1" applyBorder="1" applyAlignment="1">
      <alignment horizontal="left" vertical="top"/>
    </xf>
    <xf numFmtId="0" fontId="34" fillId="0" borderId="0" xfId="41" applyFont="1" applyBorder="1" applyAlignment="1">
      <alignment horizontal="left" vertical="top"/>
    </xf>
    <xf numFmtId="0" fontId="34" fillId="0" borderId="22" xfId="41" applyFont="1" applyBorder="1" applyAlignment="1">
      <alignment horizontal="left" vertical="top"/>
    </xf>
    <xf numFmtId="0" fontId="34" fillId="0" borderId="30" xfId="41" applyFont="1" applyBorder="1" applyAlignment="1">
      <alignment horizontal="left" vertical="top"/>
    </xf>
    <xf numFmtId="3" fontId="34" fillId="0" borderId="19" xfId="41" applyNumberFormat="1" applyFont="1" applyBorder="1" applyAlignment="1">
      <alignment horizontal="right" vertical="top"/>
    </xf>
    <xf numFmtId="3" fontId="38" fillId="0" borderId="19" xfId="41" applyNumberFormat="1" applyFont="1" applyBorder="1" applyAlignment="1">
      <alignment horizontal="right" vertical="top"/>
    </xf>
    <xf numFmtId="0" fontId="36" fillId="0" borderId="0" xfId="41" applyFont="1" applyAlignment="1">
      <alignment horizontal="left" vertical="top"/>
    </xf>
    <xf numFmtId="0" fontId="34" fillId="0" borderId="20" xfId="41" applyFont="1" applyBorder="1"/>
    <xf numFmtId="0" fontId="34" fillId="0" borderId="0" xfId="41" applyFont="1" applyBorder="1"/>
    <xf numFmtId="0" fontId="34" fillId="0" borderId="22" xfId="41" applyFont="1" applyBorder="1"/>
    <xf numFmtId="3" fontId="28" fillId="0" borderId="21" xfId="41" applyNumberFormat="1" applyFont="1" applyBorder="1"/>
    <xf numFmtId="3" fontId="30" fillId="0" borderId="19" xfId="41" applyNumberFormat="1" applyFont="1" applyBorder="1"/>
    <xf numFmtId="3" fontId="30" fillId="0" borderId="31" xfId="41" applyNumberFormat="1" applyFont="1" applyBorder="1"/>
    <xf numFmtId="3" fontId="29" fillId="0" borderId="31" xfId="41" applyNumberFormat="1" applyFont="1" applyBorder="1"/>
    <xf numFmtId="3" fontId="29" fillId="0" borderId="26" xfId="41" applyNumberFormat="1" applyFont="1" applyBorder="1"/>
    <xf numFmtId="0" fontId="34" fillId="0" borderId="32" xfId="41" applyFont="1" applyBorder="1"/>
    <xf numFmtId="3" fontId="34" fillId="0" borderId="32" xfId="41" applyNumberFormat="1" applyFont="1" applyBorder="1" applyAlignment="1"/>
    <xf numFmtId="3" fontId="35" fillId="0" borderId="33" xfId="41" applyNumberFormat="1" applyFont="1" applyBorder="1" applyAlignment="1"/>
    <xf numFmtId="0" fontId="34" fillId="0" borderId="0" xfId="41" applyFont="1" applyBorder="1" applyAlignment="1">
      <alignment horizontal="left"/>
    </xf>
    <xf numFmtId="3" fontId="34" fillId="0" borderId="0" xfId="41" applyNumberFormat="1" applyFont="1" applyBorder="1" applyAlignment="1"/>
    <xf numFmtId="3" fontId="35" fillId="0" borderId="0" xfId="41" applyNumberFormat="1" applyFont="1" applyBorder="1" applyAlignment="1"/>
    <xf numFmtId="0" fontId="31" fillId="0" borderId="0" xfId="41" applyFont="1" applyBorder="1"/>
    <xf numFmtId="0" fontId="34" fillId="0" borderId="25" xfId="41" applyFont="1" applyBorder="1" applyAlignment="1">
      <alignment horizontal="center"/>
    </xf>
    <xf numFmtId="0" fontId="2" fillId="0" borderId="25" xfId="41" applyFont="1" applyBorder="1"/>
    <xf numFmtId="0" fontId="2" fillId="0" borderId="29" xfId="41" applyFont="1" applyBorder="1" applyAlignment="1"/>
    <xf numFmtId="3" fontId="29" fillId="0" borderId="25" xfId="41" applyNumberFormat="1" applyFont="1" applyBorder="1"/>
    <xf numFmtId="3" fontId="29" fillId="0" borderId="29" xfId="41" applyNumberFormat="1" applyFont="1" applyBorder="1"/>
    <xf numFmtId="0" fontId="30" fillId="0" borderId="25" xfId="41" applyFont="1" applyBorder="1"/>
    <xf numFmtId="0" fontId="2" fillId="0" borderId="21" xfId="41" applyFont="1" applyBorder="1" applyAlignment="1"/>
    <xf numFmtId="0" fontId="2" fillId="0" borderId="34" xfId="41" applyFont="1" applyBorder="1" applyAlignment="1"/>
    <xf numFmtId="0" fontId="2" fillId="0" borderId="30" xfId="41" applyFont="1" applyBorder="1" applyAlignment="1"/>
    <xf numFmtId="0" fontId="2" fillId="0" borderId="21" xfId="41" applyFont="1" applyBorder="1"/>
    <xf numFmtId="0" fontId="2" fillId="0" borderId="34" xfId="41" applyFont="1" applyBorder="1"/>
    <xf numFmtId="0" fontId="2" fillId="0" borderId="19" xfId="41" applyFont="1" applyBorder="1" applyAlignment="1">
      <alignment horizontal="center"/>
    </xf>
    <xf numFmtId="0" fontId="34" fillId="0" borderId="21" xfId="41" applyFont="1" applyBorder="1" applyAlignment="1">
      <alignment horizontal="center"/>
    </xf>
    <xf numFmtId="0" fontId="34" fillId="0" borderId="21" xfId="41" applyFont="1" applyBorder="1"/>
    <xf numFmtId="0" fontId="34" fillId="0" borderId="34" xfId="41" applyFont="1" applyBorder="1"/>
    <xf numFmtId="3" fontId="34" fillId="0" borderId="21" xfId="41" applyNumberFormat="1" applyFont="1" applyBorder="1" applyAlignment="1"/>
    <xf numFmtId="3" fontId="35" fillId="0" borderId="35" xfId="41" applyNumberFormat="1" applyFont="1" applyBorder="1" applyAlignment="1"/>
    <xf numFmtId="0" fontId="37" fillId="0" borderId="19" xfId="41" applyFont="1" applyBorder="1" applyAlignment="1"/>
    <xf numFmtId="0" fontId="39" fillId="0" borderId="21" xfId="41" applyFont="1" applyBorder="1" applyAlignment="1"/>
    <xf numFmtId="0" fontId="39" fillId="0" borderId="34" xfId="41" applyFont="1" applyBorder="1" applyAlignment="1"/>
    <xf numFmtId="0" fontId="39" fillId="0" borderId="30" xfId="41" applyFont="1" applyBorder="1" applyAlignment="1"/>
    <xf numFmtId="0" fontId="39" fillId="0" borderId="19" xfId="41" applyFont="1" applyBorder="1" applyAlignment="1"/>
    <xf numFmtId="3" fontId="28" fillId="0" borderId="19" xfId="41" applyNumberFormat="1" applyFont="1" applyBorder="1" applyAlignment="1"/>
    <xf numFmtId="0" fontId="40" fillId="0" borderId="0" xfId="41" applyFont="1" applyAlignment="1"/>
    <xf numFmtId="0" fontId="2" fillId="0" borderId="21" xfId="41" applyFont="1" applyBorder="1" applyAlignment="1">
      <alignment horizontal="center"/>
    </xf>
    <xf numFmtId="0" fontId="37" fillId="0" borderId="19" xfId="41" applyFont="1" applyBorder="1" applyAlignment="1">
      <alignment horizontal="center"/>
    </xf>
    <xf numFmtId="0" fontId="39" fillId="0" borderId="21" xfId="41" applyFont="1" applyBorder="1" applyAlignment="1">
      <alignment horizontal="left"/>
    </xf>
    <xf numFmtId="0" fontId="39" fillId="0" borderId="34" xfId="41" applyFont="1" applyBorder="1" applyAlignment="1">
      <alignment horizontal="left"/>
    </xf>
    <xf numFmtId="0" fontId="39" fillId="0" borderId="30" xfId="41" applyFont="1" applyBorder="1" applyAlignment="1">
      <alignment horizontal="left"/>
    </xf>
    <xf numFmtId="3" fontId="39" fillId="0" borderId="19" xfId="41" applyNumberFormat="1" applyFont="1" applyBorder="1" applyAlignment="1"/>
    <xf numFmtId="0" fontId="34" fillId="0" borderId="31" xfId="41" applyFont="1" applyBorder="1" applyAlignment="1">
      <alignment horizontal="center"/>
    </xf>
    <xf numFmtId="0" fontId="2" fillId="0" borderId="31" xfId="41" applyFont="1" applyBorder="1"/>
    <xf numFmtId="0" fontId="34" fillId="0" borderId="35" xfId="41" applyFont="1" applyBorder="1" applyAlignment="1">
      <alignment horizontal="center"/>
    </xf>
    <xf numFmtId="3" fontId="35" fillId="0" borderId="36" xfId="41" applyNumberFormat="1" applyFont="1" applyBorder="1" applyAlignment="1"/>
    <xf numFmtId="0" fontId="34" fillId="0" borderId="25" xfId="41" applyFont="1" applyBorder="1" applyAlignment="1">
      <alignment horizontal="left"/>
    </xf>
    <xf numFmtId="0" fontId="2" fillId="0" borderId="25" xfId="41" applyFont="1" applyBorder="1" applyAlignment="1">
      <alignment horizontal="left"/>
    </xf>
    <xf numFmtId="0" fontId="2" fillId="0" borderId="29" xfId="41" applyFont="1" applyBorder="1" applyAlignment="1">
      <alignment horizontal="left"/>
    </xf>
    <xf numFmtId="0" fontId="2" fillId="0" borderId="23" xfId="41" applyFont="1" applyBorder="1" applyAlignment="1">
      <alignment horizontal="left"/>
    </xf>
    <xf numFmtId="0" fontId="2" fillId="0" borderId="24" xfId="41" applyFont="1" applyBorder="1" applyAlignment="1">
      <alignment horizontal="left"/>
    </xf>
    <xf numFmtId="0" fontId="29" fillId="0" borderId="25" xfId="41" applyFont="1" applyBorder="1"/>
    <xf numFmtId="0" fontId="29" fillId="0" borderId="29" xfId="41" applyFont="1" applyBorder="1"/>
    <xf numFmtId="0" fontId="2" fillId="0" borderId="0" xfId="42" applyFont="1"/>
    <xf numFmtId="3" fontId="2" fillId="0" borderId="0" xfId="42" applyNumberFormat="1" applyFont="1" applyAlignment="1">
      <alignment vertical="center" wrapText="1"/>
    </xf>
    <xf numFmtId="3" fontId="2" fillId="0" borderId="0" xfId="42" applyNumberFormat="1" applyFont="1" applyAlignment="1">
      <alignment horizontal="center" vertical="center" wrapText="1"/>
    </xf>
    <xf numFmtId="3" fontId="27" fillId="24" borderId="19" xfId="42" applyNumberFormat="1" applyFont="1" applyFill="1" applyBorder="1" applyAlignment="1">
      <alignment vertical="center" wrapText="1"/>
    </xf>
    <xf numFmtId="3" fontId="27" fillId="24" borderId="19" xfId="42" applyNumberFormat="1" applyFont="1" applyFill="1" applyBorder="1" applyAlignment="1">
      <alignment horizontal="center" vertical="center" wrapText="1"/>
    </xf>
    <xf numFmtId="0" fontId="2" fillId="0" borderId="0" xfId="42" applyFont="1" applyFill="1"/>
    <xf numFmtId="3" fontId="4" fillId="24" borderId="19" xfId="42" applyNumberFormat="1" applyFont="1" applyFill="1" applyBorder="1" applyAlignment="1">
      <alignment horizontal="center" vertical="center" wrapText="1"/>
    </xf>
    <xf numFmtId="3" fontId="4" fillId="0" borderId="19" xfId="42" applyNumberFormat="1" applyFont="1" applyFill="1" applyBorder="1" applyAlignment="1">
      <alignment vertical="center" wrapText="1"/>
    </xf>
    <xf numFmtId="3" fontId="4" fillId="0" borderId="19" xfId="42" applyNumberFormat="1" applyFont="1" applyFill="1" applyBorder="1" applyAlignment="1">
      <alignment horizontal="center" vertical="center" wrapText="1"/>
    </xf>
    <xf numFmtId="3" fontId="27" fillId="0" borderId="19" xfId="42" applyNumberFormat="1" applyFont="1" applyFill="1" applyBorder="1" applyAlignment="1">
      <alignment vertical="center" wrapText="1"/>
    </xf>
    <xf numFmtId="3" fontId="27" fillId="0" borderId="19" xfId="42" applyNumberFormat="1" applyFont="1" applyFill="1" applyBorder="1" applyAlignment="1">
      <alignment horizontal="center" vertical="center" wrapText="1"/>
    </xf>
    <xf numFmtId="3" fontId="4" fillId="0" borderId="31" xfId="42" applyNumberFormat="1" applyFont="1" applyFill="1" applyBorder="1" applyAlignment="1">
      <alignment vertical="center" wrapText="1"/>
    </xf>
    <xf numFmtId="3" fontId="4" fillId="0" borderId="31" xfId="42" applyNumberFormat="1" applyFont="1" applyFill="1" applyBorder="1" applyAlignment="1">
      <alignment horizontal="center" vertical="center" wrapText="1"/>
    </xf>
    <xf numFmtId="0" fontId="42" fillId="0" borderId="0" xfId="42" applyFont="1"/>
    <xf numFmtId="0" fontId="42" fillId="0" borderId="0" xfId="42" applyFont="1" applyFill="1"/>
    <xf numFmtId="3" fontId="27" fillId="0" borderId="32" xfId="42" applyNumberFormat="1" applyFont="1" applyFill="1" applyBorder="1" applyAlignment="1">
      <alignment horizontal="center" vertical="center" wrapText="1"/>
    </xf>
    <xf numFmtId="3" fontId="27" fillId="0" borderId="35" xfId="42" applyNumberFormat="1" applyFont="1" applyFill="1" applyBorder="1" applyAlignment="1">
      <alignment horizontal="center" vertical="center" wrapText="1"/>
    </xf>
    <xf numFmtId="3" fontId="43" fillId="0" borderId="0" xfId="44" applyNumberFormat="1" applyFont="1" applyAlignment="1">
      <alignment vertical="center"/>
    </xf>
    <xf numFmtId="3" fontId="27" fillId="0" borderId="19" xfId="44" applyNumberFormat="1" applyFont="1" applyFill="1" applyBorder="1" applyAlignment="1">
      <alignment vertical="center" wrapText="1"/>
    </xf>
    <xf numFmtId="3" fontId="43" fillId="0" borderId="0" xfId="44" applyNumberFormat="1" applyFont="1" applyFill="1" applyAlignment="1">
      <alignment vertical="center"/>
    </xf>
    <xf numFmtId="3" fontId="4" fillId="0" borderId="19" xfId="44" applyNumberFormat="1" applyFont="1" applyFill="1" applyBorder="1" applyAlignment="1">
      <alignment vertical="center" wrapText="1"/>
    </xf>
    <xf numFmtId="3" fontId="2" fillId="0" borderId="0" xfId="44" applyNumberFormat="1" applyFont="1" applyFill="1" applyAlignment="1">
      <alignment vertical="center"/>
    </xf>
    <xf numFmtId="3" fontId="4" fillId="0" borderId="19" xfId="44" applyNumberFormat="1" applyFont="1" applyBorder="1" applyAlignment="1">
      <alignment vertical="center" wrapText="1"/>
    </xf>
    <xf numFmtId="3" fontId="4" fillId="0" borderId="19" xfId="44" applyNumberFormat="1" applyFont="1" applyBorder="1" applyAlignment="1">
      <alignment vertical="center"/>
    </xf>
    <xf numFmtId="3" fontId="2" fillId="0" borderId="0" xfId="44" applyNumberFormat="1" applyFont="1" applyAlignment="1">
      <alignment vertical="center"/>
    </xf>
    <xf numFmtId="3" fontId="4" fillId="0" borderId="19" xfId="44" applyNumberFormat="1" applyFont="1" applyFill="1" applyBorder="1" applyAlignment="1">
      <alignment vertical="center"/>
    </xf>
    <xf numFmtId="3" fontId="27" fillId="0" borderId="19" xfId="44" applyNumberFormat="1" applyFont="1" applyBorder="1" applyAlignment="1">
      <alignment vertical="center"/>
    </xf>
    <xf numFmtId="3" fontId="27" fillId="0" borderId="19" xfId="44" applyNumberFormat="1" applyFont="1" applyBorder="1" applyAlignment="1">
      <alignment vertical="center" wrapText="1"/>
    </xf>
    <xf numFmtId="3" fontId="27" fillId="0" borderId="19" xfId="44" applyNumberFormat="1" applyFont="1" applyFill="1" applyBorder="1" applyAlignment="1">
      <alignment vertical="center"/>
    </xf>
    <xf numFmtId="3" fontId="44" fillId="0" borderId="19" xfId="44" applyNumberFormat="1" applyFont="1" applyBorder="1" applyAlignment="1">
      <alignment vertical="center" wrapText="1"/>
    </xf>
    <xf numFmtId="3" fontId="44" fillId="0" borderId="19" xfId="44" applyNumberFormat="1" applyFont="1" applyFill="1" applyBorder="1" applyAlignment="1">
      <alignment vertical="center"/>
    </xf>
    <xf numFmtId="3" fontId="44" fillId="0" borderId="19" xfId="44" applyNumberFormat="1" applyFont="1" applyBorder="1" applyAlignment="1">
      <alignment vertical="center"/>
    </xf>
    <xf numFmtId="3" fontId="4" fillId="24" borderId="19" xfId="44" applyNumberFormat="1" applyFont="1" applyFill="1" applyBorder="1" applyAlignment="1">
      <alignment vertical="center"/>
    </xf>
    <xf numFmtId="3" fontId="27" fillId="24" borderId="19" xfId="44" applyNumberFormat="1" applyFont="1" applyFill="1" applyBorder="1" applyAlignment="1">
      <alignment vertical="center" wrapText="1"/>
    </xf>
    <xf numFmtId="3" fontId="27" fillId="24" borderId="19" xfId="44" applyNumberFormat="1" applyFont="1" applyFill="1" applyBorder="1" applyAlignment="1">
      <alignment vertical="center"/>
    </xf>
    <xf numFmtId="3" fontId="2" fillId="0" borderId="0" xfId="44" applyNumberFormat="1" applyFont="1" applyFill="1" applyBorder="1" applyAlignment="1">
      <alignment vertical="center"/>
    </xf>
    <xf numFmtId="3" fontId="2" fillId="0" borderId="0" xfId="42" applyNumberFormat="1" applyFont="1" applyFill="1" applyAlignment="1">
      <alignment vertical="center"/>
    </xf>
    <xf numFmtId="3" fontId="4" fillId="0" borderId="0" xfId="42" applyNumberFormat="1" applyFont="1" applyAlignment="1">
      <alignment vertical="center"/>
    </xf>
    <xf numFmtId="3" fontId="4" fillId="0" borderId="0" xfId="42" applyNumberFormat="1" applyFont="1" applyFill="1" applyAlignment="1">
      <alignment vertical="center"/>
    </xf>
    <xf numFmtId="3" fontId="2" fillId="0" borderId="0" xfId="42" applyNumberFormat="1" applyFont="1" applyAlignment="1">
      <alignment vertical="center"/>
    </xf>
    <xf numFmtId="0" fontId="4" fillId="0" borderId="0" xfId="42" applyFont="1"/>
    <xf numFmtId="0" fontId="28" fillId="0" borderId="0" xfId="41"/>
    <xf numFmtId="0" fontId="45" fillId="0" borderId="0" xfId="41" applyFont="1" applyBorder="1" applyAlignment="1" applyProtection="1">
      <alignment horizontal="centerContinuous"/>
      <protection locked="0"/>
    </xf>
    <xf numFmtId="0" fontId="28" fillId="0" borderId="0" xfId="41" applyBorder="1" applyAlignment="1" applyProtection="1">
      <alignment horizontal="centerContinuous" vertical="top"/>
      <protection locked="0"/>
    </xf>
    <xf numFmtId="0" fontId="28" fillId="0" borderId="0" xfId="41" applyBorder="1" applyProtection="1">
      <protection locked="0"/>
    </xf>
    <xf numFmtId="0" fontId="28" fillId="0" borderId="0" xfId="41" applyAlignment="1" applyProtection="1">
      <alignment horizontal="centerContinuous" vertical="top"/>
      <protection locked="0"/>
    </xf>
    <xf numFmtId="0" fontId="28" fillId="0" borderId="0" xfId="41" applyBorder="1" applyAlignment="1" applyProtection="1">
      <alignment horizontal="right" vertical="top"/>
      <protection locked="0"/>
    </xf>
    <xf numFmtId="0" fontId="51" fillId="0" borderId="0" xfId="41" applyFont="1" applyProtection="1">
      <protection locked="0"/>
    </xf>
    <xf numFmtId="0" fontId="33" fillId="0" borderId="30" xfId="41" applyFont="1" applyBorder="1" applyAlignment="1" applyProtection="1">
      <alignment horizontal="center"/>
      <protection locked="0"/>
    </xf>
    <xf numFmtId="0" fontId="33" fillId="0" borderId="19" xfId="41" applyFont="1" applyBorder="1" applyAlignment="1" applyProtection="1">
      <alignment horizontal="center"/>
      <protection locked="0"/>
    </xf>
    <xf numFmtId="9" fontId="33" fillId="0" borderId="21" xfId="48" applyFont="1" applyBorder="1" applyAlignment="1" applyProtection="1">
      <alignment horizontal="center"/>
      <protection locked="0"/>
    </xf>
    <xf numFmtId="3" fontId="33" fillId="0" borderId="37" xfId="41" applyNumberFormat="1" applyFont="1" applyBorder="1" applyAlignment="1">
      <alignment horizontal="center" vertical="center" wrapText="1"/>
    </xf>
    <xf numFmtId="0" fontId="28" fillId="0" borderId="0" xfId="41" applyProtection="1">
      <protection locked="0"/>
    </xf>
    <xf numFmtId="0" fontId="52" fillId="0" borderId="25" xfId="41" applyFont="1" applyBorder="1" applyProtection="1">
      <protection locked="0"/>
    </xf>
    <xf numFmtId="2" fontId="52" fillId="0" borderId="25" xfId="41" applyNumberFormat="1" applyFont="1" applyBorder="1" applyProtection="1">
      <protection locked="0"/>
    </xf>
    <xf numFmtId="0" fontId="52" fillId="0" borderId="19" xfId="41" applyFont="1" applyBorder="1" applyProtection="1">
      <protection locked="0"/>
    </xf>
    <xf numFmtId="2" fontId="52" fillId="0" borderId="19" xfId="41" applyNumberFormat="1" applyFont="1" applyBorder="1" applyProtection="1">
      <protection locked="0"/>
    </xf>
    <xf numFmtId="0" fontId="53" fillId="0" borderId="19" xfId="41" applyFont="1" applyBorder="1" applyProtection="1">
      <protection locked="0"/>
    </xf>
    <xf numFmtId="0" fontId="52" fillId="0" borderId="19" xfId="41" applyFont="1" applyBorder="1"/>
    <xf numFmtId="2" fontId="52" fillId="0" borderId="19" xfId="41" applyNumberFormat="1" applyFont="1" applyBorder="1"/>
    <xf numFmtId="0" fontId="33" fillId="0" borderId="36" xfId="41" applyFont="1" applyBorder="1"/>
    <xf numFmtId="0" fontId="33" fillId="0" borderId="32" xfId="41" applyFont="1" applyBorder="1"/>
    <xf numFmtId="3" fontId="33" fillId="0" borderId="39" xfId="41" applyNumberFormat="1" applyFont="1" applyBorder="1"/>
    <xf numFmtId="0" fontId="50" fillId="0" borderId="0" xfId="41" applyFont="1" applyBorder="1" applyAlignment="1" applyProtection="1">
      <alignment horizontal="centerContinuous" vertical="top"/>
      <protection locked="0"/>
    </xf>
    <xf numFmtId="0" fontId="50" fillId="0" borderId="20" xfId="41" applyFont="1" applyBorder="1" applyAlignment="1" applyProtection="1">
      <alignment horizontal="centerContinuous" vertical="top"/>
      <protection locked="0"/>
    </xf>
    <xf numFmtId="0" fontId="45" fillId="0" borderId="37" xfId="41" applyFont="1" applyBorder="1" applyAlignment="1">
      <alignment horizontal="center" vertical="center"/>
    </xf>
    <xf numFmtId="0" fontId="32" fillId="0" borderId="29" xfId="41" applyFont="1" applyBorder="1" applyProtection="1">
      <protection locked="0"/>
    </xf>
    <xf numFmtId="3" fontId="52" fillId="0" borderId="25" xfId="41" applyNumberFormat="1" applyFont="1" applyBorder="1"/>
    <xf numFmtId="0" fontId="32" fillId="0" borderId="21" xfId="41" applyFont="1" applyBorder="1" applyProtection="1">
      <protection locked="0"/>
    </xf>
    <xf numFmtId="3" fontId="52" fillId="0" borderId="19" xfId="41" applyNumberFormat="1" applyFont="1" applyBorder="1"/>
    <xf numFmtId="0" fontId="53" fillId="0" borderId="21" xfId="41" applyFont="1" applyBorder="1" applyProtection="1">
      <protection locked="0"/>
    </xf>
    <xf numFmtId="3" fontId="53" fillId="0" borderId="19" xfId="41" applyNumberFormat="1" applyFont="1" applyBorder="1" applyProtection="1">
      <protection locked="0"/>
    </xf>
    <xf numFmtId="0" fontId="38" fillId="0" borderId="0" xfId="41" applyFont="1"/>
    <xf numFmtId="0" fontId="32" fillId="0" borderId="26" xfId="41" applyFont="1" applyBorder="1"/>
    <xf numFmtId="0" fontId="32" fillId="0" borderId="20" xfId="41" applyFont="1" applyBorder="1"/>
    <xf numFmtId="0" fontId="52" fillId="0" borderId="31" xfId="41" applyFont="1" applyBorder="1"/>
    <xf numFmtId="2" fontId="52" fillId="0" borderId="31" xfId="41" applyNumberFormat="1" applyFont="1" applyBorder="1"/>
    <xf numFmtId="3" fontId="52" fillId="0" borderId="31" xfId="41" applyNumberFormat="1" applyFont="1" applyBorder="1"/>
    <xf numFmtId="0" fontId="51" fillId="0" borderId="29" xfId="41" applyFont="1" applyBorder="1" applyProtection="1">
      <protection locked="0"/>
    </xf>
    <xf numFmtId="0" fontId="32" fillId="0" borderId="26" xfId="41" applyFont="1" applyBorder="1" applyProtection="1">
      <protection locked="0"/>
    </xf>
    <xf numFmtId="0" fontId="52" fillId="0" borderId="31" xfId="41" applyFont="1" applyBorder="1" applyProtection="1">
      <protection locked="0"/>
    </xf>
    <xf numFmtId="2" fontId="52" fillId="0" borderId="31" xfId="41" applyNumberFormat="1" applyFont="1" applyBorder="1" applyProtection="1">
      <protection locked="0"/>
    </xf>
    <xf numFmtId="0" fontId="29" fillId="0" borderId="0" xfId="41" applyFont="1"/>
    <xf numFmtId="3" fontId="54" fillId="0" borderId="32" xfId="41" applyNumberFormat="1" applyFont="1" applyBorder="1"/>
    <xf numFmtId="0" fontId="33" fillId="0" borderId="0" xfId="41" applyFont="1"/>
    <xf numFmtId="0" fontId="35" fillId="0" borderId="35" xfId="41" applyFont="1" applyBorder="1" applyAlignment="1">
      <alignment horizontal="center" vertical="center"/>
    </xf>
    <xf numFmtId="0" fontId="35" fillId="0" borderId="32" xfId="41" applyFont="1" applyBorder="1" applyAlignment="1">
      <alignment horizontal="center" vertical="center"/>
    </xf>
    <xf numFmtId="0" fontId="35" fillId="0" borderId="37" xfId="41" applyFont="1" applyBorder="1" applyAlignment="1">
      <alignment horizontal="center" vertical="center"/>
    </xf>
    <xf numFmtId="3" fontId="28" fillId="0" borderId="19" xfId="41" applyNumberFormat="1" applyBorder="1" applyAlignment="1">
      <alignment vertical="center"/>
    </xf>
    <xf numFmtId="3" fontId="28" fillId="0" borderId="19" xfId="41" applyNumberFormat="1" applyFont="1" applyBorder="1" applyAlignment="1">
      <alignment vertical="center"/>
    </xf>
    <xf numFmtId="3" fontId="35" fillId="0" borderId="40" xfId="41" applyNumberFormat="1" applyFont="1" applyBorder="1" applyAlignment="1">
      <alignment vertical="center"/>
    </xf>
    <xf numFmtId="3" fontId="28" fillId="0" borderId="0" xfId="41" applyNumberFormat="1"/>
    <xf numFmtId="3" fontId="28" fillId="0" borderId="19" xfId="41" applyNumberFormat="1" applyBorder="1"/>
    <xf numFmtId="3" fontId="28" fillId="0" borderId="19" xfId="41" applyNumberFormat="1" applyBorder="1" applyAlignment="1">
      <alignment horizontal="justify" vertical="center" wrapText="1"/>
    </xf>
    <xf numFmtId="3" fontId="38" fillId="0" borderId="19" xfId="41" applyNumberFormat="1" applyFont="1" applyBorder="1"/>
    <xf numFmtId="3" fontId="47" fillId="0" borderId="19" xfId="41" applyNumberFormat="1" applyFont="1" applyBorder="1"/>
    <xf numFmtId="3" fontId="54" fillId="0" borderId="0" xfId="41" applyNumberFormat="1" applyFont="1"/>
    <xf numFmtId="0" fontId="54" fillId="0" borderId="0" xfId="41" applyFont="1"/>
    <xf numFmtId="3" fontId="28" fillId="0" borderId="19" xfId="41" applyNumberFormat="1" applyBorder="1" applyAlignment="1">
      <alignment horizontal="justify" vertical="distributed" wrapText="1"/>
    </xf>
    <xf numFmtId="3" fontId="54" fillId="0" borderId="19" xfId="41" applyNumberFormat="1" applyFont="1" applyBorder="1"/>
    <xf numFmtId="3" fontId="2" fillId="0" borderId="19" xfId="41" applyNumberFormat="1" applyFont="1" applyBorder="1" applyAlignment="1">
      <alignment horizontal="left"/>
    </xf>
    <xf numFmtId="3" fontId="54" fillId="0" borderId="35" xfId="41" applyNumberFormat="1" applyFont="1" applyBorder="1" applyAlignment="1">
      <alignment horizontal="center"/>
    </xf>
    <xf numFmtId="3" fontId="54" fillId="0" borderId="37" xfId="41" applyNumberFormat="1" applyFont="1" applyBorder="1"/>
    <xf numFmtId="3" fontId="29" fillId="0" borderId="0" xfId="41" applyNumberFormat="1" applyFont="1"/>
    <xf numFmtId="3" fontId="35" fillId="0" borderId="35" xfId="41" applyNumberFormat="1" applyFont="1" applyBorder="1" applyAlignment="1">
      <alignment horizontal="center" vertical="center"/>
    </xf>
    <xf numFmtId="3" fontId="35" fillId="0" borderId="32" xfId="41" applyNumberFormat="1" applyFont="1" applyBorder="1" applyAlignment="1">
      <alignment horizontal="center" vertical="center"/>
    </xf>
    <xf numFmtId="3" fontId="35" fillId="0" borderId="37" xfId="41" applyNumberFormat="1" applyFont="1" applyBorder="1" applyAlignment="1">
      <alignment horizontal="center" vertical="center"/>
    </xf>
    <xf numFmtId="3" fontId="36" fillId="0" borderId="35" xfId="41" applyNumberFormat="1" applyFont="1" applyBorder="1"/>
    <xf numFmtId="3" fontId="36" fillId="0" borderId="32" xfId="41" applyNumberFormat="1" applyFont="1" applyBorder="1"/>
    <xf numFmtId="3" fontId="30" fillId="0" borderId="0" xfId="41" applyNumberFormat="1" applyFont="1"/>
    <xf numFmtId="0" fontId="41" fillId="0" borderId="0" xfId="42"/>
    <xf numFmtId="0" fontId="55" fillId="0" borderId="41" xfId="42" applyFont="1" applyBorder="1" applyAlignment="1">
      <alignment wrapText="1"/>
    </xf>
    <xf numFmtId="0" fontId="55" fillId="0" borderId="42" xfId="42" applyFont="1" applyBorder="1" applyAlignment="1">
      <alignment vertical="center" wrapText="1"/>
    </xf>
    <xf numFmtId="0" fontId="55" fillId="0" borderId="42" xfId="42" applyFont="1" applyBorder="1" applyAlignment="1">
      <alignment horizontal="center" vertical="center" wrapText="1"/>
    </xf>
    <xf numFmtId="0" fontId="41" fillId="0" borderId="43" xfId="42" applyBorder="1" applyAlignment="1">
      <alignment horizontal="center"/>
    </xf>
    <xf numFmtId="0" fontId="41" fillId="0" borderId="19" xfId="42" applyBorder="1" applyAlignment="1">
      <alignment horizontal="center"/>
    </xf>
    <xf numFmtId="0" fontId="41" fillId="0" borderId="38" xfId="42" applyBorder="1" applyAlignment="1">
      <alignment horizontal="center"/>
    </xf>
    <xf numFmtId="0" fontId="41" fillId="0" borderId="43" xfId="42" applyBorder="1"/>
    <xf numFmtId="164" fontId="56" fillId="0" borderId="43" xfId="42" applyNumberFormat="1" applyFont="1" applyFill="1" applyBorder="1" applyAlignment="1" applyProtection="1">
      <alignment horizontal="left" vertical="center" wrapText="1" indent="1"/>
      <protection locked="0"/>
    </xf>
    <xf numFmtId="3" fontId="41" fillId="0" borderId="19" xfId="42" applyNumberFormat="1" applyFont="1" applyBorder="1"/>
    <xf numFmtId="0" fontId="41" fillId="0" borderId="19" xfId="42" applyBorder="1"/>
    <xf numFmtId="3" fontId="41" fillId="0" borderId="38" xfId="42" applyNumberFormat="1" applyBorder="1"/>
    <xf numFmtId="164" fontId="41" fillId="0" borderId="19" xfId="42" applyNumberFormat="1" applyFont="1" applyFill="1" applyBorder="1" applyAlignment="1" applyProtection="1">
      <alignment vertical="center" wrapText="1"/>
      <protection locked="0"/>
    </xf>
    <xf numFmtId="164" fontId="56" fillId="0" borderId="44" xfId="42" applyNumberFormat="1" applyFont="1" applyFill="1" applyBorder="1" applyAlignment="1" applyProtection="1">
      <alignment horizontal="left" vertical="center" wrapText="1" indent="1"/>
      <protection locked="0"/>
    </xf>
    <xf numFmtId="0" fontId="41" fillId="0" borderId="19" xfId="42" applyBorder="1" applyAlignment="1">
      <alignment vertical="center" wrapText="1"/>
    </xf>
    <xf numFmtId="3" fontId="41" fillId="0" borderId="38" xfId="42" applyNumberFormat="1" applyBorder="1" applyAlignment="1">
      <alignment vertical="center"/>
    </xf>
    <xf numFmtId="0" fontId="41" fillId="0" borderId="45" xfId="42" applyBorder="1"/>
    <xf numFmtId="0" fontId="41" fillId="0" borderId="31" xfId="42" applyBorder="1"/>
    <xf numFmtId="3" fontId="41" fillId="0" borderId="46" xfId="42" applyNumberFormat="1" applyBorder="1"/>
    <xf numFmtId="3" fontId="55" fillId="0" borderId="47" xfId="42" applyNumberFormat="1" applyFont="1" applyBorder="1"/>
    <xf numFmtId="3" fontId="55" fillId="0" borderId="48" xfId="42" applyNumberFormat="1" applyFont="1" applyBorder="1"/>
    <xf numFmtId="3" fontId="35" fillId="0" borderId="37" xfId="41" applyNumberFormat="1" applyFont="1" applyBorder="1" applyAlignment="1"/>
    <xf numFmtId="0" fontId="59" fillId="0" borderId="19" xfId="41" applyFont="1" applyBorder="1" applyAlignment="1">
      <alignment horizontal="center" vertical="center" wrapText="1"/>
    </xf>
    <xf numFmtId="3" fontId="39" fillId="0" borderId="19" xfId="41" applyNumberFormat="1" applyFont="1" applyBorder="1" applyAlignment="1">
      <alignment horizontal="left" vertical="justify" wrapText="1"/>
    </xf>
    <xf numFmtId="0" fontId="30" fillId="0" borderId="21" xfId="41" applyFont="1" applyBorder="1" applyProtection="1">
      <protection locked="0"/>
    </xf>
    <xf numFmtId="0" fontId="41" fillId="0" borderId="19" xfId="42" applyFont="1" applyBorder="1"/>
    <xf numFmtId="0" fontId="41" fillId="0" borderId="31" xfId="42" applyFont="1" applyBorder="1"/>
    <xf numFmtId="3" fontId="38" fillId="0" borderId="21" xfId="41" applyNumberFormat="1" applyFont="1" applyBorder="1"/>
    <xf numFmtId="3" fontId="28" fillId="0" borderId="19" xfId="41" applyNumberFormat="1" applyFont="1" applyBorder="1" applyAlignment="1">
      <alignment horizontal="left" vertical="justify" wrapText="1"/>
    </xf>
    <xf numFmtId="3" fontId="28" fillId="0" borderId="19" xfId="41" applyNumberFormat="1" applyFill="1" applyBorder="1"/>
    <xf numFmtId="3" fontId="35" fillId="0" borderId="40" xfId="41" applyNumberFormat="1" applyFont="1" applyFill="1" applyBorder="1" applyAlignment="1">
      <alignment vertical="center"/>
    </xf>
    <xf numFmtId="3" fontId="28" fillId="0" borderId="0" xfId="41" applyNumberFormat="1" applyFill="1"/>
    <xf numFmtId="0" fontId="28" fillId="0" borderId="0" xfId="41" applyFill="1"/>
    <xf numFmtId="3" fontId="2" fillId="0" borderId="19" xfId="41" applyNumberFormat="1" applyFont="1" applyFill="1" applyBorder="1" applyAlignment="1">
      <alignment vertical="center" wrapText="1"/>
    </xf>
    <xf numFmtId="3" fontId="28" fillId="0" borderId="19" xfId="41" applyNumberFormat="1" applyFill="1" applyBorder="1" applyAlignment="1">
      <alignment vertical="center" wrapText="1"/>
    </xf>
    <xf numFmtId="3" fontId="28" fillId="0" borderId="19" xfId="41" applyNumberFormat="1" applyFill="1" applyBorder="1" applyAlignment="1">
      <alignment horizontal="justify" vertical="center" wrapText="1"/>
    </xf>
    <xf numFmtId="3" fontId="27" fillId="25" borderId="32" xfId="44" applyNumberFormat="1" applyFont="1" applyFill="1" applyBorder="1" applyAlignment="1">
      <alignment vertical="center" wrapText="1"/>
    </xf>
    <xf numFmtId="0" fontId="33" fillId="0" borderId="0" xfId="41" applyFont="1" applyAlignment="1">
      <alignment horizontal="center"/>
    </xf>
    <xf numFmtId="0" fontId="28" fillId="0" borderId="0" xfId="41" applyAlignment="1"/>
    <xf numFmtId="0" fontId="29" fillId="0" borderId="0" xfId="41" applyFont="1" applyAlignment="1">
      <alignment horizontal="right"/>
    </xf>
    <xf numFmtId="0" fontId="29" fillId="0" borderId="0" xfId="41" applyFont="1" applyAlignment="1"/>
    <xf numFmtId="0" fontId="31" fillId="0" borderId="0" xfId="41" applyFont="1" applyAlignment="1">
      <alignment horizontal="center"/>
    </xf>
    <xf numFmtId="0" fontId="28" fillId="0" borderId="0" xfId="41" applyAlignment="1">
      <alignment horizontal="center"/>
    </xf>
    <xf numFmtId="0" fontId="31" fillId="0" borderId="0" xfId="41" applyFont="1" applyAlignment="1">
      <alignment horizontal="right"/>
    </xf>
    <xf numFmtId="0" fontId="36" fillId="0" borderId="36" xfId="41" applyFont="1" applyBorder="1" applyAlignment="1">
      <alignment horizontal="left"/>
    </xf>
    <xf numFmtId="0" fontId="36" fillId="0" borderId="49" xfId="41" applyFont="1" applyBorder="1" applyAlignment="1">
      <alignment horizontal="left"/>
    </xf>
    <xf numFmtId="0" fontId="36" fillId="0" borderId="50" xfId="41" applyFont="1" applyBorder="1" applyAlignment="1">
      <alignment horizontal="left"/>
    </xf>
    <xf numFmtId="0" fontId="2" fillId="0" borderId="0" xfId="41" applyFont="1" applyBorder="1" applyAlignment="1"/>
    <xf numFmtId="0" fontId="28" fillId="0" borderId="22" xfId="41" applyBorder="1" applyAlignment="1"/>
    <xf numFmtId="0" fontId="34" fillId="0" borderId="21" xfId="41" applyFont="1" applyBorder="1" applyAlignment="1">
      <alignment horizontal="center"/>
    </xf>
    <xf numFmtId="0" fontId="0" fillId="0" borderId="34" xfId="0" applyBorder="1"/>
    <xf numFmtId="0" fontId="0" fillId="0" borderId="30" xfId="0" applyBorder="1"/>
    <xf numFmtId="0" fontId="2" fillId="0" borderId="22" xfId="41" applyFont="1" applyBorder="1" applyAlignment="1"/>
    <xf numFmtId="0" fontId="34" fillId="0" borderId="19" xfId="41" applyFont="1" applyBorder="1" applyAlignment="1">
      <alignment horizontal="center" vertical="center"/>
    </xf>
    <xf numFmtId="0" fontId="28" fillId="0" borderId="19" xfId="41" applyBorder="1" applyAlignment="1"/>
    <xf numFmtId="16" fontId="37" fillId="0" borderId="23" xfId="41" applyNumberFormat="1" applyFont="1" applyBorder="1" applyAlignment="1"/>
    <xf numFmtId="0" fontId="38" fillId="0" borderId="23" xfId="41" applyFont="1" applyBorder="1" applyAlignment="1"/>
    <xf numFmtId="0" fontId="38" fillId="0" borderId="24" xfId="41" applyFont="1" applyBorder="1" applyAlignment="1"/>
    <xf numFmtId="0" fontId="39" fillId="0" borderId="0" xfId="41" applyFont="1" applyBorder="1" applyAlignment="1"/>
    <xf numFmtId="0" fontId="34" fillId="0" borderId="21" xfId="41" applyFont="1" applyBorder="1" applyAlignment="1">
      <alignment horizontal="left"/>
    </xf>
    <xf numFmtId="0" fontId="34" fillId="0" borderId="34" xfId="41" applyFont="1" applyBorder="1" applyAlignment="1">
      <alignment horizontal="left"/>
    </xf>
    <xf numFmtId="0" fontId="34" fillId="0" borderId="30" xfId="41" applyFont="1" applyBorder="1" applyAlignment="1">
      <alignment horizontal="left"/>
    </xf>
    <xf numFmtId="3" fontId="35" fillId="0" borderId="31" xfId="41" applyNumberFormat="1" applyFont="1" applyBorder="1" applyAlignment="1">
      <alignment horizontal="center" vertical="center" wrapText="1"/>
    </xf>
    <xf numFmtId="3" fontId="35" fillId="0" borderId="25" xfId="41" applyNumberFormat="1" applyFont="1" applyBorder="1" applyAlignment="1">
      <alignment horizontal="center" vertical="center" wrapText="1"/>
    </xf>
    <xf numFmtId="0" fontId="2" fillId="0" borderId="27" xfId="41" applyFont="1" applyBorder="1" applyAlignment="1"/>
    <xf numFmtId="0" fontId="28" fillId="0" borderId="27" xfId="41" applyBorder="1" applyAlignment="1"/>
    <xf numFmtId="0" fontId="28" fillId="0" borderId="28" xfId="41" applyBorder="1" applyAlignment="1"/>
    <xf numFmtId="0" fontId="34" fillId="0" borderId="33" xfId="41" applyFont="1" applyBorder="1" applyAlignment="1">
      <alignment horizontal="left"/>
    </xf>
    <xf numFmtId="0" fontId="34" fillId="0" borderId="49" xfId="41" applyFont="1" applyBorder="1" applyAlignment="1">
      <alignment horizontal="left"/>
    </xf>
    <xf numFmtId="0" fontId="34" fillId="0" borderId="50" xfId="41" applyFont="1" applyBorder="1" applyAlignment="1">
      <alignment horizontal="left"/>
    </xf>
    <xf numFmtId="0" fontId="2" fillId="0" borderId="21" xfId="41" applyFont="1" applyBorder="1" applyAlignment="1">
      <alignment horizontal="left"/>
    </xf>
    <xf numFmtId="0" fontId="2" fillId="0" borderId="34" xfId="41" applyFont="1" applyBorder="1" applyAlignment="1">
      <alignment horizontal="left"/>
    </xf>
    <xf numFmtId="0" fontId="2" fillId="0" borderId="30" xfId="41" applyFont="1" applyBorder="1" applyAlignment="1">
      <alignment horizontal="left"/>
    </xf>
    <xf numFmtId="0" fontId="2" fillId="0" borderId="34" xfId="41" applyFont="1" applyBorder="1" applyAlignment="1"/>
    <xf numFmtId="0" fontId="28" fillId="0" borderId="34" xfId="41" applyBorder="1" applyAlignment="1"/>
    <xf numFmtId="0" fontId="28" fillId="0" borderId="30" xfId="41" applyBorder="1" applyAlignment="1"/>
    <xf numFmtId="0" fontId="39" fillId="0" borderId="21" xfId="41" applyFont="1" applyBorder="1" applyAlignment="1"/>
    <xf numFmtId="0" fontId="39" fillId="0" borderId="34" xfId="41" applyFont="1" applyBorder="1" applyAlignment="1"/>
    <xf numFmtId="0" fontId="39" fillId="0" borderId="30" xfId="41" applyFont="1" applyBorder="1" applyAlignment="1"/>
    <xf numFmtId="0" fontId="37" fillId="0" borderId="21" xfId="41" applyFont="1" applyBorder="1" applyAlignment="1">
      <alignment horizontal="left"/>
    </xf>
    <xf numFmtId="0" fontId="37" fillId="0" borderId="34" xfId="41" applyFont="1" applyBorder="1" applyAlignment="1">
      <alignment horizontal="left"/>
    </xf>
    <xf numFmtId="0" fontId="37" fillId="0" borderId="30" xfId="41" applyFont="1" applyBorder="1" applyAlignment="1">
      <alignment horizontal="left"/>
    </xf>
    <xf numFmtId="0" fontId="37" fillId="0" borderId="19" xfId="41" applyFont="1" applyBorder="1" applyAlignment="1"/>
    <xf numFmtId="3" fontId="3" fillId="0" borderId="51" xfId="43" applyNumberFormat="1" applyFont="1" applyFill="1" applyBorder="1" applyAlignment="1">
      <alignment horizontal="center" vertical="center"/>
    </xf>
    <xf numFmtId="3" fontId="2" fillId="0" borderId="52" xfId="43" applyNumberFormat="1" applyFont="1" applyFill="1" applyBorder="1" applyAlignment="1">
      <alignment vertical="center"/>
    </xf>
    <xf numFmtId="0" fontId="28" fillId="0" borderId="0" xfId="41" applyBorder="1" applyAlignment="1" applyProtection="1">
      <alignment horizontal="right"/>
      <protection locked="0"/>
    </xf>
    <xf numFmtId="0" fontId="28" fillId="0" borderId="0" xfId="41" applyFont="1" applyBorder="1" applyAlignment="1" applyProtection="1">
      <alignment horizontal="right"/>
      <protection locked="0"/>
    </xf>
    <xf numFmtId="0" fontId="28" fillId="0" borderId="0" xfId="41" applyAlignment="1">
      <alignment horizontal="right"/>
    </xf>
    <xf numFmtId="0" fontId="46" fillId="0" borderId="0" xfId="41" applyFont="1" applyBorder="1" applyAlignment="1" applyProtection="1">
      <alignment horizontal="center" vertical="center" wrapText="1"/>
      <protection locked="0"/>
    </xf>
    <xf numFmtId="0" fontId="46" fillId="0" borderId="0" xfId="41" applyFont="1" applyBorder="1" applyAlignment="1">
      <alignment horizontal="center" vertical="center" wrapText="1"/>
    </xf>
    <xf numFmtId="0" fontId="47" fillId="0" borderId="0" xfId="41" applyFont="1" applyAlignment="1">
      <alignment wrapText="1"/>
    </xf>
    <xf numFmtId="0" fontId="48" fillId="0" borderId="0" xfId="41" applyFont="1" applyBorder="1" applyAlignment="1" applyProtection="1">
      <alignment horizontal="center" vertical="center"/>
      <protection locked="0"/>
    </xf>
    <xf numFmtId="0" fontId="49" fillId="0" borderId="0" xfId="41" applyFont="1" applyBorder="1" applyAlignment="1">
      <alignment horizontal="center" vertical="center"/>
    </xf>
    <xf numFmtId="0" fontId="41" fillId="0" borderId="53" xfId="42" applyBorder="1" applyAlignment="1">
      <alignment horizontal="center"/>
    </xf>
    <xf numFmtId="0" fontId="55" fillId="0" borderId="54" xfId="42" applyFont="1" applyBorder="1" applyAlignment="1">
      <alignment horizontal="left"/>
    </xf>
    <xf numFmtId="0" fontId="55" fillId="0" borderId="47" xfId="42" applyFont="1" applyBorder="1" applyAlignment="1">
      <alignment horizontal="left"/>
    </xf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Ezres 2" xfId="29"/>
    <cellStyle name="Good" xfId="30"/>
    <cellStyle name="Heading 1" xfId="31"/>
    <cellStyle name="Heading 2" xfId="32"/>
    <cellStyle name="Heading 3" xfId="33"/>
    <cellStyle name="Heading 4" xfId="34"/>
    <cellStyle name="Hiperhivatkozás" xfId="35"/>
    <cellStyle name="Input" xfId="36"/>
    <cellStyle name="Linked Cell" xfId="37"/>
    <cellStyle name="Már látott hiperhivatkozás" xfId="38"/>
    <cellStyle name="Neutral" xfId="39"/>
    <cellStyle name="Normál" xfId="0" builtinId="0"/>
    <cellStyle name="Normál 2" xfId="40"/>
    <cellStyle name="Normál 3" xfId="41"/>
    <cellStyle name="Normál 4" xfId="42"/>
    <cellStyle name="Normál_  3   _2010.évi állami" xfId="43"/>
    <cellStyle name="Normál_ÖKIADELÖ" xfId="44"/>
    <cellStyle name="Normal_tanusitv" xfId="45"/>
    <cellStyle name="Note" xfId="46"/>
    <cellStyle name="Output" xfId="47"/>
    <cellStyle name="Százalék 2" xfId="48"/>
    <cellStyle name="Title" xfId="49"/>
    <cellStyle name="Total" xfId="50"/>
    <cellStyle name="Warning Text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0"/>
  <sheetViews>
    <sheetView topLeftCell="A73" zoomScaleNormal="100" zoomScaleSheetLayoutView="100" workbookViewId="0">
      <selection activeCell="Q81" sqref="Q81"/>
    </sheetView>
  </sheetViews>
  <sheetFormatPr defaultColWidth="1.7109375" defaultRowHeight="14.25"/>
  <cols>
    <col min="1" max="1" width="1.7109375" style="29" customWidth="1"/>
    <col min="2" max="2" width="2" style="29" customWidth="1"/>
    <col min="3" max="3" width="2.28515625" style="29" customWidth="1"/>
    <col min="4" max="7" width="9.140625" style="29" customWidth="1"/>
    <col min="8" max="8" width="8.7109375" style="29" customWidth="1"/>
    <col min="9" max="11" width="0.140625" style="29" hidden="1" customWidth="1"/>
    <col min="12" max="12" width="13.85546875" style="29" hidden="1" customWidth="1"/>
    <col min="13" max="13" width="13.28515625" style="29" hidden="1" customWidth="1"/>
    <col min="14" max="14" width="13.85546875" style="29" hidden="1" customWidth="1"/>
    <col min="15" max="15" width="10.85546875" style="29" customWidth="1"/>
    <col min="16" max="16" width="11.85546875" style="29" customWidth="1"/>
    <col min="17" max="17" width="9.5703125" style="29" customWidth="1"/>
    <col min="18" max="18" width="10.42578125" style="29" customWidth="1"/>
    <col min="19" max="255" width="9.140625" style="29" customWidth="1"/>
    <col min="256" max="16384" width="1.7109375" style="29"/>
  </cols>
  <sheetData>
    <row r="1" spans="1:34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300" t="s">
        <v>40</v>
      </c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</row>
    <row r="2" spans="1:34" s="30" customFormat="1" ht="15" customHeight="1">
      <c r="A2" s="301" t="s">
        <v>41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2"/>
      <c r="Q2" s="302"/>
      <c r="R2" s="302"/>
    </row>
    <row r="3" spans="1:34" s="31" customFormat="1" ht="15.75">
      <c r="A3" s="303" t="s">
        <v>42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</row>
    <row r="4" spans="1:34" s="30" customFormat="1" ht="15" customHeight="1">
      <c r="A4" s="297" t="s">
        <v>43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8"/>
      <c r="Q4" s="298"/>
      <c r="R4" s="298"/>
    </row>
    <row r="5" spans="1:34" s="30" customFormat="1" ht="23.25" customHeight="1">
      <c r="C5" s="32"/>
      <c r="F5" s="32"/>
      <c r="G5" s="32"/>
    </row>
    <row r="6" spans="1:34" ht="0.75" customHeight="1"/>
    <row r="7" spans="1:34" s="36" customFormat="1" ht="13.5" customHeight="1">
      <c r="A7" s="313" t="s">
        <v>44</v>
      </c>
      <c r="B7" s="314"/>
      <c r="C7" s="314"/>
      <c r="D7" s="314"/>
      <c r="E7" s="314"/>
      <c r="F7" s="314"/>
      <c r="G7" s="314"/>
      <c r="H7" s="314"/>
      <c r="I7" s="33"/>
      <c r="J7" s="34"/>
      <c r="K7" s="34"/>
      <c r="L7" s="34"/>
      <c r="M7" s="34"/>
      <c r="N7" s="34"/>
      <c r="O7" s="322" t="s">
        <v>45</v>
      </c>
      <c r="P7" s="309" t="s">
        <v>286</v>
      </c>
      <c r="Q7" s="310"/>
      <c r="R7" s="311"/>
    </row>
    <row r="8" spans="1:34" s="38" customFormat="1" ht="44.25" customHeight="1">
      <c r="A8" s="314"/>
      <c r="B8" s="314"/>
      <c r="C8" s="314"/>
      <c r="D8" s="314"/>
      <c r="E8" s="314"/>
      <c r="F8" s="314"/>
      <c r="G8" s="314"/>
      <c r="H8" s="314"/>
      <c r="I8" s="33"/>
      <c r="J8" s="37" t="s">
        <v>46</v>
      </c>
      <c r="K8" s="37" t="s">
        <v>47</v>
      </c>
      <c r="L8" s="37" t="s">
        <v>47</v>
      </c>
      <c r="M8" s="37" t="s">
        <v>48</v>
      </c>
      <c r="N8" s="37" t="s">
        <v>49</v>
      </c>
      <c r="O8" s="323"/>
      <c r="P8" s="282" t="s">
        <v>308</v>
      </c>
      <c r="Q8" s="282" t="s">
        <v>307</v>
      </c>
      <c r="R8" s="282" t="s">
        <v>309</v>
      </c>
    </row>
    <row r="9" spans="1:34">
      <c r="A9" s="39"/>
      <c r="B9" s="40" t="s">
        <v>50</v>
      </c>
      <c r="C9" s="324" t="s">
        <v>51</v>
      </c>
      <c r="D9" s="325"/>
      <c r="E9" s="325"/>
      <c r="F9" s="325"/>
      <c r="G9" s="325"/>
      <c r="H9" s="326"/>
      <c r="I9" s="41"/>
      <c r="J9" s="42">
        <f>SUM(J10:J13)</f>
        <v>25164</v>
      </c>
      <c r="K9" s="42">
        <f>SUM(K10:K13)</f>
        <v>0</v>
      </c>
      <c r="L9" s="42">
        <f>SUM(L10:L13)</f>
        <v>0</v>
      </c>
      <c r="M9" s="42">
        <f>SUM(M10:M13)</f>
        <v>25164</v>
      </c>
      <c r="N9" s="42">
        <f>SUM(N10:N13)</f>
        <v>26579</v>
      </c>
      <c r="O9" s="43">
        <f>SUM(O11,O14)</f>
        <v>54206</v>
      </c>
      <c r="P9" s="43">
        <f>SUM(P11,P14)</f>
        <v>78976</v>
      </c>
      <c r="Q9" s="43">
        <f>SUM(Q11,Q14)</f>
        <v>0</v>
      </c>
      <c r="R9" s="43">
        <f>SUM(R11,R14)</f>
        <v>78976</v>
      </c>
    </row>
    <row r="10" spans="1:34">
      <c r="A10" s="39"/>
      <c r="B10" s="40"/>
      <c r="C10" s="40" t="s">
        <v>52</v>
      </c>
      <c r="D10" s="307" t="s">
        <v>53</v>
      </c>
      <c r="E10" s="298"/>
      <c r="F10" s="298"/>
      <c r="G10" s="298"/>
      <c r="H10" s="308"/>
      <c r="I10" s="41"/>
      <c r="J10" s="45">
        <v>24964</v>
      </c>
      <c r="K10" s="45"/>
      <c r="L10" s="45"/>
      <c r="M10" s="45">
        <f>J10+K10+L10</f>
        <v>24964</v>
      </c>
      <c r="N10" s="45">
        <v>26479</v>
      </c>
      <c r="O10" s="47">
        <v>17635</v>
      </c>
      <c r="P10" s="46">
        <v>25135</v>
      </c>
      <c r="Q10" s="47"/>
      <c r="R10" s="46">
        <f>P10+Q10</f>
        <v>25135</v>
      </c>
    </row>
    <row r="11" spans="1:34">
      <c r="A11" s="39"/>
      <c r="B11" s="40"/>
      <c r="C11" s="307" t="s">
        <v>54</v>
      </c>
      <c r="D11" s="298"/>
      <c r="E11" s="298"/>
      <c r="F11" s="298"/>
      <c r="G11" s="298"/>
      <c r="H11" s="308"/>
      <c r="I11" s="41"/>
      <c r="J11" s="45">
        <v>100</v>
      </c>
      <c r="K11" s="45"/>
      <c r="L11" s="45"/>
      <c r="M11" s="45">
        <f>J11+K11+L11</f>
        <v>100</v>
      </c>
      <c r="N11" s="45">
        <v>51</v>
      </c>
      <c r="O11" s="47">
        <v>16</v>
      </c>
      <c r="P11" s="46">
        <v>16</v>
      </c>
      <c r="Q11" s="47">
        <v>0</v>
      </c>
      <c r="R11" s="46">
        <f>P11+Q11</f>
        <v>16</v>
      </c>
    </row>
    <row r="12" spans="1:34">
      <c r="A12" s="40"/>
      <c r="B12" s="40"/>
      <c r="C12" s="307" t="s">
        <v>55</v>
      </c>
      <c r="D12" s="298"/>
      <c r="E12" s="298"/>
      <c r="F12" s="298"/>
      <c r="G12" s="298"/>
      <c r="H12" s="308"/>
      <c r="I12" s="41"/>
      <c r="J12" s="45"/>
      <c r="K12" s="45"/>
      <c r="L12" s="45"/>
      <c r="M12" s="45"/>
      <c r="N12" s="45"/>
      <c r="O12" s="47">
        <v>3335</v>
      </c>
      <c r="P12" s="46">
        <v>3335</v>
      </c>
      <c r="Q12" s="47">
        <v>0</v>
      </c>
      <c r="R12" s="46">
        <f>P12+Q12</f>
        <v>3335</v>
      </c>
    </row>
    <row r="13" spans="1:34">
      <c r="A13" s="307" t="s">
        <v>56</v>
      </c>
      <c r="B13" s="298"/>
      <c r="C13" s="298"/>
      <c r="D13" s="298"/>
      <c r="E13" s="298"/>
      <c r="F13" s="298"/>
      <c r="G13" s="298"/>
      <c r="H13" s="308"/>
      <c r="I13" s="41"/>
      <c r="J13" s="45">
        <v>100</v>
      </c>
      <c r="K13" s="45"/>
      <c r="L13" s="45"/>
      <c r="M13" s="45">
        <f>J13+K13+L13</f>
        <v>100</v>
      </c>
      <c r="N13" s="45">
        <v>49</v>
      </c>
      <c r="O13" s="47">
        <v>350</v>
      </c>
      <c r="P13" s="46">
        <v>350</v>
      </c>
      <c r="Q13" s="47">
        <v>0</v>
      </c>
      <c r="R13" s="46">
        <f>P13+Q13</f>
        <v>350</v>
      </c>
    </row>
    <row r="14" spans="1:34">
      <c r="A14" s="39"/>
      <c r="B14" s="40" t="s">
        <v>57</v>
      </c>
      <c r="C14" s="40"/>
      <c r="D14" s="40"/>
      <c r="E14" s="40"/>
      <c r="F14" s="40"/>
      <c r="G14" s="40"/>
      <c r="H14" s="48"/>
      <c r="I14" s="41"/>
      <c r="J14" s="49" t="e">
        <f t="shared" ref="J14:P14" si="0">SUM(J15,J16,J20,J27)</f>
        <v>#REF!</v>
      </c>
      <c r="K14" s="49" t="e">
        <f t="shared" si="0"/>
        <v>#REF!</v>
      </c>
      <c r="L14" s="49" t="e">
        <f t="shared" si="0"/>
        <v>#REF!</v>
      </c>
      <c r="M14" s="49" t="e">
        <f t="shared" si="0"/>
        <v>#REF!</v>
      </c>
      <c r="N14" s="49" t="e">
        <f t="shared" si="0"/>
        <v>#REF!</v>
      </c>
      <c r="O14" s="43">
        <f t="shared" si="0"/>
        <v>54190</v>
      </c>
      <c r="P14" s="43">
        <f t="shared" si="0"/>
        <v>78960</v>
      </c>
      <c r="Q14" s="43">
        <f>SUM(Q15,Q16,Q20,Q27)</f>
        <v>0</v>
      </c>
      <c r="R14" s="43">
        <f>P14+Q14</f>
        <v>78960</v>
      </c>
    </row>
    <row r="15" spans="1:34">
      <c r="A15" s="39"/>
      <c r="B15" s="40"/>
      <c r="C15" s="40" t="s">
        <v>58</v>
      </c>
      <c r="D15" s="40"/>
      <c r="E15" s="40"/>
      <c r="F15" s="40"/>
      <c r="G15" s="40"/>
      <c r="H15" s="48"/>
      <c r="I15" s="41"/>
      <c r="J15" s="45"/>
      <c r="K15" s="45"/>
      <c r="L15" s="45"/>
      <c r="M15" s="45"/>
      <c r="N15" s="45"/>
      <c r="O15" s="47"/>
      <c r="P15" s="46"/>
      <c r="Q15" s="47"/>
      <c r="R15" s="46"/>
    </row>
    <row r="16" spans="1:34">
      <c r="A16" s="39"/>
      <c r="B16" s="40"/>
      <c r="C16" s="40" t="s">
        <v>59</v>
      </c>
      <c r="D16" s="40"/>
      <c r="E16" s="40"/>
      <c r="F16" s="40"/>
      <c r="G16" s="40"/>
      <c r="H16" s="48"/>
      <c r="I16" s="41"/>
      <c r="J16" s="49" t="e">
        <f>SUM(J17,#REF!,J18,J19)</f>
        <v>#REF!</v>
      </c>
      <c r="K16" s="49" t="e">
        <f>SUM(K17,#REF!,K18,K19)</f>
        <v>#REF!</v>
      </c>
      <c r="L16" s="49" t="e">
        <f>SUM(L17,#REF!,L18,L19)</f>
        <v>#REF!</v>
      </c>
      <c r="M16" s="49" t="e">
        <f>SUM(M17,#REF!,M18,M19)</f>
        <v>#REF!</v>
      </c>
      <c r="N16" s="49" t="e">
        <f>SUM(N17,#REF!,N18,N19)</f>
        <v>#REF!</v>
      </c>
      <c r="O16" s="43">
        <f>SUM(O17,O18,O19)</f>
        <v>52050</v>
      </c>
      <c r="P16" s="43">
        <f>SUM(P17,P18,P19)</f>
        <v>76820</v>
      </c>
      <c r="Q16" s="43">
        <f>SUM(Q17,Q18,Q19)</f>
        <v>0</v>
      </c>
      <c r="R16" s="43">
        <f>SUM(R18:R19)</f>
        <v>76820</v>
      </c>
    </row>
    <row r="17" spans="1:18">
      <c r="A17" s="39"/>
      <c r="B17" s="40"/>
      <c r="C17" s="40"/>
      <c r="D17" s="40" t="s">
        <v>60</v>
      </c>
      <c r="E17" s="40"/>
      <c r="F17" s="40"/>
      <c r="G17" s="40"/>
      <c r="H17" s="48"/>
      <c r="I17" s="41"/>
      <c r="J17" s="45">
        <v>60</v>
      </c>
      <c r="K17" s="45"/>
      <c r="L17" s="45"/>
      <c r="M17" s="45">
        <f>J17+K17+L17</f>
        <v>60</v>
      </c>
      <c r="N17" s="45">
        <v>56</v>
      </c>
      <c r="O17" s="47">
        <v>0</v>
      </c>
      <c r="P17" s="46">
        <v>0</v>
      </c>
      <c r="Q17" s="47"/>
      <c r="R17" s="46">
        <v>0</v>
      </c>
    </row>
    <row r="18" spans="1:18">
      <c r="A18" s="39"/>
      <c r="B18" s="40"/>
      <c r="C18" s="40"/>
      <c r="D18" s="40" t="s">
        <v>61</v>
      </c>
      <c r="E18" s="40"/>
      <c r="F18" s="40"/>
      <c r="G18" s="40"/>
      <c r="H18" s="48"/>
      <c r="I18" s="41"/>
      <c r="J18" s="45">
        <v>500</v>
      </c>
      <c r="K18" s="45"/>
      <c r="L18" s="45"/>
      <c r="M18" s="45">
        <f>J18+K18+L18</f>
        <v>500</v>
      </c>
      <c r="N18" s="45">
        <v>4691</v>
      </c>
      <c r="O18" s="47">
        <v>52000</v>
      </c>
      <c r="P18" s="46">
        <v>76770</v>
      </c>
      <c r="Q18" s="47"/>
      <c r="R18" s="46">
        <f>P18+Q18</f>
        <v>76770</v>
      </c>
    </row>
    <row r="19" spans="1:18">
      <c r="A19" s="39"/>
      <c r="B19" s="40"/>
      <c r="C19" s="40"/>
      <c r="D19" s="40" t="s">
        <v>62</v>
      </c>
      <c r="E19" s="40"/>
      <c r="F19" s="40"/>
      <c r="G19" s="40"/>
      <c r="H19" s="48"/>
      <c r="I19" s="41"/>
      <c r="J19" s="50">
        <v>100</v>
      </c>
      <c r="K19" s="50"/>
      <c r="L19" s="50"/>
      <c r="M19" s="45">
        <f>J19+K19+L19</f>
        <v>100</v>
      </c>
      <c r="N19" s="45">
        <v>53</v>
      </c>
      <c r="O19" s="47">
        <v>50</v>
      </c>
      <c r="P19" s="46">
        <v>50</v>
      </c>
      <c r="Q19" s="47">
        <v>0</v>
      </c>
      <c r="R19" s="46">
        <f>P19+Q19</f>
        <v>50</v>
      </c>
    </row>
    <row r="20" spans="1:18">
      <c r="A20" s="39"/>
      <c r="B20" s="40"/>
      <c r="C20" s="40" t="s">
        <v>63</v>
      </c>
      <c r="D20" s="40"/>
      <c r="E20" s="40"/>
      <c r="F20" s="40"/>
      <c r="G20" s="40"/>
      <c r="H20" s="48"/>
      <c r="I20" s="41"/>
      <c r="J20" s="49">
        <f t="shared" ref="J20:O20" si="1">SUM(J21:J26)</f>
        <v>16843</v>
      </c>
      <c r="K20" s="49">
        <f t="shared" si="1"/>
        <v>0</v>
      </c>
      <c r="L20" s="49">
        <f t="shared" si="1"/>
        <v>0</v>
      </c>
      <c r="M20" s="49">
        <f t="shared" si="1"/>
        <v>16843</v>
      </c>
      <c r="N20" s="49">
        <f t="shared" si="1"/>
        <v>16930</v>
      </c>
      <c r="O20" s="43">
        <f t="shared" si="1"/>
        <v>2120</v>
      </c>
      <c r="P20" s="43">
        <f>SUM(P21:P26)</f>
        <v>2120</v>
      </c>
      <c r="Q20" s="43">
        <f>SUM(Q21:Q26)</f>
        <v>0</v>
      </c>
      <c r="R20" s="43">
        <f>SUM(R21:R26)</f>
        <v>2120</v>
      </c>
    </row>
    <row r="21" spans="1:18">
      <c r="A21" s="39"/>
      <c r="B21" s="40"/>
      <c r="C21" s="40"/>
      <c r="D21" s="40" t="s">
        <v>64</v>
      </c>
      <c r="E21" s="40"/>
      <c r="F21" s="40"/>
      <c r="G21" s="40"/>
      <c r="H21" s="48"/>
      <c r="I21" s="41"/>
      <c r="J21" s="45">
        <v>1517</v>
      </c>
      <c r="K21" s="45"/>
      <c r="L21" s="45"/>
      <c r="M21" s="45">
        <f>J21+K21+L21</f>
        <v>1517</v>
      </c>
      <c r="N21" s="45">
        <v>1517</v>
      </c>
      <c r="O21" s="47">
        <v>0</v>
      </c>
      <c r="P21" s="46">
        <v>0</v>
      </c>
      <c r="Q21" s="47"/>
      <c r="R21" s="46">
        <v>0</v>
      </c>
    </row>
    <row r="22" spans="1:18">
      <c r="A22" s="39"/>
      <c r="B22" s="40"/>
      <c r="C22" s="40"/>
      <c r="D22" s="40" t="s">
        <v>65</v>
      </c>
      <c r="E22" s="40"/>
      <c r="F22" s="40"/>
      <c r="G22" s="40"/>
      <c r="H22" s="48"/>
      <c r="I22" s="41"/>
      <c r="J22" s="45">
        <v>13626</v>
      </c>
      <c r="K22" s="45"/>
      <c r="L22" s="45"/>
      <c r="M22" s="45">
        <f t="shared" ref="M22:M27" si="2">J22+K22+L22</f>
        <v>13626</v>
      </c>
      <c r="N22" s="45">
        <v>13626</v>
      </c>
      <c r="O22" s="47">
        <v>0</v>
      </c>
      <c r="P22" s="46">
        <v>0</v>
      </c>
      <c r="Q22" s="47"/>
      <c r="R22" s="46">
        <v>0</v>
      </c>
    </row>
    <row r="23" spans="1:18">
      <c r="A23" s="39"/>
      <c r="B23" s="40"/>
      <c r="C23" s="40"/>
      <c r="D23" s="40" t="s">
        <v>66</v>
      </c>
      <c r="E23" s="40"/>
      <c r="F23" s="40"/>
      <c r="G23" s="40"/>
      <c r="H23" s="48"/>
      <c r="I23" s="41"/>
      <c r="J23" s="45"/>
      <c r="K23" s="45"/>
      <c r="L23" s="45"/>
      <c r="M23" s="45">
        <f t="shared" si="2"/>
        <v>0</v>
      </c>
      <c r="N23" s="45"/>
      <c r="O23" s="47">
        <f t="shared" ref="O23:O28" si="3">M23+N23</f>
        <v>0</v>
      </c>
      <c r="P23" s="46">
        <f>N23+O23</f>
        <v>0</v>
      </c>
      <c r="Q23" s="47"/>
      <c r="R23" s="46">
        <f>P23+Q23</f>
        <v>0</v>
      </c>
    </row>
    <row r="24" spans="1:18">
      <c r="A24" s="39"/>
      <c r="B24" s="40"/>
      <c r="C24" s="40"/>
      <c r="D24" s="51" t="s">
        <v>67</v>
      </c>
      <c r="E24" s="40"/>
      <c r="F24" s="40"/>
      <c r="G24" s="40"/>
      <c r="H24" s="48"/>
      <c r="I24" s="41"/>
      <c r="J24" s="45">
        <v>1700</v>
      </c>
      <c r="K24" s="45"/>
      <c r="L24" s="45"/>
      <c r="M24" s="45">
        <f t="shared" si="2"/>
        <v>1700</v>
      </c>
      <c r="N24" s="45">
        <v>1787</v>
      </c>
      <c r="O24" s="47">
        <v>2120</v>
      </c>
      <c r="P24" s="46">
        <v>2120</v>
      </c>
      <c r="Q24" s="47">
        <v>0</v>
      </c>
      <c r="R24" s="46">
        <v>2120</v>
      </c>
    </row>
    <row r="25" spans="1:18">
      <c r="A25" s="39"/>
      <c r="B25" s="40"/>
      <c r="C25" s="40"/>
      <c r="D25" s="51" t="s">
        <v>68</v>
      </c>
      <c r="E25" s="40"/>
      <c r="F25" s="40"/>
      <c r="G25" s="40"/>
      <c r="H25" s="48"/>
      <c r="I25" s="41"/>
      <c r="J25" s="45"/>
      <c r="K25" s="45"/>
      <c r="L25" s="45"/>
      <c r="M25" s="45">
        <f t="shared" si="2"/>
        <v>0</v>
      </c>
      <c r="N25" s="45"/>
      <c r="O25" s="47" t="s">
        <v>69</v>
      </c>
      <c r="P25" s="46" t="s">
        <v>69</v>
      </c>
      <c r="Q25" s="47"/>
      <c r="R25" s="46" t="s">
        <v>69</v>
      </c>
    </row>
    <row r="26" spans="1:18">
      <c r="A26" s="39"/>
      <c r="B26" s="40"/>
      <c r="C26" s="40"/>
      <c r="D26" s="51" t="s">
        <v>70</v>
      </c>
      <c r="E26" s="40"/>
      <c r="F26" s="40"/>
      <c r="G26" s="40"/>
      <c r="H26" s="48"/>
      <c r="I26" s="41"/>
      <c r="J26" s="52"/>
      <c r="K26" s="52"/>
      <c r="L26" s="52"/>
      <c r="M26" s="45">
        <f t="shared" si="2"/>
        <v>0</v>
      </c>
      <c r="N26" s="45"/>
      <c r="O26" s="47">
        <f t="shared" si="3"/>
        <v>0</v>
      </c>
      <c r="P26" s="46">
        <f>N26+O26</f>
        <v>0</v>
      </c>
      <c r="Q26" s="47"/>
      <c r="R26" s="46">
        <f>P26+Q26</f>
        <v>0</v>
      </c>
    </row>
    <row r="27" spans="1:18">
      <c r="A27" s="39"/>
      <c r="B27" s="40"/>
      <c r="C27" s="40" t="s">
        <v>71</v>
      </c>
      <c r="D27" s="40"/>
      <c r="E27" s="40"/>
      <c r="F27" s="40"/>
      <c r="G27" s="40"/>
      <c r="H27" s="48"/>
      <c r="I27" s="41"/>
      <c r="J27" s="52">
        <v>210</v>
      </c>
      <c r="K27" s="52"/>
      <c r="L27" s="52"/>
      <c r="M27" s="52">
        <f t="shared" si="2"/>
        <v>210</v>
      </c>
      <c r="N27" s="52">
        <v>105</v>
      </c>
      <c r="O27" s="47">
        <v>20</v>
      </c>
      <c r="P27" s="46">
        <v>20</v>
      </c>
      <c r="Q27" s="47">
        <v>0</v>
      </c>
      <c r="R27" s="46">
        <f>P27+Q27</f>
        <v>20</v>
      </c>
    </row>
    <row r="28" spans="1:18">
      <c r="A28" s="39"/>
      <c r="B28" s="54"/>
      <c r="C28" s="54"/>
      <c r="D28" s="54" t="s">
        <v>72</v>
      </c>
      <c r="E28" s="54"/>
      <c r="F28" s="54"/>
      <c r="G28" s="54"/>
      <c r="H28" s="55"/>
      <c r="I28" s="41"/>
      <c r="J28" s="52"/>
      <c r="K28" s="52"/>
      <c r="L28" s="52"/>
      <c r="M28" s="52"/>
      <c r="N28" s="52"/>
      <c r="O28" s="47">
        <f t="shared" si="3"/>
        <v>0</v>
      </c>
      <c r="P28" s="46">
        <f>N28+O28</f>
        <v>0</v>
      </c>
      <c r="Q28" s="47"/>
      <c r="R28" s="46">
        <f>P28+Q28</f>
        <v>0</v>
      </c>
    </row>
    <row r="29" spans="1:18" s="38" customFormat="1" ht="15">
      <c r="A29" s="57" t="s">
        <v>73</v>
      </c>
      <c r="B29" s="319" t="s">
        <v>74</v>
      </c>
      <c r="C29" s="320"/>
      <c r="D29" s="320"/>
      <c r="E29" s="320"/>
      <c r="F29" s="320"/>
      <c r="G29" s="320"/>
      <c r="H29" s="321"/>
      <c r="I29" s="33"/>
      <c r="J29" s="34">
        <f t="shared" ref="J29:P29" si="4">SUM(J31:J39)</f>
        <v>31230</v>
      </c>
      <c r="K29" s="34">
        <f t="shared" si="4"/>
        <v>0</v>
      </c>
      <c r="L29" s="34">
        <f t="shared" si="4"/>
        <v>1726</v>
      </c>
      <c r="M29" s="34">
        <f t="shared" si="4"/>
        <v>32956</v>
      </c>
      <c r="N29" s="34">
        <f t="shared" si="4"/>
        <v>34141</v>
      </c>
      <c r="O29" s="43">
        <f t="shared" si="4"/>
        <v>52314</v>
      </c>
      <c r="P29" s="43">
        <f t="shared" si="4"/>
        <v>61239</v>
      </c>
      <c r="Q29" s="43">
        <f>SUM(Q31:Q39)</f>
        <v>7405</v>
      </c>
      <c r="R29" s="43">
        <f>SUM(R31:R39)</f>
        <v>68644</v>
      </c>
    </row>
    <row r="30" spans="1:18">
      <c r="A30" s="58"/>
      <c r="B30" s="59" t="s">
        <v>75</v>
      </c>
      <c r="C30" s="59"/>
      <c r="D30" s="59"/>
      <c r="E30" s="59"/>
      <c r="F30" s="59"/>
      <c r="G30" s="59"/>
      <c r="H30" s="60"/>
      <c r="I30" s="41"/>
      <c r="J30" s="34">
        <f t="shared" ref="J30:P30" si="5">SUM(J31:J39)</f>
        <v>31230</v>
      </c>
      <c r="K30" s="34">
        <f t="shared" si="5"/>
        <v>0</v>
      </c>
      <c r="L30" s="34">
        <f t="shared" si="5"/>
        <v>1726</v>
      </c>
      <c r="M30" s="34">
        <f t="shared" si="5"/>
        <v>32956</v>
      </c>
      <c r="N30" s="34">
        <f t="shared" si="5"/>
        <v>34141</v>
      </c>
      <c r="O30" s="43">
        <f t="shared" si="5"/>
        <v>52314</v>
      </c>
      <c r="P30" s="43">
        <f t="shared" si="5"/>
        <v>61239</v>
      </c>
      <c r="Q30" s="43">
        <f>SUM(Q31:Q39)</f>
        <v>7405</v>
      </c>
      <c r="R30" s="43">
        <f>SUM(R31:R39)</f>
        <v>68644</v>
      </c>
    </row>
    <row r="31" spans="1:18">
      <c r="A31" s="39"/>
      <c r="B31" s="40"/>
      <c r="C31" s="40" t="s">
        <v>76</v>
      </c>
      <c r="D31" s="40"/>
      <c r="E31" s="40"/>
      <c r="F31" s="40"/>
      <c r="G31" s="40"/>
      <c r="H31" s="48"/>
      <c r="I31" s="41"/>
      <c r="J31" s="61">
        <v>26578</v>
      </c>
      <c r="K31" s="61"/>
      <c r="L31" s="61"/>
      <c r="M31" s="61">
        <f>J31+K31+L31</f>
        <v>26578</v>
      </c>
      <c r="N31" s="61">
        <v>26578</v>
      </c>
      <c r="O31" s="47">
        <v>52314</v>
      </c>
      <c r="P31" s="46">
        <v>61239</v>
      </c>
      <c r="Q31" s="47">
        <v>7405</v>
      </c>
      <c r="R31" s="46">
        <v>68644</v>
      </c>
    </row>
    <row r="32" spans="1:18">
      <c r="A32" s="39"/>
      <c r="B32" s="40"/>
      <c r="C32" s="40" t="s">
        <v>77</v>
      </c>
      <c r="D32" s="40"/>
      <c r="E32" s="40"/>
      <c r="F32" s="40"/>
      <c r="G32" s="40"/>
      <c r="H32" s="48"/>
      <c r="I32" s="41"/>
      <c r="J32" s="41"/>
      <c r="K32" s="41"/>
      <c r="L32" s="41"/>
      <c r="M32" s="61">
        <f t="shared" ref="M32:M39" si="6">J32+K32+L32</f>
        <v>0</v>
      </c>
      <c r="N32" s="61"/>
      <c r="O32" s="47">
        <v>0</v>
      </c>
      <c r="P32" s="46">
        <v>0</v>
      </c>
      <c r="Q32" s="47"/>
      <c r="R32" s="46">
        <v>0</v>
      </c>
    </row>
    <row r="33" spans="1:18">
      <c r="A33" s="39"/>
      <c r="B33" s="40"/>
      <c r="C33" s="40" t="s">
        <v>78</v>
      </c>
      <c r="D33" s="40"/>
      <c r="E33" s="40"/>
      <c r="F33" s="40"/>
      <c r="G33" s="40"/>
      <c r="H33" s="48"/>
      <c r="I33" s="41"/>
      <c r="J33" s="41"/>
      <c r="K33" s="41"/>
      <c r="L33" s="41">
        <v>226</v>
      </c>
      <c r="M33" s="61">
        <f t="shared" si="6"/>
        <v>226</v>
      </c>
      <c r="N33" s="61">
        <v>299</v>
      </c>
      <c r="O33" s="47">
        <v>0</v>
      </c>
      <c r="P33" s="46">
        <v>0</v>
      </c>
      <c r="Q33" s="47"/>
      <c r="R33" s="46">
        <v>0</v>
      </c>
    </row>
    <row r="34" spans="1:18">
      <c r="A34" s="39"/>
      <c r="B34" s="40"/>
      <c r="C34" s="40" t="s">
        <v>79</v>
      </c>
      <c r="D34" s="40"/>
      <c r="E34" s="40"/>
      <c r="F34" s="40"/>
      <c r="G34" s="40"/>
      <c r="H34" s="48"/>
      <c r="I34" s="41"/>
      <c r="J34" s="41"/>
      <c r="K34" s="41"/>
      <c r="L34" s="41"/>
      <c r="M34" s="61">
        <f t="shared" si="6"/>
        <v>0</v>
      </c>
      <c r="N34" s="61"/>
      <c r="O34" s="47">
        <f>M34+N34</f>
        <v>0</v>
      </c>
      <c r="P34" s="46">
        <f>N34+O34</f>
        <v>0</v>
      </c>
      <c r="Q34" s="47"/>
      <c r="R34" s="46">
        <f>P34+Q34</f>
        <v>0</v>
      </c>
    </row>
    <row r="35" spans="1:18">
      <c r="A35" s="39"/>
      <c r="B35" s="40"/>
      <c r="C35" s="62" t="s">
        <v>80</v>
      </c>
      <c r="D35" s="40"/>
      <c r="E35" s="40"/>
      <c r="F35" s="40"/>
      <c r="G35" s="40"/>
      <c r="H35" s="48"/>
      <c r="I35" s="41"/>
      <c r="J35" s="41">
        <v>4652</v>
      </c>
      <c r="K35" s="41"/>
      <c r="L35" s="41"/>
      <c r="M35" s="61">
        <f t="shared" si="6"/>
        <v>4652</v>
      </c>
      <c r="N35" s="61">
        <v>4193</v>
      </c>
      <c r="O35" s="47">
        <v>0</v>
      </c>
      <c r="P35" s="46">
        <v>0</v>
      </c>
      <c r="Q35" s="47"/>
      <c r="R35" s="46">
        <v>0</v>
      </c>
    </row>
    <row r="36" spans="1:18" s="63" customFormat="1">
      <c r="A36" s="39"/>
      <c r="B36" s="40"/>
      <c r="C36" s="307" t="s">
        <v>81</v>
      </c>
      <c r="D36" s="307"/>
      <c r="E36" s="307"/>
      <c r="F36" s="307"/>
      <c r="G36" s="307"/>
      <c r="H36" s="48"/>
      <c r="I36" s="41"/>
      <c r="J36" s="41"/>
      <c r="K36" s="41"/>
      <c r="L36" s="41"/>
      <c r="M36" s="61">
        <f t="shared" si="6"/>
        <v>0</v>
      </c>
      <c r="N36" s="61"/>
      <c r="O36" s="47">
        <f>M36+N36</f>
        <v>0</v>
      </c>
      <c r="P36" s="46">
        <f>N36+O36</f>
        <v>0</v>
      </c>
      <c r="Q36" s="47"/>
      <c r="R36" s="46">
        <f>P36+Q36</f>
        <v>0</v>
      </c>
    </row>
    <row r="37" spans="1:18" s="63" customFormat="1">
      <c r="A37" s="39"/>
      <c r="B37" s="40"/>
      <c r="C37" s="62" t="s">
        <v>82</v>
      </c>
      <c r="D37" s="40"/>
      <c r="E37" s="40"/>
      <c r="F37" s="40"/>
      <c r="G37" s="40"/>
      <c r="H37" s="48"/>
      <c r="I37" s="41"/>
      <c r="J37" s="41"/>
      <c r="K37" s="41"/>
      <c r="L37" s="41">
        <v>1500</v>
      </c>
      <c r="M37" s="61">
        <f t="shared" si="6"/>
        <v>1500</v>
      </c>
      <c r="N37" s="61">
        <v>1600</v>
      </c>
      <c r="O37" s="47">
        <v>0</v>
      </c>
      <c r="P37" s="46">
        <v>0</v>
      </c>
      <c r="Q37" s="47"/>
      <c r="R37" s="46">
        <v>0</v>
      </c>
    </row>
    <row r="38" spans="1:18" s="63" customFormat="1">
      <c r="A38" s="39"/>
      <c r="B38" s="40"/>
      <c r="C38" s="62" t="s">
        <v>83</v>
      </c>
      <c r="D38" s="40"/>
      <c r="E38" s="40"/>
      <c r="F38" s="40"/>
      <c r="G38" s="40"/>
      <c r="H38" s="48"/>
      <c r="I38" s="41"/>
      <c r="J38" s="41"/>
      <c r="K38" s="41"/>
      <c r="L38" s="41"/>
      <c r="M38" s="61">
        <f t="shared" si="6"/>
        <v>0</v>
      </c>
      <c r="N38" s="61">
        <v>1310</v>
      </c>
      <c r="O38" s="47">
        <v>0</v>
      </c>
      <c r="P38" s="46">
        <v>0</v>
      </c>
      <c r="Q38" s="47"/>
      <c r="R38" s="46">
        <v>0</v>
      </c>
    </row>
    <row r="39" spans="1:18" s="63" customFormat="1">
      <c r="A39" s="64"/>
      <c r="B39" s="54"/>
      <c r="C39" s="315" t="s">
        <v>84</v>
      </c>
      <c r="D39" s="316"/>
      <c r="E39" s="316"/>
      <c r="F39" s="316"/>
      <c r="G39" s="316"/>
      <c r="H39" s="317"/>
      <c r="I39" s="41"/>
      <c r="J39" s="65"/>
      <c r="K39" s="65"/>
      <c r="L39" s="65"/>
      <c r="M39" s="61">
        <f t="shared" si="6"/>
        <v>0</v>
      </c>
      <c r="N39" s="66">
        <v>161</v>
      </c>
      <c r="O39" s="47">
        <v>0</v>
      </c>
      <c r="P39" s="46">
        <v>0</v>
      </c>
      <c r="Q39" s="47"/>
      <c r="R39" s="46">
        <v>0</v>
      </c>
    </row>
    <row r="40" spans="1:18" s="38" customFormat="1" ht="15">
      <c r="A40" s="33" t="s">
        <v>85</v>
      </c>
      <c r="B40" s="33"/>
      <c r="C40" s="33"/>
      <c r="D40" s="33"/>
      <c r="E40" s="33"/>
      <c r="F40" s="33"/>
      <c r="G40" s="33"/>
      <c r="H40" s="33"/>
      <c r="I40" s="33"/>
      <c r="J40" s="33">
        <f t="shared" ref="J40:R40" si="7">SUM(J41:J44)</f>
        <v>342</v>
      </c>
      <c r="K40" s="33">
        <f t="shared" si="7"/>
        <v>803</v>
      </c>
      <c r="L40" s="33">
        <f t="shared" si="7"/>
        <v>1000</v>
      </c>
      <c r="M40" s="33">
        <f t="shared" si="7"/>
        <v>2145</v>
      </c>
      <c r="N40" s="33">
        <f t="shared" si="7"/>
        <v>2825</v>
      </c>
      <c r="O40" s="67">
        <f t="shared" si="7"/>
        <v>5000</v>
      </c>
      <c r="P40" s="56">
        <f t="shared" si="7"/>
        <v>1200</v>
      </c>
      <c r="Q40" s="67">
        <f t="shared" si="7"/>
        <v>0</v>
      </c>
      <c r="R40" s="56">
        <f t="shared" si="7"/>
        <v>1200</v>
      </c>
    </row>
    <row r="41" spans="1:18" s="72" customFormat="1">
      <c r="A41" s="68"/>
      <c r="B41" s="69" t="s">
        <v>86</v>
      </c>
      <c r="C41" s="69"/>
      <c r="D41" s="69"/>
      <c r="E41" s="69"/>
      <c r="F41" s="69"/>
      <c r="G41" s="69"/>
      <c r="H41" s="70"/>
      <c r="I41" s="71"/>
      <c r="J41" s="71">
        <v>100</v>
      </c>
      <c r="K41" s="71">
        <v>803</v>
      </c>
      <c r="L41" s="71"/>
      <c r="M41" s="71">
        <f t="shared" ref="M41:N43" si="8">J41+K41+L41</f>
        <v>903</v>
      </c>
      <c r="N41" s="71">
        <v>941</v>
      </c>
      <c r="O41" s="47">
        <v>0</v>
      </c>
      <c r="P41" s="46">
        <v>700</v>
      </c>
      <c r="Q41" s="47">
        <v>0</v>
      </c>
      <c r="R41" s="46">
        <v>700</v>
      </c>
    </row>
    <row r="42" spans="1:18">
      <c r="A42" s="39"/>
      <c r="B42" s="40" t="s">
        <v>87</v>
      </c>
      <c r="C42" s="40"/>
      <c r="D42" s="40"/>
      <c r="E42" s="40"/>
      <c r="F42" s="40"/>
      <c r="G42" s="40"/>
      <c r="H42" s="48"/>
      <c r="I42" s="41"/>
      <c r="J42" s="41">
        <v>242</v>
      </c>
      <c r="K42" s="41"/>
      <c r="L42" s="41">
        <v>1000</v>
      </c>
      <c r="M42" s="71">
        <f t="shared" si="8"/>
        <v>1242</v>
      </c>
      <c r="N42" s="71">
        <v>1884</v>
      </c>
      <c r="O42" s="47">
        <v>5000</v>
      </c>
      <c r="P42" s="46">
        <v>0</v>
      </c>
      <c r="Q42" s="47">
        <v>0</v>
      </c>
      <c r="R42" s="46">
        <f>Q42</f>
        <v>0</v>
      </c>
    </row>
    <row r="43" spans="1:18">
      <c r="A43" s="39"/>
      <c r="B43" s="40" t="s">
        <v>88</v>
      </c>
      <c r="C43" s="40" t="s">
        <v>89</v>
      </c>
      <c r="D43" s="40"/>
      <c r="E43" s="40"/>
      <c r="F43" s="40"/>
      <c r="G43" s="40"/>
      <c r="H43" s="48"/>
      <c r="I43" s="41"/>
      <c r="J43" s="41"/>
      <c r="K43" s="41"/>
      <c r="L43" s="41"/>
      <c r="M43" s="71">
        <f t="shared" si="8"/>
        <v>0</v>
      </c>
      <c r="N43" s="71">
        <f t="shared" si="8"/>
        <v>0</v>
      </c>
      <c r="O43" s="47">
        <f>M43+N43</f>
        <v>0</v>
      </c>
      <c r="P43" s="46">
        <f>N43+O43</f>
        <v>0</v>
      </c>
      <c r="Q43" s="47"/>
      <c r="R43" s="46">
        <f>Q43</f>
        <v>0</v>
      </c>
    </row>
    <row r="44" spans="1:18">
      <c r="A44" s="39"/>
      <c r="B44" s="40" t="s">
        <v>90</v>
      </c>
      <c r="C44" s="73" t="s">
        <v>91</v>
      </c>
      <c r="D44" s="73"/>
      <c r="E44" s="73"/>
      <c r="F44" s="73"/>
      <c r="G44" s="73"/>
      <c r="H44" s="74"/>
      <c r="I44" s="41"/>
      <c r="J44" s="41"/>
      <c r="K44" s="41"/>
      <c r="L44" s="41"/>
      <c r="M44" s="41"/>
      <c r="N44" s="41"/>
      <c r="O44" s="47">
        <f>M44+N44</f>
        <v>0</v>
      </c>
      <c r="P44" s="46">
        <v>500</v>
      </c>
      <c r="Q44" s="47">
        <v>0</v>
      </c>
      <c r="R44" s="46">
        <f>P44+Q44</f>
        <v>500</v>
      </c>
    </row>
    <row r="45" spans="1:18" ht="0.75" customHeight="1">
      <c r="A45" s="41"/>
      <c r="B45" s="41"/>
      <c r="C45" s="41"/>
      <c r="D45" s="41"/>
      <c r="E45" s="41"/>
      <c r="F45" s="41"/>
      <c r="G45" s="41"/>
      <c r="H45" s="41"/>
      <c r="I45" s="41"/>
      <c r="J45" s="44"/>
      <c r="K45" s="44"/>
      <c r="L45" s="44"/>
      <c r="M45" s="44"/>
      <c r="N45" s="44"/>
      <c r="O45" s="47"/>
      <c r="P45" s="46"/>
      <c r="Q45" s="47"/>
      <c r="R45" s="46"/>
    </row>
    <row r="46" spans="1:18" hidden="1">
      <c r="A46" s="41"/>
      <c r="B46" s="41"/>
      <c r="C46" s="41"/>
      <c r="D46" s="41"/>
      <c r="E46" s="41"/>
      <c r="F46" s="41"/>
      <c r="G46" s="41"/>
      <c r="H46" s="41"/>
      <c r="I46" s="41"/>
      <c r="J46" s="44"/>
      <c r="K46" s="44"/>
      <c r="L46" s="44"/>
      <c r="M46" s="44"/>
      <c r="N46" s="44"/>
      <c r="O46" s="47"/>
      <c r="P46" s="46"/>
      <c r="Q46" s="47"/>
      <c r="R46" s="46"/>
    </row>
    <row r="47" spans="1:18" hidden="1">
      <c r="A47" s="41"/>
      <c r="B47" s="41"/>
      <c r="C47" s="41"/>
      <c r="D47" s="41"/>
      <c r="E47" s="41"/>
      <c r="F47" s="41"/>
      <c r="G47" s="41"/>
      <c r="H47" s="41"/>
      <c r="I47" s="41"/>
      <c r="J47" s="44"/>
      <c r="K47" s="44"/>
      <c r="L47" s="44"/>
      <c r="M47" s="44"/>
      <c r="N47" s="44"/>
      <c r="O47" s="47"/>
      <c r="P47" s="46"/>
      <c r="Q47" s="47"/>
      <c r="R47" s="46"/>
    </row>
    <row r="48" spans="1:18" ht="3" hidden="1" customHeight="1" thickBot="1">
      <c r="A48" s="41"/>
      <c r="B48" s="41"/>
      <c r="C48" s="41"/>
      <c r="D48" s="41"/>
      <c r="E48" s="41"/>
      <c r="F48" s="41"/>
      <c r="G48" s="41"/>
      <c r="H48" s="41"/>
      <c r="I48" s="41"/>
      <c r="J48" s="44"/>
      <c r="K48" s="44"/>
      <c r="L48" s="44"/>
      <c r="M48" s="44"/>
      <c r="N48" s="44"/>
      <c r="O48" s="47"/>
      <c r="P48" s="46"/>
      <c r="Q48" s="47"/>
      <c r="R48" s="46"/>
    </row>
    <row r="49" spans="1:18" hidden="1">
      <c r="A49" s="41"/>
      <c r="B49" s="41"/>
      <c r="C49" s="41"/>
      <c r="D49" s="41"/>
      <c r="E49" s="41"/>
      <c r="F49" s="41"/>
      <c r="G49" s="41"/>
      <c r="H49" s="41"/>
      <c r="I49" s="41"/>
      <c r="J49" s="44"/>
      <c r="K49" s="44"/>
      <c r="L49" s="44"/>
      <c r="M49" s="44"/>
      <c r="N49" s="44"/>
      <c r="O49" s="47"/>
      <c r="P49" s="46"/>
      <c r="Q49" s="47"/>
      <c r="R49" s="46"/>
    </row>
    <row r="50" spans="1:18" hidden="1">
      <c r="A50" s="41"/>
      <c r="B50" s="41"/>
      <c r="C50" s="41"/>
      <c r="D50" s="41"/>
      <c r="E50" s="41"/>
      <c r="F50" s="41"/>
      <c r="G50" s="41"/>
      <c r="H50" s="41"/>
      <c r="I50" s="41"/>
      <c r="J50" s="44"/>
      <c r="K50" s="44"/>
      <c r="L50" s="44"/>
      <c r="M50" s="44"/>
      <c r="N50" s="44"/>
      <c r="O50" s="47"/>
      <c r="P50" s="46"/>
      <c r="Q50" s="47"/>
      <c r="R50" s="46"/>
    </row>
    <row r="51" spans="1:18" hidden="1">
      <c r="A51" s="41"/>
      <c r="B51" s="41"/>
      <c r="C51" s="41"/>
      <c r="D51" s="41"/>
      <c r="E51" s="41"/>
      <c r="F51" s="41"/>
      <c r="G51" s="41"/>
      <c r="H51" s="41"/>
      <c r="I51" s="41"/>
      <c r="J51" s="44"/>
      <c r="K51" s="44"/>
      <c r="L51" s="44"/>
      <c r="M51" s="44"/>
      <c r="N51" s="44"/>
      <c r="O51" s="47"/>
      <c r="P51" s="46"/>
      <c r="Q51" s="47"/>
      <c r="R51" s="46"/>
    </row>
    <row r="52" spans="1:18" s="38" customFormat="1" ht="15">
      <c r="A52" s="75" t="s">
        <v>92</v>
      </c>
      <c r="B52" s="76"/>
      <c r="C52" s="76"/>
      <c r="D52" s="76"/>
      <c r="E52" s="76"/>
      <c r="F52" s="76"/>
      <c r="G52" s="76"/>
      <c r="H52" s="77"/>
      <c r="I52" s="78"/>
      <c r="J52" s="79">
        <f>SUM(J53,J57,J61)</f>
        <v>8849</v>
      </c>
      <c r="K52" s="79">
        <f>SUM(K53,K57,K61)</f>
        <v>1872</v>
      </c>
      <c r="L52" s="79">
        <f>SUM(L53,L57,L61)</f>
        <v>-4415</v>
      </c>
      <c r="M52" s="79">
        <f t="shared" ref="M52:R52" si="9">SUM(M53,M57,M60)</f>
        <v>6126</v>
      </c>
      <c r="N52" s="79">
        <f t="shared" si="9"/>
        <v>6037</v>
      </c>
      <c r="O52" s="56">
        <f t="shared" si="9"/>
        <v>91015</v>
      </c>
      <c r="P52" s="56">
        <f t="shared" si="9"/>
        <v>80872</v>
      </c>
      <c r="Q52" s="56">
        <f>SUM(Q53,Q57,Q60)</f>
        <v>0</v>
      </c>
      <c r="R52" s="56">
        <f t="shared" si="9"/>
        <v>80872</v>
      </c>
    </row>
    <row r="53" spans="1:18">
      <c r="A53" s="39"/>
      <c r="B53" s="40" t="s">
        <v>93</v>
      </c>
      <c r="C53" s="40"/>
      <c r="D53" s="40"/>
      <c r="E53" s="40"/>
      <c r="F53" s="40"/>
      <c r="G53" s="40"/>
      <c r="H53" s="48"/>
      <c r="I53" s="80"/>
      <c r="J53" s="42">
        <f>SUM(J54:J56)</f>
        <v>8609</v>
      </c>
      <c r="K53" s="42">
        <f>SUM(K54:K56)</f>
        <v>1872</v>
      </c>
      <c r="L53" s="42">
        <f>SUM(L54:L56)</f>
        <v>-4415</v>
      </c>
      <c r="M53" s="42">
        <f>SUM(M54:M56)</f>
        <v>6066</v>
      </c>
      <c r="N53" s="42">
        <f>SUM(N54:N56)</f>
        <v>6027</v>
      </c>
      <c r="O53" s="81">
        <f>SUM(O54:O55)</f>
        <v>91015</v>
      </c>
      <c r="P53" s="43">
        <f>SUM(P54:P55)</f>
        <v>79772</v>
      </c>
      <c r="Q53" s="81">
        <f>SUM(Q54:Q55)</f>
        <v>0</v>
      </c>
      <c r="R53" s="43">
        <f>SUM(R54:R55)</f>
        <v>79772</v>
      </c>
    </row>
    <row r="54" spans="1:18">
      <c r="A54" s="39"/>
      <c r="B54" s="40"/>
      <c r="C54" s="40" t="s">
        <v>94</v>
      </c>
      <c r="D54" s="40"/>
      <c r="E54" s="40"/>
      <c r="F54" s="40"/>
      <c r="G54" s="40"/>
      <c r="H54" s="48"/>
      <c r="I54" s="80"/>
      <c r="J54" s="82">
        <v>7178</v>
      </c>
      <c r="K54" s="82"/>
      <c r="L54" s="82">
        <v>-4415</v>
      </c>
      <c r="M54" s="82">
        <f>J54+K54+L54</f>
        <v>2763</v>
      </c>
      <c r="N54" s="82">
        <v>4562</v>
      </c>
      <c r="O54" s="47">
        <v>59170</v>
      </c>
      <c r="P54" s="46">
        <v>59327</v>
      </c>
      <c r="Q54" s="47"/>
      <c r="R54" s="46">
        <f>P54+Q54</f>
        <v>59327</v>
      </c>
    </row>
    <row r="55" spans="1:18" s="72" customFormat="1">
      <c r="A55" s="83"/>
      <c r="B55" s="84"/>
      <c r="C55" s="84" t="s">
        <v>95</v>
      </c>
      <c r="D55" s="84"/>
      <c r="E55" s="84"/>
      <c r="F55" s="84"/>
      <c r="G55" s="84"/>
      <c r="H55" s="85"/>
      <c r="I55" s="86"/>
      <c r="J55" s="82"/>
      <c r="K55" s="82">
        <v>1872</v>
      </c>
      <c r="L55" s="82"/>
      <c r="M55" s="82">
        <f>J55+K55+L55</f>
        <v>1872</v>
      </c>
      <c r="N55" s="82"/>
      <c r="O55" s="47">
        <v>31845</v>
      </c>
      <c r="P55" s="46">
        <v>20445</v>
      </c>
      <c r="Q55" s="47"/>
      <c r="R55" s="46">
        <f>P55+Q55</f>
        <v>20445</v>
      </c>
    </row>
    <row r="56" spans="1:18">
      <c r="A56" s="39"/>
      <c r="B56" s="40"/>
      <c r="C56" s="40" t="s">
        <v>96</v>
      </c>
      <c r="D56" s="40"/>
      <c r="E56" s="40"/>
      <c r="F56" s="40"/>
      <c r="G56" s="40"/>
      <c r="H56" s="48"/>
      <c r="I56" s="80"/>
      <c r="J56" s="61">
        <v>1431</v>
      </c>
      <c r="K56" s="61"/>
      <c r="L56" s="61"/>
      <c r="M56" s="82">
        <f>J56+K56+L56</f>
        <v>1431</v>
      </c>
      <c r="N56" s="82">
        <v>1465</v>
      </c>
      <c r="O56" s="47">
        <v>19500</v>
      </c>
      <c r="P56" s="46">
        <v>24300</v>
      </c>
      <c r="Q56" s="47">
        <v>0</v>
      </c>
      <c r="R56" s="46">
        <f>P56+Q56</f>
        <v>24300</v>
      </c>
    </row>
    <row r="57" spans="1:18">
      <c r="A57" s="39"/>
      <c r="B57" s="40" t="s">
        <v>97</v>
      </c>
      <c r="C57" s="40" t="s">
        <v>98</v>
      </c>
      <c r="D57" s="40"/>
      <c r="E57" s="40"/>
      <c r="F57" s="40"/>
      <c r="G57" s="40"/>
      <c r="H57" s="48"/>
      <c r="I57" s="80"/>
      <c r="J57" s="61">
        <f>SUM(J58,J59)</f>
        <v>60</v>
      </c>
      <c r="K57" s="61">
        <f>SUM(K58,K59)</f>
        <v>0</v>
      </c>
      <c r="L57" s="61">
        <f>SUM(L58,L59)</f>
        <v>0</v>
      </c>
      <c r="M57" s="61">
        <f>SUM(M58,M59)</f>
        <v>60</v>
      </c>
      <c r="N57" s="61">
        <f>SUM(N58,N59)</f>
        <v>10</v>
      </c>
      <c r="O57" s="287">
        <v>0</v>
      </c>
      <c r="P57" s="287">
        <f>P59</f>
        <v>1100</v>
      </c>
      <c r="Q57" s="287">
        <f>Q59</f>
        <v>0</v>
      </c>
      <c r="R57" s="287">
        <f>R59</f>
        <v>1100</v>
      </c>
    </row>
    <row r="58" spans="1:18">
      <c r="A58" s="39"/>
      <c r="B58" s="40"/>
      <c r="C58" s="40" t="s">
        <v>99</v>
      </c>
      <c r="D58" s="40"/>
      <c r="E58" s="40"/>
      <c r="F58" s="40"/>
      <c r="G58" s="40"/>
      <c r="H58" s="48"/>
      <c r="I58" s="80"/>
      <c r="J58" s="61">
        <v>60</v>
      </c>
      <c r="K58" s="61"/>
      <c r="L58" s="61"/>
      <c r="M58" s="61">
        <v>60</v>
      </c>
      <c r="N58" s="61">
        <v>10</v>
      </c>
      <c r="O58" s="47">
        <v>0</v>
      </c>
      <c r="P58" s="46">
        <v>0</v>
      </c>
      <c r="Q58" s="47"/>
      <c r="R58" s="46">
        <v>0</v>
      </c>
    </row>
    <row r="59" spans="1:18">
      <c r="A59" s="39"/>
      <c r="B59" s="40"/>
      <c r="C59" s="40" t="s">
        <v>100</v>
      </c>
      <c r="D59" s="40"/>
      <c r="E59" s="40"/>
      <c r="F59" s="40"/>
      <c r="G59" s="40"/>
      <c r="H59" s="48"/>
      <c r="I59" s="80"/>
      <c r="J59" s="61"/>
      <c r="K59" s="61"/>
      <c r="L59" s="61"/>
      <c r="M59" s="61"/>
      <c r="N59" s="61"/>
      <c r="O59" s="47">
        <f>M59+N59</f>
        <v>0</v>
      </c>
      <c r="P59" s="46">
        <v>1100</v>
      </c>
      <c r="Q59" s="47"/>
      <c r="R59" s="46">
        <f>P59+Q59</f>
        <v>1100</v>
      </c>
    </row>
    <row r="60" spans="1:18">
      <c r="A60" s="39"/>
      <c r="B60" s="40" t="s">
        <v>101</v>
      </c>
      <c r="C60" s="40"/>
      <c r="D60" s="40"/>
      <c r="E60" s="40"/>
      <c r="F60" s="40"/>
      <c r="G60" s="40"/>
      <c r="H60" s="48"/>
      <c r="I60" s="80"/>
      <c r="J60" s="61"/>
      <c r="K60" s="61"/>
      <c r="L60" s="61"/>
      <c r="M60" s="61"/>
      <c r="N60" s="61"/>
      <c r="O60" s="47">
        <f>M60+N60</f>
        <v>0</v>
      </c>
      <c r="P60" s="46">
        <f>N60+O60</f>
        <v>0</v>
      </c>
      <c r="Q60" s="47"/>
      <c r="R60" s="46">
        <f>P60+Q60</f>
        <v>0</v>
      </c>
    </row>
    <row r="61" spans="1:18" s="93" customFormat="1" ht="15">
      <c r="A61" s="87" t="s">
        <v>102</v>
      </c>
      <c r="B61" s="88" t="s">
        <v>103</v>
      </c>
      <c r="C61" s="88"/>
      <c r="D61" s="88"/>
      <c r="E61" s="88"/>
      <c r="F61" s="88"/>
      <c r="G61" s="88"/>
      <c r="H61" s="89"/>
      <c r="I61" s="90"/>
      <c r="J61" s="91">
        <f>SUM(J64,J65)</f>
        <v>180</v>
      </c>
      <c r="K61" s="91">
        <f>SUM(K64,K65)</f>
        <v>0</v>
      </c>
      <c r="L61" s="91">
        <f>SUM(L64,L65)</f>
        <v>0</v>
      </c>
      <c r="M61" s="91">
        <f>SUM(M64,M65)</f>
        <v>180</v>
      </c>
      <c r="N61" s="91">
        <f>SUM(N64,N65)</f>
        <v>113</v>
      </c>
      <c r="O61" s="92">
        <f>SUM(O62:O65)</f>
        <v>9000</v>
      </c>
      <c r="P61" s="92">
        <f>SUM(P62:P65)</f>
        <v>10000</v>
      </c>
      <c r="Q61" s="92">
        <f>SUM(Q62:Q65)</f>
        <v>0</v>
      </c>
      <c r="R61" s="92">
        <f>SUM(R62:R65)</f>
        <v>10000</v>
      </c>
    </row>
    <row r="62" spans="1:18" s="38" customFormat="1" ht="15">
      <c r="A62" s="94"/>
      <c r="B62" s="95" t="s">
        <v>104</v>
      </c>
      <c r="C62" s="95"/>
      <c r="D62" s="95"/>
      <c r="E62" s="95"/>
      <c r="F62" s="95"/>
      <c r="G62" s="95"/>
      <c r="H62" s="96"/>
      <c r="I62" s="78"/>
      <c r="J62" s="79"/>
      <c r="K62" s="79"/>
      <c r="L62" s="79"/>
      <c r="M62" s="79"/>
      <c r="N62" s="79"/>
      <c r="O62" s="97">
        <v>9000</v>
      </c>
      <c r="P62" s="53">
        <v>10000</v>
      </c>
      <c r="Q62" s="97"/>
      <c r="R62" s="53">
        <f>P62+Q62</f>
        <v>10000</v>
      </c>
    </row>
    <row r="63" spans="1:18" s="38" customFormat="1" ht="15">
      <c r="A63" s="94"/>
      <c r="B63" s="95" t="s">
        <v>105</v>
      </c>
      <c r="C63" s="95"/>
      <c r="D63" s="95"/>
      <c r="E63" s="95"/>
      <c r="F63" s="95"/>
      <c r="G63" s="95"/>
      <c r="H63" s="96"/>
      <c r="I63" s="78"/>
      <c r="J63" s="79"/>
      <c r="K63" s="79"/>
      <c r="L63" s="79"/>
      <c r="M63" s="79"/>
      <c r="N63" s="79"/>
      <c r="O63" s="67"/>
      <c r="P63" s="56"/>
      <c r="Q63" s="67"/>
      <c r="R63" s="56"/>
    </row>
    <row r="64" spans="1:18">
      <c r="A64" s="39"/>
      <c r="B64" s="40" t="s">
        <v>106</v>
      </c>
      <c r="C64" s="40"/>
      <c r="D64" s="40"/>
      <c r="E64" s="40"/>
      <c r="F64" s="40"/>
      <c r="G64" s="40"/>
      <c r="H64" s="48"/>
      <c r="I64" s="80"/>
      <c r="J64" s="61"/>
      <c r="K64" s="61"/>
      <c r="L64" s="61"/>
      <c r="M64" s="61"/>
      <c r="N64" s="61"/>
      <c r="O64" s="47"/>
      <c r="P64" s="46"/>
      <c r="Q64" s="47"/>
      <c r="R64" s="46"/>
    </row>
    <row r="65" spans="1:18">
      <c r="A65" s="39"/>
      <c r="B65" s="40" t="s">
        <v>107</v>
      </c>
      <c r="C65" s="40"/>
      <c r="D65" s="40"/>
      <c r="E65" s="40"/>
      <c r="F65" s="40"/>
      <c r="G65" s="40"/>
      <c r="H65" s="48"/>
      <c r="I65" s="80"/>
      <c r="J65" s="61">
        <v>180</v>
      </c>
      <c r="K65" s="61"/>
      <c r="L65" s="61"/>
      <c r="M65" s="61">
        <v>180</v>
      </c>
      <c r="N65" s="61">
        <v>113</v>
      </c>
      <c r="O65" s="47"/>
      <c r="P65" s="46"/>
      <c r="Q65" s="47"/>
      <c r="R65" s="46"/>
    </row>
    <row r="66" spans="1:18" s="38" customFormat="1" ht="15">
      <c r="A66" s="94" t="s">
        <v>108</v>
      </c>
      <c r="B66" s="95" t="s">
        <v>109</v>
      </c>
      <c r="C66" s="95"/>
      <c r="D66" s="95"/>
      <c r="E66" s="95"/>
      <c r="F66" s="95"/>
      <c r="G66" s="95"/>
      <c r="H66" s="96"/>
      <c r="I66" s="78"/>
      <c r="J66" s="79">
        <f t="shared" ref="J66:P66" si="10">SUM(J67,J68)</f>
        <v>3650</v>
      </c>
      <c r="K66" s="79">
        <f t="shared" si="10"/>
        <v>-979</v>
      </c>
      <c r="L66" s="79">
        <f t="shared" si="10"/>
        <v>0</v>
      </c>
      <c r="M66" s="79">
        <f t="shared" si="10"/>
        <v>2671</v>
      </c>
      <c r="N66" s="79">
        <f t="shared" si="10"/>
        <v>2671</v>
      </c>
      <c r="O66" s="56">
        <f t="shared" si="10"/>
        <v>21510</v>
      </c>
      <c r="P66" s="56">
        <f t="shared" si="10"/>
        <v>24740</v>
      </c>
      <c r="Q66" s="56">
        <f>SUM(Q67,Q68)</f>
        <v>0</v>
      </c>
      <c r="R66" s="56">
        <f>SUM(R67,R68)</f>
        <v>24740</v>
      </c>
    </row>
    <row r="67" spans="1:18" s="72" customFormat="1">
      <c r="A67" s="83"/>
      <c r="B67" s="318" t="s">
        <v>110</v>
      </c>
      <c r="C67" s="318"/>
      <c r="D67" s="318"/>
      <c r="E67" s="318"/>
      <c r="F67" s="318"/>
      <c r="G67" s="318"/>
      <c r="H67" s="308"/>
      <c r="I67" s="86"/>
      <c r="J67" s="66">
        <v>3650</v>
      </c>
      <c r="K67" s="66">
        <v>-979</v>
      </c>
      <c r="L67" s="66"/>
      <c r="M67" s="66">
        <v>2671</v>
      </c>
      <c r="N67" s="66">
        <v>2671</v>
      </c>
      <c r="O67" s="97">
        <v>8660</v>
      </c>
      <c r="P67" s="53">
        <v>11890</v>
      </c>
      <c r="Q67" s="97"/>
      <c r="R67" s="53">
        <f>P67+Q67</f>
        <v>11890</v>
      </c>
    </row>
    <row r="68" spans="1:18">
      <c r="A68" s="39"/>
      <c r="B68" s="318" t="s">
        <v>111</v>
      </c>
      <c r="C68" s="318"/>
      <c r="D68" s="318"/>
      <c r="E68" s="318"/>
      <c r="F68" s="318"/>
      <c r="G68" s="318"/>
      <c r="H68" s="308"/>
      <c r="I68" s="80"/>
      <c r="J68" s="61"/>
      <c r="K68" s="61"/>
      <c r="L68" s="61"/>
      <c r="M68" s="61"/>
      <c r="N68" s="61"/>
      <c r="O68" s="47">
        <v>12850</v>
      </c>
      <c r="P68" s="46">
        <v>12850</v>
      </c>
      <c r="Q68" s="47">
        <v>0</v>
      </c>
      <c r="R68" s="46">
        <v>12850</v>
      </c>
    </row>
    <row r="69" spans="1:18" s="38" customFormat="1" ht="14.25" customHeight="1">
      <c r="A69" s="94"/>
      <c r="B69" s="95"/>
      <c r="C69" s="95" t="s">
        <v>112</v>
      </c>
      <c r="D69" s="95"/>
      <c r="E69" s="95"/>
      <c r="F69" s="95"/>
      <c r="G69" s="95"/>
      <c r="H69" s="96"/>
      <c r="I69" s="78"/>
      <c r="J69" s="34">
        <f>SUM(J8,J29,J40,J52,J61,J66)</f>
        <v>44251</v>
      </c>
      <c r="K69" s="34">
        <f>SUM(K8,K29,K40,K52,K61,K66)</f>
        <v>1696</v>
      </c>
      <c r="L69" s="34">
        <f>SUM(L8,L29,L40,L52,L61,L66)</f>
        <v>-1689</v>
      </c>
      <c r="M69" s="34">
        <f>SUM(M8,M29,M40,M52,M61,M66)</f>
        <v>44078</v>
      </c>
      <c r="N69" s="34">
        <f>SUM(N8,N29,N40,N52,N66)</f>
        <v>45674</v>
      </c>
      <c r="O69" s="43">
        <f>SUM(O9,O10,O29,O40,O52,O61,O66)</f>
        <v>250680</v>
      </c>
      <c r="P69" s="43">
        <f>SUM(P9,P10,P29,P40,P52,P61,P66)</f>
        <v>282162</v>
      </c>
      <c r="Q69" s="43">
        <f>SUM(Q9,Q10,Q29,Q40,Q52,Q61,Q66)</f>
        <v>7405</v>
      </c>
      <c r="R69" s="43">
        <f>SUM(R9,R10,R29,R40,R52,R61,R66)</f>
        <v>289567</v>
      </c>
    </row>
    <row r="70" spans="1:18" s="38" customFormat="1" ht="15">
      <c r="A70" s="94" t="s">
        <v>113</v>
      </c>
      <c r="B70" s="95" t="s">
        <v>114</v>
      </c>
      <c r="C70" s="95"/>
      <c r="D70" s="95"/>
      <c r="E70" s="95"/>
      <c r="F70" s="95"/>
      <c r="G70" s="95"/>
      <c r="H70" s="96"/>
      <c r="I70" s="78"/>
      <c r="J70" s="79">
        <f>SUM(J71,J72)</f>
        <v>8387</v>
      </c>
      <c r="K70" s="79">
        <f>SUM(K71,K72)</f>
        <v>0</v>
      </c>
      <c r="L70" s="79">
        <v>-3464</v>
      </c>
      <c r="M70" s="79">
        <f>SUM(M71,M72)</f>
        <v>4923</v>
      </c>
      <c r="N70" s="79">
        <f>SUM(N71,N72)</f>
        <v>0</v>
      </c>
      <c r="O70" s="67">
        <f>SUM(O71,O72)</f>
        <v>0</v>
      </c>
      <c r="P70" s="56">
        <f>SUM(P71,P72)</f>
        <v>0</v>
      </c>
      <c r="Q70" s="67"/>
      <c r="R70" s="56">
        <f>SUM(R71,R72)</f>
        <v>0</v>
      </c>
    </row>
    <row r="71" spans="1:18">
      <c r="A71" s="39"/>
      <c r="B71" s="307" t="s">
        <v>115</v>
      </c>
      <c r="C71" s="307"/>
      <c r="D71" s="307"/>
      <c r="E71" s="307"/>
      <c r="F71" s="307"/>
      <c r="G71" s="307"/>
      <c r="H71" s="312"/>
      <c r="I71" s="80"/>
      <c r="J71" s="61">
        <v>8387</v>
      </c>
      <c r="K71" s="61"/>
      <c r="L71" s="61">
        <v>-3464</v>
      </c>
      <c r="M71" s="61">
        <f>J71+K71+L71</f>
        <v>4923</v>
      </c>
      <c r="N71" s="61"/>
      <c r="O71" s="47">
        <v>0</v>
      </c>
      <c r="P71" s="46">
        <v>0</v>
      </c>
      <c r="Q71" s="47"/>
      <c r="R71" s="46">
        <v>0</v>
      </c>
    </row>
    <row r="72" spans="1:18">
      <c r="A72" s="39"/>
      <c r="B72" s="40" t="s">
        <v>116</v>
      </c>
      <c r="C72" s="40"/>
      <c r="D72" s="40"/>
      <c r="E72" s="40"/>
      <c r="F72" s="40"/>
      <c r="G72" s="40"/>
      <c r="H72" s="48"/>
      <c r="I72" s="80"/>
      <c r="J72" s="98"/>
      <c r="K72" s="98"/>
      <c r="L72" s="98"/>
      <c r="M72" s="98"/>
      <c r="N72" s="98"/>
      <c r="O72" s="47">
        <f>M72+N72</f>
        <v>0</v>
      </c>
      <c r="P72" s="46">
        <f>N72+O72</f>
        <v>0</v>
      </c>
      <c r="Q72" s="47"/>
      <c r="R72" s="46">
        <f>P72+Q72</f>
        <v>0</v>
      </c>
    </row>
    <row r="73" spans="1:18" ht="15" thickBot="1">
      <c r="A73" s="39" t="s">
        <v>113</v>
      </c>
      <c r="B73" s="40"/>
      <c r="C73" s="40" t="s">
        <v>117</v>
      </c>
      <c r="D73" s="40"/>
      <c r="E73" s="40"/>
      <c r="F73" s="40"/>
      <c r="G73" s="40"/>
      <c r="H73" s="48"/>
      <c r="I73" s="60"/>
      <c r="J73" s="99"/>
      <c r="K73" s="99"/>
      <c r="L73" s="99"/>
      <c r="M73" s="99"/>
      <c r="N73" s="99">
        <v>165</v>
      </c>
      <c r="O73" s="101">
        <v>0</v>
      </c>
      <c r="P73" s="100">
        <v>0</v>
      </c>
      <c r="Q73" s="101"/>
      <c r="R73" s="100">
        <v>0</v>
      </c>
    </row>
    <row r="74" spans="1:18" s="32" customFormat="1" ht="21" customHeight="1" thickBot="1">
      <c r="A74" s="304" t="s">
        <v>118</v>
      </c>
      <c r="B74" s="305"/>
      <c r="C74" s="305"/>
      <c r="D74" s="305"/>
      <c r="E74" s="305"/>
      <c r="F74" s="305"/>
      <c r="G74" s="305"/>
      <c r="H74" s="306"/>
      <c r="I74" s="102"/>
      <c r="J74" s="103">
        <f>SUM(J69,J70,J73)</f>
        <v>52638</v>
      </c>
      <c r="K74" s="103">
        <f>SUM(K69,K70,K73)</f>
        <v>1696</v>
      </c>
      <c r="L74" s="103">
        <f>SUM(L69,L70,L73)</f>
        <v>-5153</v>
      </c>
      <c r="M74" s="103">
        <f>SUM(M69,M70,M73,M61)</f>
        <v>49181</v>
      </c>
      <c r="N74" s="103">
        <f>SUM(N69,N70,N73,N61)</f>
        <v>45952</v>
      </c>
      <c r="O74" s="104">
        <f>SUM(O69,O70,O73)</f>
        <v>250680</v>
      </c>
      <c r="P74" s="125">
        <f>SUM(P69,P70,P73)</f>
        <v>282162</v>
      </c>
      <c r="Q74" s="104">
        <f>SUM(Q69,Q70,Q73)</f>
        <v>7405</v>
      </c>
      <c r="R74" s="125">
        <f>SUM(R69,R70,R73)</f>
        <v>289567</v>
      </c>
    </row>
    <row r="75" spans="1:18" s="32" customFormat="1" ht="33" customHeight="1">
      <c r="A75" s="105"/>
      <c r="B75" s="105"/>
      <c r="C75" s="105"/>
      <c r="D75" s="105"/>
      <c r="E75" s="105"/>
      <c r="F75" s="105"/>
      <c r="G75" s="105"/>
      <c r="H75" s="105"/>
      <c r="I75" s="95"/>
      <c r="J75" s="106"/>
      <c r="K75" s="106"/>
      <c r="L75" s="106"/>
      <c r="M75" s="106"/>
      <c r="N75" s="106"/>
      <c r="O75" s="107"/>
      <c r="P75" s="107"/>
      <c r="Q75" s="107"/>
      <c r="R75" s="108"/>
    </row>
    <row r="76" spans="1:18" s="32" customFormat="1" ht="26.25" customHeight="1">
      <c r="A76" s="313" t="s">
        <v>44</v>
      </c>
      <c r="B76" s="314"/>
      <c r="C76" s="314"/>
      <c r="D76" s="314"/>
      <c r="E76" s="314"/>
      <c r="F76" s="314"/>
      <c r="G76" s="314"/>
      <c r="H76" s="314"/>
      <c r="I76" s="33"/>
      <c r="J76" s="34"/>
      <c r="K76" s="34"/>
      <c r="L76" s="34"/>
      <c r="M76" s="34"/>
      <c r="N76" s="34"/>
      <c r="O76" s="322" t="s">
        <v>45</v>
      </c>
      <c r="P76" s="309" t="s">
        <v>286</v>
      </c>
      <c r="Q76" s="310"/>
      <c r="R76" s="311"/>
    </row>
    <row r="77" spans="1:18" s="36" customFormat="1" ht="45.75" customHeight="1">
      <c r="A77" s="314"/>
      <c r="B77" s="314"/>
      <c r="C77" s="314"/>
      <c r="D77" s="314"/>
      <c r="E77" s="314"/>
      <c r="F77" s="314"/>
      <c r="G77" s="314"/>
      <c r="H77" s="314"/>
      <c r="I77" s="33"/>
      <c r="J77" s="37" t="s">
        <v>46</v>
      </c>
      <c r="K77" s="37" t="s">
        <v>47</v>
      </c>
      <c r="L77" s="37" t="s">
        <v>47</v>
      </c>
      <c r="M77" s="37" t="s">
        <v>48</v>
      </c>
      <c r="N77" s="37" t="s">
        <v>49</v>
      </c>
      <c r="O77" s="323"/>
      <c r="P77" s="282" t="s">
        <v>308</v>
      </c>
      <c r="Q77" s="282" t="s">
        <v>307</v>
      </c>
      <c r="R77" s="282" t="s">
        <v>309</v>
      </c>
    </row>
    <row r="78" spans="1:18">
      <c r="A78" s="109" t="s">
        <v>119</v>
      </c>
      <c r="B78" s="110" t="s">
        <v>120</v>
      </c>
      <c r="C78" s="110"/>
      <c r="D78" s="111"/>
      <c r="E78" s="73"/>
      <c r="F78" s="73"/>
      <c r="G78" s="73"/>
      <c r="H78" s="74"/>
      <c r="I78" s="110"/>
      <c r="J78" s="112">
        <v>34128</v>
      </c>
      <c r="K78" s="112"/>
      <c r="L78" s="112">
        <v>-5062</v>
      </c>
      <c r="M78" s="112">
        <f>J78+K78+L78</f>
        <v>29066</v>
      </c>
      <c r="N78" s="112">
        <v>30159</v>
      </c>
      <c r="O78" s="113">
        <v>84848</v>
      </c>
      <c r="P78" s="113">
        <v>89778</v>
      </c>
      <c r="Q78" s="113">
        <v>-18896</v>
      </c>
      <c r="R78" s="112">
        <f>P78+Q78</f>
        <v>70882</v>
      </c>
    </row>
    <row r="79" spans="1:18">
      <c r="A79" s="35" t="s">
        <v>73</v>
      </c>
      <c r="B79" s="41" t="s">
        <v>121</v>
      </c>
      <c r="C79" s="115"/>
      <c r="D79" s="116"/>
      <c r="E79" s="116"/>
      <c r="F79" s="116"/>
      <c r="G79" s="116"/>
      <c r="H79" s="117"/>
      <c r="I79" s="41"/>
      <c r="J79" s="46">
        <v>9422</v>
      </c>
      <c r="K79" s="46"/>
      <c r="L79" s="46">
        <v>-981</v>
      </c>
      <c r="M79" s="46">
        <f t="shared" ref="M79:M85" si="11">J79+K79+L79</f>
        <v>8441</v>
      </c>
      <c r="N79" s="46">
        <v>7904</v>
      </c>
      <c r="O79" s="47">
        <v>20941</v>
      </c>
      <c r="P79" s="47">
        <v>21738</v>
      </c>
      <c r="Q79" s="47">
        <v>-5001</v>
      </c>
      <c r="R79" s="112">
        <f>P79+Q79</f>
        <v>16737</v>
      </c>
    </row>
    <row r="80" spans="1:18">
      <c r="A80" s="35" t="s">
        <v>122</v>
      </c>
      <c r="B80" s="330" t="s">
        <v>123</v>
      </c>
      <c r="C80" s="331"/>
      <c r="D80" s="331"/>
      <c r="E80" s="331"/>
      <c r="F80" s="331"/>
      <c r="G80" s="331"/>
      <c r="H80" s="332"/>
      <c r="I80" s="41"/>
      <c r="J80" s="61">
        <v>31333</v>
      </c>
      <c r="K80" s="61"/>
      <c r="L80" s="61">
        <v>-110</v>
      </c>
      <c r="M80" s="46">
        <f t="shared" si="11"/>
        <v>31223</v>
      </c>
      <c r="N80" s="46">
        <v>29842</v>
      </c>
      <c r="O80" s="47">
        <v>73199</v>
      </c>
      <c r="P80" s="47">
        <v>90855</v>
      </c>
      <c r="Q80" s="47">
        <v>1323</v>
      </c>
      <c r="R80" s="112">
        <f>P80+Q80</f>
        <v>92178</v>
      </c>
    </row>
    <row r="81" spans="1:18">
      <c r="A81" s="35" t="s">
        <v>124</v>
      </c>
      <c r="B81" s="118" t="s">
        <v>125</v>
      </c>
      <c r="C81" s="119"/>
      <c r="D81" s="119"/>
      <c r="E81" s="119"/>
      <c r="F81" s="119"/>
      <c r="G81" s="119"/>
      <c r="H81" s="80"/>
      <c r="I81" s="41"/>
      <c r="J81" s="61"/>
      <c r="K81" s="61"/>
      <c r="L81" s="61"/>
      <c r="M81" s="46">
        <f t="shared" si="11"/>
        <v>0</v>
      </c>
      <c r="N81" s="46"/>
      <c r="O81" s="47">
        <f>M81+N81</f>
        <v>0</v>
      </c>
      <c r="P81" s="47">
        <f>N81+O81</f>
        <v>0</v>
      </c>
      <c r="Q81" s="47"/>
      <c r="R81" s="46">
        <f>P81+Q81</f>
        <v>0</v>
      </c>
    </row>
    <row r="82" spans="1:18">
      <c r="A82" s="35" t="s">
        <v>102</v>
      </c>
      <c r="B82" s="118" t="s">
        <v>126</v>
      </c>
      <c r="C82" s="119"/>
      <c r="D82" s="119"/>
      <c r="E82" s="119"/>
      <c r="F82" s="119"/>
      <c r="G82" s="119"/>
      <c r="H82" s="80"/>
      <c r="I82" s="41"/>
      <c r="J82" s="61">
        <f t="shared" ref="J82:P82" si="12">SUM(J83:J85)</f>
        <v>16440</v>
      </c>
      <c r="K82" s="61">
        <f t="shared" si="12"/>
        <v>0</v>
      </c>
      <c r="L82" s="61">
        <f t="shared" si="12"/>
        <v>0</v>
      </c>
      <c r="M82" s="61">
        <f t="shared" si="12"/>
        <v>16440</v>
      </c>
      <c r="N82" s="61">
        <f t="shared" si="12"/>
        <v>16548</v>
      </c>
      <c r="O82" s="47">
        <f t="shared" si="12"/>
        <v>10227</v>
      </c>
      <c r="P82" s="47">
        <f t="shared" si="12"/>
        <v>21796</v>
      </c>
      <c r="Q82" s="47">
        <f>SUM(Q83:Q85)</f>
        <v>29979</v>
      </c>
      <c r="R82" s="46">
        <f>SUM(R83:R85)</f>
        <v>51775</v>
      </c>
    </row>
    <row r="83" spans="1:18">
      <c r="A83" s="120"/>
      <c r="B83" s="118" t="s">
        <v>127</v>
      </c>
      <c r="C83" s="119"/>
      <c r="D83" s="119"/>
      <c r="E83" s="119"/>
      <c r="F83" s="119"/>
      <c r="G83" s="119"/>
      <c r="H83" s="80"/>
      <c r="I83" s="41"/>
      <c r="J83" s="61">
        <v>10928</v>
      </c>
      <c r="K83" s="61"/>
      <c r="L83" s="61"/>
      <c r="M83" s="46">
        <f t="shared" si="11"/>
        <v>10928</v>
      </c>
      <c r="N83" s="46">
        <v>11255</v>
      </c>
      <c r="O83" s="47">
        <v>2234</v>
      </c>
      <c r="P83" s="47">
        <v>5653</v>
      </c>
      <c r="Q83" s="47">
        <v>29729</v>
      </c>
      <c r="R83" s="46">
        <f>P83+Q83</f>
        <v>35382</v>
      </c>
    </row>
    <row r="84" spans="1:18">
      <c r="A84" s="120"/>
      <c r="B84" s="118" t="s">
        <v>128</v>
      </c>
      <c r="C84" s="119"/>
      <c r="D84" s="119"/>
      <c r="E84" s="119"/>
      <c r="F84" s="119"/>
      <c r="G84" s="119"/>
      <c r="H84" s="80"/>
      <c r="I84" s="41"/>
      <c r="J84" s="61"/>
      <c r="K84" s="61"/>
      <c r="L84" s="61"/>
      <c r="M84" s="46">
        <f t="shared" si="11"/>
        <v>0</v>
      </c>
      <c r="N84" s="46">
        <v>10</v>
      </c>
      <c r="O84" s="47">
        <v>2800</v>
      </c>
      <c r="P84" s="47">
        <v>8700</v>
      </c>
      <c r="Q84" s="47"/>
      <c r="R84" s="46">
        <f>P84+Q84</f>
        <v>8700</v>
      </c>
    </row>
    <row r="85" spans="1:18" ht="15" thickBot="1">
      <c r="A85" s="120"/>
      <c r="B85" s="58" t="s">
        <v>129</v>
      </c>
      <c r="C85" s="59"/>
      <c r="D85" s="59"/>
      <c r="E85" s="59"/>
      <c r="F85" s="59"/>
      <c r="G85" s="59"/>
      <c r="H85" s="80"/>
      <c r="I85" s="41"/>
      <c r="J85" s="61">
        <v>5512</v>
      </c>
      <c r="K85" s="61"/>
      <c r="L85" s="61"/>
      <c r="M85" s="46">
        <f t="shared" si="11"/>
        <v>5512</v>
      </c>
      <c r="N85" s="46">
        <v>5283</v>
      </c>
      <c r="O85" s="101">
        <v>5193</v>
      </c>
      <c r="P85" s="101">
        <v>7443</v>
      </c>
      <c r="Q85" s="101">
        <v>250</v>
      </c>
      <c r="R85" s="46">
        <f>P85+Q85</f>
        <v>7693</v>
      </c>
    </row>
    <row r="86" spans="1:18" s="38" customFormat="1" ht="15.75" thickBot="1">
      <c r="A86" s="121"/>
      <c r="B86" s="122" t="s">
        <v>130</v>
      </c>
      <c r="C86" s="123"/>
      <c r="D86" s="123"/>
      <c r="E86" s="123"/>
      <c r="F86" s="123"/>
      <c r="G86" s="78"/>
      <c r="H86" s="78"/>
      <c r="I86" s="33"/>
      <c r="J86" s="34">
        <f t="shared" ref="J86:O86" si="13">SUM(J78:J82)</f>
        <v>91323</v>
      </c>
      <c r="K86" s="34">
        <f t="shared" si="13"/>
        <v>0</v>
      </c>
      <c r="L86" s="34">
        <f t="shared" si="13"/>
        <v>-6153</v>
      </c>
      <c r="M86" s="34">
        <f t="shared" si="13"/>
        <v>85170</v>
      </c>
      <c r="N86" s="124">
        <f t="shared" si="13"/>
        <v>84453</v>
      </c>
      <c r="O86" s="104">
        <f t="shared" si="13"/>
        <v>189215</v>
      </c>
      <c r="P86" s="104">
        <f>SUM(P78:P82)</f>
        <v>224167</v>
      </c>
      <c r="Q86" s="104">
        <f>SUM(Q78:Q82)</f>
        <v>7405</v>
      </c>
      <c r="R86" s="281">
        <f>SUM(R78:R82)</f>
        <v>231572</v>
      </c>
    </row>
    <row r="87" spans="1:18">
      <c r="A87" s="35" t="s">
        <v>131</v>
      </c>
      <c r="B87" s="64" t="s">
        <v>132</v>
      </c>
      <c r="C87" s="54"/>
      <c r="D87" s="54"/>
      <c r="E87" s="54"/>
      <c r="F87" s="54"/>
      <c r="G87" s="54"/>
      <c r="H87" s="80"/>
      <c r="I87" s="41"/>
      <c r="J87" s="46">
        <v>1500</v>
      </c>
      <c r="K87" s="46"/>
      <c r="L87" s="46">
        <v>1750</v>
      </c>
      <c r="M87" s="46">
        <f t="shared" ref="M87:N92" si="14">J87+K87+L87</f>
        <v>3250</v>
      </c>
      <c r="N87" s="46">
        <v>2131</v>
      </c>
      <c r="O87" s="113">
        <v>20751</v>
      </c>
      <c r="P87" s="113">
        <v>24539</v>
      </c>
      <c r="Q87" s="113"/>
      <c r="R87" s="112">
        <f>P87+Q87</f>
        <v>24539</v>
      </c>
    </row>
    <row r="88" spans="1:18" s="132" customFormat="1">
      <c r="A88" s="126" t="s">
        <v>133</v>
      </c>
      <c r="B88" s="127" t="s">
        <v>134</v>
      </c>
      <c r="C88" s="128"/>
      <c r="D88" s="128"/>
      <c r="E88" s="128"/>
      <c r="F88" s="128"/>
      <c r="G88" s="128"/>
      <c r="H88" s="129"/>
      <c r="I88" s="130"/>
      <c r="J88" s="131">
        <v>2852</v>
      </c>
      <c r="K88" s="131">
        <v>-979</v>
      </c>
      <c r="L88" s="131">
        <v>-750</v>
      </c>
      <c r="M88" s="46">
        <f t="shared" si="14"/>
        <v>1123</v>
      </c>
      <c r="N88" s="46">
        <v>3185</v>
      </c>
      <c r="O88" s="47">
        <v>37944</v>
      </c>
      <c r="P88" s="47">
        <v>33456</v>
      </c>
      <c r="Q88" s="47"/>
      <c r="R88" s="112">
        <f>P88+Q88</f>
        <v>33456</v>
      </c>
    </row>
    <row r="89" spans="1:18" s="132" customFormat="1">
      <c r="A89" s="126"/>
      <c r="B89" s="336" t="s">
        <v>135</v>
      </c>
      <c r="C89" s="337"/>
      <c r="D89" s="337"/>
      <c r="E89" s="337"/>
      <c r="F89" s="337"/>
      <c r="G89" s="337"/>
      <c r="H89" s="338"/>
      <c r="I89" s="130"/>
      <c r="J89" s="131"/>
      <c r="K89" s="131">
        <v>2675</v>
      </c>
      <c r="L89" s="131"/>
      <c r="M89" s="46">
        <f t="shared" si="14"/>
        <v>2675</v>
      </c>
      <c r="N89" s="46">
        <v>2715</v>
      </c>
      <c r="O89" s="47">
        <v>2770</v>
      </c>
      <c r="P89" s="47">
        <v>0</v>
      </c>
      <c r="Q89" s="47"/>
      <c r="R89" s="112">
        <f>P89+Q89</f>
        <v>0</v>
      </c>
    </row>
    <row r="90" spans="1:18">
      <c r="A90" s="35" t="s">
        <v>136</v>
      </c>
      <c r="B90" s="118" t="s">
        <v>137</v>
      </c>
      <c r="C90" s="119"/>
      <c r="D90" s="119"/>
      <c r="E90" s="119"/>
      <c r="F90" s="119"/>
      <c r="G90" s="119"/>
      <c r="H90" s="80"/>
      <c r="I90" s="41"/>
      <c r="J90" s="46"/>
      <c r="K90" s="46"/>
      <c r="L90" s="46"/>
      <c r="M90" s="46">
        <f t="shared" si="14"/>
        <v>0</v>
      </c>
      <c r="N90" s="46">
        <f t="shared" si="14"/>
        <v>0</v>
      </c>
      <c r="O90" s="47">
        <f t="shared" ref="O90:P92" si="15">L90+M90+N90</f>
        <v>0</v>
      </c>
      <c r="P90" s="47">
        <f t="shared" si="15"/>
        <v>0</v>
      </c>
      <c r="Q90" s="47"/>
      <c r="R90" s="46">
        <f>O90+P90+Q90</f>
        <v>0</v>
      </c>
    </row>
    <row r="91" spans="1:18">
      <c r="A91" s="133"/>
      <c r="B91" s="119" t="s">
        <v>138</v>
      </c>
      <c r="C91" s="333" t="s">
        <v>139</v>
      </c>
      <c r="D91" s="334"/>
      <c r="E91" s="334"/>
      <c r="F91" s="334"/>
      <c r="G91" s="334"/>
      <c r="H91" s="335"/>
      <c r="I91" s="41"/>
      <c r="J91" s="46"/>
      <c r="K91" s="46"/>
      <c r="L91" s="46"/>
      <c r="M91" s="46">
        <f t="shared" si="14"/>
        <v>0</v>
      </c>
      <c r="N91" s="46">
        <f t="shared" si="14"/>
        <v>0</v>
      </c>
      <c r="O91" s="47">
        <f t="shared" si="15"/>
        <v>0</v>
      </c>
      <c r="P91" s="47">
        <f t="shared" si="15"/>
        <v>0</v>
      </c>
      <c r="Q91" s="47"/>
      <c r="R91" s="46">
        <f>O91+P91+Q91</f>
        <v>0</v>
      </c>
    </row>
    <row r="92" spans="1:18">
      <c r="A92" s="133"/>
      <c r="B92" s="119" t="s">
        <v>140</v>
      </c>
      <c r="C92" s="119"/>
      <c r="D92" s="119"/>
      <c r="E92" s="119"/>
      <c r="F92" s="119"/>
      <c r="G92" s="119"/>
      <c r="H92" s="80"/>
      <c r="I92" s="41"/>
      <c r="J92" s="46"/>
      <c r="K92" s="46"/>
      <c r="L92" s="46"/>
      <c r="M92" s="46">
        <f t="shared" si="14"/>
        <v>0</v>
      </c>
      <c r="N92" s="46">
        <f t="shared" si="14"/>
        <v>0</v>
      </c>
      <c r="O92" s="47">
        <f t="shared" si="15"/>
        <v>0</v>
      </c>
      <c r="P92" s="47">
        <f t="shared" si="15"/>
        <v>0</v>
      </c>
      <c r="Q92" s="47"/>
      <c r="R92" s="46">
        <f>O92+P92+Q92</f>
        <v>0</v>
      </c>
    </row>
    <row r="93" spans="1:18" s="38" customFormat="1" ht="15">
      <c r="A93" s="319" t="s">
        <v>141</v>
      </c>
      <c r="B93" s="320"/>
      <c r="C93" s="320"/>
      <c r="D93" s="320"/>
      <c r="E93" s="320"/>
      <c r="F93" s="320"/>
      <c r="G93" s="320"/>
      <c r="H93" s="321"/>
      <c r="I93" s="33"/>
      <c r="J93" s="34">
        <f>SUM(J87:J92)</f>
        <v>4352</v>
      </c>
      <c r="K93" s="34">
        <f>SUM(K87:K92)</f>
        <v>1696</v>
      </c>
      <c r="L93" s="34">
        <f>SUM(L87:L92)</f>
        <v>1000</v>
      </c>
      <c r="M93" s="34">
        <f>SUM(M87:M92)</f>
        <v>7048</v>
      </c>
      <c r="N93" s="34">
        <f>SUM(N87:N88)</f>
        <v>5316</v>
      </c>
      <c r="O93" s="81">
        <f>SUM(O87:O92)</f>
        <v>61465</v>
      </c>
      <c r="P93" s="81">
        <f>SUM(P87:P92)</f>
        <v>57995</v>
      </c>
      <c r="Q93" s="81">
        <f>SUM(Q87:Q92)</f>
        <v>0</v>
      </c>
      <c r="R93" s="43">
        <f>SUM(R87:R92)</f>
        <v>57995</v>
      </c>
    </row>
    <row r="94" spans="1:18" s="38" customFormat="1" ht="0.75" customHeight="1">
      <c r="A94" s="35"/>
      <c r="B94" s="33" t="s">
        <v>142</v>
      </c>
      <c r="C94" s="33"/>
      <c r="D94" s="33"/>
      <c r="E94" s="33"/>
      <c r="F94" s="33"/>
      <c r="G94" s="33"/>
      <c r="H94" s="33"/>
      <c r="I94" s="33"/>
      <c r="J94" s="34"/>
      <c r="K94" s="34"/>
      <c r="L94" s="34"/>
      <c r="M94" s="34"/>
      <c r="N94" s="34"/>
      <c r="O94" s="81"/>
      <c r="P94" s="81"/>
      <c r="Q94" s="81"/>
      <c r="R94" s="43"/>
    </row>
    <row r="95" spans="1:18">
      <c r="A95" s="134"/>
      <c r="B95" s="339" t="s">
        <v>143</v>
      </c>
      <c r="C95" s="340"/>
      <c r="D95" s="340"/>
      <c r="E95" s="340"/>
      <c r="F95" s="340"/>
      <c r="G95" s="340"/>
      <c r="H95" s="341"/>
      <c r="I95" s="41"/>
      <c r="J95" s="34">
        <f t="shared" ref="J95:R95" si="16">SUM(J86,J93)</f>
        <v>95675</v>
      </c>
      <c r="K95" s="34">
        <f t="shared" si="16"/>
        <v>1696</v>
      </c>
      <c r="L95" s="34">
        <f t="shared" si="16"/>
        <v>-5153</v>
      </c>
      <c r="M95" s="34">
        <f t="shared" si="16"/>
        <v>92218</v>
      </c>
      <c r="N95" s="34">
        <f t="shared" si="16"/>
        <v>89769</v>
      </c>
      <c r="O95" s="81">
        <f t="shared" si="16"/>
        <v>250680</v>
      </c>
      <c r="P95" s="81">
        <f t="shared" si="16"/>
        <v>282162</v>
      </c>
      <c r="Q95" s="81">
        <f t="shared" si="16"/>
        <v>7405</v>
      </c>
      <c r="R95" s="43">
        <f t="shared" si="16"/>
        <v>289567</v>
      </c>
    </row>
    <row r="96" spans="1:18">
      <c r="A96" s="134"/>
      <c r="B96" s="135" t="s">
        <v>144</v>
      </c>
      <c r="C96" s="136"/>
      <c r="D96" s="136"/>
      <c r="E96" s="136"/>
      <c r="F96" s="136"/>
      <c r="G96" s="136"/>
      <c r="H96" s="137"/>
      <c r="I96" s="71"/>
      <c r="J96" s="138"/>
      <c r="K96" s="138"/>
      <c r="L96" s="138"/>
      <c r="M96" s="138"/>
      <c r="N96" s="138"/>
      <c r="O96" s="81"/>
      <c r="P96" s="81"/>
      <c r="Q96" s="81"/>
      <c r="R96" s="43"/>
    </row>
    <row r="97" spans="1:18">
      <c r="A97" s="342" t="s">
        <v>145</v>
      </c>
      <c r="B97" s="314"/>
      <c r="C97" s="314"/>
      <c r="D97" s="314"/>
      <c r="E97" s="314"/>
      <c r="F97" s="314"/>
      <c r="G97" s="314"/>
      <c r="H97" s="314"/>
      <c r="I97" s="41"/>
      <c r="J97" s="34"/>
      <c r="K97" s="34"/>
      <c r="L97" s="34"/>
      <c r="M97" s="34"/>
      <c r="N97" s="34"/>
      <c r="O97" s="81"/>
      <c r="P97" s="81"/>
      <c r="Q97" s="81"/>
      <c r="R97" s="43"/>
    </row>
    <row r="98" spans="1:18" ht="15" thickBot="1">
      <c r="A98" s="139" t="s">
        <v>146</v>
      </c>
      <c r="B98" s="140" t="s">
        <v>147</v>
      </c>
      <c r="C98" s="140"/>
      <c r="D98" s="140"/>
      <c r="E98" s="140"/>
      <c r="F98" s="140"/>
      <c r="G98" s="140"/>
      <c r="H98" s="140"/>
      <c r="I98" s="140"/>
      <c r="J98" s="99"/>
      <c r="K98" s="99"/>
      <c r="L98" s="99"/>
      <c r="M98" s="99"/>
      <c r="N98" s="99"/>
      <c r="O98" s="101"/>
      <c r="P98" s="101"/>
      <c r="Q98" s="101"/>
      <c r="R98" s="100"/>
    </row>
    <row r="99" spans="1:18" s="32" customFormat="1" ht="16.5" thickBot="1">
      <c r="A99" s="141"/>
      <c r="B99" s="327" t="s">
        <v>148</v>
      </c>
      <c r="C99" s="328"/>
      <c r="D99" s="328"/>
      <c r="E99" s="328"/>
      <c r="F99" s="328"/>
      <c r="G99" s="328"/>
      <c r="H99" s="329"/>
      <c r="I99" s="102"/>
      <c r="J99" s="103">
        <f t="shared" ref="J99:R99" si="17">SUM(J95:J98)</f>
        <v>95675</v>
      </c>
      <c r="K99" s="103">
        <f t="shared" si="17"/>
        <v>1696</v>
      </c>
      <c r="L99" s="103">
        <f t="shared" si="17"/>
        <v>-5153</v>
      </c>
      <c r="M99" s="103">
        <f t="shared" si="17"/>
        <v>92218</v>
      </c>
      <c r="N99" s="103">
        <f t="shared" si="17"/>
        <v>89769</v>
      </c>
      <c r="O99" s="142">
        <f t="shared" si="17"/>
        <v>250680</v>
      </c>
      <c r="P99" s="142">
        <f t="shared" si="17"/>
        <v>282162</v>
      </c>
      <c r="Q99" s="142">
        <f t="shared" si="17"/>
        <v>7405</v>
      </c>
      <c r="R99" s="125">
        <f t="shared" si="17"/>
        <v>289567</v>
      </c>
    </row>
    <row r="100" spans="1:18" ht="13.5" customHeight="1">
      <c r="A100" s="143"/>
      <c r="B100" s="144" t="s">
        <v>149</v>
      </c>
      <c r="C100" s="145"/>
      <c r="D100" s="146"/>
      <c r="E100" s="146"/>
      <c r="F100" s="146"/>
      <c r="G100" s="146"/>
      <c r="H100" s="147"/>
      <c r="I100" s="110"/>
      <c r="J100" s="114">
        <v>23</v>
      </c>
      <c r="K100" s="114"/>
      <c r="L100" s="114"/>
      <c r="M100" s="114">
        <v>23</v>
      </c>
      <c r="N100" s="114">
        <v>23</v>
      </c>
      <c r="O100" s="149">
        <v>39</v>
      </c>
      <c r="P100" s="149">
        <v>39</v>
      </c>
      <c r="Q100" s="149"/>
      <c r="R100" s="148">
        <v>39</v>
      </c>
    </row>
    <row r="101" spans="1:18" ht="15">
      <c r="A101" s="38"/>
      <c r="B101" s="63"/>
      <c r="C101" s="63"/>
      <c r="D101" s="63"/>
      <c r="E101" s="63"/>
      <c r="F101" s="63"/>
      <c r="G101" s="63"/>
      <c r="H101" s="63"/>
      <c r="I101" s="63"/>
    </row>
    <row r="102" spans="1:18" ht="15">
      <c r="A102" s="38"/>
      <c r="B102" s="63"/>
      <c r="C102" s="63"/>
      <c r="D102" s="63"/>
      <c r="E102" s="63"/>
      <c r="F102" s="63"/>
      <c r="G102" s="63"/>
      <c r="H102" s="63"/>
      <c r="I102" s="63"/>
    </row>
    <row r="103" spans="1:18" ht="15">
      <c r="A103" s="38"/>
      <c r="B103" s="63"/>
      <c r="C103" s="63"/>
      <c r="D103" s="63"/>
      <c r="E103" s="63"/>
      <c r="F103" s="63"/>
      <c r="G103" s="63"/>
      <c r="H103" s="63"/>
      <c r="I103" s="63"/>
    </row>
    <row r="104" spans="1:18" ht="15">
      <c r="A104" s="38"/>
      <c r="B104" s="63"/>
      <c r="C104" s="63"/>
      <c r="D104" s="63"/>
      <c r="E104" s="63"/>
      <c r="F104" s="63"/>
      <c r="G104" s="63"/>
      <c r="H104" s="63"/>
      <c r="I104" s="63"/>
    </row>
    <row r="105" spans="1:18" ht="15">
      <c r="A105" s="38"/>
      <c r="B105" s="63"/>
      <c r="C105" s="63"/>
      <c r="D105" s="63"/>
      <c r="E105" s="63"/>
      <c r="F105" s="63"/>
      <c r="G105" s="63"/>
      <c r="H105" s="63"/>
      <c r="I105" s="63"/>
    </row>
    <row r="106" spans="1:18" ht="15">
      <c r="A106" s="38"/>
      <c r="B106" s="63"/>
      <c r="C106" s="63"/>
      <c r="D106" s="63"/>
      <c r="E106" s="63"/>
      <c r="F106" s="63"/>
      <c r="G106" s="63"/>
      <c r="H106" s="63"/>
      <c r="I106" s="63"/>
    </row>
    <row r="107" spans="1:18">
      <c r="B107" s="63"/>
      <c r="C107" s="63"/>
      <c r="D107" s="63"/>
      <c r="E107" s="63"/>
      <c r="F107" s="63"/>
      <c r="G107" s="63"/>
      <c r="H107" s="63"/>
      <c r="I107" s="63"/>
    </row>
    <row r="108" spans="1:18">
      <c r="B108" s="63"/>
      <c r="C108" s="63"/>
      <c r="D108" s="63"/>
      <c r="E108" s="63"/>
      <c r="F108" s="63"/>
      <c r="G108" s="63"/>
      <c r="H108" s="63"/>
      <c r="I108" s="63"/>
    </row>
    <row r="109" spans="1:18">
      <c r="B109" s="63"/>
      <c r="C109" s="63"/>
      <c r="D109" s="63"/>
      <c r="E109" s="63"/>
      <c r="F109" s="63"/>
      <c r="G109" s="63"/>
      <c r="H109" s="63"/>
      <c r="I109" s="63"/>
    </row>
    <row r="110" spans="1:18">
      <c r="B110" s="63"/>
      <c r="C110" s="63"/>
      <c r="D110" s="63"/>
      <c r="E110" s="63"/>
      <c r="F110" s="63"/>
      <c r="G110" s="63"/>
      <c r="H110" s="63"/>
      <c r="I110" s="63"/>
    </row>
    <row r="111" spans="1:18">
      <c r="B111" s="63"/>
      <c r="C111" s="63"/>
      <c r="D111" s="63"/>
      <c r="E111" s="63"/>
      <c r="F111" s="63"/>
      <c r="G111" s="63"/>
      <c r="H111" s="63"/>
      <c r="I111" s="63"/>
    </row>
    <row r="112" spans="1:18">
      <c r="B112" s="63"/>
      <c r="C112" s="63"/>
      <c r="D112" s="63"/>
      <c r="E112" s="63"/>
      <c r="F112" s="63"/>
      <c r="G112" s="63"/>
      <c r="H112" s="63"/>
      <c r="I112" s="63"/>
    </row>
    <row r="113" spans="2:9">
      <c r="B113" s="63"/>
      <c r="C113" s="63"/>
      <c r="D113" s="63"/>
      <c r="E113" s="63"/>
      <c r="F113" s="63"/>
      <c r="G113" s="63"/>
      <c r="H113" s="63"/>
      <c r="I113" s="63"/>
    </row>
    <row r="114" spans="2:9">
      <c r="B114" s="63"/>
      <c r="C114" s="63"/>
      <c r="D114" s="63"/>
      <c r="E114" s="63"/>
      <c r="F114" s="63"/>
      <c r="G114" s="63"/>
      <c r="H114" s="63"/>
      <c r="I114" s="63"/>
    </row>
    <row r="115" spans="2:9">
      <c r="B115" s="63"/>
      <c r="C115" s="63"/>
      <c r="D115" s="63"/>
      <c r="E115" s="63"/>
      <c r="F115" s="63"/>
      <c r="G115" s="63"/>
      <c r="H115" s="63"/>
      <c r="I115" s="63"/>
    </row>
    <row r="116" spans="2:9">
      <c r="B116" s="63"/>
      <c r="C116" s="63"/>
      <c r="D116" s="63"/>
      <c r="E116" s="63"/>
      <c r="F116" s="63"/>
      <c r="G116" s="63"/>
      <c r="H116" s="63"/>
      <c r="I116" s="63"/>
    </row>
    <row r="117" spans="2:9">
      <c r="B117" s="63"/>
      <c r="C117" s="63"/>
      <c r="D117" s="63"/>
      <c r="E117" s="63"/>
      <c r="F117" s="63"/>
      <c r="G117" s="63"/>
      <c r="H117" s="63"/>
      <c r="I117" s="63"/>
    </row>
    <row r="118" spans="2:9">
      <c r="B118" s="63"/>
      <c r="C118" s="63"/>
      <c r="D118" s="63"/>
      <c r="E118" s="63"/>
      <c r="F118" s="63"/>
      <c r="G118" s="63"/>
      <c r="H118" s="63"/>
      <c r="I118" s="63"/>
    </row>
    <row r="119" spans="2:9">
      <c r="B119" s="63"/>
      <c r="C119" s="63"/>
      <c r="D119" s="63"/>
      <c r="E119" s="63"/>
      <c r="F119" s="63"/>
      <c r="G119" s="63"/>
      <c r="H119" s="63"/>
      <c r="I119" s="63"/>
    </row>
    <row r="120" spans="2:9">
      <c r="B120" s="63"/>
      <c r="C120" s="63"/>
      <c r="D120" s="63"/>
      <c r="E120" s="63"/>
      <c r="F120" s="63"/>
      <c r="G120" s="63"/>
      <c r="H120" s="63"/>
      <c r="I120" s="63"/>
    </row>
    <row r="121" spans="2:9">
      <c r="B121" s="63"/>
      <c r="C121" s="63"/>
      <c r="D121" s="63"/>
      <c r="E121" s="63"/>
      <c r="F121" s="63"/>
      <c r="G121" s="63"/>
      <c r="H121" s="63"/>
      <c r="I121" s="63"/>
    </row>
    <row r="122" spans="2:9">
      <c r="B122" s="63"/>
      <c r="C122" s="63"/>
      <c r="D122" s="63"/>
      <c r="E122" s="63"/>
      <c r="F122" s="63"/>
      <c r="G122" s="63"/>
      <c r="H122" s="63"/>
      <c r="I122" s="63"/>
    </row>
    <row r="123" spans="2:9">
      <c r="B123" s="63"/>
      <c r="C123" s="63"/>
      <c r="D123" s="63"/>
      <c r="E123" s="63"/>
      <c r="F123" s="63"/>
      <c r="G123" s="63"/>
      <c r="H123" s="63"/>
      <c r="I123" s="63"/>
    </row>
    <row r="124" spans="2:9">
      <c r="B124" s="63"/>
      <c r="C124" s="63"/>
      <c r="D124" s="63"/>
      <c r="E124" s="63"/>
      <c r="F124" s="63"/>
      <c r="G124" s="63"/>
      <c r="H124" s="63"/>
      <c r="I124" s="63"/>
    </row>
    <row r="125" spans="2:9">
      <c r="B125" s="63"/>
      <c r="C125" s="63"/>
      <c r="D125" s="63"/>
      <c r="E125" s="63"/>
      <c r="F125" s="63"/>
      <c r="G125" s="63"/>
      <c r="H125" s="63"/>
      <c r="I125" s="63"/>
    </row>
    <row r="126" spans="2:9">
      <c r="B126" s="63"/>
      <c r="C126" s="63"/>
      <c r="D126" s="63"/>
      <c r="E126" s="63"/>
      <c r="F126" s="63"/>
      <c r="G126" s="63"/>
      <c r="H126" s="63"/>
      <c r="I126" s="63"/>
    </row>
    <row r="127" spans="2:9">
      <c r="B127" s="63"/>
      <c r="C127" s="63"/>
      <c r="D127" s="63"/>
      <c r="E127" s="63"/>
      <c r="F127" s="63"/>
      <c r="G127" s="63"/>
      <c r="H127" s="63"/>
      <c r="I127" s="63"/>
    </row>
    <row r="128" spans="2:9">
      <c r="B128" s="63"/>
      <c r="C128" s="63"/>
      <c r="D128" s="63"/>
      <c r="E128" s="63"/>
      <c r="F128" s="63"/>
      <c r="G128" s="63"/>
      <c r="H128" s="63"/>
      <c r="I128" s="63"/>
    </row>
    <row r="129" spans="2:9">
      <c r="B129" s="63"/>
      <c r="C129" s="63"/>
      <c r="D129" s="63"/>
      <c r="E129" s="63"/>
      <c r="F129" s="63"/>
      <c r="G129" s="63"/>
      <c r="H129" s="63"/>
      <c r="I129" s="63"/>
    </row>
    <row r="130" spans="2:9">
      <c r="B130" s="63"/>
      <c r="C130" s="63"/>
      <c r="D130" s="63"/>
      <c r="E130" s="63"/>
      <c r="F130" s="63"/>
      <c r="G130" s="63"/>
      <c r="H130" s="63"/>
      <c r="I130" s="63"/>
    </row>
    <row r="131" spans="2:9">
      <c r="B131" s="63"/>
      <c r="C131" s="63"/>
      <c r="D131" s="63"/>
      <c r="E131" s="63"/>
      <c r="F131" s="63"/>
      <c r="G131" s="63"/>
      <c r="H131" s="63"/>
      <c r="I131" s="63"/>
    </row>
    <row r="132" spans="2:9">
      <c r="B132" s="63"/>
      <c r="C132" s="63"/>
      <c r="D132" s="63"/>
      <c r="E132" s="63"/>
      <c r="F132" s="63"/>
      <c r="G132" s="63"/>
      <c r="H132" s="63"/>
      <c r="I132" s="63"/>
    </row>
    <row r="133" spans="2:9">
      <c r="B133" s="63"/>
      <c r="C133" s="63"/>
      <c r="D133" s="63"/>
      <c r="E133" s="63"/>
      <c r="F133" s="63"/>
      <c r="G133" s="63"/>
      <c r="H133" s="63"/>
      <c r="I133" s="63"/>
    </row>
    <row r="134" spans="2:9">
      <c r="B134" s="63"/>
      <c r="C134" s="63"/>
      <c r="D134" s="63"/>
      <c r="E134" s="63"/>
      <c r="F134" s="63"/>
      <c r="G134" s="63"/>
      <c r="H134" s="63"/>
      <c r="I134" s="63"/>
    </row>
    <row r="135" spans="2:9">
      <c r="B135" s="63"/>
      <c r="C135" s="63"/>
      <c r="D135" s="63"/>
      <c r="E135" s="63"/>
      <c r="F135" s="63"/>
      <c r="G135" s="63"/>
      <c r="H135" s="63"/>
      <c r="I135" s="63"/>
    </row>
    <row r="136" spans="2:9">
      <c r="B136" s="63"/>
      <c r="C136" s="63"/>
      <c r="D136" s="63"/>
      <c r="E136" s="63"/>
      <c r="F136" s="63"/>
      <c r="G136" s="63"/>
      <c r="H136" s="63"/>
      <c r="I136" s="63"/>
    </row>
    <row r="137" spans="2:9">
      <c r="B137" s="63"/>
      <c r="C137" s="63"/>
      <c r="D137" s="63"/>
      <c r="E137" s="63"/>
      <c r="F137" s="63"/>
      <c r="G137" s="63"/>
      <c r="H137" s="63"/>
      <c r="I137" s="63"/>
    </row>
    <row r="138" spans="2:9">
      <c r="B138" s="63"/>
      <c r="C138" s="63"/>
      <c r="D138" s="63"/>
      <c r="E138" s="63"/>
      <c r="F138" s="63"/>
      <c r="G138" s="63"/>
      <c r="H138" s="63"/>
      <c r="I138" s="63"/>
    </row>
    <row r="139" spans="2:9">
      <c r="B139" s="63"/>
      <c r="C139" s="63"/>
      <c r="D139" s="63"/>
      <c r="E139" s="63"/>
      <c r="F139" s="63"/>
      <c r="G139" s="63"/>
      <c r="H139" s="63"/>
      <c r="I139" s="63"/>
    </row>
    <row r="140" spans="2:9">
      <c r="B140" s="63"/>
      <c r="C140" s="63"/>
      <c r="D140" s="63"/>
      <c r="E140" s="63"/>
      <c r="F140" s="63"/>
      <c r="G140" s="63"/>
      <c r="H140" s="63"/>
      <c r="I140" s="63"/>
    </row>
    <row r="141" spans="2:9">
      <c r="B141" s="63"/>
      <c r="C141" s="63"/>
      <c r="D141" s="63"/>
      <c r="E141" s="63"/>
      <c r="F141" s="63"/>
      <c r="G141" s="63"/>
      <c r="H141" s="63"/>
      <c r="I141" s="63"/>
    </row>
    <row r="142" spans="2:9">
      <c r="B142" s="63"/>
      <c r="C142" s="63"/>
      <c r="D142" s="63"/>
      <c r="E142" s="63"/>
      <c r="F142" s="63"/>
      <c r="G142" s="63"/>
      <c r="H142" s="63"/>
      <c r="I142" s="63"/>
    </row>
    <row r="143" spans="2:9">
      <c r="B143" s="63"/>
      <c r="C143" s="63"/>
      <c r="D143" s="63"/>
      <c r="E143" s="63"/>
      <c r="F143" s="63"/>
      <c r="G143" s="63"/>
      <c r="H143" s="63"/>
      <c r="I143" s="63"/>
    </row>
    <row r="144" spans="2:9">
      <c r="B144" s="63"/>
      <c r="C144" s="63"/>
      <c r="D144" s="63"/>
      <c r="E144" s="63"/>
      <c r="F144" s="63"/>
      <c r="G144" s="63"/>
      <c r="H144" s="63"/>
      <c r="I144" s="63"/>
    </row>
    <row r="145" spans="2:9">
      <c r="B145" s="63"/>
      <c r="C145" s="63"/>
      <c r="D145" s="63"/>
      <c r="E145" s="63"/>
      <c r="F145" s="63"/>
      <c r="G145" s="63"/>
      <c r="H145" s="63"/>
      <c r="I145" s="63"/>
    </row>
    <row r="146" spans="2:9">
      <c r="B146" s="63"/>
      <c r="C146" s="63"/>
      <c r="D146" s="63"/>
      <c r="E146" s="63"/>
      <c r="F146" s="63"/>
      <c r="G146" s="63"/>
      <c r="H146" s="63"/>
      <c r="I146" s="63"/>
    </row>
    <row r="147" spans="2:9">
      <c r="B147" s="63"/>
      <c r="C147" s="63"/>
      <c r="D147" s="63"/>
      <c r="E147" s="63"/>
      <c r="F147" s="63"/>
      <c r="G147" s="63"/>
      <c r="H147" s="63"/>
      <c r="I147" s="63"/>
    </row>
    <row r="148" spans="2:9">
      <c r="B148" s="63"/>
      <c r="C148" s="63"/>
      <c r="D148" s="63"/>
      <c r="E148" s="63"/>
      <c r="F148" s="63"/>
      <c r="G148" s="63"/>
      <c r="H148" s="63"/>
      <c r="I148" s="63"/>
    </row>
    <row r="149" spans="2:9">
      <c r="B149" s="63"/>
      <c r="C149" s="63"/>
      <c r="D149" s="63"/>
      <c r="E149" s="63"/>
      <c r="F149" s="63"/>
      <c r="G149" s="63"/>
      <c r="H149" s="63"/>
      <c r="I149" s="63"/>
    </row>
    <row r="150" spans="2:9">
      <c r="B150" s="63"/>
      <c r="C150" s="63"/>
      <c r="D150" s="63"/>
      <c r="E150" s="63"/>
      <c r="F150" s="63"/>
      <c r="G150" s="63"/>
      <c r="H150" s="63"/>
      <c r="I150" s="63"/>
    </row>
  </sheetData>
  <mergeCells count="30">
    <mergeCell ref="B99:H99"/>
    <mergeCell ref="O76:O77"/>
    <mergeCell ref="B80:H80"/>
    <mergeCell ref="C91:H91"/>
    <mergeCell ref="B89:H89"/>
    <mergeCell ref="A76:H77"/>
    <mergeCell ref="B95:H95"/>
    <mergeCell ref="A97:H97"/>
    <mergeCell ref="A93:H93"/>
    <mergeCell ref="A74:H74"/>
    <mergeCell ref="A13:H13"/>
    <mergeCell ref="P76:R76"/>
    <mergeCell ref="B71:H71"/>
    <mergeCell ref="A7:H8"/>
    <mergeCell ref="P7:R7"/>
    <mergeCell ref="C36:G36"/>
    <mergeCell ref="C39:H39"/>
    <mergeCell ref="B67:H67"/>
    <mergeCell ref="B68:H68"/>
    <mergeCell ref="B29:H29"/>
    <mergeCell ref="O7:O8"/>
    <mergeCell ref="C9:H9"/>
    <mergeCell ref="D10:H10"/>
    <mergeCell ref="C11:H11"/>
    <mergeCell ref="C12:H12"/>
    <mergeCell ref="A4:R4"/>
    <mergeCell ref="A1:O1"/>
    <mergeCell ref="P1:AH1"/>
    <mergeCell ref="A2:R2"/>
    <mergeCell ref="A3:O3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9" orientation="portrait" verticalDpi="300" r:id="rId1"/>
  <headerFooter alignWithMargins="0">
    <oddHeader>&amp;C&amp;P. oldal</oddHeader>
  </headerFooter>
  <rowBreaks count="1" manualBreakCount="1">
    <brk id="75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Layout" topLeftCell="A22" zoomScaleNormal="90" workbookViewId="0">
      <selection activeCell="D2" sqref="D2"/>
    </sheetView>
  </sheetViews>
  <sheetFormatPr defaultRowHeight="12"/>
  <cols>
    <col min="1" max="1" width="53.85546875" style="1" customWidth="1"/>
    <col min="2" max="2" width="10.85546875" style="1" customWidth="1"/>
    <col min="3" max="3" width="10.42578125" style="1" customWidth="1"/>
    <col min="4" max="4" width="9.85546875" style="1" customWidth="1"/>
    <col min="5" max="5" width="10.42578125" style="1" customWidth="1"/>
    <col min="6" max="6" width="9" style="2" customWidth="1"/>
    <col min="7" max="7" width="7.140625" style="2" customWidth="1"/>
    <col min="8" max="13" width="9.140625" style="2"/>
    <col min="14" max="16384" width="9.140625" style="1"/>
  </cols>
  <sheetData>
    <row r="1" spans="1:13" ht="12.75" customHeight="1">
      <c r="A1" s="19"/>
      <c r="B1" s="343"/>
      <c r="C1" s="343"/>
      <c r="D1" s="343"/>
      <c r="E1" s="343"/>
      <c r="M1" s="1"/>
    </row>
    <row r="2" spans="1:13" s="6" customFormat="1" ht="42" customHeight="1" thickBot="1">
      <c r="A2" s="28" t="s">
        <v>29</v>
      </c>
      <c r="B2" s="21" t="s">
        <v>287</v>
      </c>
      <c r="C2" s="21" t="s">
        <v>311</v>
      </c>
      <c r="D2" s="20" t="s">
        <v>312</v>
      </c>
      <c r="E2" s="21" t="s">
        <v>290</v>
      </c>
      <c r="F2" s="7"/>
      <c r="G2" s="7"/>
      <c r="H2" s="7"/>
      <c r="I2" s="7"/>
      <c r="J2" s="7"/>
      <c r="K2" s="7"/>
      <c r="L2" s="7"/>
    </row>
    <row r="3" spans="1:13" ht="13.5" customHeight="1">
      <c r="A3" s="17" t="s">
        <v>28</v>
      </c>
      <c r="B3" s="9">
        <f>B4+B5+B11</f>
        <v>8034079</v>
      </c>
      <c r="C3" s="9">
        <f>C4+C5+C11</f>
        <v>14795079</v>
      </c>
      <c r="D3" s="9">
        <f>D4+D5+D11</f>
        <v>0</v>
      </c>
      <c r="E3" s="9">
        <f>E4+E5+E11</f>
        <v>14795079</v>
      </c>
      <c r="L3" s="1"/>
      <c r="M3" s="1"/>
    </row>
    <row r="4" spans="1:13" ht="13.5" customHeight="1">
      <c r="A4" s="14" t="s">
        <v>27</v>
      </c>
      <c r="B4" s="9">
        <v>10717200</v>
      </c>
      <c r="C4" s="9">
        <v>17478200</v>
      </c>
      <c r="D4" s="9"/>
      <c r="E4" s="9">
        <v>17478200</v>
      </c>
      <c r="F4" s="8"/>
      <c r="G4" s="8"/>
      <c r="H4" s="8"/>
      <c r="L4" s="1"/>
      <c r="M4" s="1"/>
    </row>
    <row r="5" spans="1:13" ht="13.5" customHeight="1">
      <c r="A5" s="14" t="s">
        <v>26</v>
      </c>
      <c r="B5" s="9">
        <f>B6+B7+B8+B9-B10</f>
        <v>-5683121</v>
      </c>
      <c r="C5" s="9">
        <f>C6+C7+C8+C9-C10</f>
        <v>-5683121</v>
      </c>
      <c r="D5" s="9"/>
      <c r="E5" s="9">
        <f>E6+E7+E8+E9-E10</f>
        <v>-5683121</v>
      </c>
      <c r="F5" s="8"/>
      <c r="G5" s="8"/>
      <c r="H5" s="8"/>
      <c r="L5" s="1"/>
      <c r="M5" s="1"/>
    </row>
    <row r="6" spans="1:13" ht="13.5" customHeight="1">
      <c r="A6" s="14" t="s">
        <v>25</v>
      </c>
      <c r="B6" s="9">
        <v>3372542</v>
      </c>
      <c r="C6" s="9">
        <v>3372542</v>
      </c>
      <c r="D6" s="9"/>
      <c r="E6" s="9">
        <v>3372542</v>
      </c>
      <c r="F6" s="8"/>
      <c r="G6" s="8"/>
      <c r="H6" s="8"/>
      <c r="L6" s="1"/>
      <c r="M6" s="1"/>
    </row>
    <row r="7" spans="1:13" ht="13.5" customHeight="1">
      <c r="A7" s="14" t="s">
        <v>24</v>
      </c>
      <c r="B7" s="9">
        <v>2207631</v>
      </c>
      <c r="C7" s="9">
        <v>2207631</v>
      </c>
      <c r="D7" s="9"/>
      <c r="E7" s="9">
        <v>2207631</v>
      </c>
      <c r="F7" s="8"/>
      <c r="G7" s="8"/>
      <c r="H7" s="8"/>
      <c r="L7" s="1"/>
      <c r="M7" s="1"/>
    </row>
    <row r="8" spans="1:13" ht="13.5" customHeight="1">
      <c r="A8" s="14" t="s">
        <v>23</v>
      </c>
      <c r="B8" s="9">
        <v>391131</v>
      </c>
      <c r="C8" s="9">
        <v>391131</v>
      </c>
      <c r="D8" s="9"/>
      <c r="E8" s="9">
        <v>391131</v>
      </c>
      <c r="F8" s="8"/>
      <c r="G8" s="8"/>
      <c r="H8" s="8"/>
      <c r="L8" s="1"/>
      <c r="M8" s="1"/>
    </row>
    <row r="9" spans="1:13" ht="13.5" customHeight="1">
      <c r="A9" s="14" t="s">
        <v>22</v>
      </c>
      <c r="B9" s="9">
        <v>773455</v>
      </c>
      <c r="C9" s="9">
        <v>773455</v>
      </c>
      <c r="D9" s="9"/>
      <c r="E9" s="9">
        <v>773455</v>
      </c>
      <c r="F9" s="8"/>
      <c r="G9" s="8"/>
      <c r="H9" s="8"/>
      <c r="L9" s="1"/>
      <c r="M9" s="1"/>
    </row>
    <row r="10" spans="1:13" ht="13.5" customHeight="1">
      <c r="A10" s="14" t="s">
        <v>21</v>
      </c>
      <c r="B10" s="9">
        <v>12427880</v>
      </c>
      <c r="C10" s="9">
        <v>12427880</v>
      </c>
      <c r="D10" s="9"/>
      <c r="E10" s="9">
        <v>12427880</v>
      </c>
      <c r="F10" s="8"/>
      <c r="G10" s="8"/>
      <c r="H10" s="8"/>
      <c r="L10" s="1"/>
      <c r="M10" s="1"/>
    </row>
    <row r="11" spans="1:13" ht="13.5" customHeight="1">
      <c r="A11" s="14" t="s">
        <v>20</v>
      </c>
      <c r="B11" s="9">
        <v>3000000</v>
      </c>
      <c r="C11" s="9">
        <v>3000000</v>
      </c>
      <c r="D11" s="9"/>
      <c r="E11" s="9">
        <v>3000000</v>
      </c>
      <c r="F11" s="8"/>
      <c r="G11" s="8"/>
      <c r="H11" s="8"/>
      <c r="L11" s="1"/>
      <c r="M11" s="1"/>
    </row>
    <row r="12" spans="1:13" ht="13.5" customHeight="1">
      <c r="A12" s="17" t="s">
        <v>19</v>
      </c>
      <c r="B12" s="9"/>
      <c r="C12" s="9"/>
      <c r="D12" s="9"/>
      <c r="E12" s="9"/>
      <c r="F12" s="8"/>
      <c r="G12" s="8"/>
      <c r="H12" s="8"/>
      <c r="L12" s="1"/>
      <c r="M12" s="1"/>
    </row>
    <row r="13" spans="1:13" ht="24.95" customHeight="1">
      <c r="A13" s="12" t="s">
        <v>18</v>
      </c>
      <c r="B13" s="9">
        <f>B14+B15</f>
        <v>23920000</v>
      </c>
      <c r="C13" s="9">
        <f>C14+C15</f>
        <v>23920000</v>
      </c>
      <c r="D13" s="9">
        <f>D14+D15</f>
        <v>1842000</v>
      </c>
      <c r="E13" s="9">
        <f>E14+E15</f>
        <v>25762000</v>
      </c>
      <c r="F13" s="8"/>
      <c r="G13" s="8"/>
      <c r="H13" s="8"/>
      <c r="L13" s="1"/>
      <c r="M13" s="1"/>
    </row>
    <row r="14" spans="1:13" ht="15" customHeight="1">
      <c r="A14" s="12" t="s">
        <v>17</v>
      </c>
      <c r="B14" s="9">
        <v>17936000</v>
      </c>
      <c r="C14" s="9">
        <v>17936000</v>
      </c>
      <c r="D14" s="9">
        <v>1842000</v>
      </c>
      <c r="E14" s="9">
        <v>19778000</v>
      </c>
      <c r="F14" s="344"/>
      <c r="G14" s="8"/>
      <c r="H14" s="8"/>
      <c r="L14" s="1"/>
      <c r="M14" s="1"/>
    </row>
    <row r="15" spans="1:13" ht="24.95" customHeight="1">
      <c r="A15" s="12" t="s">
        <v>16</v>
      </c>
      <c r="B15" s="9">
        <v>5984000</v>
      </c>
      <c r="C15" s="9">
        <v>5984000</v>
      </c>
      <c r="D15" s="9"/>
      <c r="E15" s="9">
        <v>5984000</v>
      </c>
      <c r="F15" s="344"/>
      <c r="G15" s="8"/>
      <c r="H15" s="8"/>
      <c r="L15" s="1"/>
      <c r="M15" s="1"/>
    </row>
    <row r="16" spans="1:13" ht="13.5" customHeight="1">
      <c r="A16" s="14" t="s">
        <v>15</v>
      </c>
      <c r="B16" s="9">
        <v>3564000</v>
      </c>
      <c r="C16" s="9">
        <v>3564000</v>
      </c>
      <c r="D16" s="9"/>
      <c r="E16" s="9">
        <v>3564000</v>
      </c>
      <c r="F16" s="8"/>
      <c r="G16" s="8"/>
      <c r="H16" s="8"/>
      <c r="L16" s="1"/>
      <c r="M16" s="1"/>
    </row>
    <row r="17" spans="1:13" ht="13.5" customHeight="1">
      <c r="A17" s="14" t="s">
        <v>14</v>
      </c>
      <c r="B17" s="9">
        <v>7548000</v>
      </c>
      <c r="C17" s="9">
        <v>7548000</v>
      </c>
      <c r="D17" s="9">
        <v>1122000</v>
      </c>
      <c r="E17" s="9">
        <v>8670000</v>
      </c>
      <c r="F17" s="8"/>
      <c r="G17" s="8"/>
      <c r="H17" s="8"/>
      <c r="L17" s="1"/>
      <c r="M17" s="1"/>
    </row>
    <row r="18" spans="1:13" ht="13.5" customHeight="1">
      <c r="A18" s="18" t="s">
        <v>13</v>
      </c>
      <c r="B18" s="9">
        <v>0</v>
      </c>
      <c r="C18" s="9">
        <v>0</v>
      </c>
      <c r="D18" s="9"/>
      <c r="E18" s="9">
        <v>0</v>
      </c>
      <c r="F18" s="8"/>
      <c r="G18" s="8"/>
      <c r="H18" s="8"/>
      <c r="L18" s="1"/>
      <c r="M18" s="1"/>
    </row>
    <row r="19" spans="1:13" ht="13.5" customHeight="1">
      <c r="A19" s="18" t="s">
        <v>12</v>
      </c>
      <c r="B19" s="9">
        <v>0</v>
      </c>
      <c r="C19" s="9">
        <v>0</v>
      </c>
      <c r="D19" s="9"/>
      <c r="E19" s="9">
        <v>0</v>
      </c>
      <c r="F19" s="8"/>
      <c r="G19" s="8"/>
      <c r="H19" s="8"/>
      <c r="L19" s="1"/>
      <c r="M19" s="1"/>
    </row>
    <row r="20" spans="1:13" ht="13.5" customHeight="1">
      <c r="A20" s="18" t="s">
        <v>39</v>
      </c>
      <c r="B20" s="9">
        <v>3869000</v>
      </c>
      <c r="C20" s="9">
        <v>3869000</v>
      </c>
      <c r="D20" s="9"/>
      <c r="E20" s="9">
        <v>3869000</v>
      </c>
      <c r="F20" s="8"/>
      <c r="G20" s="8"/>
      <c r="H20" s="8"/>
      <c r="L20" s="1"/>
      <c r="M20" s="1"/>
    </row>
    <row r="21" spans="1:13" ht="13.5" customHeight="1">
      <c r="A21" s="17" t="s">
        <v>34</v>
      </c>
      <c r="B21" s="9">
        <f>B22+B23+B26</f>
        <v>3609057</v>
      </c>
      <c r="C21" s="9">
        <f>C22+C23+C26</f>
        <v>3609057</v>
      </c>
      <c r="D21" s="9">
        <f>D22+D23+D26</f>
        <v>1263000</v>
      </c>
      <c r="E21" s="9">
        <f>E22+E23+E26</f>
        <v>4872057</v>
      </c>
      <c r="F21" s="8"/>
      <c r="G21" s="8"/>
      <c r="H21" s="8"/>
      <c r="L21" s="1"/>
      <c r="M21" s="1"/>
    </row>
    <row r="22" spans="1:13" ht="13.5" customHeight="1">
      <c r="A22" s="14" t="s">
        <v>11</v>
      </c>
      <c r="B22" s="9">
        <v>2200000</v>
      </c>
      <c r="C22" s="9">
        <v>2200000</v>
      </c>
      <c r="D22" s="9"/>
      <c r="E22" s="9">
        <v>3463000</v>
      </c>
      <c r="F22" s="8"/>
      <c r="G22" s="8"/>
      <c r="H22" s="8"/>
      <c r="L22" s="1"/>
      <c r="M22" s="1"/>
    </row>
    <row r="23" spans="1:13" ht="13.5" customHeight="1">
      <c r="A23" s="14" t="s">
        <v>10</v>
      </c>
      <c r="B23" s="9">
        <v>1021057</v>
      </c>
      <c r="C23" s="9">
        <v>1021057</v>
      </c>
      <c r="D23" s="9">
        <v>1263000</v>
      </c>
      <c r="E23" s="9">
        <v>1021057</v>
      </c>
      <c r="F23" s="8"/>
      <c r="G23" s="8"/>
      <c r="H23" s="8"/>
      <c r="L23" s="1"/>
      <c r="M23" s="1"/>
    </row>
    <row r="24" spans="1:13" ht="13.5" customHeight="1">
      <c r="A24" s="14" t="s">
        <v>9</v>
      </c>
      <c r="B24" s="9"/>
      <c r="C24" s="9"/>
      <c r="D24" s="9"/>
      <c r="E24" s="9"/>
      <c r="F24" s="8"/>
      <c r="G24" s="8"/>
      <c r="H24" s="8"/>
      <c r="L24" s="1"/>
      <c r="M24" s="1"/>
    </row>
    <row r="25" spans="1:13" ht="13.5" customHeight="1">
      <c r="A25" s="14" t="s">
        <v>8</v>
      </c>
      <c r="B25" s="9"/>
      <c r="C25" s="9"/>
      <c r="D25" s="9"/>
      <c r="E25" s="9"/>
      <c r="F25" s="8"/>
      <c r="G25" s="8"/>
      <c r="H25" s="8"/>
      <c r="L25" s="1"/>
      <c r="M25" s="1"/>
    </row>
    <row r="26" spans="1:13" ht="13.5" customHeight="1">
      <c r="A26" s="14" t="s">
        <v>7</v>
      </c>
      <c r="B26" s="9">
        <v>388000</v>
      </c>
      <c r="C26" s="9">
        <v>388000</v>
      </c>
      <c r="D26" s="9"/>
      <c r="E26" s="9">
        <v>388000</v>
      </c>
      <c r="F26" s="8"/>
      <c r="G26" s="16"/>
      <c r="H26" s="8"/>
      <c r="L26" s="1"/>
      <c r="M26" s="1"/>
    </row>
    <row r="27" spans="1:13" ht="13.5" customHeight="1">
      <c r="A27" s="14" t="s">
        <v>6</v>
      </c>
      <c r="B27" s="9"/>
      <c r="C27" s="9"/>
      <c r="D27" s="9"/>
      <c r="E27" s="9"/>
      <c r="F27" s="8"/>
      <c r="G27" s="16"/>
      <c r="H27" s="8"/>
      <c r="L27" s="1"/>
      <c r="M27" s="1"/>
    </row>
    <row r="28" spans="1:13" ht="13.5" customHeight="1">
      <c r="A28" s="12" t="s">
        <v>30</v>
      </c>
      <c r="B28" s="9"/>
      <c r="C28" s="9"/>
      <c r="D28" s="9"/>
      <c r="E28" s="9"/>
      <c r="F28" s="8"/>
      <c r="G28" s="16"/>
      <c r="H28" s="8"/>
      <c r="L28" s="1"/>
      <c r="M28" s="1"/>
    </row>
    <row r="29" spans="1:13" ht="13.5" customHeight="1">
      <c r="A29" s="12" t="s">
        <v>31</v>
      </c>
      <c r="B29" s="9"/>
      <c r="C29" s="9"/>
      <c r="D29" s="9"/>
      <c r="E29" s="9"/>
      <c r="F29" s="8"/>
      <c r="G29" s="16"/>
      <c r="H29" s="8"/>
      <c r="L29" s="1"/>
      <c r="M29" s="1"/>
    </row>
    <row r="30" spans="1:13" ht="13.5" customHeight="1">
      <c r="A30" s="12" t="s">
        <v>32</v>
      </c>
      <c r="B30" s="9"/>
      <c r="C30" s="9"/>
      <c r="D30" s="9"/>
      <c r="E30" s="9"/>
      <c r="F30" s="8"/>
      <c r="G30" s="16"/>
      <c r="H30" s="8"/>
      <c r="L30" s="1"/>
      <c r="M30" s="1"/>
    </row>
    <row r="31" spans="1:13" ht="13.5" customHeight="1">
      <c r="A31" s="13" t="s">
        <v>310</v>
      </c>
      <c r="B31" s="9"/>
      <c r="C31" s="9"/>
      <c r="D31" s="9"/>
      <c r="E31" s="9"/>
      <c r="F31" s="8"/>
      <c r="G31" s="16"/>
      <c r="H31" s="8"/>
      <c r="L31" s="1"/>
      <c r="M31" s="1"/>
    </row>
    <row r="32" spans="1:13" ht="15" customHeight="1">
      <c r="A32" s="12" t="s">
        <v>5</v>
      </c>
      <c r="B32" s="9"/>
      <c r="C32" s="9"/>
      <c r="D32" s="9"/>
      <c r="E32" s="9"/>
      <c r="F32" s="8"/>
      <c r="G32" s="16"/>
      <c r="H32" s="8"/>
      <c r="L32" s="1"/>
      <c r="M32" s="1"/>
    </row>
    <row r="33" spans="1:13" ht="13.5" customHeight="1">
      <c r="A33" s="14" t="s">
        <v>33</v>
      </c>
      <c r="B33" s="9"/>
      <c r="C33" s="9"/>
      <c r="D33" s="9"/>
      <c r="E33" s="9"/>
      <c r="G33" s="15"/>
    </row>
    <row r="34" spans="1:13" ht="24.75" customHeight="1">
      <c r="A34" s="12" t="s">
        <v>38</v>
      </c>
      <c r="B34" s="9"/>
      <c r="C34" s="9"/>
      <c r="D34" s="9"/>
      <c r="E34" s="9"/>
      <c r="G34" s="15"/>
    </row>
    <row r="35" spans="1:13" ht="24.95" customHeight="1">
      <c r="A35" s="12" t="s">
        <v>4</v>
      </c>
      <c r="B35" s="9">
        <v>0</v>
      </c>
      <c r="C35" s="9">
        <v>0</v>
      </c>
      <c r="D35" s="9"/>
      <c r="E35" s="9">
        <v>0</v>
      </c>
    </row>
    <row r="36" spans="1:13" ht="15" customHeight="1">
      <c r="A36" s="12" t="s">
        <v>3</v>
      </c>
      <c r="B36" s="9">
        <v>0</v>
      </c>
      <c r="C36" s="9">
        <v>0</v>
      </c>
      <c r="D36" s="9"/>
      <c r="E36" s="9">
        <v>0</v>
      </c>
      <c r="G36" s="8"/>
      <c r="I36" s="8"/>
    </row>
    <row r="37" spans="1:13" ht="13.5" customHeight="1">
      <c r="A37" s="14" t="s">
        <v>2</v>
      </c>
      <c r="B37" s="9"/>
      <c r="C37" s="9"/>
      <c r="D37" s="9"/>
      <c r="E37" s="9"/>
      <c r="G37" s="8"/>
    </row>
    <row r="38" spans="1:13" ht="13.5" customHeight="1">
      <c r="A38" s="13" t="s">
        <v>1</v>
      </c>
      <c r="B38" s="9">
        <f>B39</f>
        <v>999780</v>
      </c>
      <c r="C38" s="9">
        <f>C39</f>
        <v>999780</v>
      </c>
      <c r="D38" s="11"/>
      <c r="E38" s="9">
        <f>E39</f>
        <v>999780</v>
      </c>
      <c r="G38" s="8"/>
    </row>
    <row r="39" spans="1:13" ht="13.5" customHeight="1">
      <c r="A39" s="12" t="s">
        <v>35</v>
      </c>
      <c r="B39" s="9">
        <v>999780</v>
      </c>
      <c r="C39" s="9">
        <v>999780</v>
      </c>
      <c r="D39" s="11"/>
      <c r="E39" s="9">
        <v>999780</v>
      </c>
      <c r="G39" s="8"/>
    </row>
    <row r="40" spans="1:13" ht="15" customHeight="1">
      <c r="A40" s="10" t="s">
        <v>36</v>
      </c>
      <c r="B40" s="9"/>
      <c r="C40" s="9"/>
      <c r="D40" s="9"/>
      <c r="E40" s="9"/>
      <c r="G40" s="8"/>
    </row>
    <row r="41" spans="1:13" ht="15" customHeight="1">
      <c r="A41" s="10" t="s">
        <v>37</v>
      </c>
      <c r="B41" s="9">
        <v>769800</v>
      </c>
      <c r="C41" s="9">
        <v>854800</v>
      </c>
      <c r="D41" s="9">
        <v>405000</v>
      </c>
      <c r="E41" s="9">
        <v>1259800</v>
      </c>
      <c r="G41" s="8"/>
    </row>
    <row r="42" spans="1:13" ht="15" customHeight="1" thickBot="1">
      <c r="A42" s="24" t="s">
        <v>288</v>
      </c>
      <c r="B42" s="25"/>
      <c r="C42" s="25">
        <v>2079000</v>
      </c>
      <c r="D42" s="25">
        <v>2773000</v>
      </c>
      <c r="E42" s="25">
        <v>4852000</v>
      </c>
      <c r="G42" s="8"/>
    </row>
    <row r="43" spans="1:13" s="6" customFormat="1" ht="13.5" customHeight="1" thickBot="1">
      <c r="A43" s="26" t="s">
        <v>0</v>
      </c>
      <c r="B43" s="27">
        <f>B3+B13+B16+B17+B20+B21+B38+B41</f>
        <v>52313716</v>
      </c>
      <c r="C43" s="27">
        <f>C3+C13+C16+C17+C20+C21+C38+C41+C42</f>
        <v>61238716</v>
      </c>
      <c r="D43" s="27">
        <f>D3+D13+D16+D17+D20+D21+D38+D41+D42</f>
        <v>7405000</v>
      </c>
      <c r="E43" s="27">
        <f>E3+E13+E16+E17+E20+E21+E38+E41+E42</f>
        <v>68643716</v>
      </c>
      <c r="F43" s="7"/>
      <c r="G43" s="7"/>
      <c r="H43" s="7"/>
      <c r="I43" s="7"/>
      <c r="J43" s="7"/>
      <c r="K43" s="7"/>
      <c r="L43" s="7"/>
      <c r="M43" s="7"/>
    </row>
    <row r="44" spans="1:13" ht="12.75" customHeight="1">
      <c r="A44" s="5"/>
      <c r="B44" s="5"/>
      <c r="C44" s="5"/>
      <c r="D44" s="5"/>
      <c r="E44" s="4"/>
    </row>
    <row r="45" spans="1:13" ht="18" customHeight="1">
      <c r="A45" s="3"/>
      <c r="B45" s="3"/>
      <c r="C45" s="3"/>
      <c r="D45" s="3"/>
      <c r="E45" s="22"/>
    </row>
    <row r="46" spans="1:13" hidden="1">
      <c r="A46" s="23"/>
      <c r="B46" s="23"/>
      <c r="C46" s="23"/>
      <c r="D46" s="23"/>
      <c r="E46" s="23"/>
    </row>
    <row r="47" spans="1:13" hidden="1">
      <c r="A47" s="23"/>
      <c r="B47" s="23"/>
      <c r="C47" s="23"/>
      <c r="D47" s="23"/>
      <c r="E47" s="23"/>
    </row>
  </sheetData>
  <sheetProtection selectLockedCells="1" selectUnlockedCells="1"/>
  <mergeCells count="2">
    <mergeCell ref="B1:E1"/>
    <mergeCell ref="F14:F15"/>
  </mergeCells>
  <phoneticPr fontId="0" type="noConversion"/>
  <printOptions horizontalCentered="1" verticalCentered="1"/>
  <pageMargins left="7.874015748031496E-2" right="7.874015748031496E-2" top="0.70866141732283472" bottom="0.82677165354330717" header="0.39370078740157483" footer="0.39370078740157483"/>
  <pageSetup paperSize="9" scale="98" firstPageNumber="0" orientation="portrait" horizontalDpi="300" verticalDpi="300" r:id="rId1"/>
  <headerFooter alignWithMargins="0">
    <oddHeader>&amp;C&amp;"Times New Roman,Félkövér dőlt"ÁLLAMI HOZZÁJÁRULÁSOK  ÉS SZJA BEVÉTEL 2013. ÉVBEN&amp;R&amp;"Times New Roman,Normál"2. sz. melléklet
Adatok: eFt-ban</oddHeader>
    <oddFooter>&amp;C&amp;P</oddFooter>
  </headerFooter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view="pageLayout" topLeftCell="A10" zoomScaleNormal="100" workbookViewId="0">
      <selection activeCell="H8" sqref="H8"/>
    </sheetView>
  </sheetViews>
  <sheetFormatPr defaultColWidth="9.28515625" defaultRowHeight="12"/>
  <cols>
    <col min="1" max="1" width="6.7109375" style="152" customWidth="1"/>
    <col min="2" max="2" width="42.140625" style="151" customWidth="1"/>
    <col min="3" max="4" width="10.28515625" style="151" customWidth="1"/>
    <col min="5" max="5" width="9.42578125" style="151" customWidth="1"/>
    <col min="6" max="6" width="10.140625" style="151" customWidth="1"/>
    <col min="7" max="16384" width="9.28515625" style="150"/>
  </cols>
  <sheetData>
    <row r="1" spans="1:6" ht="12.75" thickBot="1"/>
    <row r="2" spans="1:6" s="155" customFormat="1" ht="45.6" customHeight="1" thickBot="1">
      <c r="A2" s="166" t="s">
        <v>192</v>
      </c>
      <c r="B2" s="165" t="s">
        <v>191</v>
      </c>
      <c r="C2" s="165" t="s">
        <v>190</v>
      </c>
      <c r="D2" s="165" t="s">
        <v>305</v>
      </c>
      <c r="E2" s="165" t="s">
        <v>306</v>
      </c>
      <c r="F2" s="165" t="s">
        <v>285</v>
      </c>
    </row>
    <row r="3" spans="1:6" s="164" customFormat="1" ht="14.45" customHeight="1">
      <c r="A3" s="160"/>
      <c r="B3" s="159" t="s">
        <v>189</v>
      </c>
      <c r="C3" s="159"/>
      <c r="D3" s="159"/>
      <c r="E3" s="159"/>
      <c r="F3" s="159"/>
    </row>
    <row r="4" spans="1:6" s="155" customFormat="1" ht="14.45" customHeight="1">
      <c r="A4" s="160" t="s">
        <v>50</v>
      </c>
      <c r="B4" s="159" t="s">
        <v>188</v>
      </c>
      <c r="C4" s="157"/>
      <c r="D4" s="157"/>
      <c r="E4" s="159"/>
      <c r="F4" s="157"/>
    </row>
    <row r="5" spans="1:6" s="155" customFormat="1" ht="14.45" customHeight="1">
      <c r="A5" s="158"/>
      <c r="B5" s="157" t="s">
        <v>187</v>
      </c>
      <c r="C5" s="157">
        <v>17635</v>
      </c>
      <c r="D5" s="157">
        <v>25135</v>
      </c>
      <c r="E5" s="157"/>
      <c r="F5" s="157">
        <f t="shared" ref="F5:F10" si="0">D5+E5</f>
        <v>25135</v>
      </c>
    </row>
    <row r="6" spans="1:6" s="155" customFormat="1" ht="14.45" customHeight="1">
      <c r="A6" s="158"/>
      <c r="B6" s="157" t="s">
        <v>186</v>
      </c>
      <c r="C6" s="157">
        <f>C7+C8+C9+C10</f>
        <v>54206</v>
      </c>
      <c r="D6" s="157">
        <f>D7+D8+D9+D10</f>
        <v>78976</v>
      </c>
      <c r="E6" s="157">
        <f>SUM(E7:E10)</f>
        <v>0</v>
      </c>
      <c r="F6" s="157">
        <f t="shared" si="0"/>
        <v>78976</v>
      </c>
    </row>
    <row r="7" spans="1:6" s="155" customFormat="1" ht="14.45" customHeight="1">
      <c r="A7" s="158"/>
      <c r="B7" s="157" t="s">
        <v>185</v>
      </c>
      <c r="C7" s="157">
        <v>16</v>
      </c>
      <c r="D7" s="157">
        <v>16</v>
      </c>
      <c r="E7" s="157">
        <v>0</v>
      </c>
      <c r="F7" s="157">
        <f t="shared" si="0"/>
        <v>16</v>
      </c>
    </row>
    <row r="8" spans="1:6" s="155" customFormat="1" ht="14.45" customHeight="1">
      <c r="A8" s="158"/>
      <c r="B8" s="157" t="s">
        <v>184</v>
      </c>
      <c r="C8" s="157">
        <v>52050</v>
      </c>
      <c r="D8" s="157">
        <v>76820</v>
      </c>
      <c r="E8" s="157">
        <v>0</v>
      </c>
      <c r="F8" s="157">
        <f t="shared" si="0"/>
        <v>76820</v>
      </c>
    </row>
    <row r="9" spans="1:6" s="155" customFormat="1" ht="14.45" customHeight="1">
      <c r="A9" s="158"/>
      <c r="B9" s="157" t="s">
        <v>183</v>
      </c>
      <c r="C9" s="157">
        <v>2120</v>
      </c>
      <c r="D9" s="157">
        <v>2120</v>
      </c>
      <c r="E9" s="157">
        <v>0</v>
      </c>
      <c r="F9" s="157">
        <f t="shared" si="0"/>
        <v>2120</v>
      </c>
    </row>
    <row r="10" spans="1:6" s="155" customFormat="1" ht="14.45" customHeight="1">
      <c r="A10" s="158"/>
      <c r="B10" s="157" t="s">
        <v>182</v>
      </c>
      <c r="C10" s="157">
        <v>20</v>
      </c>
      <c r="D10" s="157">
        <v>20</v>
      </c>
      <c r="E10" s="157">
        <v>0</v>
      </c>
      <c r="F10" s="157">
        <f t="shared" si="0"/>
        <v>20</v>
      </c>
    </row>
    <row r="11" spans="1:6" s="163" customFormat="1" ht="14.45" customHeight="1">
      <c r="A11" s="154"/>
      <c r="B11" s="153" t="s">
        <v>181</v>
      </c>
      <c r="C11" s="153">
        <f>SUM(C5+C6)</f>
        <v>71841</v>
      </c>
      <c r="D11" s="153">
        <f>SUM(D5+D6)</f>
        <v>104111</v>
      </c>
      <c r="E11" s="153">
        <f>SUM(E5+E6)</f>
        <v>0</v>
      </c>
      <c r="F11" s="153">
        <f>SUM(F5+F6)</f>
        <v>104111</v>
      </c>
    </row>
    <row r="12" spans="1:6" s="155" customFormat="1" ht="14.45" customHeight="1">
      <c r="A12" s="160" t="s">
        <v>73</v>
      </c>
      <c r="B12" s="159" t="s">
        <v>180</v>
      </c>
      <c r="C12" s="157"/>
      <c r="D12" s="157"/>
      <c r="E12" s="159"/>
      <c r="F12" s="157"/>
    </row>
    <row r="13" spans="1:6" s="155" customFormat="1" ht="14.45" customHeight="1">
      <c r="A13" s="158"/>
      <c r="B13" s="157" t="s">
        <v>75</v>
      </c>
      <c r="C13" s="157"/>
      <c r="D13" s="157"/>
      <c r="E13" s="157"/>
      <c r="F13" s="157"/>
    </row>
    <row r="14" spans="1:6" s="155" customFormat="1" ht="14.45" customHeight="1">
      <c r="A14" s="158"/>
      <c r="B14" s="157" t="s">
        <v>179</v>
      </c>
      <c r="C14" s="157">
        <v>50114</v>
      </c>
      <c r="D14" s="157">
        <v>59039</v>
      </c>
      <c r="E14" s="157">
        <v>6142</v>
      </c>
      <c r="F14" s="157">
        <f>E14+D14</f>
        <v>65181</v>
      </c>
    </row>
    <row r="15" spans="1:6" s="155" customFormat="1" ht="14.45" customHeight="1">
      <c r="A15" s="158"/>
      <c r="B15" s="157" t="s">
        <v>178</v>
      </c>
      <c r="C15" s="157">
        <v>2200</v>
      </c>
      <c r="D15" s="157">
        <v>2200</v>
      </c>
      <c r="E15" s="157">
        <v>1263</v>
      </c>
      <c r="F15" s="157">
        <f>E15+D15</f>
        <v>3463</v>
      </c>
    </row>
    <row r="16" spans="1:6" s="163" customFormat="1" ht="14.45" customHeight="1">
      <c r="A16" s="154"/>
      <c r="B16" s="153" t="s">
        <v>177</v>
      </c>
      <c r="C16" s="153">
        <f>SUM(C13:C15)</f>
        <v>52314</v>
      </c>
      <c r="D16" s="153">
        <f>SUM(D13:D15)</f>
        <v>61239</v>
      </c>
      <c r="E16" s="153">
        <f>SUM(E13:E15)</f>
        <v>7405</v>
      </c>
      <c r="F16" s="153">
        <f>SUM(F13:F15)</f>
        <v>68644</v>
      </c>
    </row>
    <row r="17" spans="1:6" s="155" customFormat="1" ht="14.45" customHeight="1">
      <c r="A17" s="160" t="s">
        <v>176</v>
      </c>
      <c r="B17" s="159" t="s">
        <v>175</v>
      </c>
      <c r="C17" s="157"/>
      <c r="D17" s="157"/>
      <c r="E17" s="159"/>
      <c r="F17" s="157"/>
    </row>
    <row r="18" spans="1:6" s="155" customFormat="1" ht="14.45" customHeight="1">
      <c r="A18" s="158"/>
      <c r="B18" s="157" t="s">
        <v>174</v>
      </c>
      <c r="C18" s="157">
        <v>0</v>
      </c>
      <c r="D18" s="157">
        <v>700</v>
      </c>
      <c r="E18" s="157"/>
      <c r="F18" s="157">
        <f>D18+E18</f>
        <v>700</v>
      </c>
    </row>
    <row r="19" spans="1:6" s="155" customFormat="1" ht="14.45" customHeight="1">
      <c r="A19" s="158"/>
      <c r="B19" s="157" t="s">
        <v>173</v>
      </c>
      <c r="C19" s="157">
        <v>5000</v>
      </c>
      <c r="D19" s="157">
        <v>0</v>
      </c>
      <c r="E19" s="157">
        <v>0</v>
      </c>
      <c r="F19" s="157">
        <v>0</v>
      </c>
    </row>
    <row r="20" spans="1:6" s="155" customFormat="1" ht="14.45" customHeight="1">
      <c r="A20" s="158"/>
      <c r="B20" s="157" t="s">
        <v>172</v>
      </c>
      <c r="C20" s="157">
        <v>0</v>
      </c>
      <c r="D20" s="157">
        <v>500</v>
      </c>
      <c r="E20" s="157"/>
      <c r="F20" s="157">
        <v>500</v>
      </c>
    </row>
    <row r="21" spans="1:6" ht="24.95" customHeight="1">
      <c r="A21" s="154"/>
      <c r="B21" s="153" t="s">
        <v>171</v>
      </c>
      <c r="C21" s="153">
        <f>SUM(C17:C20)</f>
        <v>5000</v>
      </c>
      <c r="D21" s="153">
        <f>SUM(D17:D20)</f>
        <v>1200</v>
      </c>
      <c r="E21" s="153">
        <f>SUM(E17:E20)</f>
        <v>0</v>
      </c>
      <c r="F21" s="153">
        <f>SUM(F17:F20)</f>
        <v>1200</v>
      </c>
    </row>
    <row r="22" spans="1:6" s="155" customFormat="1" ht="15" customHeight="1">
      <c r="A22" s="160" t="s">
        <v>170</v>
      </c>
      <c r="B22" s="159" t="s">
        <v>169</v>
      </c>
      <c r="C22" s="157"/>
      <c r="D22" s="157"/>
      <c r="E22" s="159"/>
      <c r="F22" s="157"/>
    </row>
    <row r="23" spans="1:6" s="155" customFormat="1" ht="15" customHeight="1">
      <c r="A23" s="158"/>
      <c r="B23" s="157" t="s">
        <v>168</v>
      </c>
      <c r="C23" s="157">
        <v>59170</v>
      </c>
      <c r="D23" s="157">
        <v>55370</v>
      </c>
      <c r="E23" s="157"/>
      <c r="F23" s="157">
        <f>D23+E23</f>
        <v>55370</v>
      </c>
    </row>
    <row r="24" spans="1:6" s="155" customFormat="1" ht="15" customHeight="1">
      <c r="A24" s="158"/>
      <c r="B24" s="157" t="s">
        <v>167</v>
      </c>
      <c r="C24" s="157">
        <v>31845</v>
      </c>
      <c r="D24" s="157">
        <v>20445</v>
      </c>
      <c r="E24" s="157"/>
      <c r="F24" s="157">
        <f>D24+E24</f>
        <v>20445</v>
      </c>
    </row>
    <row r="25" spans="1:6" s="163" customFormat="1" ht="27" customHeight="1">
      <c r="A25" s="154"/>
      <c r="B25" s="153" t="s">
        <v>166</v>
      </c>
      <c r="C25" s="153">
        <f>SUM(C23:C24)</f>
        <v>91015</v>
      </c>
      <c r="D25" s="153">
        <f>SUM(D23:D24)</f>
        <v>75815</v>
      </c>
      <c r="E25" s="153">
        <f>SUM(E23:E24)</f>
        <v>0</v>
      </c>
      <c r="F25" s="153">
        <f>SUM(F23:F24)</f>
        <v>75815</v>
      </c>
    </row>
    <row r="26" spans="1:6" s="155" customFormat="1" ht="15" customHeight="1">
      <c r="A26" s="160" t="s">
        <v>165</v>
      </c>
      <c r="B26" s="159" t="s">
        <v>164</v>
      </c>
      <c r="C26" s="157"/>
      <c r="D26" s="157"/>
      <c r="E26" s="159"/>
      <c r="F26" s="157"/>
    </row>
    <row r="27" spans="1:6" s="155" customFormat="1" ht="24.95" customHeight="1">
      <c r="A27" s="158"/>
      <c r="B27" s="157" t="s">
        <v>163</v>
      </c>
      <c r="C27" s="157">
        <v>0</v>
      </c>
      <c r="D27" s="157">
        <v>0</v>
      </c>
      <c r="E27" s="157">
        <v>0</v>
      </c>
      <c r="F27" s="157">
        <v>0</v>
      </c>
    </row>
    <row r="28" spans="1:6" s="155" customFormat="1" ht="24.95" customHeight="1">
      <c r="A28" s="158"/>
      <c r="B28" s="157" t="s">
        <v>162</v>
      </c>
      <c r="C28" s="157">
        <v>0</v>
      </c>
      <c r="D28" s="157">
        <v>1100</v>
      </c>
      <c r="E28" s="157">
        <v>0</v>
      </c>
      <c r="F28" s="157">
        <f>D28+E28</f>
        <v>1100</v>
      </c>
    </row>
    <row r="29" spans="1:6" s="155" customFormat="1" ht="24.95" customHeight="1">
      <c r="A29" s="156"/>
      <c r="B29" s="153" t="s">
        <v>161</v>
      </c>
      <c r="C29" s="153">
        <f>SUM(C27:C28)</f>
        <v>0</v>
      </c>
      <c r="D29" s="153">
        <f>SUM(D27:D28)</f>
        <v>1100</v>
      </c>
      <c r="E29" s="153">
        <f>E28</f>
        <v>0</v>
      </c>
      <c r="F29" s="153">
        <f>SUM(F27:F28)</f>
        <v>1100</v>
      </c>
    </row>
    <row r="30" spans="1:6" s="155" customFormat="1" ht="27.6" customHeight="1">
      <c r="A30" s="154" t="s">
        <v>131</v>
      </c>
      <c r="B30" s="153" t="s">
        <v>160</v>
      </c>
      <c r="C30" s="153">
        <v>0</v>
      </c>
      <c r="D30" s="153">
        <v>0</v>
      </c>
      <c r="E30" s="153"/>
      <c r="F30" s="153">
        <v>0</v>
      </c>
    </row>
    <row r="31" spans="1:6" s="155" customFormat="1" ht="22.15" customHeight="1">
      <c r="A31" s="154"/>
      <c r="B31" s="153" t="s">
        <v>159</v>
      </c>
      <c r="C31" s="153">
        <f>SUM(C11+C16+C21+C25+C29+C30)</f>
        <v>220170</v>
      </c>
      <c r="D31" s="153">
        <f>SUM(D11+D16+D21+D25+D29+D30)</f>
        <v>243465</v>
      </c>
      <c r="E31" s="153">
        <f>SUM(E11+E16+E21+E25+E29+E30)</f>
        <v>7405</v>
      </c>
      <c r="F31" s="153">
        <f>SUM(F11+F16+F21+F25+F29+F30)</f>
        <v>250870</v>
      </c>
    </row>
    <row r="32" spans="1:6" s="155" customFormat="1" ht="14.45" customHeight="1">
      <c r="A32" s="160" t="s">
        <v>158</v>
      </c>
      <c r="B32" s="159" t="s">
        <v>157</v>
      </c>
      <c r="C32" s="157"/>
      <c r="D32" s="157"/>
      <c r="E32" s="157"/>
      <c r="F32" s="157"/>
    </row>
    <row r="33" spans="1:6" s="155" customFormat="1" ht="14.45" customHeight="1">
      <c r="A33" s="162"/>
      <c r="B33" s="161" t="s">
        <v>156</v>
      </c>
      <c r="C33" s="161">
        <v>0</v>
      </c>
      <c r="D33" s="161">
        <v>0</v>
      </c>
      <c r="E33" s="161">
        <v>0</v>
      </c>
      <c r="F33" s="161">
        <v>0</v>
      </c>
    </row>
    <row r="34" spans="1:6" s="155" customFormat="1" ht="14.45" customHeight="1">
      <c r="A34" s="156"/>
      <c r="B34" s="153" t="s">
        <v>155</v>
      </c>
      <c r="C34" s="153">
        <f>SUM(C33:C33)</f>
        <v>0</v>
      </c>
      <c r="D34" s="153">
        <f>SUM(D33:D33)</f>
        <v>0</v>
      </c>
      <c r="E34" s="153">
        <f>SUM(E33:E33)</f>
        <v>0</v>
      </c>
      <c r="F34" s="153">
        <f>SUM(F33:F33)</f>
        <v>0</v>
      </c>
    </row>
    <row r="35" spans="1:6" s="155" customFormat="1" ht="14.45" customHeight="1">
      <c r="A35" s="160" t="s">
        <v>136</v>
      </c>
      <c r="B35" s="159" t="s">
        <v>154</v>
      </c>
      <c r="C35" s="159"/>
      <c r="D35" s="159"/>
      <c r="E35" s="159"/>
      <c r="F35" s="159"/>
    </row>
    <row r="36" spans="1:6" s="155" customFormat="1" ht="23.25" customHeight="1">
      <c r="A36" s="158"/>
      <c r="B36" s="157" t="s">
        <v>153</v>
      </c>
      <c r="C36" s="157">
        <v>19130</v>
      </c>
      <c r="D36" s="157">
        <v>24740</v>
      </c>
      <c r="E36" s="157">
        <v>0</v>
      </c>
      <c r="F36" s="157">
        <v>24740</v>
      </c>
    </row>
    <row r="37" spans="1:6" s="155" customFormat="1" ht="20.25" customHeight="1">
      <c r="A37" s="158"/>
      <c r="B37" s="157" t="s">
        <v>152</v>
      </c>
      <c r="C37" s="157">
        <v>9000</v>
      </c>
      <c r="D37" s="157">
        <v>10000</v>
      </c>
      <c r="E37" s="157">
        <v>0</v>
      </c>
      <c r="F37" s="157">
        <f>D37+E37</f>
        <v>10000</v>
      </c>
    </row>
    <row r="38" spans="1:6" s="155" customFormat="1" ht="24.95" customHeight="1">
      <c r="A38" s="156"/>
      <c r="B38" s="153" t="s">
        <v>151</v>
      </c>
      <c r="C38" s="153">
        <f>SUM(C36:C37)</f>
        <v>28130</v>
      </c>
      <c r="D38" s="153">
        <f>SUM(D36:D37)</f>
        <v>34740</v>
      </c>
      <c r="E38" s="153">
        <f>SUM(E36:E37)</f>
        <v>0</v>
      </c>
      <c r="F38" s="153">
        <f>SUM(F36:F37)</f>
        <v>34740</v>
      </c>
    </row>
    <row r="39" spans="1:6" ht="15.95" customHeight="1">
      <c r="A39" s="154"/>
      <c r="B39" s="153" t="s">
        <v>150</v>
      </c>
      <c r="C39" s="153">
        <f>SUM(C11+C16+C21+C25+C29+C30+C34+C38)</f>
        <v>248300</v>
      </c>
      <c r="D39" s="153">
        <f>SUM(D11+D16+D21+D25+D29+D30+D34+D38)</f>
        <v>278205</v>
      </c>
      <c r="E39" s="153">
        <f>SUM(E11+E16+E21+E25+E29+E30+E34+E38)</f>
        <v>7405</v>
      </c>
      <c r="F39" s="153">
        <f>SUM(F11+F16+F21+F25+F29+F30+F34+F38)</f>
        <v>285610</v>
      </c>
    </row>
  </sheetData>
  <phoneticPr fontId="0" type="noConversion"/>
  <printOptions horizontalCentered="1"/>
  <pageMargins left="0.35433070866141736" right="0.35433070866141736" top="1.3125" bottom="0.43307086614173229" header="0.51181102362204722" footer="0.35433070866141736"/>
  <pageSetup paperSize="9" orientation="portrait" horizontalDpi="300" verticalDpi="300" r:id="rId1"/>
  <headerFooter alignWithMargins="0">
    <oddHeader>&amp;C&amp;"Times New Roman CE,Félkövér dőlt"CSESZTREG
 KÖZSÉG ÖNKORMÁNYZATA
ELEMI BEVÉTELEI FORRÁSONKÉNT
2013. ÉVBEN&amp;R&amp;"Times New Roman CE,Félkövér dőlt"3.sz. melléklet
Adatok ezer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view="pageLayout" zoomScaleNormal="100" workbookViewId="0">
      <selection activeCell="E9" sqref="E9"/>
    </sheetView>
  </sheetViews>
  <sheetFormatPr defaultColWidth="9.28515625" defaultRowHeight="12"/>
  <cols>
    <col min="1" max="1" width="9.28515625" style="150"/>
    <col min="2" max="2" width="41.5703125" style="150" customWidth="1"/>
    <col min="3" max="3" width="11.28515625" style="150" customWidth="1"/>
    <col min="4" max="5" width="11.7109375" style="150" customWidth="1"/>
    <col min="6" max="6" width="13" style="150" customWidth="1"/>
    <col min="7" max="16384" width="9.28515625" style="150"/>
  </cols>
  <sheetData>
    <row r="1" spans="1:6" s="167" customFormat="1" ht="50.1" customHeight="1" thickBot="1">
      <c r="A1" s="296"/>
      <c r="B1" s="296" t="s">
        <v>191</v>
      </c>
      <c r="C1" s="165" t="s">
        <v>190</v>
      </c>
      <c r="D1" s="165" t="s">
        <v>305</v>
      </c>
      <c r="E1" s="165" t="s">
        <v>306</v>
      </c>
      <c r="F1" s="165" t="s">
        <v>285</v>
      </c>
    </row>
    <row r="2" spans="1:6" s="169" customFormat="1" ht="16.5" customHeight="1">
      <c r="A2" s="168" t="s">
        <v>50</v>
      </c>
      <c r="B2" s="168" t="s">
        <v>193</v>
      </c>
      <c r="C2" s="168"/>
      <c r="D2" s="168"/>
      <c r="E2" s="168"/>
      <c r="F2" s="168"/>
    </row>
    <row r="3" spans="1:6" s="171" customFormat="1" ht="12.75">
      <c r="A3" s="170" t="s">
        <v>194</v>
      </c>
      <c r="B3" s="170" t="s">
        <v>120</v>
      </c>
      <c r="C3" s="170">
        <v>34882</v>
      </c>
      <c r="D3" s="170">
        <v>37882</v>
      </c>
      <c r="E3" s="170">
        <v>1500</v>
      </c>
      <c r="F3" s="170">
        <f t="shared" ref="F3:F8" si="0">D3+E3</f>
        <v>39382</v>
      </c>
    </row>
    <row r="4" spans="1:6" s="174" customFormat="1" ht="12.75">
      <c r="A4" s="170" t="s">
        <v>195</v>
      </c>
      <c r="B4" s="172" t="s">
        <v>196</v>
      </c>
      <c r="C4" s="173">
        <v>8791</v>
      </c>
      <c r="D4" s="173">
        <v>9290</v>
      </c>
      <c r="E4" s="172"/>
      <c r="F4" s="170">
        <f t="shared" si="0"/>
        <v>9290</v>
      </c>
    </row>
    <row r="5" spans="1:6" s="174" customFormat="1" ht="12.75">
      <c r="A5" s="170" t="s">
        <v>88</v>
      </c>
      <c r="B5" s="173" t="s">
        <v>197</v>
      </c>
      <c r="C5" s="173">
        <v>60167</v>
      </c>
      <c r="D5" s="173">
        <v>75417</v>
      </c>
      <c r="E5" s="173">
        <v>5655</v>
      </c>
      <c r="F5" s="170">
        <f t="shared" si="0"/>
        <v>81072</v>
      </c>
    </row>
    <row r="6" spans="1:6" s="174" customFormat="1" ht="12.75">
      <c r="A6" s="170" t="s">
        <v>90</v>
      </c>
      <c r="B6" s="173" t="s">
        <v>198</v>
      </c>
      <c r="C6" s="175">
        <v>1352</v>
      </c>
      <c r="D6" s="175">
        <v>4352</v>
      </c>
      <c r="E6" s="173">
        <v>29729</v>
      </c>
      <c r="F6" s="170">
        <f t="shared" si="0"/>
        <v>34081</v>
      </c>
    </row>
    <row r="7" spans="1:6" s="174" customFormat="1" ht="12.75">
      <c r="A7" s="170" t="s">
        <v>199</v>
      </c>
      <c r="B7" s="173" t="s">
        <v>200</v>
      </c>
      <c r="C7" s="175">
        <v>2800</v>
      </c>
      <c r="D7" s="175">
        <v>8700</v>
      </c>
      <c r="E7" s="173"/>
      <c r="F7" s="170">
        <f t="shared" si="0"/>
        <v>8700</v>
      </c>
    </row>
    <row r="8" spans="1:6" s="174" customFormat="1" ht="12.75">
      <c r="A8" s="170" t="s">
        <v>201</v>
      </c>
      <c r="B8" s="173" t="s">
        <v>202</v>
      </c>
      <c r="C8" s="173">
        <v>5193</v>
      </c>
      <c r="D8" s="173">
        <v>7443</v>
      </c>
      <c r="E8" s="173">
        <v>250</v>
      </c>
      <c r="F8" s="170">
        <f t="shared" si="0"/>
        <v>7693</v>
      </c>
    </row>
    <row r="9" spans="1:6" s="174" customFormat="1" ht="13.5">
      <c r="A9" s="170"/>
      <c r="B9" s="168" t="s">
        <v>203</v>
      </c>
      <c r="C9" s="176">
        <f>SUM(C3:C8)</f>
        <v>113185</v>
      </c>
      <c r="D9" s="176">
        <f>SUM(D3:D8)</f>
        <v>143084</v>
      </c>
      <c r="E9" s="168">
        <f>SUM(E3:E8)</f>
        <v>37134</v>
      </c>
      <c r="F9" s="176">
        <f>SUM(F3:F8)</f>
        <v>180218</v>
      </c>
    </row>
    <row r="10" spans="1:6" s="174" customFormat="1" ht="13.5">
      <c r="A10" s="176" t="s">
        <v>73</v>
      </c>
      <c r="B10" s="177" t="s">
        <v>204</v>
      </c>
      <c r="C10" s="176"/>
      <c r="D10" s="176"/>
      <c r="E10" s="177"/>
      <c r="F10" s="176"/>
    </row>
    <row r="11" spans="1:6" s="174" customFormat="1" ht="12.75">
      <c r="A11" s="173" t="s">
        <v>194</v>
      </c>
      <c r="B11" s="173" t="s">
        <v>205</v>
      </c>
      <c r="C11" s="173">
        <v>20751</v>
      </c>
      <c r="D11" s="173">
        <v>24139</v>
      </c>
      <c r="E11" s="173"/>
      <c r="F11" s="173">
        <f>D11+E11</f>
        <v>24139</v>
      </c>
    </row>
    <row r="12" spans="1:6" s="174" customFormat="1" ht="12.75">
      <c r="A12" s="173" t="s">
        <v>195</v>
      </c>
      <c r="B12" s="173" t="s">
        <v>206</v>
      </c>
      <c r="C12" s="173">
        <v>37944</v>
      </c>
      <c r="D12" s="173">
        <v>33456</v>
      </c>
      <c r="E12" s="173"/>
      <c r="F12" s="173">
        <f>D12+E12</f>
        <v>33456</v>
      </c>
    </row>
    <row r="13" spans="1:6" s="174" customFormat="1" ht="12.75">
      <c r="A13" s="173" t="s">
        <v>88</v>
      </c>
      <c r="B13" s="173" t="s">
        <v>137</v>
      </c>
      <c r="C13" s="175">
        <v>0</v>
      </c>
      <c r="D13" s="175">
        <v>0</v>
      </c>
      <c r="E13" s="173"/>
      <c r="F13" s="175">
        <v>0</v>
      </c>
    </row>
    <row r="14" spans="1:6" s="174" customFormat="1" ht="13.5">
      <c r="A14" s="173"/>
      <c r="B14" s="177" t="s">
        <v>207</v>
      </c>
      <c r="C14" s="178">
        <f>SUM(C11:C13)</f>
        <v>58695</v>
      </c>
      <c r="D14" s="178">
        <f>SUM(D11:D13)</f>
        <v>57595</v>
      </c>
      <c r="E14" s="178">
        <f>E11+E12</f>
        <v>0</v>
      </c>
      <c r="F14" s="178">
        <f>SUM(F11:F13)</f>
        <v>57595</v>
      </c>
    </row>
    <row r="15" spans="1:6" s="174" customFormat="1" ht="13.5">
      <c r="A15" s="176" t="s">
        <v>176</v>
      </c>
      <c r="B15" s="177" t="s">
        <v>208</v>
      </c>
      <c r="C15" s="178">
        <f>C16</f>
        <v>73650</v>
      </c>
      <c r="D15" s="178">
        <f>D16</f>
        <v>77526</v>
      </c>
      <c r="E15" s="178">
        <f>E16</f>
        <v>-29729</v>
      </c>
      <c r="F15" s="178">
        <f>F16</f>
        <v>47797</v>
      </c>
    </row>
    <row r="16" spans="1:6" s="174" customFormat="1" ht="13.5">
      <c r="A16" s="176"/>
      <c r="B16" s="179" t="s">
        <v>209</v>
      </c>
      <c r="C16" s="180">
        <v>73650</v>
      </c>
      <c r="D16" s="180">
        <v>77526</v>
      </c>
      <c r="E16" s="180">
        <v>-29729</v>
      </c>
      <c r="F16" s="180">
        <f>D16+E16</f>
        <v>47797</v>
      </c>
    </row>
    <row r="17" spans="1:6" s="174" customFormat="1" ht="13.5">
      <c r="A17" s="176" t="s">
        <v>124</v>
      </c>
      <c r="B17" s="176" t="s">
        <v>210</v>
      </c>
      <c r="C17" s="181"/>
      <c r="D17" s="181"/>
      <c r="E17" s="181"/>
      <c r="F17" s="181"/>
    </row>
    <row r="18" spans="1:6" s="174" customFormat="1" ht="12.75">
      <c r="A18" s="173" t="s">
        <v>194</v>
      </c>
      <c r="B18" s="173" t="s">
        <v>211</v>
      </c>
      <c r="C18" s="173">
        <v>0</v>
      </c>
      <c r="D18" s="173">
        <v>0</v>
      </c>
      <c r="E18" s="173"/>
      <c r="F18" s="173">
        <v>0</v>
      </c>
    </row>
    <row r="19" spans="1:6" s="174" customFormat="1" ht="12.75">
      <c r="A19" s="173" t="s">
        <v>195</v>
      </c>
      <c r="B19" s="173" t="s">
        <v>212</v>
      </c>
      <c r="C19" s="173">
        <v>0</v>
      </c>
      <c r="D19" s="173">
        <v>0</v>
      </c>
      <c r="E19" s="173"/>
      <c r="F19" s="173">
        <v>0</v>
      </c>
    </row>
    <row r="20" spans="1:6" s="174" customFormat="1" ht="13.5">
      <c r="A20" s="173"/>
      <c r="B20" s="176" t="s">
        <v>213</v>
      </c>
      <c r="C20" s="181">
        <v>0</v>
      </c>
      <c r="D20" s="181">
        <v>0</v>
      </c>
      <c r="E20" s="176"/>
      <c r="F20" s="181">
        <v>0</v>
      </c>
    </row>
    <row r="21" spans="1:6" s="174" customFormat="1" ht="13.5">
      <c r="A21" s="176" t="s">
        <v>165</v>
      </c>
      <c r="B21" s="176" t="s">
        <v>214</v>
      </c>
      <c r="C21" s="176">
        <v>2770</v>
      </c>
      <c r="D21" s="176">
        <v>0</v>
      </c>
      <c r="E21" s="176"/>
      <c r="F21" s="176">
        <f>D21+E21</f>
        <v>0</v>
      </c>
    </row>
    <row r="22" spans="1:6" s="185" customFormat="1" ht="18.75" customHeight="1">
      <c r="A22" s="182"/>
      <c r="B22" s="183" t="s">
        <v>215</v>
      </c>
      <c r="C22" s="184">
        <f>SUM(C9+C14+C15+C20+C21)</f>
        <v>248300</v>
      </c>
      <c r="D22" s="184">
        <f>SUM(D9+D14+D15+D20+D21)</f>
        <v>278205</v>
      </c>
      <c r="E22" s="184">
        <f>SUM(E9+E14+E15+E20+E21)</f>
        <v>7405</v>
      </c>
      <c r="F22" s="184">
        <f>SUM(F9+F14+F15+F20+F21)</f>
        <v>285610</v>
      </c>
    </row>
    <row r="23" spans="1:6" s="186" customFormat="1" ht="12.75">
      <c r="A23" s="187"/>
      <c r="B23" s="188"/>
      <c r="C23" s="188"/>
      <c r="D23" s="188"/>
      <c r="E23" s="188"/>
      <c r="F23" s="188"/>
    </row>
    <row r="24" spans="1:6" s="189" customFormat="1" ht="12.75">
      <c r="A24" s="187"/>
      <c r="B24" s="187"/>
      <c r="C24" s="187"/>
      <c r="D24" s="187"/>
      <c r="E24" s="187"/>
      <c r="F24" s="187"/>
    </row>
    <row r="25" spans="1:6" s="189" customFormat="1" ht="12.75">
      <c r="A25" s="187"/>
      <c r="B25" s="187"/>
      <c r="C25" s="187"/>
      <c r="D25" s="187"/>
      <c r="E25" s="187"/>
      <c r="F25" s="187"/>
    </row>
    <row r="26" spans="1:6" s="189" customFormat="1" ht="12.75">
      <c r="A26" s="187"/>
      <c r="B26" s="187"/>
      <c r="C26" s="187"/>
      <c r="D26" s="187"/>
      <c r="E26" s="187"/>
      <c r="F26" s="187"/>
    </row>
    <row r="27" spans="1:6" s="189" customFormat="1" ht="12.75">
      <c r="A27" s="187"/>
      <c r="B27" s="187"/>
      <c r="C27" s="187"/>
      <c r="D27" s="187"/>
      <c r="E27" s="187"/>
      <c r="F27" s="187"/>
    </row>
    <row r="28" spans="1:6" s="189" customFormat="1" ht="12.75">
      <c r="A28" s="187"/>
      <c r="B28" s="187"/>
      <c r="C28" s="187"/>
      <c r="D28" s="187"/>
      <c r="E28" s="187"/>
      <c r="F28" s="187"/>
    </row>
    <row r="29" spans="1:6" s="189" customFormat="1" ht="12.75">
      <c r="A29" s="187"/>
      <c r="B29" s="187"/>
      <c r="C29" s="187"/>
      <c r="D29" s="187"/>
      <c r="E29" s="187"/>
      <c r="F29" s="187"/>
    </row>
    <row r="30" spans="1:6" s="189" customFormat="1" ht="12.75">
      <c r="A30" s="187"/>
      <c r="B30" s="187"/>
      <c r="C30" s="187"/>
      <c r="D30" s="187"/>
      <c r="E30" s="187"/>
      <c r="F30" s="187"/>
    </row>
    <row r="31" spans="1:6" s="189" customFormat="1" ht="12.75">
      <c r="A31" s="187"/>
      <c r="B31" s="187"/>
      <c r="C31" s="187"/>
      <c r="D31" s="187"/>
      <c r="E31" s="187"/>
      <c r="F31" s="187"/>
    </row>
    <row r="32" spans="1:6" s="189" customFormat="1" ht="12.75">
      <c r="A32" s="187"/>
      <c r="B32" s="187"/>
      <c r="C32" s="187"/>
      <c r="D32" s="187"/>
      <c r="E32" s="187"/>
      <c r="F32" s="187"/>
    </row>
    <row r="33" spans="1:6" s="189" customFormat="1" ht="12.75">
      <c r="A33" s="190"/>
      <c r="B33" s="187"/>
      <c r="C33" s="187"/>
      <c r="D33" s="187"/>
      <c r="E33" s="187"/>
      <c r="F33" s="187"/>
    </row>
    <row r="34" spans="1:6" ht="12.75">
      <c r="A34" s="190"/>
      <c r="B34" s="190"/>
      <c r="C34" s="190"/>
      <c r="D34" s="190"/>
      <c r="E34" s="190"/>
      <c r="F34" s="190"/>
    </row>
    <row r="35" spans="1:6" ht="12.75">
      <c r="A35" s="190"/>
      <c r="B35" s="190"/>
      <c r="C35" s="190"/>
      <c r="D35" s="190"/>
      <c r="E35" s="190"/>
      <c r="F35" s="190"/>
    </row>
    <row r="36" spans="1:6" ht="12.75">
      <c r="A36" s="190"/>
      <c r="B36" s="190"/>
      <c r="C36" s="190"/>
      <c r="D36" s="190"/>
      <c r="E36" s="190"/>
      <c r="F36" s="190"/>
    </row>
    <row r="37" spans="1:6" ht="12.75">
      <c r="A37" s="190"/>
      <c r="B37" s="190"/>
      <c r="C37" s="190"/>
      <c r="D37" s="190"/>
      <c r="E37" s="190"/>
      <c r="F37" s="190"/>
    </row>
    <row r="38" spans="1:6" ht="12.75">
      <c r="A38" s="190"/>
      <c r="B38" s="190"/>
      <c r="C38" s="190"/>
      <c r="D38" s="190"/>
      <c r="E38" s="190"/>
      <c r="F38" s="190"/>
    </row>
    <row r="39" spans="1:6" ht="12.75">
      <c r="B39" s="190"/>
      <c r="C39" s="190"/>
      <c r="D39" s="190"/>
      <c r="E39" s="190"/>
      <c r="F39" s="190"/>
    </row>
  </sheetData>
  <phoneticPr fontId="0" type="noConversion"/>
  <printOptions horizontalCentered="1"/>
  <pageMargins left="0.39370078740157483" right="0.35433070866141736" top="1.5520833333333333" bottom="0.6692913385826772" header="0.78740157480314965" footer="0.51181102362204722"/>
  <pageSetup paperSize="9" orientation="landscape" horizontalDpi="300" verticalDpi="300" r:id="rId1"/>
  <headerFooter>
    <oddHeader>&amp;C&amp;"Times New Roman CE,Félkövér dőlt"CSESZTREG KÖZSÉG ÖNKORMÁNYZATA
ELEMI  KIADÁSI  ELŐIRÁNYZATAI
2013.  ÉVBEN&amp;R&amp;"Times New Roman CE,Félkövér dőlt"4. sz.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topLeftCell="B1" zoomScaleNormal="100" workbookViewId="0">
      <selection activeCell="I14" sqref="I14"/>
    </sheetView>
  </sheetViews>
  <sheetFormatPr defaultColWidth="8.85546875" defaultRowHeight="12.75"/>
  <cols>
    <col min="1" max="1" width="5.28515625" style="191" hidden="1" customWidth="1"/>
    <col min="2" max="2" width="36.28515625" style="191" customWidth="1"/>
    <col min="3" max="4" width="0" style="191" hidden="1" customWidth="1"/>
    <col min="5" max="5" width="6.42578125" style="191" hidden="1" customWidth="1"/>
    <col min="6" max="7" width="13.140625" style="191" customWidth="1"/>
    <col min="8" max="9" width="12.28515625" style="191" customWidth="1"/>
    <col min="10" max="16384" width="8.85546875" style="191"/>
  </cols>
  <sheetData>
    <row r="1" spans="1:12" ht="37.5" customHeight="1">
      <c r="A1" s="345"/>
      <c r="B1" s="346"/>
      <c r="C1" s="346"/>
      <c r="D1" s="346"/>
      <c r="E1" s="346"/>
      <c r="H1" s="347" t="s">
        <v>225</v>
      </c>
      <c r="I1" s="347"/>
    </row>
    <row r="2" spans="1:12" ht="29.25" customHeight="1">
      <c r="A2" s="192"/>
      <c r="B2" s="348" t="s">
        <v>226</v>
      </c>
      <c r="C2" s="349"/>
      <c r="D2" s="349"/>
      <c r="E2" s="349"/>
      <c r="F2" s="350"/>
      <c r="G2" s="350"/>
      <c r="H2" s="350"/>
      <c r="I2" s="350"/>
    </row>
    <row r="3" spans="1:12" ht="23.25" customHeight="1">
      <c r="A3" s="192"/>
      <c r="B3" s="350"/>
      <c r="C3" s="350"/>
      <c r="D3" s="350"/>
      <c r="E3" s="350"/>
      <c r="F3" s="350"/>
      <c r="G3" s="350"/>
      <c r="H3" s="350"/>
      <c r="I3" s="350"/>
    </row>
    <row r="4" spans="1:12" ht="80.25" customHeight="1" thickBot="1">
      <c r="A4" s="192"/>
      <c r="B4" s="351"/>
      <c r="C4" s="352"/>
      <c r="D4" s="352"/>
      <c r="E4" s="352"/>
    </row>
    <row r="5" spans="1:12" ht="6" hidden="1" customHeight="1">
      <c r="A5" s="193"/>
      <c r="B5" s="213"/>
      <c r="C5" s="193"/>
      <c r="D5" s="194"/>
      <c r="E5" s="194"/>
    </row>
    <row r="6" spans="1:12" ht="22.5" hidden="1" customHeight="1">
      <c r="A6" s="195"/>
      <c r="B6" s="214"/>
      <c r="C6" s="196"/>
      <c r="D6" s="194"/>
      <c r="E6" s="194"/>
    </row>
    <row r="7" spans="1:12" ht="47.25" customHeight="1" thickBot="1">
      <c r="A7" s="197"/>
      <c r="B7" s="215" t="s">
        <v>216</v>
      </c>
      <c r="C7" s="198"/>
      <c r="D7" s="199"/>
      <c r="E7" s="200"/>
      <c r="F7" s="201" t="s">
        <v>217</v>
      </c>
      <c r="G7" s="201" t="s">
        <v>291</v>
      </c>
      <c r="H7" s="201" t="s">
        <v>295</v>
      </c>
      <c r="I7" s="201" t="s">
        <v>289</v>
      </c>
    </row>
    <row r="8" spans="1:12" ht="15">
      <c r="A8" s="202"/>
      <c r="B8" s="216" t="s">
        <v>218</v>
      </c>
      <c r="C8" s="203"/>
      <c r="D8" s="203"/>
      <c r="E8" s="204"/>
      <c r="F8" s="217">
        <v>30696</v>
      </c>
      <c r="G8" s="217">
        <v>31700</v>
      </c>
      <c r="H8" s="217">
        <v>-200</v>
      </c>
      <c r="I8" s="217">
        <f>G8+H8</f>
        <v>31500</v>
      </c>
    </row>
    <row r="9" spans="1:12" ht="15" hidden="1" customHeight="1">
      <c r="A9" s="202"/>
      <c r="B9" s="218"/>
      <c r="C9" s="205"/>
      <c r="D9" s="205"/>
      <c r="E9" s="206"/>
      <c r="F9" s="217"/>
      <c r="G9" s="217"/>
      <c r="H9" s="217"/>
      <c r="I9" s="217"/>
    </row>
    <row r="10" spans="1:12" ht="15" hidden="1" customHeight="1">
      <c r="A10" s="202"/>
      <c r="B10" s="218"/>
      <c r="C10" s="205"/>
      <c r="D10" s="205"/>
      <c r="E10" s="206"/>
      <c r="F10" s="217"/>
      <c r="G10" s="217"/>
      <c r="H10" s="217"/>
      <c r="I10" s="217"/>
    </row>
    <row r="11" spans="1:12" ht="15" hidden="1" customHeight="1">
      <c r="A11" s="202"/>
      <c r="B11" s="218"/>
      <c r="C11" s="205"/>
      <c r="D11" s="205"/>
      <c r="E11" s="206"/>
      <c r="F11" s="217"/>
      <c r="G11" s="217"/>
      <c r="H11" s="217"/>
      <c r="I11" s="217"/>
    </row>
    <row r="12" spans="1:12" ht="15">
      <c r="A12" s="202"/>
      <c r="B12" s="218" t="s">
        <v>219</v>
      </c>
      <c r="C12" s="205"/>
      <c r="D12" s="205"/>
      <c r="E12" s="206"/>
      <c r="F12" s="217">
        <v>7500</v>
      </c>
      <c r="G12" s="217">
        <v>7500</v>
      </c>
      <c r="H12" s="217">
        <v>-53</v>
      </c>
      <c r="I12" s="217">
        <f>G12+H12</f>
        <v>7447</v>
      </c>
    </row>
    <row r="13" spans="1:12" ht="15">
      <c r="A13" s="202"/>
      <c r="B13" s="218" t="s">
        <v>220</v>
      </c>
      <c r="C13" s="205"/>
      <c r="D13" s="205"/>
      <c r="E13" s="206"/>
      <c r="F13" s="219">
        <v>10350</v>
      </c>
      <c r="G13" s="219">
        <v>9950</v>
      </c>
      <c r="H13" s="219">
        <v>1156</v>
      </c>
      <c r="I13" s="219">
        <f>G13+H13</f>
        <v>11106</v>
      </c>
    </row>
    <row r="14" spans="1:12" ht="15">
      <c r="A14" s="202"/>
      <c r="B14" s="218" t="s">
        <v>293</v>
      </c>
      <c r="C14" s="205"/>
      <c r="D14" s="205"/>
      <c r="E14" s="206"/>
      <c r="F14" s="219"/>
      <c r="G14" s="219"/>
      <c r="H14" s="219">
        <v>1301</v>
      </c>
      <c r="I14" s="219">
        <v>1301</v>
      </c>
    </row>
    <row r="15" spans="1:12" ht="15">
      <c r="A15" s="202"/>
      <c r="B15" s="220" t="s">
        <v>221</v>
      </c>
      <c r="C15" s="207">
        <f>SUM(C8:C13)</f>
        <v>0</v>
      </c>
      <c r="D15" s="207">
        <f>SUM(D8:D13)</f>
        <v>0</v>
      </c>
      <c r="E15" s="207">
        <f>SUM(E8:E13)</f>
        <v>0</v>
      </c>
      <c r="F15" s="221">
        <f>SUM(F8:F13)</f>
        <v>48546</v>
      </c>
      <c r="G15" s="221">
        <f>SUM(G8:G13)</f>
        <v>49150</v>
      </c>
      <c r="H15" s="221">
        <f>SUM(H8:H14)</f>
        <v>2204</v>
      </c>
      <c r="I15" s="221">
        <f>SUM(I8:I14)</f>
        <v>51354</v>
      </c>
    </row>
    <row r="16" spans="1:12" ht="15">
      <c r="A16" s="202"/>
      <c r="B16" s="218" t="s">
        <v>227</v>
      </c>
      <c r="C16" s="205"/>
      <c r="D16" s="205"/>
      <c r="E16" s="206"/>
      <c r="F16" s="219">
        <v>0</v>
      </c>
      <c r="G16" s="219">
        <v>400</v>
      </c>
      <c r="H16" s="219">
        <v>0</v>
      </c>
      <c r="I16" s="219">
        <v>400</v>
      </c>
      <c r="L16" s="222"/>
    </row>
    <row r="17" spans="1:9" ht="15.75" hidden="1" customHeight="1" thickBot="1">
      <c r="B17" s="223"/>
      <c r="C17" s="208"/>
      <c r="D17" s="208"/>
      <c r="E17" s="209"/>
      <c r="F17" s="219"/>
      <c r="G17" s="219"/>
      <c r="H17" s="219"/>
      <c r="I17" s="219"/>
    </row>
    <row r="18" spans="1:9" ht="15.75" customHeight="1" thickBot="1">
      <c r="B18" s="224" t="s">
        <v>228</v>
      </c>
      <c r="C18" s="225"/>
      <c r="D18" s="225"/>
      <c r="E18" s="226"/>
      <c r="F18" s="227">
        <v>0</v>
      </c>
      <c r="G18" s="227">
        <v>0</v>
      </c>
      <c r="H18" s="227">
        <v>0</v>
      </c>
      <c r="I18" s="227">
        <v>0</v>
      </c>
    </row>
    <row r="19" spans="1:9" ht="18.75" customHeight="1" thickBot="1">
      <c r="B19" s="210" t="s">
        <v>222</v>
      </c>
      <c r="C19" s="211">
        <f>SUM(C15+C18)</f>
        <v>0</v>
      </c>
      <c r="D19" s="211">
        <f>SUM(D15+D18)</f>
        <v>0</v>
      </c>
      <c r="E19" s="211">
        <f>SUM(E15+E18)</f>
        <v>0</v>
      </c>
      <c r="F19" s="212">
        <f>SUM(F15:F18)</f>
        <v>48546</v>
      </c>
      <c r="G19" s="212">
        <f>SUM(G15:G18)</f>
        <v>49550</v>
      </c>
      <c r="H19" s="212">
        <f>SUM(H15:H18)</f>
        <v>2204</v>
      </c>
      <c r="I19" s="212">
        <f>SUM(I15:I18)</f>
        <v>51754</v>
      </c>
    </row>
    <row r="20" spans="1:9" ht="61.5" customHeight="1">
      <c r="A20" s="197"/>
      <c r="B20" s="228" t="s">
        <v>223</v>
      </c>
      <c r="C20" s="203"/>
      <c r="D20" s="203"/>
      <c r="E20" s="204"/>
      <c r="F20" s="217"/>
      <c r="G20" s="217"/>
      <c r="H20" s="217"/>
      <c r="I20" s="217"/>
    </row>
    <row r="21" spans="1:9" ht="18" customHeight="1">
      <c r="A21" s="202"/>
      <c r="B21" s="218" t="s">
        <v>229</v>
      </c>
      <c r="C21" s="205"/>
      <c r="D21" s="205"/>
      <c r="E21" s="206"/>
      <c r="F21" s="219">
        <v>0</v>
      </c>
      <c r="G21" s="219">
        <v>0</v>
      </c>
      <c r="H21" s="219">
        <v>0</v>
      </c>
      <c r="I21" s="219">
        <v>0</v>
      </c>
    </row>
    <row r="22" spans="1:9" ht="15">
      <c r="A22" s="202"/>
      <c r="B22" s="218" t="s">
        <v>230</v>
      </c>
      <c r="C22" s="205"/>
      <c r="D22" s="205"/>
      <c r="E22" s="206"/>
      <c r="F22" s="219">
        <v>0</v>
      </c>
      <c r="G22" s="219">
        <v>0</v>
      </c>
      <c r="H22" s="219">
        <v>3957</v>
      </c>
      <c r="I22" s="219">
        <f>H22</f>
        <v>3957</v>
      </c>
    </row>
    <row r="23" spans="1:9" ht="15" customHeight="1">
      <c r="A23" s="202"/>
      <c r="B23" s="218" t="s">
        <v>224</v>
      </c>
      <c r="C23" s="205"/>
      <c r="D23" s="205"/>
      <c r="E23" s="206"/>
      <c r="F23" s="219">
        <v>2380</v>
      </c>
      <c r="G23" s="219">
        <v>2656</v>
      </c>
      <c r="H23" s="219">
        <v>-2656</v>
      </c>
      <c r="I23" s="219">
        <f>G23+H23</f>
        <v>0</v>
      </c>
    </row>
    <row r="24" spans="1:9" ht="15.75" hidden="1" customHeight="1" thickBot="1">
      <c r="A24" s="202"/>
      <c r="B24" s="218"/>
      <c r="C24" s="205"/>
      <c r="D24" s="205"/>
      <c r="E24" s="206"/>
      <c r="F24" s="219"/>
      <c r="G24" s="219"/>
      <c r="H24" s="219"/>
      <c r="I24" s="219"/>
    </row>
    <row r="25" spans="1:9" ht="15.75" customHeight="1">
      <c r="A25" s="202"/>
      <c r="B25" s="284" t="s">
        <v>231</v>
      </c>
      <c r="C25" s="205"/>
      <c r="D25" s="205"/>
      <c r="E25" s="206"/>
      <c r="F25" s="219">
        <v>46166</v>
      </c>
      <c r="G25" s="219">
        <v>46894</v>
      </c>
      <c r="H25" s="219">
        <v>903</v>
      </c>
      <c r="I25" s="219">
        <f>G25+H25</f>
        <v>47797</v>
      </c>
    </row>
    <row r="26" spans="1:9" ht="15.75" customHeight="1">
      <c r="A26" s="202"/>
      <c r="B26" s="229" t="s">
        <v>294</v>
      </c>
      <c r="C26" s="205"/>
      <c r="D26" s="205"/>
      <c r="E26" s="206"/>
      <c r="F26" s="219">
        <v>0</v>
      </c>
      <c r="G26" s="219">
        <v>0</v>
      </c>
      <c r="H26" s="219">
        <v>0</v>
      </c>
      <c r="I26" s="219">
        <v>0</v>
      </c>
    </row>
    <row r="27" spans="1:9" ht="15.75" customHeight="1" thickBot="1">
      <c r="A27" s="202"/>
      <c r="B27" s="229" t="s">
        <v>232</v>
      </c>
      <c r="C27" s="230"/>
      <c r="D27" s="230"/>
      <c r="E27" s="231"/>
      <c r="F27" s="227">
        <v>0</v>
      </c>
      <c r="G27" s="227">
        <v>0</v>
      </c>
      <c r="H27" s="227">
        <v>0</v>
      </c>
      <c r="I27" s="227">
        <v>0</v>
      </c>
    </row>
    <row r="28" spans="1:9" ht="19.5" customHeight="1" thickBot="1">
      <c r="B28" s="210" t="s">
        <v>222</v>
      </c>
      <c r="C28" s="211">
        <f t="shared" ref="C28:I28" si="0">SUM(C21:C27)</f>
        <v>0</v>
      </c>
      <c r="D28" s="211">
        <f t="shared" si="0"/>
        <v>0</v>
      </c>
      <c r="E28" s="211">
        <f t="shared" si="0"/>
        <v>0</v>
      </c>
      <c r="F28" s="212">
        <f t="shared" si="0"/>
        <v>48546</v>
      </c>
      <c r="G28" s="212">
        <f t="shared" si="0"/>
        <v>49550</v>
      </c>
      <c r="H28" s="212">
        <f t="shared" si="0"/>
        <v>2204</v>
      </c>
      <c r="I28" s="212">
        <f t="shared" si="0"/>
        <v>51754</v>
      </c>
    </row>
  </sheetData>
  <mergeCells count="4">
    <mergeCell ref="A1:E1"/>
    <mergeCell ref="H1:I1"/>
    <mergeCell ref="B2:I3"/>
    <mergeCell ref="B4:E4"/>
  </mergeCells>
  <phoneticPr fontId="0" type="noConversion"/>
  <pageMargins left="1.53" right="0.75" top="1.31" bottom="1" header="0.5" footer="0.5"/>
  <pageSetup paperSize="9" scale="87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6"/>
  <sheetViews>
    <sheetView tabSelected="1" zoomScaleNormal="100" workbookViewId="0">
      <selection activeCell="M29" sqref="M29"/>
    </sheetView>
  </sheetViews>
  <sheetFormatPr defaultColWidth="8.85546875" defaultRowHeight="12.75"/>
  <cols>
    <col min="1" max="1" width="25.85546875" style="191" customWidth="1"/>
    <col min="2" max="2" width="7.28515625" style="191" customWidth="1"/>
    <col min="3" max="3" width="8" style="191" customWidth="1"/>
    <col min="4" max="4" width="7.5703125" style="191" customWidth="1"/>
    <col min="5" max="5" width="8.42578125" style="191" customWidth="1"/>
    <col min="6" max="6" width="7.7109375" style="191" customWidth="1"/>
    <col min="7" max="7" width="8.28515625" style="191" customWidth="1"/>
    <col min="8" max="8" width="8.140625" style="191" customWidth="1"/>
    <col min="9" max="10" width="8.28515625" style="191" customWidth="1"/>
    <col min="11" max="11" width="7.7109375" style="191" customWidth="1"/>
    <col min="12" max="12" width="8.85546875" style="191" customWidth="1"/>
    <col min="13" max="13" width="8.140625" style="191" customWidth="1"/>
    <col min="14" max="14" width="9.5703125" style="191" customWidth="1"/>
    <col min="15" max="16384" width="8.85546875" style="191"/>
  </cols>
  <sheetData>
    <row r="2" spans="1:15" ht="19.5" customHeight="1">
      <c r="D2" s="301" t="s">
        <v>233</v>
      </c>
      <c r="E2" s="302"/>
      <c r="F2" s="302"/>
      <c r="G2" s="302"/>
      <c r="H2" s="302"/>
      <c r="I2" s="302"/>
      <c r="J2" s="302"/>
    </row>
    <row r="3" spans="1:15" ht="8.25" customHeight="1">
      <c r="A3" s="191" t="s">
        <v>234</v>
      </c>
      <c r="E3" s="234"/>
      <c r="F3" s="234"/>
      <c r="G3" s="234"/>
    </row>
    <row r="4" spans="1:15" ht="15.75">
      <c r="B4" s="297" t="s">
        <v>235</v>
      </c>
      <c r="C4" s="302"/>
      <c r="D4" s="302"/>
      <c r="E4" s="302"/>
      <c r="F4" s="302"/>
      <c r="G4" s="302"/>
      <c r="H4" s="302"/>
      <c r="I4" s="302"/>
      <c r="J4" s="302"/>
      <c r="K4" s="302"/>
      <c r="L4" s="347" t="s">
        <v>236</v>
      </c>
      <c r="M4" s="347"/>
      <c r="N4" s="347"/>
    </row>
    <row r="6" spans="1:15" ht="15.75">
      <c r="D6" s="297" t="s">
        <v>237</v>
      </c>
      <c r="E6" s="302"/>
      <c r="F6" s="302"/>
      <c r="G6" s="302"/>
      <c r="H6" s="302"/>
      <c r="I6" s="302"/>
      <c r="J6" s="302"/>
      <c r="L6" s="191" t="s">
        <v>238</v>
      </c>
    </row>
    <row r="7" spans="1:15" ht="6.75" customHeight="1" thickBot="1"/>
    <row r="8" spans="1:15" s="232" customFormat="1" ht="13.5" thickBot="1">
      <c r="A8" s="235" t="s">
        <v>239</v>
      </c>
      <c r="B8" s="236" t="s">
        <v>240</v>
      </c>
      <c r="C8" s="236" t="s">
        <v>241</v>
      </c>
      <c r="D8" s="236" t="s">
        <v>242</v>
      </c>
      <c r="E8" s="236" t="s">
        <v>243</v>
      </c>
      <c r="F8" s="236" t="s">
        <v>244</v>
      </c>
      <c r="G8" s="236" t="s">
        <v>245</v>
      </c>
      <c r="H8" s="236" t="s">
        <v>246</v>
      </c>
      <c r="I8" s="236" t="s">
        <v>247</v>
      </c>
      <c r="J8" s="236" t="s">
        <v>248</v>
      </c>
      <c r="K8" s="236" t="s">
        <v>249</v>
      </c>
      <c r="L8" s="236" t="s">
        <v>250</v>
      </c>
      <c r="M8" s="236" t="s">
        <v>251</v>
      </c>
      <c r="N8" s="237" t="s">
        <v>252</v>
      </c>
    </row>
    <row r="9" spans="1:15">
      <c r="A9" s="238" t="s">
        <v>253</v>
      </c>
      <c r="B9" s="239">
        <v>1650</v>
      </c>
      <c r="C9" s="239">
        <v>1650</v>
      </c>
      <c r="D9" s="239">
        <v>1650</v>
      </c>
      <c r="E9" s="239">
        <v>1650</v>
      </c>
      <c r="F9" s="239">
        <v>2695</v>
      </c>
      <c r="G9" s="239">
        <v>2695</v>
      </c>
      <c r="H9" s="239">
        <v>2695</v>
      </c>
      <c r="I9" s="239">
        <v>2695</v>
      </c>
      <c r="J9" s="239">
        <v>2695</v>
      </c>
      <c r="K9" s="239">
        <v>1700</v>
      </c>
      <c r="L9" s="239">
        <v>1700</v>
      </c>
      <c r="M9" s="239">
        <v>1660</v>
      </c>
      <c r="N9" s="240">
        <f>SUM(B9:M9)</f>
        <v>25135</v>
      </c>
      <c r="O9" s="241"/>
    </row>
    <row r="10" spans="1:15">
      <c r="A10" s="242" t="s">
        <v>254</v>
      </c>
      <c r="B10" s="242"/>
      <c r="C10" s="242"/>
      <c r="D10" s="242">
        <v>5000</v>
      </c>
      <c r="E10" s="242"/>
      <c r="F10" s="242">
        <v>56500</v>
      </c>
      <c r="G10" s="242"/>
      <c r="H10" s="242"/>
      <c r="I10" s="242"/>
      <c r="J10" s="242">
        <v>7426</v>
      </c>
      <c r="K10" s="242"/>
      <c r="L10" s="242"/>
      <c r="M10" s="242">
        <v>10050</v>
      </c>
      <c r="N10" s="240">
        <f t="shared" ref="N10:N18" si="0">SUM(B10:M10)</f>
        <v>78976</v>
      </c>
      <c r="O10" s="241"/>
    </row>
    <row r="11" spans="1:15">
      <c r="A11" s="242" t="s">
        <v>255</v>
      </c>
      <c r="B11" s="242">
        <v>4354</v>
      </c>
      <c r="C11" s="242">
        <v>4360</v>
      </c>
      <c r="D11" s="242">
        <v>4360</v>
      </c>
      <c r="E11" s="242">
        <v>4360</v>
      </c>
      <c r="F11" s="242">
        <v>5475</v>
      </c>
      <c r="G11" s="242">
        <v>5475</v>
      </c>
      <c r="H11" s="242">
        <v>8760</v>
      </c>
      <c r="I11" s="242">
        <v>5500</v>
      </c>
      <c r="J11" s="242">
        <v>6500</v>
      </c>
      <c r="K11" s="242">
        <v>6500</v>
      </c>
      <c r="L11" s="242">
        <v>6500</v>
      </c>
      <c r="M11" s="242">
        <v>6500</v>
      </c>
      <c r="N11" s="240">
        <f>SUM(B11:M11)</f>
        <v>68644</v>
      </c>
      <c r="O11" s="241"/>
    </row>
    <row r="12" spans="1:15" ht="27.75" customHeight="1">
      <c r="A12" s="288" t="s">
        <v>303</v>
      </c>
      <c r="B12" s="242">
        <v>5470</v>
      </c>
      <c r="C12" s="242">
        <v>5470</v>
      </c>
      <c r="D12" s="242">
        <v>5470</v>
      </c>
      <c r="E12" s="242">
        <v>5470</v>
      </c>
      <c r="F12" s="242">
        <v>5190</v>
      </c>
      <c r="G12" s="242">
        <v>5190</v>
      </c>
      <c r="H12" s="242">
        <v>4550</v>
      </c>
      <c r="I12" s="242">
        <v>4550</v>
      </c>
      <c r="J12" s="242">
        <v>4550</v>
      </c>
      <c r="K12" s="242">
        <v>4550</v>
      </c>
      <c r="L12" s="242">
        <v>4550</v>
      </c>
      <c r="M12" s="242">
        <v>4317</v>
      </c>
      <c r="N12" s="240">
        <f t="shared" si="0"/>
        <v>59327</v>
      </c>
      <c r="O12" s="241"/>
    </row>
    <row r="13" spans="1:15" ht="23.25" customHeight="1">
      <c r="A13" s="283" t="s">
        <v>304</v>
      </c>
      <c r="B13" s="242">
        <v>1770</v>
      </c>
      <c r="C13" s="242">
        <v>1800</v>
      </c>
      <c r="D13" s="242">
        <v>1800</v>
      </c>
      <c r="E13" s="242">
        <v>1800</v>
      </c>
      <c r="F13" s="242">
        <v>1805</v>
      </c>
      <c r="G13" s="242">
        <v>1800</v>
      </c>
      <c r="H13" s="242">
        <v>1800</v>
      </c>
      <c r="I13" s="242">
        <v>1810</v>
      </c>
      <c r="J13" s="242">
        <v>1790</v>
      </c>
      <c r="K13" s="242">
        <v>1790</v>
      </c>
      <c r="L13" s="242">
        <v>1790</v>
      </c>
      <c r="M13" s="242">
        <v>1790</v>
      </c>
      <c r="N13" s="240">
        <f>SUM(B13:M13)</f>
        <v>21545</v>
      </c>
      <c r="O13" s="241"/>
    </row>
    <row r="14" spans="1:15" ht="16.5" customHeight="1">
      <c r="A14" s="243" t="s">
        <v>256</v>
      </c>
      <c r="B14" s="242">
        <v>60</v>
      </c>
      <c r="C14" s="242">
        <v>58</v>
      </c>
      <c r="D14" s="242">
        <v>58</v>
      </c>
      <c r="E14" s="242">
        <v>558</v>
      </c>
      <c r="F14" s="242">
        <v>58</v>
      </c>
      <c r="G14" s="242">
        <v>58</v>
      </c>
      <c r="H14" s="242">
        <v>58</v>
      </c>
      <c r="I14" s="242">
        <v>58</v>
      </c>
      <c r="J14" s="242">
        <v>58</v>
      </c>
      <c r="K14" s="242">
        <v>58</v>
      </c>
      <c r="L14" s="242">
        <v>58</v>
      </c>
      <c r="M14" s="242">
        <v>60</v>
      </c>
      <c r="N14" s="240">
        <f t="shared" si="0"/>
        <v>1200</v>
      </c>
      <c r="O14" s="241"/>
    </row>
    <row r="15" spans="1:15" s="247" customFormat="1">
      <c r="A15" s="244" t="s">
        <v>257</v>
      </c>
      <c r="B15" s="245"/>
      <c r="C15" s="245"/>
      <c r="D15" s="245"/>
      <c r="E15" s="245"/>
      <c r="F15" s="245"/>
      <c r="G15" s="245"/>
      <c r="H15" s="245"/>
      <c r="I15" s="244"/>
      <c r="J15" s="244"/>
      <c r="K15" s="244"/>
      <c r="L15" s="244"/>
      <c r="M15" s="244"/>
      <c r="N15" s="240">
        <f t="shared" si="0"/>
        <v>0</v>
      </c>
      <c r="O15" s="246"/>
    </row>
    <row r="16" spans="1:15" s="247" customFormat="1" ht="19.5" customHeight="1">
      <c r="A16" s="248" t="s">
        <v>258</v>
      </c>
      <c r="B16" s="249"/>
      <c r="C16" s="249"/>
      <c r="D16" s="249"/>
      <c r="E16" s="249"/>
      <c r="F16" s="249"/>
      <c r="G16" s="249"/>
      <c r="H16" s="249"/>
      <c r="I16" s="53"/>
      <c r="J16" s="53"/>
      <c r="K16" s="53"/>
      <c r="L16" s="53"/>
      <c r="M16" s="53"/>
      <c r="N16" s="240">
        <f>SUM(B16:M16)</f>
        <v>0</v>
      </c>
      <c r="O16" s="246"/>
    </row>
    <row r="17" spans="1:15" s="247" customFormat="1">
      <c r="A17" s="53" t="s">
        <v>259</v>
      </c>
      <c r="B17" s="249"/>
      <c r="C17" s="249"/>
      <c r="D17" s="249"/>
      <c r="E17" s="249"/>
      <c r="F17" s="249"/>
      <c r="G17" s="249"/>
      <c r="H17" s="53">
        <v>10000</v>
      </c>
      <c r="I17" s="53"/>
      <c r="J17" s="53"/>
      <c r="K17" s="53"/>
      <c r="L17" s="53"/>
      <c r="M17" s="53"/>
      <c r="N17" s="240">
        <f>SUM(B17:M17)</f>
        <v>10000</v>
      </c>
      <c r="O17" s="246"/>
    </row>
    <row r="18" spans="1:15" ht="13.5" thickBot="1">
      <c r="A18" s="250" t="s">
        <v>260</v>
      </c>
      <c r="B18" s="242"/>
      <c r="C18" s="242"/>
      <c r="D18" s="242"/>
      <c r="E18" s="242"/>
      <c r="F18" s="242"/>
      <c r="G18" s="242">
        <v>2500</v>
      </c>
      <c r="H18" s="242"/>
      <c r="I18" s="242">
        <v>6000</v>
      </c>
      <c r="J18" s="242">
        <v>6000</v>
      </c>
      <c r="K18" s="242">
        <v>6010</v>
      </c>
      <c r="L18" s="242"/>
      <c r="M18" s="242">
        <v>4230</v>
      </c>
      <c r="N18" s="240">
        <f t="shared" si="0"/>
        <v>24740</v>
      </c>
      <c r="O18" s="241"/>
    </row>
    <row r="19" spans="1:15" s="247" customFormat="1" ht="13.5" thickBot="1">
      <c r="A19" s="251" t="s">
        <v>261</v>
      </c>
      <c r="B19" s="233">
        <f>SUM(B9:B18)</f>
        <v>13304</v>
      </c>
      <c r="C19" s="233">
        <f t="shared" ref="C19:M19" si="1">SUM(C9:C18,B19)</f>
        <v>26642</v>
      </c>
      <c r="D19" s="233">
        <f t="shared" si="1"/>
        <v>44980</v>
      </c>
      <c r="E19" s="233">
        <f t="shared" si="1"/>
        <v>58818</v>
      </c>
      <c r="F19" s="233">
        <f t="shared" si="1"/>
        <v>130541</v>
      </c>
      <c r="G19" s="233">
        <f t="shared" si="1"/>
        <v>148259</v>
      </c>
      <c r="H19" s="233">
        <f t="shared" si="1"/>
        <v>176122</v>
      </c>
      <c r="I19" s="233">
        <f t="shared" si="1"/>
        <v>196735</v>
      </c>
      <c r="J19" s="233">
        <f t="shared" si="1"/>
        <v>225754</v>
      </c>
      <c r="K19" s="233">
        <f t="shared" si="1"/>
        <v>246362</v>
      </c>
      <c r="L19" s="233">
        <f t="shared" si="1"/>
        <v>260960</v>
      </c>
      <c r="M19" s="233">
        <f t="shared" si="1"/>
        <v>289567</v>
      </c>
      <c r="N19" s="252">
        <f>SUM(N9:N18)</f>
        <v>289567</v>
      </c>
      <c r="O19" s="246"/>
    </row>
    <row r="20" spans="1:15">
      <c r="A20" s="241"/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</row>
    <row r="21" spans="1:15" hidden="1">
      <c r="A21" s="241"/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</row>
    <row r="22" spans="1:15" ht="13.5" thickBot="1">
      <c r="A22" s="241"/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53"/>
    </row>
    <row r="23" spans="1:15" s="232" customFormat="1" ht="13.5" thickBot="1">
      <c r="A23" s="254" t="s">
        <v>262</v>
      </c>
      <c r="B23" s="255" t="s">
        <v>240</v>
      </c>
      <c r="C23" s="255" t="s">
        <v>241</v>
      </c>
      <c r="D23" s="255" t="s">
        <v>242</v>
      </c>
      <c r="E23" s="255" t="s">
        <v>243</v>
      </c>
      <c r="F23" s="255" t="s">
        <v>244</v>
      </c>
      <c r="G23" s="255" t="s">
        <v>245</v>
      </c>
      <c r="H23" s="255" t="s">
        <v>246</v>
      </c>
      <c r="I23" s="255" t="s">
        <v>247</v>
      </c>
      <c r="J23" s="255" t="s">
        <v>248</v>
      </c>
      <c r="K23" s="255" t="s">
        <v>249</v>
      </c>
      <c r="L23" s="255" t="s">
        <v>250</v>
      </c>
      <c r="M23" s="255" t="s">
        <v>251</v>
      </c>
      <c r="N23" s="256" t="s">
        <v>252</v>
      </c>
    </row>
    <row r="24" spans="1:15">
      <c r="A24" s="239" t="s">
        <v>120</v>
      </c>
      <c r="B24" s="239">
        <v>7370</v>
      </c>
      <c r="C24" s="239">
        <v>7370</v>
      </c>
      <c r="D24" s="239">
        <v>7370</v>
      </c>
      <c r="E24" s="239">
        <v>7370</v>
      </c>
      <c r="F24" s="239">
        <v>7370</v>
      </c>
      <c r="G24" s="239">
        <v>4850</v>
      </c>
      <c r="H24" s="239">
        <v>4850</v>
      </c>
      <c r="I24" s="239">
        <v>4850</v>
      </c>
      <c r="J24" s="239">
        <v>4850</v>
      </c>
      <c r="K24" s="239">
        <v>4850</v>
      </c>
      <c r="L24" s="239">
        <v>4850</v>
      </c>
      <c r="M24" s="239">
        <v>4932</v>
      </c>
      <c r="N24" s="240">
        <f t="shared" ref="N24:N30" si="2">SUM(B24:M24)</f>
        <v>70882</v>
      </c>
      <c r="O24" s="241"/>
    </row>
    <row r="25" spans="1:15">
      <c r="A25" s="242" t="s">
        <v>263</v>
      </c>
      <c r="B25" s="242">
        <v>1795</v>
      </c>
      <c r="C25" s="242">
        <v>1795</v>
      </c>
      <c r="D25" s="242">
        <v>1795</v>
      </c>
      <c r="E25" s="242">
        <v>1795</v>
      </c>
      <c r="F25" s="242">
        <v>1795</v>
      </c>
      <c r="G25" s="242">
        <v>1130</v>
      </c>
      <c r="H25" s="242">
        <v>1130</v>
      </c>
      <c r="I25" s="242">
        <v>1080</v>
      </c>
      <c r="J25" s="242">
        <v>1080</v>
      </c>
      <c r="K25" s="242">
        <v>1080</v>
      </c>
      <c r="L25" s="242">
        <v>1080</v>
      </c>
      <c r="M25" s="242">
        <v>1182</v>
      </c>
      <c r="N25" s="240">
        <f t="shared" si="2"/>
        <v>16737</v>
      </c>
      <c r="O25" s="241"/>
    </row>
    <row r="26" spans="1:15" s="292" customFormat="1" ht="13.5" customHeight="1">
      <c r="A26" s="289" t="s">
        <v>220</v>
      </c>
      <c r="B26" s="289">
        <v>7585</v>
      </c>
      <c r="C26" s="289">
        <v>7585</v>
      </c>
      <c r="D26" s="289">
        <v>7585</v>
      </c>
      <c r="E26" s="289">
        <v>7585</v>
      </c>
      <c r="F26" s="289">
        <v>7585</v>
      </c>
      <c r="G26" s="289">
        <v>7585</v>
      </c>
      <c r="H26" s="289">
        <v>7585</v>
      </c>
      <c r="I26" s="289">
        <v>7585</v>
      </c>
      <c r="J26" s="289">
        <v>7585</v>
      </c>
      <c r="K26" s="289">
        <v>8700</v>
      </c>
      <c r="L26" s="289">
        <v>7583</v>
      </c>
      <c r="M26" s="289">
        <v>7630</v>
      </c>
      <c r="N26" s="290">
        <f t="shared" si="2"/>
        <v>92178</v>
      </c>
      <c r="O26" s="291"/>
    </row>
    <row r="27" spans="1:15" s="292" customFormat="1" ht="28.5" customHeight="1">
      <c r="A27" s="293" t="s">
        <v>264</v>
      </c>
      <c r="B27" s="289">
        <v>644</v>
      </c>
      <c r="C27" s="289">
        <v>644</v>
      </c>
      <c r="D27" s="289">
        <v>644</v>
      </c>
      <c r="E27" s="289">
        <v>644</v>
      </c>
      <c r="F27" s="289">
        <v>644</v>
      </c>
      <c r="G27" s="289">
        <v>644</v>
      </c>
      <c r="H27" s="289">
        <v>611</v>
      </c>
      <c r="I27" s="289">
        <v>611</v>
      </c>
      <c r="J27" s="289">
        <v>611</v>
      </c>
      <c r="K27" s="289">
        <v>611</v>
      </c>
      <c r="L27" s="289">
        <v>611</v>
      </c>
      <c r="M27" s="289">
        <v>774</v>
      </c>
      <c r="N27" s="290">
        <f t="shared" si="2"/>
        <v>7693</v>
      </c>
      <c r="O27" s="291"/>
    </row>
    <row r="28" spans="1:15" s="292" customFormat="1" ht="25.5" customHeight="1">
      <c r="A28" s="294" t="s">
        <v>265</v>
      </c>
      <c r="B28" s="289">
        <v>1421</v>
      </c>
      <c r="C28" s="289">
        <v>421</v>
      </c>
      <c r="D28" s="289">
        <v>421</v>
      </c>
      <c r="E28" s="289">
        <v>521</v>
      </c>
      <c r="F28" s="289">
        <v>3421</v>
      </c>
      <c r="G28" s="289">
        <v>5421</v>
      </c>
      <c r="H28" s="289">
        <v>5421</v>
      </c>
      <c r="I28" s="289">
        <v>5421</v>
      </c>
      <c r="J28" s="289">
        <v>5421</v>
      </c>
      <c r="K28" s="289">
        <v>5421</v>
      </c>
      <c r="L28" s="289">
        <v>5421</v>
      </c>
      <c r="M28" s="289">
        <v>5351</v>
      </c>
      <c r="N28" s="290">
        <f t="shared" si="2"/>
        <v>44082</v>
      </c>
      <c r="O28" s="291"/>
    </row>
    <row r="29" spans="1:15" s="292" customFormat="1" ht="18" customHeight="1">
      <c r="A29" s="295" t="s">
        <v>266</v>
      </c>
      <c r="B29" s="289">
        <v>400</v>
      </c>
      <c r="C29" s="289"/>
      <c r="D29" s="289"/>
      <c r="E29" s="289"/>
      <c r="F29" s="289"/>
      <c r="G29" s="289">
        <v>16856</v>
      </c>
      <c r="H29" s="289">
        <v>13239</v>
      </c>
      <c r="I29" s="289"/>
      <c r="J29" s="289">
        <v>4000</v>
      </c>
      <c r="K29" s="289">
        <v>300</v>
      </c>
      <c r="L29" s="289">
        <v>23200</v>
      </c>
      <c r="M29" s="289"/>
      <c r="N29" s="290">
        <f>SUM(B29:M29)</f>
        <v>57995</v>
      </c>
      <c r="O29" s="291"/>
    </row>
    <row r="30" spans="1:15" s="292" customFormat="1" ht="13.5" thickBot="1">
      <c r="A30" s="289" t="s">
        <v>267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90">
        <f t="shared" si="2"/>
        <v>0</v>
      </c>
      <c r="O30" s="291"/>
    </row>
    <row r="31" spans="1:15" s="247" customFormat="1" ht="13.5" thickBot="1">
      <c r="A31" s="251" t="s">
        <v>268</v>
      </c>
      <c r="B31" s="233">
        <f>SUM(B24:B30)</f>
        <v>19215</v>
      </c>
      <c r="C31" s="233">
        <f t="shared" ref="C31:M31" si="3">SUM(C24:C30,B31)</f>
        <v>37030</v>
      </c>
      <c r="D31" s="233">
        <f t="shared" si="3"/>
        <v>54845</v>
      </c>
      <c r="E31" s="233">
        <f t="shared" si="3"/>
        <v>72760</v>
      </c>
      <c r="F31" s="233">
        <f t="shared" si="3"/>
        <v>93575</v>
      </c>
      <c r="G31" s="233">
        <f t="shared" si="3"/>
        <v>130061</v>
      </c>
      <c r="H31" s="233">
        <f t="shared" si="3"/>
        <v>162897</v>
      </c>
      <c r="I31" s="233">
        <f t="shared" si="3"/>
        <v>182444</v>
      </c>
      <c r="J31" s="233">
        <f t="shared" si="3"/>
        <v>205991</v>
      </c>
      <c r="K31" s="233">
        <f t="shared" si="3"/>
        <v>226953</v>
      </c>
      <c r="L31" s="233">
        <f t="shared" si="3"/>
        <v>269698</v>
      </c>
      <c r="M31" s="233">
        <f t="shared" si="3"/>
        <v>289567</v>
      </c>
      <c r="N31" s="252">
        <f>SUM(N24:N30)</f>
        <v>289567</v>
      </c>
      <c r="O31" s="246"/>
    </row>
    <row r="32" spans="1:15">
      <c r="A32" s="241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</row>
    <row r="33" spans="1:14" ht="13.5" thickBot="1">
      <c r="A33" s="241"/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</row>
    <row r="34" spans="1:14" s="29" customFormat="1" ht="15.75" thickBot="1">
      <c r="A34" s="257" t="s">
        <v>269</v>
      </c>
      <c r="B34" s="258">
        <f>(B19-B31)</f>
        <v>-5911</v>
      </c>
      <c r="C34" s="258">
        <f t="shared" ref="C34:M34" si="4">(C19-C31)</f>
        <v>-10388</v>
      </c>
      <c r="D34" s="258">
        <f t="shared" si="4"/>
        <v>-9865</v>
      </c>
      <c r="E34" s="258">
        <f t="shared" si="4"/>
        <v>-13942</v>
      </c>
      <c r="F34" s="258">
        <f t="shared" si="4"/>
        <v>36966</v>
      </c>
      <c r="G34" s="258">
        <f t="shared" si="4"/>
        <v>18198</v>
      </c>
      <c r="H34" s="258">
        <f t="shared" si="4"/>
        <v>13225</v>
      </c>
      <c r="I34" s="258">
        <f t="shared" si="4"/>
        <v>14291</v>
      </c>
      <c r="J34" s="258">
        <f t="shared" si="4"/>
        <v>19763</v>
      </c>
      <c r="K34" s="258">
        <f t="shared" si="4"/>
        <v>19409</v>
      </c>
      <c r="L34" s="258">
        <f t="shared" si="4"/>
        <v>-8738</v>
      </c>
      <c r="M34" s="258">
        <f t="shared" si="4"/>
        <v>0</v>
      </c>
      <c r="N34" s="259"/>
    </row>
    <row r="35" spans="1:14">
      <c r="A35" s="241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</row>
    <row r="36" spans="1:14">
      <c r="A36" s="241"/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</row>
  </sheetData>
  <mergeCells count="4">
    <mergeCell ref="D2:J2"/>
    <mergeCell ref="B4:K4"/>
    <mergeCell ref="L4:N4"/>
    <mergeCell ref="D6:J6"/>
  </mergeCells>
  <phoneticPr fontId="0" type="noConversion"/>
  <printOptions horizontalCentered="1"/>
  <pageMargins left="0.39370078740157483" right="0.39370078740157483" top="0.19685039370078741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view="pageLayout" zoomScaleNormal="100" workbookViewId="0">
      <selection activeCell="C12" sqref="C12"/>
    </sheetView>
  </sheetViews>
  <sheetFormatPr defaultColWidth="8.85546875" defaultRowHeight="12.75"/>
  <cols>
    <col min="1" max="1" width="11.7109375" style="260" bestFit="1" customWidth="1"/>
    <col min="2" max="2" width="35.7109375" style="260" customWidth="1"/>
    <col min="3" max="3" width="14.28515625" style="260" customWidth="1"/>
    <col min="4" max="4" width="12.140625" style="260" customWidth="1"/>
    <col min="5" max="5" width="34.7109375" style="260" customWidth="1"/>
    <col min="6" max="6" width="16.42578125" style="260" customWidth="1"/>
    <col min="7" max="16384" width="8.85546875" style="260"/>
  </cols>
  <sheetData>
    <row r="1" spans="1:6" ht="30" customHeight="1" thickBot="1">
      <c r="E1" s="353" t="s">
        <v>270</v>
      </c>
      <c r="F1" s="353"/>
    </row>
    <row r="2" spans="1:6" ht="36.75" customHeight="1">
      <c r="A2" s="261" t="s">
        <v>271</v>
      </c>
      <c r="B2" s="262" t="s">
        <v>272</v>
      </c>
      <c r="C2" s="263" t="s">
        <v>292</v>
      </c>
      <c r="D2" s="262" t="s">
        <v>271</v>
      </c>
      <c r="E2" s="262" t="s">
        <v>273</v>
      </c>
      <c r="F2" s="263" t="s">
        <v>302</v>
      </c>
    </row>
    <row r="3" spans="1:6">
      <c r="A3" s="264">
        <v>1</v>
      </c>
      <c r="B3" s="265">
        <v>2</v>
      </c>
      <c r="C3" s="265">
        <v>3</v>
      </c>
      <c r="D3" s="265">
        <v>4</v>
      </c>
      <c r="E3" s="265">
        <v>5</v>
      </c>
      <c r="F3" s="266">
        <v>6</v>
      </c>
    </row>
    <row r="4" spans="1:6" ht="14.25" customHeight="1">
      <c r="A4" s="267">
        <v>841403</v>
      </c>
      <c r="B4" s="268" t="s">
        <v>274</v>
      </c>
      <c r="C4" s="269">
        <v>4000</v>
      </c>
      <c r="D4" s="270">
        <v>841126</v>
      </c>
      <c r="E4" s="270" t="s">
        <v>275</v>
      </c>
      <c r="F4" s="271">
        <v>10000</v>
      </c>
    </row>
    <row r="5" spans="1:6" ht="15" customHeight="1">
      <c r="A5" s="267">
        <v>813000</v>
      </c>
      <c r="B5" s="268" t="s">
        <v>276</v>
      </c>
      <c r="C5" s="272">
        <v>13239</v>
      </c>
      <c r="D5" s="270">
        <v>813000</v>
      </c>
      <c r="E5" s="270" t="s">
        <v>277</v>
      </c>
      <c r="F5" s="271">
        <v>6683</v>
      </c>
    </row>
    <row r="6" spans="1:6" ht="12.75" customHeight="1">
      <c r="A6" s="267">
        <v>841403</v>
      </c>
      <c r="B6" s="273" t="s">
        <v>296</v>
      </c>
      <c r="C6" s="272">
        <v>10856</v>
      </c>
      <c r="D6" s="270">
        <v>841403</v>
      </c>
      <c r="E6" s="270" t="s">
        <v>278</v>
      </c>
      <c r="F6" s="271">
        <v>7900</v>
      </c>
    </row>
    <row r="7" spans="1:6">
      <c r="A7" s="267">
        <v>910204</v>
      </c>
      <c r="B7" s="268" t="s">
        <v>279</v>
      </c>
      <c r="C7" s="272">
        <v>19900</v>
      </c>
      <c r="D7" s="270">
        <v>910204</v>
      </c>
      <c r="E7" s="274" t="s">
        <v>280</v>
      </c>
      <c r="F7" s="275">
        <v>2472</v>
      </c>
    </row>
    <row r="8" spans="1:6">
      <c r="A8" s="267">
        <v>522110</v>
      </c>
      <c r="B8" s="270" t="s">
        <v>283</v>
      </c>
      <c r="C8" s="269">
        <v>2700</v>
      </c>
      <c r="D8" s="270">
        <v>841403</v>
      </c>
      <c r="E8" s="270" t="s">
        <v>281</v>
      </c>
      <c r="F8" s="271">
        <v>1200</v>
      </c>
    </row>
    <row r="9" spans="1:6">
      <c r="A9" s="267">
        <v>562913</v>
      </c>
      <c r="B9" s="285" t="s">
        <v>297</v>
      </c>
      <c r="C9" s="269">
        <v>600</v>
      </c>
      <c r="D9" s="270">
        <v>841126</v>
      </c>
      <c r="E9" s="270" t="s">
        <v>282</v>
      </c>
      <c r="F9" s="271">
        <v>13650</v>
      </c>
    </row>
    <row r="10" spans="1:6">
      <c r="A10" s="270">
        <v>862301</v>
      </c>
      <c r="B10" s="285" t="s">
        <v>298</v>
      </c>
      <c r="C10" s="270">
        <v>6000</v>
      </c>
      <c r="D10" s="270">
        <v>910502</v>
      </c>
      <c r="E10" s="285" t="s">
        <v>300</v>
      </c>
      <c r="F10" s="271">
        <v>1748</v>
      </c>
    </row>
    <row r="11" spans="1:6">
      <c r="A11" s="276">
        <v>841403</v>
      </c>
      <c r="B11" s="286" t="s">
        <v>299</v>
      </c>
      <c r="C11" s="277">
        <v>300</v>
      </c>
      <c r="D11" s="277">
        <v>841403</v>
      </c>
      <c r="E11" s="286" t="s">
        <v>301</v>
      </c>
      <c r="F11" s="278">
        <v>1100</v>
      </c>
    </row>
    <row r="12" spans="1:6">
      <c r="A12" s="276"/>
      <c r="B12" s="277"/>
      <c r="C12" s="277"/>
      <c r="D12" s="277"/>
      <c r="E12" s="277"/>
      <c r="F12" s="278"/>
    </row>
    <row r="13" spans="1:6" ht="13.5" thickBot="1">
      <c r="A13" s="354" t="s">
        <v>284</v>
      </c>
      <c r="B13" s="355"/>
      <c r="C13" s="279">
        <f>SUM(C4:C11)</f>
        <v>57595</v>
      </c>
      <c r="D13" s="355" t="s">
        <v>284</v>
      </c>
      <c r="E13" s="355"/>
      <c r="F13" s="280">
        <f>SUM(F4:F11)</f>
        <v>44753</v>
      </c>
    </row>
  </sheetData>
  <mergeCells count="3">
    <mergeCell ref="E1:F1"/>
    <mergeCell ref="A13:B13"/>
    <mergeCell ref="D13:E13"/>
  </mergeCells>
  <phoneticPr fontId="0" type="noConversion"/>
  <pageMargins left="0.75" right="0.75" top="1.52" bottom="1" header="0.6" footer="0.5"/>
  <pageSetup paperSize="9" orientation="landscape" r:id="rId1"/>
  <headerFooter alignWithMargins="0">
    <oddHeader xml:space="preserve">&amp;C&amp;"Times New Roman CE,Félkövér"&amp;12Felhalmozási és tőkejellegű
bevételek és kiadások feladatonként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2</vt:i4>
      </vt:variant>
    </vt:vector>
  </HeadingPairs>
  <TitlesOfParts>
    <vt:vector size="9" baseType="lpstr">
      <vt:lpstr>01</vt:lpstr>
      <vt:lpstr>02</vt:lpstr>
      <vt:lpstr>03</vt:lpstr>
      <vt:lpstr>04</vt:lpstr>
      <vt:lpstr>06</vt:lpstr>
      <vt:lpstr>08</vt:lpstr>
      <vt:lpstr>12</vt:lpstr>
      <vt:lpstr>'02'!Nyomtatási_cím</vt:lpstr>
      <vt:lpstr>'02'!Nyomtatási_terület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Marcsika</cp:lastModifiedBy>
  <cp:lastPrinted>2014-04-29T18:40:08Z</cp:lastPrinted>
  <dcterms:created xsi:type="dcterms:W3CDTF">2013-03-07T15:30:27Z</dcterms:created>
  <dcterms:modified xsi:type="dcterms:W3CDTF">2014-05-20T03:50:36Z</dcterms:modified>
</cp:coreProperties>
</file>