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320" windowHeight="7932" tabRatio="597" firstSheet="25" activeTab="26"/>
  </bookViews>
  <sheets>
    <sheet name="I. m. kiemelt ei" sheetId="1" r:id="rId1"/>
    <sheet name="1. m. Bevétel" sheetId="2" r:id="rId2"/>
    <sheet name="1.1. Működési bevétel" sheetId="3" r:id="rId3"/>
    <sheet name="1.2. finanszírozási bevételek" sheetId="4" r:id="rId4"/>
    <sheet name="2. m. Kiadások" sheetId="5" r:id="rId5"/>
    <sheet name="2.1. Működési kiadások" sheetId="6" r:id="rId6"/>
    <sheet name="2.2. Finnanszírozási kiadások" sheetId="7" r:id="rId7"/>
    <sheet name="3. létszám" sheetId="8" r:id="rId8"/>
    <sheet name="4. beruházások felújítások" sheetId="9" r:id="rId9"/>
    <sheet name="5. tartalékok" sheetId="10" r:id="rId10"/>
    <sheet name="6. stabilitási 1" sheetId="11" r:id="rId11"/>
    <sheet name="7. stabilitási 2" sheetId="12" r:id="rId12"/>
    <sheet name="8.EU projektek" sheetId="13" r:id="rId13"/>
    <sheet name="9. hitelek" sheetId="14" r:id="rId14"/>
    <sheet name="10.finanszírozás" sheetId="15" r:id="rId15"/>
    <sheet name="11.szociális kiadások" sheetId="16" r:id="rId16"/>
    <sheet name="12. átadott" sheetId="17" r:id="rId17"/>
    <sheet name="12.1. átadott" sheetId="18" r:id="rId18"/>
    <sheet name="13.átvett" sheetId="19" r:id="rId19"/>
    <sheet name="14. m.  helyi adók" sheetId="20" r:id="rId20"/>
    <sheet name="15.m. MÉRLEG  " sheetId="21" r:id="rId21"/>
    <sheet name="16. m. EI FELH. TERV önk." sheetId="22" r:id="rId22"/>
    <sheet name="17. m. TÖBB ÉVES" sheetId="23" r:id="rId23"/>
    <sheet name="18. m.  KÖZVETETT" sheetId="24" r:id="rId24"/>
    <sheet name="19. m GÖRDÜLŐ kiadások teljes" sheetId="25" r:id="rId25"/>
    <sheet name="20. m. GÖRDÜLŐ bevételek telj." sheetId="26" r:id="rId26"/>
    <sheet name="21. m. GÖRDÜLŐ" sheetId="27" r:id="rId27"/>
    <sheet name="22. m. mük. és fel. költ főössz" sheetId="28" r:id="rId28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xlfn.IFERROR" hidden="1">#NAME?</definedName>
    <definedName name="Átadott" localSheetId="17">'[4]flag_1'!#REF!</definedName>
    <definedName name="Átadott" localSheetId="20">'[4]flag_1'!#REF!</definedName>
    <definedName name="Átadott">'[4]flag_1'!#REF!</definedName>
    <definedName name="css" localSheetId="1">#REF!</definedName>
    <definedName name="css" localSheetId="17">#REF!</definedName>
    <definedName name="css" localSheetId="20">#REF!</definedName>
    <definedName name="css" localSheetId="4">#REF!</definedName>
    <definedName name="css" localSheetId="0">#REF!</definedName>
    <definedName name="css">#REF!</definedName>
    <definedName name="css_k" localSheetId="20">'[9]Családsegítés'!$C$27:$C$86</definedName>
    <definedName name="css_k">'[3]Családsegítés'!$C$27:$C$86</definedName>
    <definedName name="css_k_" localSheetId="1">#REF!</definedName>
    <definedName name="css_k_" localSheetId="17">#REF!</definedName>
    <definedName name="css_k_" localSheetId="20">#REF!</definedName>
    <definedName name="css_k_" localSheetId="4">#REF!</definedName>
    <definedName name="css_k_" localSheetId="0">#REF!</definedName>
    <definedName name="css_k_">#REF!</definedName>
    <definedName name="FEJ" localSheetId="20">#REF!</definedName>
    <definedName name="FEJ">#REF!</definedName>
    <definedName name="FGL" localSheetId="1">'[4]flag_1'!#REF!</definedName>
    <definedName name="FGL" localSheetId="17">'[4]flag_1'!#REF!</definedName>
    <definedName name="FGL" localSheetId="20">'[10]flag_1'!#REF!</definedName>
    <definedName name="FGL" localSheetId="4">'[4]flag_1'!#REF!</definedName>
    <definedName name="FGL">'[4]flag_1'!#REF!</definedName>
    <definedName name="fgl1" localSheetId="1">'[4]flag_1'!#REF!</definedName>
    <definedName name="fgl1" localSheetId="17">'[4]flag_1'!#REF!</definedName>
    <definedName name="fgl1" localSheetId="20">'[10]flag_1'!#REF!</definedName>
    <definedName name="fgl1" localSheetId="4">'[4]flag_1'!#REF!</definedName>
    <definedName name="fgl1">'[4]flag_1'!#REF!</definedName>
    <definedName name="FLAG" localSheetId="1">'[4]flag_1'!#REF!</definedName>
    <definedName name="FLAG" localSheetId="17">'[4]flag_1'!#REF!</definedName>
    <definedName name="FLAG" localSheetId="20">'[10]flag_1'!#REF!</definedName>
    <definedName name="FLAG" localSheetId="4">'[4]flag_1'!#REF!</definedName>
    <definedName name="FLAG">'[4]flag_1'!#REF!</definedName>
    <definedName name="flag1" localSheetId="1">'[4]flag_1'!#REF!</definedName>
    <definedName name="flag1" localSheetId="17">'[4]flag_1'!#REF!</definedName>
    <definedName name="flag1" localSheetId="20">'[10]flag_1'!#REF!</definedName>
    <definedName name="flag1" localSheetId="4">'[4]flag_1'!#REF!</definedName>
    <definedName name="flag1">'[4]flag_1'!#REF!</definedName>
    <definedName name="foot_4_place" localSheetId="11">'7. stabilitási 2'!$A$18</definedName>
    <definedName name="foot_5_place" localSheetId="11">'7. stabilitási 2'!#REF!</definedName>
    <definedName name="foot_53_place" localSheetId="11">'7. stabilitási 2'!#REF!</definedName>
    <definedName name="gyj" localSheetId="1">#REF!</definedName>
    <definedName name="gyj" localSheetId="17">#REF!</definedName>
    <definedName name="gyj" localSheetId="20">#REF!</definedName>
    <definedName name="gyj" localSheetId="4">#REF!</definedName>
    <definedName name="gyj" localSheetId="0">#REF!</definedName>
    <definedName name="gyj">#REF!</definedName>
    <definedName name="gyj_k" localSheetId="20">'[9]Gyermekjóléti'!$C$27:$C$86</definedName>
    <definedName name="gyj_k">'[3]Gyermekjóléti'!$C$27:$C$86</definedName>
    <definedName name="gyj_k_" localSheetId="1">#REF!</definedName>
    <definedName name="gyj_k_" localSheetId="17">#REF!</definedName>
    <definedName name="gyj_k_" localSheetId="20">#REF!</definedName>
    <definedName name="gyj_k_" localSheetId="4">#REF!</definedName>
    <definedName name="gyj_k_" localSheetId="0">#REF!</definedName>
    <definedName name="gyj_k_">#REF!</definedName>
    <definedName name="K_LSZA_BECS_1" localSheetId="20">#REF!</definedName>
    <definedName name="K_LSZA_BECS_1">#REF!</definedName>
    <definedName name="kész" localSheetId="17">'[4]flag_1'!#REF!</definedName>
    <definedName name="kész" localSheetId="20">'[4]flag_1'!#REF!</definedName>
    <definedName name="kész">'[4]flag_1'!#REF!</definedName>
    <definedName name="kjz" localSheetId="1">#REF!</definedName>
    <definedName name="kjz" localSheetId="17">#REF!</definedName>
    <definedName name="kjz" localSheetId="20">#REF!</definedName>
    <definedName name="kjz" localSheetId="4">#REF!</definedName>
    <definedName name="kjz" localSheetId="0">#REF!</definedName>
    <definedName name="kjz">#REF!</definedName>
    <definedName name="kjz_k" localSheetId="20">'[9]körjegyzőség'!$C$9:$C$28</definedName>
    <definedName name="kjz_k">'[3]körjegyzőség'!$C$9:$C$28</definedName>
    <definedName name="kjz_k_" localSheetId="1">#REF!</definedName>
    <definedName name="kjz_k_" localSheetId="17">#REF!</definedName>
    <definedName name="kjz_k_" localSheetId="20">#REF!</definedName>
    <definedName name="kjz_k_" localSheetId="4">#REF!</definedName>
    <definedName name="kjz_k_" localSheetId="0">#REF!</definedName>
    <definedName name="kjz_k_">#REF!</definedName>
    <definedName name="KSH_R" localSheetId="20">#REF!</definedName>
    <definedName name="KSH_R">#REF!</definedName>
    <definedName name="KSZ1" localSheetId="1">'[4]flag_1'!#REF!</definedName>
    <definedName name="KSZ1" localSheetId="17">'[4]flag_1'!#REF!</definedName>
    <definedName name="KSZ1" localSheetId="20">'[10]flag_1'!#REF!</definedName>
    <definedName name="KSZ1" localSheetId="4">'[4]flag_1'!#REF!</definedName>
    <definedName name="KSZ1">'[4]flag_1'!#REF!</definedName>
    <definedName name="ksz11" localSheetId="1">'[4]flag_1'!#REF!</definedName>
    <definedName name="ksz11" localSheetId="17">'[4]flag_1'!#REF!</definedName>
    <definedName name="ksz11" localSheetId="20">'[10]flag_1'!#REF!</definedName>
    <definedName name="ksz11" localSheetId="4">'[4]flag_1'!#REF!</definedName>
    <definedName name="ksz11">'[4]flag_1'!#REF!</definedName>
    <definedName name="l" localSheetId="17">'[4]flag_1'!#REF!</definedName>
    <definedName name="l" localSheetId="20">'[4]flag_1'!#REF!</definedName>
    <definedName name="l">'[4]flag_1'!#REF!</definedName>
    <definedName name="nev_c" localSheetId="1">#REF!</definedName>
    <definedName name="nev_c" localSheetId="17">#REF!</definedName>
    <definedName name="nev_c" localSheetId="20">#REF!</definedName>
    <definedName name="nev_c" localSheetId="4">#REF!</definedName>
    <definedName name="nev_c" localSheetId="0">#REF!</definedName>
    <definedName name="nev_c">#REF!</definedName>
    <definedName name="nev_g" localSheetId="1">#REF!</definedName>
    <definedName name="nev_g" localSheetId="17">#REF!</definedName>
    <definedName name="nev_g" localSheetId="20">#REF!</definedName>
    <definedName name="nev_g" localSheetId="4">#REF!</definedName>
    <definedName name="nev_g" localSheetId="0">#REF!</definedName>
    <definedName name="nev_g">#REF!</definedName>
    <definedName name="nev_k" localSheetId="1">#REF!</definedName>
    <definedName name="nev_k" localSheetId="17">#REF!</definedName>
    <definedName name="nev_k" localSheetId="20">#REF!</definedName>
    <definedName name="nev_k" localSheetId="4">#REF!</definedName>
    <definedName name="nev_k" localSheetId="0">#REF!</definedName>
    <definedName name="nev_k">#REF!</definedName>
    <definedName name="_xlnm.Print_Area" localSheetId="1">'1. m. Bevétel'!$A$1:$E$95</definedName>
    <definedName name="_xlnm.Print_Area" localSheetId="3">'1.2. finanszírozási bevételek'!$A$1:$D$8</definedName>
    <definedName name="_xlnm.Print_Area" localSheetId="14">'10.finanszírozás'!$A$1:$D$9</definedName>
    <definedName name="_xlnm.Print_Area" localSheetId="15">'11.szociális kiadások'!$A$1:$C$39</definedName>
    <definedName name="_xlnm.Print_Area" localSheetId="16">'12. átadott'!$A$1:$C$117</definedName>
    <definedName name="_xlnm.Print_Area" localSheetId="18">'13.átvett'!$A$1:$C$116</definedName>
    <definedName name="_xlnm.Print_Area" localSheetId="20">'15.m. MÉRLEG  '!$A$1:$D$155</definedName>
    <definedName name="_xlnm.Print_Area" localSheetId="21">'16. m. EI FELH. TERV önk.'!$A$1:$O$211</definedName>
    <definedName name="_xlnm.Print_Area" localSheetId="22">'17. m. TÖBB ÉVES'!$A$1:$I$31</definedName>
    <definedName name="_xlnm.Print_Area" localSheetId="23">'18. m.  KÖZVETETT'!$A$1:$E$34</definedName>
    <definedName name="_xlnm.Print_Area" localSheetId="24">'19. m GÖRDÜLŐ kiadások teljes'!$A$1:$F$123</definedName>
    <definedName name="_xlnm.Print_Area" localSheetId="4">'2. m. Kiadások'!$A$1:$E$123</definedName>
    <definedName name="_xlnm.Print_Area" localSheetId="25">'20. m. GÖRDÜLŐ bevételek telj.'!$A$1:$F$95</definedName>
    <definedName name="_xlnm.Print_Area" localSheetId="26">'21. m. GÖRDÜLŐ'!$A$1:$F$27</definedName>
    <definedName name="_xlnm.Print_Area" localSheetId="7">'3. létszám'!$A$1:$B$33</definedName>
    <definedName name="_xlnm.Print_Area" localSheetId="8">'4. beruházások felújítások'!$A$1:$F$44</definedName>
    <definedName name="_xlnm.Print_Area" localSheetId="9">'5. tartalékok'!$A$1:$H$16</definedName>
    <definedName name="_xlnm.Print_Area" localSheetId="10">'6. stabilitási 1'!$A$1:$J$53</definedName>
    <definedName name="_xlnm.Print_Area" localSheetId="11">'7. stabilitási 2'!$A$1:$H$38</definedName>
    <definedName name="_xlnm.Print_Area" localSheetId="12">'8.EU projektek'!$A$1:$B$43</definedName>
    <definedName name="_xlnm.Print_Area" localSheetId="13">'9. hitelek'!$A$1:$D$70</definedName>
    <definedName name="_xlnm.Print_Area" localSheetId="0">'I. m. kiemelt ei'!$A$1:$B$28</definedName>
    <definedName name="pr10" localSheetId="11">'7. stabilitási 2'!#REF!</definedName>
    <definedName name="pr11" localSheetId="11">'7. stabilitási 2'!#REF!</definedName>
    <definedName name="pr12" localSheetId="11">'7. stabilitási 2'!#REF!</definedName>
    <definedName name="pr21" localSheetId="10">'6. stabilitási 1'!$A$56</definedName>
    <definedName name="pr22" localSheetId="10">'6. stabilitási 1'!#REF!</definedName>
    <definedName name="pr232" localSheetId="20">'15.m. MÉRLEG  '!#REF!</definedName>
    <definedName name="pr232" localSheetId="22">'17. m. TÖBB ÉVES'!$A$16</definedName>
    <definedName name="pr232" localSheetId="23">'18. m.  KÖZVETETT'!$A$10</definedName>
    <definedName name="pr232" localSheetId="26">'21. m. GÖRDÜLŐ'!#REF!</definedName>
    <definedName name="pr233" localSheetId="20">'15.m. MÉRLEG  '!#REF!</definedName>
    <definedName name="pr233" localSheetId="22">'17. m. TÖBB ÉVES'!$A$17</definedName>
    <definedName name="pr233" localSheetId="23">'18. m.  KÖZVETETT'!$A$15</definedName>
    <definedName name="pr233" localSheetId="26">'21. m. GÖRDÜLŐ'!#REF!</definedName>
    <definedName name="pr234" localSheetId="20">'15.m. MÉRLEG  '!#REF!</definedName>
    <definedName name="pr234" localSheetId="22">'17. m. TÖBB ÉVES'!$A$18</definedName>
    <definedName name="pr234" localSheetId="23">'18. m.  KÖZVETETT'!$A$23</definedName>
    <definedName name="pr234" localSheetId="26">'21. m. GÖRDÜLŐ'!#REF!</definedName>
    <definedName name="pr235" localSheetId="20">'15.m. MÉRLEG  '!#REF!</definedName>
    <definedName name="pr235" localSheetId="22">'17. m. TÖBB ÉVES'!$A$19</definedName>
    <definedName name="pr235" localSheetId="23">'18. m.  KÖZVETETT'!$A$28</definedName>
    <definedName name="pr235" localSheetId="26">'21. m. GÖRDÜLŐ'!#REF!</definedName>
    <definedName name="pr236" localSheetId="20">'15.m. MÉRLEG  '!#REF!</definedName>
    <definedName name="pr236" localSheetId="22">'17. m. TÖBB ÉVES'!$A$20</definedName>
    <definedName name="pr236" localSheetId="23">'18. m.  KÖZVETETT'!$A$33</definedName>
    <definedName name="pr236" localSheetId="26">'21. m. GÖRDÜLŐ'!#REF!</definedName>
    <definedName name="pr24" localSheetId="10">'6. stabilitási 1'!$A$58</definedName>
    <definedName name="pr25" localSheetId="10">'6. stabilitási 1'!$A$59</definedName>
    <definedName name="pr26" localSheetId="10">'6. stabilitási 1'!$A$60</definedName>
    <definedName name="pr27" localSheetId="10">'6. stabilitási 1'!$A$61</definedName>
    <definedName name="pr28" localSheetId="10">'6. stabilitási 1'!$A$62</definedName>
    <definedName name="pr312" localSheetId="20">'15.m. MÉRLEG  '!#REF!</definedName>
    <definedName name="pr312" localSheetId="22">'17. m. TÖBB ÉVES'!$A$7</definedName>
    <definedName name="pr312" localSheetId="23">'18. m.  KÖZVETETT'!#REF!</definedName>
    <definedName name="pr312" localSheetId="26">'21. m. GÖRDÜLŐ'!#REF!</definedName>
    <definedName name="pr313" localSheetId="20">'15.m. MÉRLEG  '!#REF!</definedName>
    <definedName name="pr313" localSheetId="22">'17. m. TÖBB ÉVES'!$A$2</definedName>
    <definedName name="pr313" localSheetId="23">'18. m.  KÖZVETETT'!#REF!</definedName>
    <definedName name="pr313" localSheetId="26">'21. m. GÖRDÜLŐ'!#REF!</definedName>
    <definedName name="pr314" localSheetId="20">'15.m. MÉRLEG  '!#REF!</definedName>
    <definedName name="pr314" localSheetId="22">'17. m. TÖBB ÉVES'!$A$9</definedName>
    <definedName name="pr314" localSheetId="23">'18. m.  KÖZVETETT'!$A$2</definedName>
    <definedName name="pr314" localSheetId="26">'21. m. GÖRDÜLŐ'!#REF!</definedName>
    <definedName name="pr315" localSheetId="20">'15.m. MÉRLEG  '!#REF!</definedName>
    <definedName name="pr315" localSheetId="22">'17. m. TÖBB ÉVES'!$A$10</definedName>
    <definedName name="pr315" localSheetId="23">'18. m.  KÖZVETETT'!#REF!</definedName>
    <definedName name="pr315" localSheetId="26">'21. m. GÖRDÜLŐ'!#REF!</definedName>
    <definedName name="pr347" localSheetId="26">'21. m. GÖRDÜLŐ'!#REF!</definedName>
    <definedName name="pr348" localSheetId="26">'21. m. GÖRDÜLŐ'!#REF!</definedName>
    <definedName name="pr349" localSheetId="26">'21. m. GÖRDÜLŐ'!#REF!</definedName>
    <definedName name="pr395" localSheetId="26">'21. m. GÖRDÜLŐ'!#REF!</definedName>
    <definedName name="pr396" localSheetId="26">'21. m. GÖRDÜLŐ'!#REF!</definedName>
    <definedName name="pr397" localSheetId="26">'21. m. GÖRDÜLŐ'!#REF!</definedName>
    <definedName name="pr7" localSheetId="11">'7. stabilitási 2'!#REF!</definedName>
    <definedName name="pr8" localSheetId="11">'7. stabilitási 2'!#REF!</definedName>
    <definedName name="pr9" localSheetId="11">'7. stabilitási 2'!#REF!</definedName>
    <definedName name="PUK" localSheetId="20">#REF!</definedName>
    <definedName name="PUK">#REF!</definedName>
    <definedName name="TAM_jogc_feldkod" localSheetId="20">'[11]NATUR_select'!$C$16:$D$287</definedName>
    <definedName name="TAM_jogc_feldkod">'[5]NATUR_select'!$C$16:$D$287</definedName>
    <definedName name="URSZ" localSheetId="20">#REF!</definedName>
    <definedName name="URSZ">#REF!</definedName>
  </definedNames>
  <calcPr fullCalcOnLoad="1"/>
</workbook>
</file>

<file path=xl/sharedStrings.xml><?xml version="1.0" encoding="utf-8"?>
<sst xmlns="http://schemas.openxmlformats.org/spreadsheetml/2006/main" count="2837" uniqueCount="888">
  <si>
    <t xml:space="preserve">Központi költségvetés sajátos finanszírozási bevételei </t>
  </si>
  <si>
    <t>ÖNKORMÁNYZATI ELŐIRÁNYZATOK</t>
  </si>
  <si>
    <t>KÖLTSÉGVETÉSI SZERV</t>
  </si>
  <si>
    <t>MINDÖSSZESEN</t>
  </si>
  <si>
    <t>ÖNKORMÁNYZAT ÉS KÖLTSÉGVETÉSI SZERVEI ELŐIRÁNYZATA 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</si>
  <si>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</si>
  <si>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</si>
  <si>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</si>
  <si>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</si>
  <si>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</si>
  <si>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</si>
  <si>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</si>
  <si>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</si>
  <si>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</si>
  <si>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</si>
  <si>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</si>
  <si>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</si>
  <si>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</si>
  <si>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</si>
  <si>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</si>
  <si>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</si>
  <si>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</si>
  <si>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</si>
  <si>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</si>
  <si>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</si>
  <si>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</si>
  <si>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</si>
  <si>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</si>
  <si>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</si>
  <si>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</si>
  <si>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</si>
  <si>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</si>
  <si>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</si>
  <si>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</si>
  <si>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</si>
  <si>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</si>
  <si>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</si>
  <si>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Központi, irányító szervi támogatások folyósítása működési célra</t>
  </si>
  <si>
    <t>Központi, irányító szervi támogatások folyósítása felhalmozási célra</t>
  </si>
  <si>
    <t>Költségvetési szerv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</si>
  <si>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</si>
  <si>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</si>
  <si>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</si>
  <si>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</si>
  <si>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</si>
  <si>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</si>
  <si>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</si>
  <si>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</si>
  <si>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</si>
  <si>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</si>
  <si>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</si>
  <si>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</si>
  <si>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</si>
  <si>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</si>
  <si>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</si>
  <si>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</si>
  <si>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</si>
  <si>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</si>
  <si>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</si>
  <si>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</si>
  <si>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</si>
  <si>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</si>
  <si>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</si>
  <si>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</si>
  <si>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</si>
  <si>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</si>
  <si>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</si>
  <si>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</si>
  <si>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ÖSSZEVONT ELŐIRÁNYZATOK (ÖNKORMÁNYZAT ÉS KÖLTSÉGVETÉSI SZERVEI ÖSSZESEN)</t>
  </si>
  <si>
    <t>Működési kiadások összesen</t>
  </si>
  <si>
    <t>Felhalmozási kiadások összesen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</si>
  <si>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</si>
  <si>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</si>
  <si>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</si>
  <si>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</si>
  <si>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</si>
  <si>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</si>
  <si>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</si>
  <si>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</si>
  <si>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</si>
  <si>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</si>
  <si>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</si>
  <si>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</si>
  <si>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</si>
  <si>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</si>
  <si>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</si>
  <si>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</si>
  <si>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</si>
  <si>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</si>
  <si>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2018. évi kifizetés</t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</si>
  <si>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</si>
  <si>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</si>
  <si>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</si>
  <si>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Fizetési kötelezettségek</t>
  </si>
  <si>
    <t>Saját bevételek</t>
  </si>
  <si>
    <t>B6-B7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</si>
  <si>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</si>
  <si>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</si>
  <si>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</si>
  <si>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</si>
  <si>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</si>
  <si>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</si>
  <si>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</si>
  <si>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</si>
  <si>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</si>
  <si>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</si>
  <si>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</si>
  <si>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</si>
  <si>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</si>
  <si>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</si>
  <si>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</si>
  <si>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</si>
  <si>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</si>
  <si>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</si>
  <si>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</si>
  <si>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</si>
  <si>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</si>
  <si>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</si>
  <si>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</si>
  <si>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</si>
  <si>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</si>
  <si>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</si>
  <si>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</si>
  <si>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</si>
  <si>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</si>
  <si>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</si>
  <si>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</si>
  <si>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</si>
  <si>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</si>
  <si>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</si>
  <si>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</si>
  <si>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</si>
  <si>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</si>
  <si>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</si>
  <si>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</si>
  <si>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</si>
  <si>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</si>
  <si>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</si>
  <si>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</si>
  <si>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</si>
  <si>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</si>
  <si>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</si>
  <si>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</si>
  <si>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</si>
  <si>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</si>
  <si>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</si>
  <si>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</si>
  <si>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</si>
  <si>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</si>
  <si>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</si>
  <si>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</si>
  <si>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</si>
  <si>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</si>
  <si>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</si>
  <si>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</si>
  <si>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</si>
  <si>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</si>
  <si>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</si>
  <si>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</si>
  <si>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</si>
  <si>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</si>
  <si>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</si>
  <si>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</si>
  <si>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</si>
  <si>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</si>
  <si>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</si>
  <si>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</si>
  <si>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</si>
  <si>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</si>
  <si>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</si>
  <si>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</si>
  <si>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</si>
  <si>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</si>
  <si>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</si>
  <si>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</si>
  <si>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</si>
  <si>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</si>
  <si>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</si>
  <si>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</si>
  <si>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</si>
  <si>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</si>
  <si>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</si>
  <si>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</si>
  <si>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</si>
  <si>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</si>
  <si>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</si>
  <si>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</si>
  <si>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</si>
  <si>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</si>
  <si>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</si>
  <si>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</si>
  <si>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</si>
  <si>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</si>
  <si>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</si>
  <si>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</si>
  <si>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</si>
  <si>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</si>
  <si>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</si>
  <si>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</si>
  <si>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</si>
  <si>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</si>
  <si>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</si>
  <si>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</si>
  <si>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</si>
  <si>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</si>
  <si>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</si>
  <si>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</si>
  <si>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</si>
  <si>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</si>
  <si>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</si>
  <si>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</si>
  <si>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</si>
  <si>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</si>
  <si>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</si>
  <si>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</si>
  <si>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</si>
  <si>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</si>
  <si>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</si>
  <si>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</si>
  <si>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</si>
  <si>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</si>
  <si>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</si>
  <si>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</si>
  <si>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</si>
  <si>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</si>
  <si>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</si>
  <si>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</si>
  <si>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</si>
  <si>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</si>
  <si>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</si>
  <si>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</si>
  <si>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</si>
  <si>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</si>
  <si>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</si>
  <si>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</si>
  <si>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</si>
  <si>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</si>
  <si>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</si>
  <si>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</si>
  <si>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</si>
  <si>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</si>
  <si>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</si>
  <si>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</si>
  <si>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</si>
  <si>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</si>
  <si>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</si>
  <si>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</si>
  <si>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</si>
  <si>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</si>
  <si>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</si>
  <si>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</si>
  <si>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</si>
  <si>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</si>
  <si>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</si>
  <si>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</si>
  <si>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</si>
  <si>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</si>
  <si>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</si>
  <si>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</si>
  <si>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</si>
  <si>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</si>
  <si>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</si>
  <si>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</si>
  <si>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</si>
  <si>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</si>
  <si>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</si>
  <si>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</si>
  <si>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</si>
  <si>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</si>
  <si>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</si>
  <si>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</si>
  <si>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</si>
  <si>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</si>
  <si>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</si>
  <si>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</si>
  <si>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</si>
  <si>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</si>
  <si>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</si>
  <si>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</si>
  <si>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</si>
  <si>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</si>
  <si>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</si>
  <si>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</si>
  <si>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</si>
  <si>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</si>
  <si>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</si>
  <si>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</si>
  <si>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</si>
  <si>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</si>
  <si>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</si>
  <si>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</si>
  <si>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</si>
  <si>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</si>
  <si>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</si>
  <si>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</si>
  <si>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</si>
  <si>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</si>
  <si>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</si>
  <si>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</si>
  <si>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</si>
  <si>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</si>
  <si>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</si>
  <si>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</si>
  <si>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</si>
  <si>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</si>
  <si>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</si>
  <si>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</si>
  <si>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</si>
  <si>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</si>
  <si>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</si>
  <si>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</si>
  <si>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</si>
  <si>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</si>
  <si>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</si>
  <si>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</si>
  <si>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</si>
  <si>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</si>
  <si>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</si>
  <si>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</si>
  <si>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</si>
  <si>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</si>
  <si>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</si>
  <si>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</si>
  <si>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</si>
  <si>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</si>
  <si>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</si>
  <si>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</si>
  <si>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</si>
  <si>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</si>
  <si>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</si>
  <si>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</si>
  <si>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</si>
  <si>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</si>
  <si>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</si>
  <si>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</si>
  <si>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</si>
  <si>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</si>
  <si>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</si>
  <si>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</si>
  <si>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</si>
  <si>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</si>
  <si>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</si>
  <si>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</si>
  <si>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</si>
  <si>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</si>
  <si>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</si>
  <si>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</si>
  <si>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</si>
  <si>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</si>
  <si>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</si>
  <si>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</si>
  <si>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</si>
  <si>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</si>
  <si>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</si>
  <si>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</si>
  <si>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</si>
  <si>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</si>
  <si>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</si>
  <si>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</si>
  <si>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</si>
  <si>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</si>
  <si>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</si>
  <si>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</si>
  <si>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</si>
  <si>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</si>
  <si>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</si>
  <si>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</si>
  <si>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</si>
  <si>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</si>
  <si>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</si>
  <si>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</si>
  <si>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</si>
  <si>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</si>
  <si>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</si>
  <si>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</si>
  <si>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</si>
  <si>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</si>
  <si>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</si>
  <si>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</si>
  <si>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</si>
  <si>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</si>
  <si>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</si>
  <si>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</si>
  <si>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</si>
  <si>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</si>
  <si>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</si>
  <si>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</si>
  <si>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</si>
  <si>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</si>
  <si>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</si>
  <si>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</si>
  <si>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</si>
  <si>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</si>
  <si>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</si>
  <si>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</si>
  <si>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</si>
  <si>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</si>
  <si>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</si>
  <si>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</si>
  <si>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</si>
  <si>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</si>
  <si>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</si>
  <si>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</si>
  <si>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</si>
  <si>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</si>
  <si>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</si>
  <si>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</si>
  <si>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</si>
  <si>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</si>
  <si>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</si>
  <si>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</si>
  <si>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</si>
  <si>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</si>
  <si>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</si>
  <si>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</si>
  <si>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</si>
  <si>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</si>
  <si>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</si>
  <si>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</si>
  <si>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</si>
  <si>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</si>
  <si>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</si>
  <si>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</si>
  <si>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</si>
  <si>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</si>
  <si>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</si>
  <si>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</si>
  <si>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</si>
  <si>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</si>
  <si>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</si>
  <si>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</si>
  <si>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</si>
  <si>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</si>
  <si>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</si>
  <si>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</si>
  <si>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</si>
  <si>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</si>
  <si>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</si>
  <si>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</si>
  <si>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</si>
  <si>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</si>
  <si>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</si>
  <si>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</si>
  <si>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</si>
  <si>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</si>
  <si>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</si>
  <si>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</si>
  <si>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</si>
  <si>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</si>
  <si>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</si>
  <si>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</si>
  <si>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</si>
  <si>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</si>
  <si>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</si>
  <si>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</si>
  <si>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</si>
  <si>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</si>
  <si>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</si>
  <si>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</si>
  <si>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</si>
  <si>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</si>
  <si>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</si>
  <si>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</si>
  <si>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</si>
  <si>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</si>
  <si>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</si>
  <si>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</si>
  <si>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</si>
  <si>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</si>
  <si>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</si>
  <si>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</si>
  <si>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</si>
  <si>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</si>
  <si>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</si>
  <si>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</si>
  <si>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</si>
  <si>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</si>
  <si>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</si>
  <si>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</si>
  <si>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</si>
  <si>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</si>
  <si>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</si>
  <si>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</si>
  <si>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</si>
  <si>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</si>
  <si>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</si>
  <si>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</si>
  <si>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</si>
  <si>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</si>
  <si>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</si>
  <si>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</si>
  <si>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</si>
  <si>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</si>
  <si>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</si>
  <si>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</si>
  <si>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</si>
  <si>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</si>
  <si>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</si>
  <si>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</si>
  <si>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</si>
  <si>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</si>
  <si>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</si>
  <si>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</si>
  <si>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</si>
  <si>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</si>
  <si>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</si>
  <si>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</si>
  <si>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</si>
  <si>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</si>
  <si>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</si>
  <si>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</si>
  <si>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</si>
  <si>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</si>
  <si>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</si>
  <si>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</si>
  <si>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</si>
  <si>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</si>
  <si>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</si>
  <si>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</si>
  <si>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</si>
  <si>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</si>
  <si>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</si>
  <si>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</si>
  <si>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</si>
  <si>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</si>
  <si>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</si>
  <si>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</si>
  <si>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</si>
  <si>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</si>
  <si>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</si>
  <si>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</si>
  <si>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</si>
  <si>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</si>
  <si>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</si>
  <si>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</si>
  <si>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</si>
  <si>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</si>
  <si>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</si>
  <si>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</si>
  <si>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</si>
  <si>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</si>
  <si>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</si>
  <si>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</si>
  <si>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</si>
  <si>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</si>
  <si>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</si>
  <si>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</si>
  <si>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</si>
  <si>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</si>
  <si>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</si>
  <si>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</si>
  <si>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</si>
  <si>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</si>
  <si>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</si>
  <si>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</si>
  <si>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</si>
  <si>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</si>
  <si>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</si>
  <si>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</si>
  <si>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</si>
  <si>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</si>
  <si>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</si>
  <si>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</si>
  <si>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</si>
  <si>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</si>
  <si>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</si>
  <si>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</si>
  <si>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</si>
  <si>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</si>
  <si>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</si>
  <si>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</si>
  <si>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</si>
  <si>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</si>
  <si>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</si>
  <si>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</si>
  <si>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</si>
  <si>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</si>
  <si>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</si>
  <si>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</si>
  <si>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</si>
  <si>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</si>
  <si>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</si>
  <si>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</si>
  <si>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</si>
  <si>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</si>
  <si>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</si>
  <si>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</si>
  <si>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</si>
  <si>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</si>
  <si>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</si>
  <si>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</si>
  <si>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</si>
  <si>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</si>
  <si>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</si>
  <si>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</si>
  <si>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</si>
  <si>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</si>
  <si>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</si>
  <si>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</si>
  <si>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</si>
  <si>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</si>
  <si>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</si>
  <si>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</si>
  <si>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</si>
  <si>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</si>
  <si>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</si>
  <si>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</si>
  <si>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</si>
  <si>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</si>
  <si>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</si>
  <si>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</si>
  <si>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</si>
  <si>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</si>
  <si>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</si>
  <si>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</si>
  <si>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</si>
  <si>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</si>
  <si>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</si>
  <si>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</si>
  <si>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</si>
  <si>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</si>
  <si>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</si>
  <si>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</si>
  <si>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</si>
  <si>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</si>
  <si>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</si>
  <si>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</si>
  <si>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</si>
  <si>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</si>
  <si>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</si>
  <si>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</si>
  <si>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</si>
  <si>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</si>
  <si>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</si>
  <si>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</si>
  <si>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</si>
  <si>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</si>
  <si>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</si>
  <si>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</si>
  <si>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</si>
  <si>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</si>
  <si>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</si>
  <si>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</si>
  <si>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</si>
  <si>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</si>
  <si>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</si>
  <si>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</si>
  <si>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</si>
  <si>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</si>
  <si>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</si>
  <si>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</si>
  <si>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</si>
  <si>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</si>
  <si>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</si>
  <si>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</si>
  <si>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</si>
  <si>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</si>
  <si>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</si>
  <si>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</si>
  <si>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</si>
  <si>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</si>
  <si>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</si>
  <si>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</si>
  <si>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</si>
  <si>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</si>
  <si>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</si>
  <si>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</si>
  <si>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</si>
  <si>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</si>
  <si>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</si>
  <si>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</si>
  <si>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</si>
  <si>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</si>
  <si>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</si>
  <si>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2015.</t>
  </si>
  <si>
    <t>saját bevételek 2016.</t>
  </si>
  <si>
    <t>adósságot keletkeztető ügylet rovatszáma (B8)</t>
  </si>
  <si>
    <t>hitel/lízing/kölcsön/értékpapír</t>
  </si>
  <si>
    <t>Az egységes rovatrend szerint a kiemelt kiadási és bevételi jogcímek</t>
  </si>
  <si>
    <t>Önkormányzat</t>
  </si>
  <si>
    <t>K1-8. Költségvetési kiadások</t>
  </si>
  <si>
    <t>K9. Finanszírozási kiadások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</si>
  <si>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</si>
  <si>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</si>
  <si>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</si>
  <si>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</si>
  <si>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</si>
  <si>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</si>
  <si>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</si>
  <si>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</si>
  <si>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</si>
  <si>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kötelező feladatok</t>
  </si>
  <si>
    <t>önként vállalt feladatok</t>
  </si>
  <si>
    <t>ÖNKORMÁNYZAT</t>
  </si>
  <si>
    <t>költségvetési egyenleg  MŰKÖDÉSI</t>
  </si>
  <si>
    <t>költségvetési egyenleg FELHALMOZÁSI</t>
  </si>
  <si>
    <t>011130 Önkormányzatok és önkormányzati hivatalok jogalkotó és általános igazgatási tevékenysége</t>
  </si>
  <si>
    <t>013320 Köztemető-fenntartás és -működtetés</t>
  </si>
  <si>
    <t>018010 Önkormányzatok elszámolásai a központi költségvetéssel</t>
  </si>
  <si>
    <t>045160 Közutak, hidak, alagutak üzemeltetése, fenntartása</t>
  </si>
  <si>
    <t>052020 Szennyvíz gyűjtése, tisztítása, elhelyezése</t>
  </si>
  <si>
    <t>Önkormányzatok működési támogatásai (=01+…+06)</t>
  </si>
  <si>
    <t>Működési célú támogatások államháztartáson belülről (=07+…+12)</t>
  </si>
  <si>
    <t xml:space="preserve">Termékek és szolgáltatások adói (=26+…+30) </t>
  </si>
  <si>
    <t>Közhatalmi bevételek (=22+...+25+31+32)</t>
  </si>
  <si>
    <t>Előző év költségvetési maradványának igénybevétele</t>
  </si>
  <si>
    <t>Maradvány igénybevétele (=10+11)</t>
  </si>
  <si>
    <t>ÖNKORMÁNYZAT ÖSSZESEN</t>
  </si>
  <si>
    <t>Működési költségvetés előirányzat csoport</t>
  </si>
  <si>
    <t xml:space="preserve">Felhalmozási költségvetés előirányzat csoport </t>
  </si>
  <si>
    <t>Külső személyi juttatások (=15+16+17)</t>
  </si>
  <si>
    <t>Személyi juttatások (=14+18)</t>
  </si>
  <si>
    <t>Készletbeszerzés (=21+22+23)</t>
  </si>
  <si>
    <t>Kommunikációs szolgáltatások (=25+26)</t>
  </si>
  <si>
    <t>Szolgáltatási kiadások (=28+…+34)</t>
  </si>
  <si>
    <t>Különféle befizetések és egyéb dologi kiadások (=39+…+43)</t>
  </si>
  <si>
    <t>Dologi kiadások (=24+27+35+38+44)</t>
  </si>
  <si>
    <t>Ellátottak pénzbeli juttatásai (=46+...+53)</t>
  </si>
  <si>
    <t>Tartalékok</t>
  </si>
  <si>
    <t>Felhasználás
2013. 09.30-ig</t>
  </si>
  <si>
    <t>Teljesítés %-a</t>
  </si>
  <si>
    <t>Orvosi ügyeleti hj. Pereszteg</t>
  </si>
  <si>
    <t>Működési célú pénzeszközátadások államháztartáson kívülre</t>
  </si>
  <si>
    <t>Ellátottak pénzbeli juttatásai</t>
  </si>
  <si>
    <t>Települési támogatás</t>
  </si>
  <si>
    <t>Kiküldetések, reklám- és propagandakiadások (=36+37)</t>
  </si>
  <si>
    <t>K.5.1.ebből tartalék</t>
  </si>
  <si>
    <t>061030 Lakáshoz jutást segítő támogatások</t>
  </si>
  <si>
    <t>Ebergőc Község Önkormányzatának tervezett egyéb működési kiadásai és pénzeszköz átadásai</t>
  </si>
  <si>
    <t>Család és növédelmi eü. Gond.</t>
  </si>
  <si>
    <t>Közös Hivatal</t>
  </si>
  <si>
    <t>Hulladékgazdálkodási társ.</t>
  </si>
  <si>
    <t>Leader támogatás</t>
  </si>
  <si>
    <t>I. melléklet</t>
  </si>
  <si>
    <t>Egyéb működési célú kiadások (=55+59+…+70)</t>
  </si>
  <si>
    <t>Felújítások (=80+...+83)</t>
  </si>
  <si>
    <t>Költségvetési kiadások (=19+20+45+54+71+79+84+94)</t>
  </si>
  <si>
    <t>900020 Önkormányzatok funkcióira nem sorolható bevételei államháztartáson kívülről</t>
  </si>
  <si>
    <t>Települési önkormányzatok szociális gyermekjóléti és gyermekétkeztetési feladatainak támogatása</t>
  </si>
  <si>
    <t>Működési bevételek (=34+…+40+43+46+...+48)</t>
  </si>
  <si>
    <t>Felhalmozási célú átvett pénzeszközök (=62+…+66)</t>
  </si>
  <si>
    <t>Költségvetési bevételek (=13+19+33+49+55+61+67)</t>
  </si>
  <si>
    <t>Belföldi finanszírozás kiadásai (=04+11+…+17+20)</t>
  </si>
  <si>
    <t>Finanszírozási kiadások (=21+27+28+29)</t>
  </si>
  <si>
    <t>018030 Támogatási célú finanszírozási műveletek</t>
  </si>
  <si>
    <t>Belföldi finanszírozás bevételei (=04+09+12+…+17+20)</t>
  </si>
  <si>
    <t>Finanszírozási bevételek (=21+27+28+29)</t>
  </si>
  <si>
    <t>Finanszirozásif kiadások (Ft)</t>
  </si>
  <si>
    <t>Működési kiadások (Ft)</t>
  </si>
  <si>
    <t>1. melléklet</t>
  </si>
  <si>
    <t>1.1. melléklet</t>
  </si>
  <si>
    <t>1.2. melléklet</t>
  </si>
  <si>
    <t>2. mell.</t>
  </si>
  <si>
    <t>2.1. melléklet</t>
  </si>
  <si>
    <t>Bevételek (Ft)</t>
  </si>
  <si>
    <t>Működési bevételek (Ft)</t>
  </si>
  <si>
    <t>Sorszám</t>
  </si>
  <si>
    <t>Működési Kiadások</t>
  </si>
  <si>
    <t>063020 Víztermelés, -kezelés, -ellátás</t>
  </si>
  <si>
    <t>3. melléklet</t>
  </si>
  <si>
    <t>13. melléklet</t>
  </si>
  <si>
    <t xml:space="preserve"> Forintban</t>
  </si>
  <si>
    <t>2018. eredeti előirányzat</t>
  </si>
  <si>
    <t>Fogorvosi ügyelet</t>
  </si>
  <si>
    <t>Általános- és céltartalékok ( Ft)</t>
  </si>
  <si>
    <t>A költségvetési év azon fejlesztési céljai, amelyek megvalósításához a Gst. 3. § (1) bekezdése szerinti adósságot keletkeztető ügylet megkötése válik vagy válhat szükségessé (Ft)</t>
  </si>
  <si>
    <t>A költségvetési hiány külső finanszírozására vagy a költségvetési többlet felhasználására szolgáló finanszírozási bevételek és kiadások működési és felhalmozási cél szerinti tagolásban ( Ft)</t>
  </si>
  <si>
    <t>Lakosságnak juttatott támogatások, szociális, rászorultsági jellegű ellátások (Ft)</t>
  </si>
  <si>
    <t>Irányító szervi támogatások folyósítása (Ft)</t>
  </si>
  <si>
    <t>Támogatások, kölcsönök nyújtása és törlesztése (Ft)</t>
  </si>
  <si>
    <t>Támogatások, kölcsönök bevételei (Ft)</t>
  </si>
  <si>
    <t>Helyi adó és egyéb közhatalmi bevételek (Ft)</t>
  </si>
  <si>
    <t>Előirányzat felhasználási terv (Ft)</t>
  </si>
  <si>
    <t>16. melléklet</t>
  </si>
  <si>
    <t>A többéves kihatással járó döntések számszerűsítése évenkénti bontásban és összesítve (Ft)</t>
  </si>
  <si>
    <t>17.melléklet</t>
  </si>
  <si>
    <t>A közvetett támogatások (Ft)</t>
  </si>
  <si>
    <t>18.melléklet</t>
  </si>
  <si>
    <t>Kiadások (Ft)</t>
  </si>
  <si>
    <t>19. melléklet</t>
  </si>
  <si>
    <t>2020.</t>
  </si>
  <si>
    <t>20. melléklet</t>
  </si>
  <si>
    <t>21.melléklet</t>
  </si>
  <si>
    <t>2019. évi előirányzat</t>
  </si>
  <si>
    <t>2021.</t>
  </si>
  <si>
    <t>2020. évi előirányzat</t>
  </si>
  <si>
    <t>saját bevételek 2020.</t>
  </si>
  <si>
    <t>saját bevételek 2021.</t>
  </si>
  <si>
    <t>2021. évi előirányzat</t>
  </si>
  <si>
    <t>12.1. melléklet</t>
  </si>
  <si>
    <t>12. melléklet</t>
  </si>
  <si>
    <t>11. melléklet</t>
  </si>
  <si>
    <t>10. melléklet</t>
  </si>
  <si>
    <t>9. melléklet</t>
  </si>
  <si>
    <t>8. melléklet</t>
  </si>
  <si>
    <t>7. melléklet</t>
  </si>
  <si>
    <t>6. melléklet</t>
  </si>
  <si>
    <t>5. melléklet</t>
  </si>
  <si>
    <t>4. meklléklet</t>
  </si>
  <si>
    <t>A helyi önkormányzat költségvetési mérlege közgazdasági tagolásban (Ft)</t>
  </si>
  <si>
    <t>15. melléklet</t>
  </si>
  <si>
    <t>B41</t>
  </si>
  <si>
    <t>14. melléklet</t>
  </si>
  <si>
    <t>Tárgyévi kifizetés (2018. évi ei.)</t>
  </si>
  <si>
    <t>2019. évi kifizetés</t>
  </si>
  <si>
    <t>2020. évi kifizetés</t>
  </si>
  <si>
    <t>2021. év utáni kifizetések</t>
  </si>
  <si>
    <t>Foglalkoztatottak személyi juttatásai (=01+…+13)</t>
  </si>
  <si>
    <t>Beruházások (=72+…+78)</t>
  </si>
  <si>
    <t>2.2. melléklet</t>
  </si>
  <si>
    <t>Bútorok (Magyar falú program) (szék)</t>
  </si>
  <si>
    <t>Orvosi rendelőben berendezési tárgyak, orvosi műszerek</t>
  </si>
  <si>
    <t>Egyéb tárgyi eszköz beszerzés</t>
  </si>
  <si>
    <t>Vízmű vagyon felújítása</t>
  </si>
  <si>
    <t>Homlokzat hőszigetelés (Magyar Falú program)</t>
  </si>
  <si>
    <t>Térkő ( (Magyar Falú program)</t>
  </si>
  <si>
    <t>Polgármesterfi Hivatal kerítés felújítás</t>
  </si>
  <si>
    <t>Orvosi rendelő felújítás</t>
  </si>
  <si>
    <t>Pályázatokhoz előzetes tervek készítetése</t>
  </si>
  <si>
    <t>Ingatlanok felújítása összesen</t>
  </si>
  <si>
    <t>Ebergőc Község Önkormányzat 2020. évi költségvetése</t>
  </si>
  <si>
    <t>Ebergőc Község Önkormányzat  2020. évi költségvetése</t>
  </si>
  <si>
    <t>Beruházások és felújítások (Ft)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</si>
  <si>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(Ft)</t>
  </si>
  <si>
    <t>Az európai uniós forrásból finanszírozott támogatással megvalósuló programok, projektek kiadásai, bevételei, valamint a helyi önkormányzat ilyen projektekhez történő hozzájárulásai ( Ft)</t>
  </si>
  <si>
    <t>Egyéb támogatások</t>
  </si>
  <si>
    <t>Bursa Hubgarika ösztöndij program</t>
  </si>
  <si>
    <t>2018. évi teljesítés</t>
  </si>
  <si>
    <t>2019. évi várható teljesítés</t>
  </si>
  <si>
    <t>2020. évi eredeti ei.</t>
  </si>
  <si>
    <t>B65</t>
  </si>
  <si>
    <t>B74</t>
  </si>
  <si>
    <t>2020. évben</t>
  </si>
  <si>
    <t>Önkormányzat 2020. évi költségvetése</t>
  </si>
  <si>
    <t>2022.</t>
  </si>
  <si>
    <t>2023.</t>
  </si>
  <si>
    <t>2022. évi előirányzat</t>
  </si>
  <si>
    <t>saját bevételek 2022.</t>
  </si>
  <si>
    <t>saját bevételek 2023.</t>
  </si>
  <si>
    <t>Középtávú tervezés - Önkormányzat 2020. évi költségvetése</t>
  </si>
  <si>
    <t>rovat</t>
  </si>
  <si>
    <t>Áht. 6. § (3) Működési bevételek – és azok kiemelt előirányzatai – azok közgazdasági jellege szerint</t>
  </si>
  <si>
    <t>(B1)</t>
  </si>
  <si>
    <t>(B3)</t>
  </si>
  <si>
    <t>(B4)</t>
  </si>
  <si>
    <t>(B6)</t>
  </si>
  <si>
    <t>Áht. 6. § (5) Működési kiadások – és azok kiemelt előirányzatai – azok közgazdasági jellege szerint</t>
  </si>
  <si>
    <t>(K1)</t>
  </si>
  <si>
    <t>(K2)</t>
  </si>
  <si>
    <t>(K3)</t>
  </si>
  <si>
    <t>(K4)</t>
  </si>
  <si>
    <t>(K5)</t>
  </si>
  <si>
    <t>(B8)</t>
  </si>
  <si>
    <t>költségvetési hiány külső finanszírozására vagy a költségvetési többlet felhasználására szolgáló működési célú finanszírozási bevételi előirányzatok és finanszírozási kiadási előirányzatok</t>
  </si>
  <si>
    <t>(K9)</t>
  </si>
  <si>
    <t>MŰKÖDÉSI KÖLTSÉGVETÉS FŐÖSSZEGE</t>
  </si>
  <si>
    <t>Áht. 6. § (4) Felhalmozási bevételek – és azok kiemelt előirányzatai – azok közgazdasági jellege szerint</t>
  </si>
  <si>
    <t>(B2)</t>
  </si>
  <si>
    <t>(B5)</t>
  </si>
  <si>
    <t>(B7)</t>
  </si>
  <si>
    <t>Áht. 6. § (6) Felhalmozási kiadások – és azok kiemelt előirányzatai – azok közgazdasági jellege szerint</t>
  </si>
  <si>
    <t>(K7)</t>
  </si>
  <si>
    <t>(K8)</t>
  </si>
  <si>
    <t>költségvetési hiány külső finanszírozására vagy a költségvetési többlet felhasználására szolgáló felhalmozási célú finanszírozási bevételi előirányzatok és finanszírozási kiadási előirányzatok</t>
  </si>
  <si>
    <t>FELHALMOZÁSI KÖLTSÉGVETÉS FŐÖSSZEGE</t>
  </si>
  <si>
    <t>(K6)</t>
  </si>
  <si>
    <r>
      <t>a)</t>
    </r>
    <r>
      <rPr>
        <b/>
        <sz val="10"/>
        <color indexed="8"/>
        <rFont val="Calibri Light"/>
        <family val="2"/>
      </rPr>
      <t xml:space="preserve"> a működési célú támogatások államháztartáson belülről, amelyek az államháztartáson belülről működési célból kapott támogatásokból és más ellenérték nélküli bevételekből származnak,</t>
    </r>
  </si>
  <si>
    <r>
      <t>b)</t>
    </r>
    <r>
      <rPr>
        <b/>
        <sz val="10"/>
        <color indexed="8"/>
        <rFont val="Calibri Light"/>
        <family val="2"/>
      </rPr>
      <t xml:space="preserve"> a közhatalmi bevételek, amelyek az adókból, illetékekből, járulékokból, hozzájárulásokból, bírságokból, díjakból és más fizetési kötelezettségekből származnak,</t>
    </r>
  </si>
  <si>
    <r>
      <t>c)</t>
    </r>
    <r>
      <rPr>
        <b/>
        <sz val="10"/>
        <color indexed="8"/>
        <rFont val="Calibri Light"/>
        <family val="2"/>
      </rPr>
      <t xml:space="preserve"> a működési bevételek, amelyek a készletek és szolgáltatások értékesítésekor kapott ellenértékből, a tulajdonosi bevételekből, a kapott kamatokból és más hasonló, a működés során keletkező bevételekből származnak,</t>
    </r>
  </si>
  <si>
    <r>
      <t>d)</t>
    </r>
    <r>
      <rPr>
        <b/>
        <sz val="10"/>
        <color indexed="8"/>
        <rFont val="Calibri Light"/>
        <family val="2"/>
      </rPr>
      <t xml:space="preserve"> a működési célú átvett pénzeszközök, amelyek az államháztartáson kívülről működési célból kapott támogatásokból és más ellenérték nélküli bevételekből származnak.</t>
    </r>
  </si>
  <si>
    <r>
      <t>a)</t>
    </r>
    <r>
      <rPr>
        <b/>
        <sz val="10"/>
        <color indexed="8"/>
        <rFont val="Calibri Light"/>
        <family val="2"/>
      </rPr>
      <t xml:space="preserve"> a személyi juttatások, amelyek a foglalkoztatottaknak kifizetett illetményből, munkabérből és más juttatásokból, valamint a nem foglalkoztatott természetes személyeknek juttatott más jövedelmek megfizetéséből származnak,</t>
    </r>
  </si>
  <si>
    <r>
      <t>b)</t>
    </r>
    <r>
      <rPr>
        <b/>
        <sz val="10"/>
        <color indexed="8"/>
        <rFont val="Calibri Light"/>
        <family val="2"/>
      </rPr>
      <t xml:space="preserve"> a munkaadókat terhelő járulékok és szociális hozzájárulási adó, amelyet a kifizetést teljesítő megfizetni köteles,</t>
    </r>
  </si>
  <si>
    <r>
      <t>c)</t>
    </r>
    <r>
      <rPr>
        <b/>
        <sz val="10"/>
        <color indexed="8"/>
        <rFont val="Calibri Light"/>
        <family val="2"/>
      </rPr>
      <t xml:space="preserve"> a dologi kiadások, amelyek a készletek és szolgáltatások vásárlása, más befizetési kötelezettségek teljesítése, kamatfizetés és más, a működés során keletkező kiadások teljesítéséből származnak,</t>
    </r>
  </si>
  <si>
    <r>
      <t>d)</t>
    </r>
    <r>
      <rPr>
        <b/>
        <sz val="10"/>
        <color indexed="8"/>
        <rFont val="Calibri Light"/>
        <family val="2"/>
      </rPr>
      <t xml:space="preserve"> az ellátottak pénzbeli juttatásai, amelyek a társadalombiztosítási ellátásokból, családi támogatásokból és a természetes személyeknek betegséggel, lakhatással vagy más okból megfizetett ellátási típusú kifizetésekből származnak,</t>
    </r>
  </si>
  <si>
    <r>
      <t>e)</t>
    </r>
    <r>
      <rPr>
        <b/>
        <sz val="10"/>
        <color indexed="8"/>
        <rFont val="Calibri Light"/>
        <family val="2"/>
      </rPr>
      <t xml:space="preserve"> az egyéb működési célú kiadások, amelyek a nemzetközi kötelezettségek teljesítéséből, az államháztartáson belülre vagy kívülre működési célból adott támogatásokból és más ellenérték nélküli kifizetésekből, valamint a más kiemelt előirányzaton nem szerepeltethető működési jellegű kiadásokból származnak.</t>
    </r>
  </si>
  <si>
    <r>
      <t>Működési bevételek - Működési kiadások</t>
    </r>
    <r>
      <rPr>
        <b/>
        <sz val="12"/>
        <color indexed="8"/>
        <rFont val="Calibri Light"/>
        <family val="2"/>
      </rPr>
      <t xml:space="preserve"> = Működési költségvetési</t>
    </r>
    <r>
      <rPr>
        <b/>
        <sz val="14"/>
        <color indexed="8"/>
        <rFont val="Calibri Light"/>
        <family val="2"/>
      </rPr>
      <t xml:space="preserve"> </t>
    </r>
    <r>
      <rPr>
        <b/>
        <sz val="12"/>
        <color indexed="8"/>
        <rFont val="Calibri Light"/>
        <family val="2"/>
      </rPr>
      <t>egyenleg</t>
    </r>
    <r>
      <rPr>
        <b/>
        <sz val="10"/>
        <color indexed="8"/>
        <rFont val="Calibri Light"/>
        <family val="2"/>
      </rPr>
      <t xml:space="preserve"> </t>
    </r>
  </si>
  <si>
    <r>
      <t>Működési költségvetési</t>
    </r>
    <r>
      <rPr>
        <b/>
        <sz val="14"/>
        <color indexed="8"/>
        <rFont val="Calibri Light"/>
        <family val="2"/>
      </rPr>
      <t xml:space="preserve"> </t>
    </r>
    <r>
      <rPr>
        <b/>
        <sz val="12"/>
        <color indexed="8"/>
        <rFont val="Calibri Light"/>
        <family val="2"/>
      </rPr>
      <t>egyenleg</t>
    </r>
    <r>
      <rPr>
        <b/>
        <sz val="10"/>
        <color indexed="8"/>
        <rFont val="Calibri Light"/>
        <family val="2"/>
      </rPr>
      <t xml:space="preserve"> </t>
    </r>
    <r>
      <rPr>
        <b/>
        <sz val="12"/>
        <color indexed="8"/>
        <rFont val="Calibri Light"/>
        <family val="2"/>
      </rPr>
      <t>belső finanszírozására szolgáló működési célú finanszírozási bevételi előirányzatok</t>
    </r>
  </si>
  <si>
    <r>
      <t>a)</t>
    </r>
    <r>
      <rPr>
        <b/>
        <sz val="10"/>
        <color indexed="8"/>
        <rFont val="Calibri Light"/>
        <family val="2"/>
      </rPr>
      <t xml:space="preserve"> a felhalmozási célú támogatások államháztartáson belülről, amelyek az államháztartáson belülről felhalmozási célból kapott támogatásokból és más ellenérték nélküli bevételekből származnak,</t>
    </r>
  </si>
  <si>
    <r>
      <t>b)</t>
    </r>
    <r>
      <rPr>
        <b/>
        <sz val="10"/>
        <color indexed="8"/>
        <rFont val="Calibri Light"/>
        <family val="2"/>
      </rPr>
      <t xml:space="preserve"> a felhalmozási bevételek, amelyek az immateriális javak, tárgyi eszközök értékesítésekor kapott ellenértékből, valamint a részesedések értékesítésekor, megszűnésekor kapott bevételekből származnak,</t>
    </r>
  </si>
  <si>
    <r>
      <t>c)</t>
    </r>
    <r>
      <rPr>
        <b/>
        <sz val="10"/>
        <color indexed="8"/>
        <rFont val="Calibri Light"/>
        <family val="2"/>
      </rPr>
      <t xml:space="preserve"> a felhalmozási célú átvett pénzeszközök, amelyek az államháztartáson kívülről felhalmozási célból kapott támogatásokból és más ellenérték nélküli bevételekből származnak.</t>
    </r>
  </si>
  <si>
    <r>
      <t>a)</t>
    </r>
    <r>
      <rPr>
        <b/>
        <sz val="10"/>
        <color indexed="8"/>
        <rFont val="Calibri Light"/>
        <family val="2"/>
      </rPr>
      <t xml:space="preserve"> a beruházások, amelyek az ingatlanok, tárgyi eszközök és más tartósan használt eszközök megszerzéséből, részesedések megszerzéséhez vagy növeléséhez kapcsolódó kiadások teljesítéséből származnak,</t>
    </r>
  </si>
  <si>
    <r>
      <t>b)</t>
    </r>
    <r>
      <rPr>
        <b/>
        <sz val="10"/>
        <color indexed="8"/>
        <rFont val="Calibri Light"/>
        <family val="2"/>
      </rPr>
      <t xml:space="preserve"> a felújítások, amelyek a tartósan használt eszközök felújításának kiadásaiból származnak,</t>
    </r>
  </si>
  <si>
    <r>
      <t>c)</t>
    </r>
    <r>
      <rPr>
        <b/>
        <sz val="10"/>
        <color indexed="8"/>
        <rFont val="Calibri Light"/>
        <family val="2"/>
      </rPr>
      <t xml:space="preserve"> az egyéb felhalmozási célú kiadások, amelyek az államháztartáson belülre vagy kívülre felhalmozási célból adott támogatásokból és más ellenérték nélküli kifizetésekből származnak.</t>
    </r>
  </si>
  <si>
    <r>
      <t>Felhalmozási</t>
    </r>
    <r>
      <rPr>
        <b/>
        <sz val="12"/>
        <color indexed="8"/>
        <rFont val="Calibri Light"/>
        <family val="2"/>
      </rPr>
      <t xml:space="preserve"> bevételek - </t>
    </r>
    <r>
      <rPr>
        <b/>
        <sz val="12"/>
        <color indexed="8"/>
        <rFont val="Calibri Light"/>
        <family val="2"/>
      </rPr>
      <t>Felhalmozási</t>
    </r>
    <r>
      <rPr>
        <b/>
        <sz val="12"/>
        <color indexed="8"/>
        <rFont val="Calibri Light"/>
        <family val="2"/>
      </rPr>
      <t xml:space="preserve"> kiadások</t>
    </r>
    <r>
      <rPr>
        <b/>
        <sz val="12"/>
        <color indexed="8"/>
        <rFont val="Calibri Light"/>
        <family val="2"/>
      </rPr>
      <t xml:space="preserve"> =  Felhalmozási költségvetési egyenleg</t>
    </r>
  </si>
  <si>
    <r>
      <t>Felhalmozási költségvetési</t>
    </r>
    <r>
      <rPr>
        <b/>
        <sz val="14"/>
        <color indexed="8"/>
        <rFont val="Calibri Light"/>
        <family val="2"/>
      </rPr>
      <t xml:space="preserve"> </t>
    </r>
    <r>
      <rPr>
        <b/>
        <sz val="12"/>
        <color indexed="8"/>
        <rFont val="Calibri Light"/>
        <family val="2"/>
      </rPr>
      <t>egyenleg</t>
    </r>
    <r>
      <rPr>
        <b/>
        <sz val="10"/>
        <color indexed="8"/>
        <rFont val="Calibri Light"/>
        <family val="2"/>
      </rPr>
      <t xml:space="preserve"> </t>
    </r>
    <r>
      <rPr>
        <b/>
        <sz val="12"/>
        <color indexed="8"/>
        <rFont val="Calibri Light"/>
        <family val="2"/>
      </rPr>
      <t>belső finanszírozására szolgáló felhalmozási célú finanszírozási bevételi előirányzatok</t>
    </r>
  </si>
  <si>
    <t>Összeg</t>
  </si>
  <si>
    <t>22. melléklet</t>
  </si>
  <si>
    <t>Ebergőc Község Önkormányzatának 2020. évi működési és felhalmozási célú bevételek és kiadások egyenlegének költségvetési főösszege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</si>
</sst>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[$¥€-2]\ #\ ##,000_);[Red]\([$€-2]\ #\ ##,000\)"/>
    <numFmt numFmtId="176" formatCode="#,###"/>
  </numFmts>
  <fonts count="12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8"/>
      <name val="Calibri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Arial"/>
      <family val="2"/>
    </font>
    <font>
      <sz val="10"/>
      <name val="Times New Roman CE"/>
      <family val="0"/>
    </font>
    <font>
      <sz val="10"/>
      <name val="Segoe U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b/>
      <sz val="11"/>
      <name val="Times New Roman"/>
      <family val="1"/>
    </font>
    <font>
      <sz val="11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b/>
      <sz val="9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i/>
      <sz val="8"/>
      <color indexed="8"/>
      <name val="Bookman Old Style"/>
      <family val="1"/>
    </font>
    <font>
      <sz val="8"/>
      <name val="Bookman Old Style"/>
      <family val="1"/>
    </font>
    <font>
      <sz val="8"/>
      <color indexed="8"/>
      <name val="Bookman Old Style"/>
      <family val="1"/>
    </font>
    <font>
      <b/>
      <sz val="10"/>
      <color indexed="8"/>
      <name val="Calibri Light"/>
      <family val="2"/>
    </font>
    <font>
      <b/>
      <sz val="12"/>
      <color indexed="8"/>
      <name val="Calibri Light"/>
      <family val="2"/>
    </font>
    <font>
      <b/>
      <sz val="14"/>
      <color indexed="8"/>
      <name val="Calibri Light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Times New Roman CE"/>
      <family val="1"/>
    </font>
    <font>
      <b/>
      <sz val="11"/>
      <color indexed="8"/>
      <name val="Calibri Light"/>
      <family val="2"/>
    </font>
    <font>
      <b/>
      <i/>
      <sz val="10"/>
      <color indexed="8"/>
      <name val="Calibri Light"/>
      <family val="2"/>
    </font>
    <font>
      <sz val="10"/>
      <color indexed="8"/>
      <name val="Calibri Light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Times New Roman CE"/>
      <family val="1"/>
    </font>
    <font>
      <b/>
      <sz val="11"/>
      <color rgb="FF000000"/>
      <name val="Calibri Light"/>
      <family val="2"/>
    </font>
    <font>
      <b/>
      <sz val="10"/>
      <color rgb="FF000000"/>
      <name val="Calibri Light"/>
      <family val="2"/>
    </font>
    <font>
      <b/>
      <i/>
      <sz val="10"/>
      <color rgb="FF000000"/>
      <name val="Calibri Light"/>
      <family val="2"/>
    </font>
    <font>
      <b/>
      <sz val="12"/>
      <color rgb="FF000000"/>
      <name val="Calibri Light"/>
      <family val="2"/>
    </font>
    <font>
      <b/>
      <sz val="12"/>
      <color theme="1"/>
      <name val="Calibri Light"/>
      <family val="2"/>
    </font>
    <font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0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2" fillId="19" borderId="1" applyNumberFormat="0" applyAlignment="0" applyProtection="0"/>
    <xf numFmtId="0" fontId="93" fillId="0" borderId="0" applyNumberFormat="0" applyFill="0" applyBorder="0" applyAlignment="0" applyProtection="0"/>
    <xf numFmtId="0" fontId="94" fillId="0" borderId="2" applyNumberFormat="0" applyFill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6" fillId="0" borderId="0" applyNumberFormat="0" applyFill="0" applyBorder="0" applyAlignment="0" applyProtection="0"/>
    <xf numFmtId="0" fontId="97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" fillId="21" borderId="7" applyNumberFormat="0" applyFont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1" fillId="26" borderId="0" applyNumberFormat="0" applyBorder="0" applyAlignment="0" applyProtection="0"/>
    <xf numFmtId="0" fontId="91" fillId="27" borderId="0" applyNumberFormat="0" applyBorder="0" applyAlignment="0" applyProtection="0"/>
    <xf numFmtId="0" fontId="101" fillId="28" borderId="0" applyNumberFormat="0" applyBorder="0" applyAlignment="0" applyProtection="0"/>
    <xf numFmtId="0" fontId="102" fillId="29" borderId="8" applyNumberFormat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>
      <alignment/>
      <protection/>
    </xf>
    <xf numFmtId="0" fontId="1" fillId="0" borderId="0">
      <alignment/>
      <protection/>
    </xf>
    <xf numFmtId="0" fontId="56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6" fillId="30" borderId="0" applyNumberFormat="0" applyBorder="0" applyAlignment="0" applyProtection="0"/>
    <xf numFmtId="0" fontId="107" fillId="31" borderId="0" applyNumberFormat="0" applyBorder="0" applyAlignment="0" applyProtection="0"/>
    <xf numFmtId="0" fontId="108" fillId="29" borderId="1" applyNumberFormat="0" applyAlignment="0" applyProtection="0"/>
    <xf numFmtId="9" fontId="1" fillId="0" borderId="0" applyFont="0" applyFill="0" applyBorder="0" applyAlignment="0" applyProtection="0"/>
  </cellStyleXfs>
  <cellXfs count="423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7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7" fontId="4" fillId="0" borderId="10" xfId="0" applyNumberFormat="1" applyFont="1" applyFill="1" applyBorder="1" applyAlignment="1">
      <alignment vertical="center"/>
    </xf>
    <xf numFmtId="166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7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10" fillId="32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7" fontId="11" fillId="0" borderId="1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7" fillId="0" borderId="10" xfId="69" applyFont="1" applyFill="1" applyBorder="1" applyAlignment="1">
      <alignment horizontal="left" vertical="center" wrapText="1"/>
      <protection/>
    </xf>
    <xf numFmtId="0" fontId="8" fillId="0" borderId="10" xfId="69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11" fillId="35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3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4" borderId="1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justify"/>
    </xf>
    <xf numFmtId="0" fontId="32" fillId="0" borderId="10" xfId="0" applyFont="1" applyBorder="1" applyAlignment="1">
      <alignment horizontal="justify"/>
    </xf>
    <xf numFmtId="0" fontId="15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vertical="center" wrapText="1"/>
    </xf>
    <xf numFmtId="0" fontId="33" fillId="0" borderId="0" xfId="0" applyFont="1" applyAlignment="1">
      <alignment horizontal="center" wrapText="1"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wrapText="1"/>
    </xf>
    <xf numFmtId="0" fontId="34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/>
    </xf>
    <xf numFmtId="0" fontId="35" fillId="0" borderId="0" xfId="0" applyFont="1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36" fillId="0" borderId="0" xfId="44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32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5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15" fillId="0" borderId="10" xfId="0" applyFont="1" applyBorder="1" applyAlignment="1">
      <alignment/>
    </xf>
    <xf numFmtId="0" fontId="0" fillId="0" borderId="0" xfId="62">
      <alignment/>
      <protection/>
    </xf>
    <xf numFmtId="0" fontId="15" fillId="0" borderId="0" xfId="62" applyFont="1">
      <alignment/>
      <protection/>
    </xf>
    <xf numFmtId="0" fontId="15" fillId="0" borderId="12" xfId="62" applyFont="1" applyBorder="1">
      <alignment/>
      <protection/>
    </xf>
    <xf numFmtId="0" fontId="11" fillId="0" borderId="12" xfId="62" applyFont="1" applyBorder="1">
      <alignment/>
      <protection/>
    </xf>
    <xf numFmtId="0" fontId="11" fillId="34" borderId="12" xfId="62" applyFont="1" applyFill="1" applyBorder="1">
      <alignment/>
      <protection/>
    </xf>
    <xf numFmtId="0" fontId="12" fillId="0" borderId="0" xfId="62" applyFont="1">
      <alignment/>
      <protection/>
    </xf>
    <xf numFmtId="0" fontId="4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left" vertical="center"/>
      <protection/>
    </xf>
    <xf numFmtId="0" fontId="5" fillId="0" borderId="10" xfId="62" applyFont="1" applyFill="1" applyBorder="1" applyAlignment="1">
      <alignment horizontal="left" vertical="center" wrapText="1"/>
      <protection/>
    </xf>
    <xf numFmtId="0" fontId="4" fillId="0" borderId="10" xfId="62" applyFont="1" applyFill="1" applyBorder="1" applyAlignment="1">
      <alignment horizontal="left" vertical="center" wrapText="1"/>
      <protection/>
    </xf>
    <xf numFmtId="0" fontId="4" fillId="0" borderId="10" xfId="62" applyFont="1" applyFill="1" applyBorder="1" applyAlignment="1">
      <alignment horizontal="left" vertical="center"/>
      <protection/>
    </xf>
    <xf numFmtId="0" fontId="11" fillId="0" borderId="10" xfId="62" applyFont="1" applyFill="1" applyBorder="1" applyAlignment="1">
      <alignment horizontal="left" vertical="center" wrapText="1"/>
      <protection/>
    </xf>
    <xf numFmtId="0" fontId="11" fillId="0" borderId="10" xfId="62" applyFont="1" applyFill="1" applyBorder="1" applyAlignment="1">
      <alignment horizontal="left" vertical="center"/>
      <protection/>
    </xf>
    <xf numFmtId="0" fontId="8" fillId="0" borderId="10" xfId="62" applyFont="1" applyFill="1" applyBorder="1" applyAlignment="1">
      <alignment horizontal="left" vertical="center" wrapText="1"/>
      <protection/>
    </xf>
    <xf numFmtId="0" fontId="10" fillId="0" borderId="10" xfId="62" applyFont="1" applyFill="1" applyBorder="1" applyAlignment="1">
      <alignment horizontal="left" vertical="center" wrapText="1"/>
      <protection/>
    </xf>
    <xf numFmtId="0" fontId="9" fillId="10" borderId="10" xfId="62" applyFont="1" applyFill="1" applyBorder="1" applyAlignment="1">
      <alignment horizontal="left" vertical="center" wrapText="1"/>
      <protection/>
    </xf>
    <xf numFmtId="0" fontId="6" fillId="10" borderId="10" xfId="62" applyFont="1" applyFill="1" applyBorder="1" applyAlignment="1">
      <alignment horizontal="left" vertical="center"/>
      <protection/>
    </xf>
    <xf numFmtId="0" fontId="6" fillId="5" borderId="10" xfId="62" applyFont="1" applyFill="1" applyBorder="1">
      <alignment/>
      <protection/>
    </xf>
    <xf numFmtId="0" fontId="6" fillId="5" borderId="10" xfId="62" applyFont="1" applyFill="1" applyBorder="1" applyAlignment="1">
      <alignment horizontal="left" vertical="center"/>
      <protection/>
    </xf>
    <xf numFmtId="0" fontId="8" fillId="0" borderId="10" xfId="62" applyFont="1" applyFill="1" applyBorder="1" applyAlignment="1">
      <alignment horizontal="left" vertical="center"/>
      <protection/>
    </xf>
    <xf numFmtId="0" fontId="7" fillId="0" borderId="10" xfId="62" applyFont="1" applyFill="1" applyBorder="1" applyAlignment="1">
      <alignment horizontal="left" vertical="center" wrapText="1"/>
      <protection/>
    </xf>
    <xf numFmtId="0" fontId="7" fillId="0" borderId="10" xfId="62" applyFont="1" applyFill="1" applyBorder="1" applyAlignment="1">
      <alignment horizontal="left" vertical="center"/>
      <protection/>
    </xf>
    <xf numFmtId="0" fontId="9" fillId="10" borderId="10" xfId="62" applyFont="1" applyFill="1" applyBorder="1" applyAlignment="1">
      <alignment horizontal="left" vertical="center"/>
      <protection/>
    </xf>
    <xf numFmtId="0" fontId="6" fillId="10" borderId="10" xfId="62" applyFont="1" applyFill="1" applyBorder="1" applyAlignment="1">
      <alignment horizontal="left" vertical="center" wrapText="1"/>
      <protection/>
    </xf>
    <xf numFmtId="0" fontId="6" fillId="34" borderId="10" xfId="62" applyFont="1" applyFill="1" applyBorder="1">
      <alignment/>
      <protection/>
    </xf>
    <xf numFmtId="0" fontId="25" fillId="34" borderId="10" xfId="62" applyFont="1" applyFill="1" applyBorder="1">
      <alignment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center" wrapText="1"/>
      <protection/>
    </xf>
    <xf numFmtId="0" fontId="5" fillId="0" borderId="10" xfId="62" applyFont="1" applyFill="1" applyBorder="1" applyAlignment="1">
      <alignment vertical="center"/>
      <protection/>
    </xf>
    <xf numFmtId="0" fontId="5" fillId="0" borderId="10" xfId="62" applyNumberFormat="1" applyFont="1" applyFill="1" applyBorder="1" applyAlignment="1">
      <alignment vertical="center"/>
      <protection/>
    </xf>
    <xf numFmtId="167" fontId="5" fillId="0" borderId="10" xfId="62" applyNumberFormat="1" applyFont="1" applyFill="1" applyBorder="1" applyAlignment="1">
      <alignment vertical="center"/>
      <protection/>
    </xf>
    <xf numFmtId="167" fontId="4" fillId="0" borderId="10" xfId="62" applyNumberFormat="1" applyFont="1" applyFill="1" applyBorder="1" applyAlignment="1">
      <alignment vertical="center"/>
      <protection/>
    </xf>
    <xf numFmtId="0" fontId="11" fillId="0" borderId="10" xfId="62" applyFont="1" applyFill="1" applyBorder="1" applyAlignment="1">
      <alignment vertical="center" wrapText="1"/>
      <protection/>
    </xf>
    <xf numFmtId="167" fontId="11" fillId="0" borderId="10" xfId="62" applyNumberFormat="1" applyFont="1" applyFill="1" applyBorder="1" applyAlignment="1">
      <alignment vertical="center"/>
      <protection/>
    </xf>
    <xf numFmtId="0" fontId="11" fillId="0" borderId="10" xfId="62" applyFont="1" applyBorder="1">
      <alignment/>
      <protection/>
    </xf>
    <xf numFmtId="0" fontId="5" fillId="33" borderId="10" xfId="62" applyFont="1" applyFill="1" applyBorder="1" applyAlignment="1">
      <alignment horizontal="left" vertical="center" wrapText="1"/>
      <protection/>
    </xf>
    <xf numFmtId="0" fontId="8" fillId="33" borderId="10" xfId="62" applyFont="1" applyFill="1" applyBorder="1" applyAlignment="1">
      <alignment horizontal="left" vertical="center" wrapText="1"/>
      <protection/>
    </xf>
    <xf numFmtId="0" fontId="8" fillId="0" borderId="10" xfId="62" applyFont="1" applyFill="1" applyBorder="1" applyAlignment="1">
      <alignment vertical="center" wrapText="1"/>
      <protection/>
    </xf>
    <xf numFmtId="0" fontId="8" fillId="0" borderId="10" xfId="62" applyFont="1" applyFill="1" applyBorder="1" applyAlignment="1">
      <alignment vertical="center"/>
      <protection/>
    </xf>
    <xf numFmtId="0" fontId="28" fillId="35" borderId="10" xfId="62" applyFont="1" applyFill="1" applyBorder="1">
      <alignment/>
      <protection/>
    </xf>
    <xf numFmtId="166" fontId="5" fillId="0" borderId="10" xfId="62" applyNumberFormat="1" applyFont="1" applyFill="1" applyBorder="1" applyAlignment="1">
      <alignment horizontal="left" vertical="center"/>
      <protection/>
    </xf>
    <xf numFmtId="167" fontId="6" fillId="10" borderId="10" xfId="62" applyNumberFormat="1" applyFont="1" applyFill="1" applyBorder="1" applyAlignment="1">
      <alignment vertical="center"/>
      <protection/>
    </xf>
    <xf numFmtId="0" fontId="2" fillId="0" borderId="0" xfId="62" applyFont="1" applyFill="1" applyBorder="1" applyAlignment="1">
      <alignment horizontal="left" vertical="center" wrapText="1"/>
      <protection/>
    </xf>
    <xf numFmtId="0" fontId="0" fillId="0" borderId="0" xfId="62" applyBorder="1">
      <alignment/>
      <protection/>
    </xf>
    <xf numFmtId="0" fontId="3" fillId="0" borderId="0" xfId="62" applyFont="1" applyFill="1" applyBorder="1" applyAlignment="1">
      <alignment horizontal="left" vertical="center" wrapText="1"/>
      <protection/>
    </xf>
    <xf numFmtId="0" fontId="2" fillId="0" borderId="0" xfId="62" applyFont="1" applyFill="1" applyBorder="1" applyAlignment="1">
      <alignment horizontal="left" vertical="center"/>
      <protection/>
    </xf>
    <xf numFmtId="0" fontId="3" fillId="0" borderId="0" xfId="62" applyFont="1" applyFill="1" applyBorder="1" applyAlignment="1">
      <alignment horizontal="left" vertical="center"/>
      <protection/>
    </xf>
    <xf numFmtId="0" fontId="10" fillId="0" borderId="10" xfId="62" applyFont="1" applyFill="1" applyBorder="1" applyAlignment="1">
      <alignment horizontal="left" vertical="center"/>
      <protection/>
    </xf>
    <xf numFmtId="3" fontId="48" fillId="0" borderId="0" xfId="61" applyNumberFormat="1" applyFont="1" applyAlignment="1">
      <alignment/>
      <protection/>
    </xf>
    <xf numFmtId="3" fontId="49" fillId="0" borderId="0" xfId="61" applyNumberFormat="1" applyFont="1" applyAlignment="1">
      <alignment/>
      <protection/>
    </xf>
    <xf numFmtId="176" fontId="43" fillId="0" borderId="0" xfId="61" applyNumberFormat="1" applyFill="1" applyAlignment="1">
      <alignment vertical="center" wrapText="1"/>
      <protection/>
    </xf>
    <xf numFmtId="3" fontId="46" fillId="0" borderId="0" xfId="61" applyNumberFormat="1" applyFont="1" applyAlignment="1">
      <alignment horizontal="center"/>
      <protection/>
    </xf>
    <xf numFmtId="176" fontId="51" fillId="0" borderId="0" xfId="61" applyNumberFormat="1" applyFont="1" applyFill="1" applyAlignment="1">
      <alignment horizontal="center" vertical="center" wrapText="1"/>
      <protection/>
    </xf>
    <xf numFmtId="176" fontId="43" fillId="0" borderId="0" xfId="61" applyNumberFormat="1" applyFill="1" applyAlignment="1" applyProtection="1">
      <alignment vertical="center" wrapText="1"/>
      <protection/>
    </xf>
    <xf numFmtId="176" fontId="51" fillId="0" borderId="0" xfId="61" applyNumberFormat="1" applyFont="1" applyFill="1" applyAlignment="1">
      <alignment vertical="center" wrapText="1"/>
      <protection/>
    </xf>
    <xf numFmtId="176" fontId="51" fillId="0" borderId="0" xfId="61" applyNumberFormat="1" applyFont="1" applyFill="1" applyAlignment="1">
      <alignment vertical="center" wrapText="1"/>
      <protection/>
    </xf>
    <xf numFmtId="176" fontId="43" fillId="0" borderId="0" xfId="61" applyNumberFormat="1" applyFill="1" applyAlignment="1">
      <alignment horizontal="center" vertical="center" wrapText="1"/>
      <protection/>
    </xf>
    <xf numFmtId="176" fontId="52" fillId="0" borderId="0" xfId="61" applyNumberFormat="1" applyFont="1" applyFill="1" applyAlignment="1">
      <alignment vertical="center" wrapText="1"/>
      <protection/>
    </xf>
    <xf numFmtId="3" fontId="109" fillId="0" borderId="10" xfId="0" applyNumberFormat="1" applyFont="1" applyBorder="1" applyAlignment="1">
      <alignment/>
    </xf>
    <xf numFmtId="3" fontId="0" fillId="37" borderId="10" xfId="0" applyNumberForma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9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109" fillId="0" borderId="0" xfId="0" applyFont="1" applyAlignment="1">
      <alignment/>
    </xf>
    <xf numFmtId="0" fontId="110" fillId="0" borderId="0" xfId="0" applyFont="1" applyAlignment="1">
      <alignment horizontal="center" wrapText="1"/>
    </xf>
    <xf numFmtId="0" fontId="1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3" fontId="105" fillId="0" borderId="0" xfId="62" applyNumberFormat="1" applyFont="1" applyAlignment="1">
      <alignment horizontal="center"/>
      <protection/>
    </xf>
    <xf numFmtId="0" fontId="12" fillId="0" borderId="0" xfId="62" applyFont="1" applyAlignment="1">
      <alignment horizontal="center" wrapText="1"/>
      <protection/>
    </xf>
    <xf numFmtId="0" fontId="32" fillId="0" borderId="12" xfId="62" applyFont="1" applyBorder="1">
      <alignment/>
      <protection/>
    </xf>
    <xf numFmtId="0" fontId="32" fillId="0" borderId="0" xfId="62" applyFont="1">
      <alignment/>
      <protection/>
    </xf>
    <xf numFmtId="0" fontId="111" fillId="0" borderId="0" xfId="62" applyFont="1">
      <alignment/>
      <protection/>
    </xf>
    <xf numFmtId="0" fontId="5" fillId="0" borderId="10" xfId="62" applyFont="1" applyFill="1" applyBorder="1" applyAlignment="1">
      <alignment horizontal="center" wrapText="1"/>
      <protection/>
    </xf>
    <xf numFmtId="0" fontId="0" fillId="0" borderId="13" xfId="62" applyBorder="1">
      <alignment/>
      <protection/>
    </xf>
    <xf numFmtId="3" fontId="45" fillId="0" borderId="0" xfId="61" applyNumberFormat="1" applyFont="1" applyAlignment="1">
      <alignment horizontal="right"/>
      <protection/>
    </xf>
    <xf numFmtId="176" fontId="53" fillId="0" borderId="14" xfId="61" applyNumberFormat="1" applyFont="1" applyFill="1" applyBorder="1" applyAlignment="1" applyProtection="1">
      <alignment horizontal="center" vertical="center" wrapText="1"/>
      <protection/>
    </xf>
    <xf numFmtId="176" fontId="53" fillId="0" borderId="15" xfId="61" applyNumberFormat="1" applyFont="1" applyFill="1" applyBorder="1" applyAlignment="1" applyProtection="1">
      <alignment horizontal="center" vertical="center" wrapText="1"/>
      <protection/>
    </xf>
    <xf numFmtId="176" fontId="54" fillId="0" borderId="16" xfId="61" applyNumberFormat="1" applyFont="1" applyFill="1" applyBorder="1" applyAlignment="1" applyProtection="1">
      <alignment horizontal="center" vertical="center" wrapText="1"/>
      <protection/>
    </xf>
    <xf numFmtId="176" fontId="54" fillId="0" borderId="17" xfId="61" applyNumberFormat="1" applyFont="1" applyFill="1" applyBorder="1" applyAlignment="1" applyProtection="1">
      <alignment horizontal="center" vertical="center" wrapText="1"/>
      <protection/>
    </xf>
    <xf numFmtId="176" fontId="54" fillId="0" borderId="18" xfId="61" applyNumberFormat="1" applyFont="1" applyFill="1" applyBorder="1" applyAlignment="1" applyProtection="1">
      <alignment horizontal="center" vertical="center" wrapText="1"/>
      <protection/>
    </xf>
    <xf numFmtId="176" fontId="54" fillId="0" borderId="19" xfId="61" applyNumberFormat="1" applyFont="1" applyFill="1" applyBorder="1" applyAlignment="1" applyProtection="1">
      <alignment horizontal="center" vertical="center" wrapText="1"/>
      <protection/>
    </xf>
    <xf numFmtId="176" fontId="51" fillId="0" borderId="20" xfId="61" applyNumberFormat="1" applyFont="1" applyFill="1" applyBorder="1" applyAlignment="1" applyProtection="1">
      <alignment horizontal="left" vertical="center" wrapText="1" indent="1"/>
      <protection locked="0"/>
    </xf>
    <xf numFmtId="176" fontId="51" fillId="0" borderId="10" xfId="61" applyNumberFormat="1" applyFont="1" applyFill="1" applyBorder="1" applyAlignment="1" applyProtection="1">
      <alignment vertical="center" wrapText="1"/>
      <protection locked="0"/>
    </xf>
    <xf numFmtId="176" fontId="51" fillId="0" borderId="21" xfId="61" applyNumberFormat="1" applyFont="1" applyFill="1" applyBorder="1" applyAlignment="1" applyProtection="1">
      <alignment vertical="center" wrapText="1"/>
      <protection/>
    </xf>
    <xf numFmtId="176" fontId="50" fillId="0" borderId="20" xfId="61" applyNumberFormat="1" applyFont="1" applyFill="1" applyBorder="1" applyAlignment="1" applyProtection="1">
      <alignment horizontal="left" vertical="center" wrapText="1" indent="1"/>
      <protection locked="0"/>
    </xf>
    <xf numFmtId="176" fontId="112" fillId="0" borderId="10" xfId="61" applyNumberFormat="1" applyFont="1" applyFill="1" applyBorder="1" applyAlignment="1" applyProtection="1">
      <alignment vertical="center" wrapText="1"/>
      <protection locked="0"/>
    </xf>
    <xf numFmtId="176" fontId="55" fillId="0" borderId="12" xfId="61" applyNumberFormat="1" applyFont="1" applyFill="1" applyBorder="1" applyAlignment="1" applyProtection="1">
      <alignment vertical="center" wrapText="1"/>
      <protection locked="0"/>
    </xf>
    <xf numFmtId="176" fontId="55" fillId="0" borderId="21" xfId="61" applyNumberFormat="1" applyFont="1" applyFill="1" applyBorder="1" applyAlignment="1" applyProtection="1">
      <alignment vertical="center" wrapText="1"/>
      <protection/>
    </xf>
    <xf numFmtId="176" fontId="43" fillId="0" borderId="10" xfId="61" applyNumberFormat="1" applyFont="1" applyFill="1" applyBorder="1" applyAlignment="1" applyProtection="1">
      <alignment vertical="center" wrapText="1"/>
      <protection locked="0"/>
    </xf>
    <xf numFmtId="176" fontId="50" fillId="0" borderId="20" xfId="61" applyNumberFormat="1" applyFont="1" applyFill="1" applyBorder="1" applyAlignment="1" applyProtection="1">
      <alignment horizontal="left" vertical="center" wrapText="1" indent="1"/>
      <protection locked="0"/>
    </xf>
    <xf numFmtId="176" fontId="53" fillId="0" borderId="10" xfId="61" applyNumberFormat="1" applyFont="1" applyFill="1" applyBorder="1" applyAlignment="1" applyProtection="1">
      <alignment vertical="center" wrapText="1"/>
      <protection locked="0"/>
    </xf>
    <xf numFmtId="176" fontId="50" fillId="0" borderId="22" xfId="61" applyNumberFormat="1" applyFont="1" applyFill="1" applyBorder="1" applyAlignment="1" applyProtection="1">
      <alignment horizontal="left" vertical="center" wrapText="1" indent="1"/>
      <protection locked="0"/>
    </xf>
    <xf numFmtId="176" fontId="43" fillId="0" borderId="23" xfId="61" applyNumberFormat="1" applyFont="1" applyFill="1" applyBorder="1" applyAlignment="1" applyProtection="1">
      <alignment vertical="center" wrapText="1"/>
      <protection locked="0"/>
    </xf>
    <xf numFmtId="176" fontId="55" fillId="0" borderId="24" xfId="61" applyNumberFormat="1" applyFont="1" applyFill="1" applyBorder="1" applyAlignment="1" applyProtection="1">
      <alignment vertical="center" wrapText="1"/>
      <protection locked="0"/>
    </xf>
    <xf numFmtId="176" fontId="53" fillId="0" borderId="16" xfId="61" applyNumberFormat="1" applyFont="1" applyFill="1" applyBorder="1" applyAlignment="1" applyProtection="1">
      <alignment horizontal="left" vertical="center" wrapText="1"/>
      <protection/>
    </xf>
    <xf numFmtId="176" fontId="53" fillId="0" borderId="17" xfId="61" applyNumberFormat="1" applyFont="1" applyFill="1" applyBorder="1" applyAlignment="1" applyProtection="1">
      <alignment vertical="center" wrapText="1"/>
      <protection/>
    </xf>
    <xf numFmtId="176" fontId="51" fillId="0" borderId="19" xfId="61" applyNumberFormat="1" applyFont="1" applyFill="1" applyBorder="1" applyAlignment="1" applyProtection="1">
      <alignment vertical="center" wrapText="1"/>
      <protection/>
    </xf>
    <xf numFmtId="0" fontId="56" fillId="0" borderId="0" xfId="66">
      <alignment/>
      <protection/>
    </xf>
    <xf numFmtId="0" fontId="57" fillId="0" borderId="0" xfId="66" applyFont="1">
      <alignment/>
      <protection/>
    </xf>
    <xf numFmtId="0" fontId="0" fillId="0" borderId="0" xfId="62" applyFont="1" applyAlignment="1">
      <alignment horizontal="right"/>
      <protection/>
    </xf>
    <xf numFmtId="3" fontId="105" fillId="0" borderId="10" xfId="62" applyNumberFormat="1" applyFont="1" applyBorder="1">
      <alignment/>
      <protection/>
    </xf>
    <xf numFmtId="3" fontId="15" fillId="0" borderId="10" xfId="62" applyNumberFormat="1" applyFont="1" applyBorder="1">
      <alignment/>
      <protection/>
    </xf>
    <xf numFmtId="3" fontId="0" fillId="0" borderId="10" xfId="62" applyNumberFormat="1" applyBorder="1">
      <alignment/>
      <protection/>
    </xf>
    <xf numFmtId="3" fontId="8" fillId="0" borderId="10" xfId="62" applyNumberFormat="1" applyFont="1" applyFill="1" applyBorder="1" applyAlignment="1">
      <alignment horizontal="right" vertical="center" wrapText="1"/>
      <protection/>
    </xf>
    <xf numFmtId="3" fontId="8" fillId="0" borderId="10" xfId="62" applyNumberFormat="1" applyFont="1" applyFill="1" applyBorder="1" applyAlignment="1">
      <alignment horizontal="left" vertical="center" wrapText="1"/>
      <protection/>
    </xf>
    <xf numFmtId="3" fontId="7" fillId="0" borderId="10" xfId="62" applyNumberFormat="1" applyFont="1" applyFill="1" applyBorder="1" applyAlignment="1">
      <alignment horizontal="right" vertical="center" wrapText="1"/>
      <protection/>
    </xf>
    <xf numFmtId="3" fontId="7" fillId="0" borderId="10" xfId="62" applyNumberFormat="1" applyFont="1" applyFill="1" applyBorder="1" applyAlignment="1">
      <alignment horizontal="left" vertical="center" wrapText="1"/>
      <protection/>
    </xf>
    <xf numFmtId="3" fontId="8" fillId="0" borderId="10" xfId="62" applyNumberFormat="1" applyFont="1" applyFill="1" applyBorder="1" applyAlignment="1">
      <alignment horizontal="right" vertical="center"/>
      <protection/>
    </xf>
    <xf numFmtId="3" fontId="8" fillId="0" borderId="10" xfId="62" applyNumberFormat="1" applyFont="1" applyFill="1" applyBorder="1" applyAlignment="1">
      <alignment horizontal="left" vertical="center"/>
      <protection/>
    </xf>
    <xf numFmtId="3" fontId="7" fillId="0" borderId="10" xfId="62" applyNumberFormat="1" applyFont="1" applyFill="1" applyBorder="1" applyAlignment="1">
      <alignment horizontal="right" vertical="center"/>
      <protection/>
    </xf>
    <xf numFmtId="3" fontId="7" fillId="0" borderId="10" xfId="62" applyNumberFormat="1" applyFont="1" applyFill="1" applyBorder="1" applyAlignment="1">
      <alignment horizontal="left" vertical="center"/>
      <protection/>
    </xf>
    <xf numFmtId="3" fontId="32" fillId="0" borderId="10" xfId="62" applyNumberFormat="1" applyFont="1" applyBorder="1">
      <alignment/>
      <protection/>
    </xf>
    <xf numFmtId="3" fontId="11" fillId="34" borderId="12" xfId="62" applyNumberFormat="1" applyFont="1" applyFill="1" applyBorder="1">
      <alignment/>
      <protection/>
    </xf>
    <xf numFmtId="3" fontId="9" fillId="10" borderId="10" xfId="62" applyNumberFormat="1" applyFont="1" applyFill="1" applyBorder="1" applyAlignment="1">
      <alignment horizontal="right"/>
      <protection/>
    </xf>
    <xf numFmtId="3" fontId="6" fillId="34" borderId="10" xfId="62" applyNumberFormat="1" applyFont="1" applyFill="1" applyBorder="1" applyAlignment="1">
      <alignment horizontal="right"/>
      <protection/>
    </xf>
    <xf numFmtId="3" fontId="6" fillId="10" borderId="10" xfId="62" applyNumberFormat="1" applyFont="1" applyFill="1" applyBorder="1" applyAlignment="1">
      <alignment horizontal="right" vertical="center" wrapText="1"/>
      <protection/>
    </xf>
    <xf numFmtId="3" fontId="25" fillId="34" borderId="10" xfId="62" applyNumberFormat="1" applyFont="1" applyFill="1" applyBorder="1">
      <alignment/>
      <protection/>
    </xf>
    <xf numFmtId="0" fontId="0" fillId="0" borderId="0" xfId="0" applyFont="1" applyAlignment="1">
      <alignment horizontal="center" wrapText="1"/>
    </xf>
    <xf numFmtId="3" fontId="4" fillId="10" borderId="10" xfId="62" applyNumberFormat="1" applyFont="1" applyFill="1" applyBorder="1" applyAlignment="1">
      <alignment horizontal="right" vertical="center"/>
      <protection/>
    </xf>
    <xf numFmtId="3" fontId="4" fillId="5" borderId="10" xfId="62" applyNumberFormat="1" applyFont="1" applyFill="1" applyBorder="1" applyAlignment="1">
      <alignment horizontal="right" vertical="center"/>
      <protection/>
    </xf>
    <xf numFmtId="0" fontId="58" fillId="0" borderId="0" xfId="60" applyFont="1" applyAlignment="1">
      <alignment horizontal="center" vertical="center" wrapText="1"/>
      <protection/>
    </xf>
    <xf numFmtId="0" fontId="12" fillId="0" borderId="25" xfId="62" applyFont="1" applyBorder="1" applyAlignment="1">
      <alignment horizontal="center" wrapText="1"/>
      <protection/>
    </xf>
    <xf numFmtId="0" fontId="56" fillId="0" borderId="0" xfId="60">
      <alignment/>
      <protection/>
    </xf>
    <xf numFmtId="0" fontId="59" fillId="0" borderId="25" xfId="62" applyFont="1" applyBorder="1" applyAlignment="1">
      <alignment horizontal="center" wrapText="1"/>
      <protection/>
    </xf>
    <xf numFmtId="0" fontId="58" fillId="0" borderId="10" xfId="60" applyFont="1" applyBorder="1" applyAlignment="1">
      <alignment horizontal="center" vertical="center" wrapText="1"/>
      <protection/>
    </xf>
    <xf numFmtId="0" fontId="56" fillId="0" borderId="10" xfId="60" applyBorder="1">
      <alignment/>
      <protection/>
    </xf>
    <xf numFmtId="3" fontId="56" fillId="0" borderId="10" xfId="60" applyNumberFormat="1" applyBorder="1">
      <alignment/>
      <protection/>
    </xf>
    <xf numFmtId="0" fontId="57" fillId="0" borderId="10" xfId="60" applyFont="1" applyBorder="1">
      <alignment/>
      <protection/>
    </xf>
    <xf numFmtId="3" fontId="57" fillId="0" borderId="10" xfId="60" applyNumberFormat="1" applyFont="1" applyBorder="1">
      <alignment/>
      <protection/>
    </xf>
    <xf numFmtId="0" fontId="57" fillId="0" borderId="0" xfId="60" applyFont="1">
      <alignment/>
      <protection/>
    </xf>
    <xf numFmtId="0" fontId="24" fillId="0" borderId="0" xfId="62" applyFont="1" applyAlignment="1">
      <alignment vertical="center" wrapText="1"/>
      <protection/>
    </xf>
    <xf numFmtId="0" fontId="12" fillId="0" borderId="0" xfId="62" applyFont="1" applyBorder="1" applyAlignment="1">
      <alignment wrapText="1"/>
      <protection/>
    </xf>
    <xf numFmtId="3" fontId="56" fillId="0" borderId="10" xfId="66" applyNumberFormat="1" applyBorder="1">
      <alignment/>
      <protection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right" wrapText="1" indent="4"/>
    </xf>
    <xf numFmtId="0" fontId="8" fillId="0" borderId="10" xfId="0" applyFont="1" applyFill="1" applyBorder="1" applyAlignment="1">
      <alignment wrapText="1"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/>
    </xf>
    <xf numFmtId="176" fontId="50" fillId="0" borderId="0" xfId="61" applyNumberFormat="1" applyFont="1" applyFill="1" applyBorder="1" applyAlignment="1" applyProtection="1">
      <alignment horizontal="left" vertical="center" wrapText="1" indent="1"/>
      <protection locked="0"/>
    </xf>
    <xf numFmtId="176" fontId="43" fillId="0" borderId="0" xfId="61" applyNumberFormat="1" applyFont="1" applyFill="1" applyBorder="1" applyAlignment="1" applyProtection="1">
      <alignment vertical="center" wrapText="1"/>
      <protection locked="0"/>
    </xf>
    <xf numFmtId="0" fontId="24" fillId="0" borderId="0" xfId="62" applyFont="1" applyAlignment="1">
      <alignment wrapText="1"/>
      <protection/>
    </xf>
    <xf numFmtId="0" fontId="0" fillId="0" borderId="0" xfId="0" applyFont="1" applyAlignment="1">
      <alignment wrapText="1"/>
    </xf>
    <xf numFmtId="0" fontId="9" fillId="37" borderId="10" xfId="0" applyFont="1" applyFill="1" applyBorder="1" applyAlignment="1">
      <alignment vertical="center" wrapText="1"/>
    </xf>
    <xf numFmtId="3" fontId="7" fillId="37" borderId="10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 horizontal="center" wrapText="1"/>
    </xf>
    <xf numFmtId="3" fontId="1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1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3" fontId="15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 horizontal="right"/>
    </xf>
    <xf numFmtId="3" fontId="4" fillId="0" borderId="10" xfId="0" applyNumberFormat="1" applyFont="1" applyFill="1" applyBorder="1" applyAlignment="1">
      <alignment horizontal="right" vertical="center" wrapText="1"/>
    </xf>
    <xf numFmtId="3" fontId="6" fillId="10" borderId="10" xfId="62" applyNumberFormat="1" applyFont="1" applyFill="1" applyBorder="1" applyAlignment="1">
      <alignment horizontal="right" vertical="center"/>
      <protection/>
    </xf>
    <xf numFmtId="3" fontId="25" fillId="34" borderId="10" xfId="62" applyNumberFormat="1" applyFont="1" applyFill="1" applyBorder="1" applyAlignment="1">
      <alignment horizontal="right"/>
      <protection/>
    </xf>
    <xf numFmtId="0" fontId="0" fillId="0" borderId="0" xfId="62" applyFont="1" applyAlignment="1">
      <alignment horizontal="center"/>
      <protection/>
    </xf>
    <xf numFmtId="0" fontId="12" fillId="0" borderId="0" xfId="0" applyFont="1" applyAlignment="1">
      <alignment horizontal="justify"/>
    </xf>
    <xf numFmtId="0" fontId="11" fillId="0" borderId="10" xfId="0" applyFont="1" applyBorder="1" applyAlignment="1">
      <alignment horizontal="justify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3" fontId="0" fillId="0" borderId="0" xfId="62" applyNumberFormat="1" applyFont="1" applyAlignment="1">
      <alignment horizontal="center"/>
      <protection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/>
    </xf>
    <xf numFmtId="3" fontId="28" fillId="35" borderId="10" xfId="0" applyNumberFormat="1" applyFont="1" applyFill="1" applyBorder="1" applyAlignment="1">
      <alignment horizontal="right"/>
    </xf>
    <xf numFmtId="3" fontId="6" fillId="10" borderId="10" xfId="0" applyNumberFormat="1" applyFont="1" applyFill="1" applyBorder="1" applyAlignment="1">
      <alignment horizontal="right" vertical="center"/>
    </xf>
    <xf numFmtId="3" fontId="6" fillId="10" borderId="10" xfId="0" applyNumberFormat="1" applyFont="1" applyFill="1" applyBorder="1" applyAlignment="1">
      <alignment horizontal="right" wrapText="1"/>
    </xf>
    <xf numFmtId="0" fontId="6" fillId="34" borderId="10" xfId="0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62" applyFont="1" applyAlignment="1">
      <alignment horizontal="right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0" fillId="0" borderId="10" xfId="62" applyNumberFormat="1" applyBorder="1" applyAlignment="1">
      <alignment horizontal="right" vertical="center"/>
      <protection/>
    </xf>
    <xf numFmtId="3" fontId="0" fillId="0" borderId="10" xfId="0" applyNumberFormat="1" applyBorder="1" applyAlignment="1">
      <alignment horizontal="right" vertical="center"/>
    </xf>
    <xf numFmtId="3" fontId="11" fillId="35" borderId="10" xfId="0" applyNumberFormat="1" applyFont="1" applyFill="1" applyBorder="1" applyAlignment="1">
      <alignment horizontal="right" vertical="center"/>
    </xf>
    <xf numFmtId="0" fontId="6" fillId="36" borderId="10" xfId="0" applyFont="1" applyFill="1" applyBorder="1" applyAlignment="1">
      <alignment/>
    </xf>
    <xf numFmtId="3" fontId="6" fillId="10" borderId="10" xfId="0" applyNumberFormat="1" applyFont="1" applyFill="1" applyBorder="1" applyAlignment="1">
      <alignment horizontal="right" vertical="center" wrapText="1"/>
    </xf>
    <xf numFmtId="3" fontId="25" fillId="34" borderId="10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1" fillId="0" borderId="10" xfId="0" applyFont="1" applyBorder="1" applyAlignment="1">
      <alignment horizontal="justify" vertical="center"/>
    </xf>
    <xf numFmtId="0" fontId="15" fillId="0" borderId="11" xfId="0" applyFont="1" applyBorder="1" applyAlignment="1">
      <alignment/>
    </xf>
    <xf numFmtId="3" fontId="0" fillId="32" borderId="10" xfId="0" applyNumberFormat="1" applyFill="1" applyBorder="1" applyAlignment="1">
      <alignment/>
    </xf>
    <xf numFmtId="3" fontId="6" fillId="10" borderId="10" xfId="62" applyNumberFormat="1" applyFont="1" applyFill="1" applyBorder="1" applyAlignment="1">
      <alignment vertical="center"/>
      <protection/>
    </xf>
    <xf numFmtId="3" fontId="6" fillId="34" borderId="10" xfId="0" applyNumberFormat="1" applyFont="1" applyFill="1" applyBorder="1" applyAlignment="1">
      <alignment horizontal="right"/>
    </xf>
    <xf numFmtId="3" fontId="6" fillId="36" borderId="1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wrapText="1"/>
    </xf>
    <xf numFmtId="3" fontId="105" fillId="0" borderId="0" xfId="62" applyNumberFormat="1" applyFont="1" applyAlignment="1">
      <alignment horizontal="right"/>
      <protection/>
    </xf>
    <xf numFmtId="3" fontId="0" fillId="0" borderId="0" xfId="0" applyNumberFormat="1" applyFont="1" applyAlignment="1">
      <alignment wrapText="1"/>
    </xf>
    <xf numFmtId="3" fontId="0" fillId="0" borderId="0" xfId="0" applyNumberFormat="1" applyAlignment="1">
      <alignment/>
    </xf>
    <xf numFmtId="3" fontId="0" fillId="0" borderId="0" xfId="62" applyNumberFormat="1" applyFont="1" applyAlignment="1">
      <alignment/>
      <protection/>
    </xf>
    <xf numFmtId="0" fontId="4" fillId="0" borderId="12" xfId="0" applyFont="1" applyFill="1" applyBorder="1" applyAlignment="1">
      <alignment horizontal="center" vertical="center" wrapText="1"/>
    </xf>
    <xf numFmtId="167" fontId="5" fillId="0" borderId="12" xfId="0" applyNumberFormat="1" applyFont="1" applyFill="1" applyBorder="1" applyAlignment="1">
      <alignment vertical="center"/>
    </xf>
    <xf numFmtId="3" fontId="15" fillId="0" borderId="10" xfId="0" applyNumberFormat="1" applyFont="1" applyBorder="1" applyAlignment="1">
      <alignment/>
    </xf>
    <xf numFmtId="167" fontId="11" fillId="0" borderId="12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/>
    </xf>
    <xf numFmtId="167" fontId="11" fillId="35" borderId="12" xfId="0" applyNumberFormat="1" applyFont="1" applyFill="1" applyBorder="1" applyAlignment="1">
      <alignment vertical="center"/>
    </xf>
    <xf numFmtId="3" fontId="11" fillId="35" borderId="12" xfId="0" applyNumberFormat="1" applyFont="1" applyFill="1" applyBorder="1" applyAlignment="1">
      <alignment/>
    </xf>
    <xf numFmtId="167" fontId="6" fillId="10" borderId="12" xfId="0" applyNumberFormat="1" applyFont="1" applyFill="1" applyBorder="1" applyAlignment="1">
      <alignment vertical="center"/>
    </xf>
    <xf numFmtId="3" fontId="6" fillId="1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wrapText="1"/>
    </xf>
    <xf numFmtId="3" fontId="7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/>
    </xf>
    <xf numFmtId="0" fontId="11" fillId="0" borderId="12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wrapText="1"/>
    </xf>
    <xf numFmtId="0" fontId="6" fillId="10" borderId="12" xfId="0" applyFont="1" applyFill="1" applyBorder="1" applyAlignment="1">
      <alignment horizontal="left" vertical="center" wrapText="1"/>
    </xf>
    <xf numFmtId="3" fontId="6" fillId="10" borderId="12" xfId="0" applyNumberFormat="1" applyFont="1" applyFill="1" applyBorder="1" applyAlignment="1">
      <alignment wrapText="1"/>
    </xf>
    <xf numFmtId="0" fontId="25" fillId="34" borderId="12" xfId="0" applyFont="1" applyFill="1" applyBorder="1" applyAlignment="1">
      <alignment/>
    </xf>
    <xf numFmtId="3" fontId="25" fillId="34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/>
    </xf>
    <xf numFmtId="0" fontId="11" fillId="0" borderId="12" xfId="0" applyFont="1" applyFill="1" applyBorder="1" applyAlignment="1">
      <alignment horizontal="left" vertical="center"/>
    </xf>
    <xf numFmtId="0" fontId="11" fillId="35" borderId="12" xfId="0" applyFont="1" applyFill="1" applyBorder="1" applyAlignment="1">
      <alignment horizontal="left" vertical="center"/>
    </xf>
    <xf numFmtId="0" fontId="6" fillId="10" borderId="12" xfId="0" applyFont="1" applyFill="1" applyBorder="1" applyAlignment="1">
      <alignment horizontal="left" vertical="center"/>
    </xf>
    <xf numFmtId="3" fontId="0" fillId="0" borderId="0" xfId="62" applyNumberFormat="1" applyFont="1" applyAlignment="1">
      <alignment/>
      <protection/>
    </xf>
    <xf numFmtId="0" fontId="25" fillId="36" borderId="10" xfId="0" applyFont="1" applyFill="1" applyBorder="1" applyAlignment="1">
      <alignment/>
    </xf>
    <xf numFmtId="3" fontId="25" fillId="36" borderId="10" xfId="0" applyNumberFormat="1" applyFont="1" applyFill="1" applyBorder="1" applyAlignment="1">
      <alignment/>
    </xf>
    <xf numFmtId="0" fontId="56" fillId="0" borderId="0" xfId="67" applyAlignment="1">
      <alignment horizontal="center" vertical="center" wrapText="1"/>
      <protection/>
    </xf>
    <xf numFmtId="0" fontId="56" fillId="0" borderId="10" xfId="67" applyBorder="1">
      <alignment/>
      <protection/>
    </xf>
    <xf numFmtId="3" fontId="56" fillId="0" borderId="10" xfId="67" applyNumberFormat="1" applyBorder="1">
      <alignment/>
      <protection/>
    </xf>
    <xf numFmtId="0" fontId="56" fillId="0" borderId="0" xfId="67">
      <alignment/>
      <protection/>
    </xf>
    <xf numFmtId="0" fontId="57" fillId="0" borderId="10" xfId="67" applyFont="1" applyBorder="1">
      <alignment/>
      <protection/>
    </xf>
    <xf numFmtId="3" fontId="57" fillId="0" borderId="10" xfId="67" applyNumberFormat="1" applyFont="1" applyBorder="1">
      <alignment/>
      <protection/>
    </xf>
    <xf numFmtId="0" fontId="56" fillId="0" borderId="10" xfId="60" applyBorder="1" applyAlignment="1">
      <alignment horizontal="center" vertical="center" wrapText="1"/>
      <protection/>
    </xf>
    <xf numFmtId="0" fontId="56" fillId="0" borderId="0" xfId="60" applyAlignment="1">
      <alignment horizontal="center" vertical="center" wrapText="1"/>
      <protection/>
    </xf>
    <xf numFmtId="0" fontId="56" fillId="0" borderId="10" xfId="60" applyBorder="1" applyAlignment="1">
      <alignment vertical="center" wrapText="1"/>
      <protection/>
    </xf>
    <xf numFmtId="0" fontId="56" fillId="0" borderId="0" xfId="60" applyAlignment="1">
      <alignment vertical="center" wrapText="1"/>
      <protection/>
    </xf>
    <xf numFmtId="0" fontId="56" fillId="0" borderId="0" xfId="60" applyAlignment="1">
      <alignment horizontal="right"/>
      <protection/>
    </xf>
    <xf numFmtId="3" fontId="105" fillId="37" borderId="10" xfId="0" applyNumberFormat="1" applyFont="1" applyFill="1" applyBorder="1" applyAlignment="1">
      <alignment/>
    </xf>
    <xf numFmtId="3" fontId="105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12" fillId="0" borderId="0" xfId="62" applyFont="1" applyAlignment="1">
      <alignment wrapText="1"/>
      <protection/>
    </xf>
    <xf numFmtId="3" fontId="2" fillId="0" borderId="0" xfId="0" applyNumberFormat="1" applyFont="1" applyAlignment="1">
      <alignment horizontal="right" vertical="top" wrapText="1"/>
    </xf>
    <xf numFmtId="3" fontId="11" fillId="0" borderId="10" xfId="0" applyNumberFormat="1" applyFont="1" applyBorder="1" applyAlignment="1">
      <alignment/>
    </xf>
    <xf numFmtId="0" fontId="60" fillId="0" borderId="10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left" vertical="center" wrapText="1"/>
    </xf>
    <xf numFmtId="3" fontId="0" fillId="0" borderId="10" xfId="62" applyNumberFormat="1" applyFont="1" applyBorder="1">
      <alignment/>
      <protection/>
    </xf>
    <xf numFmtId="3" fontId="105" fillId="0" borderId="10" xfId="0" applyNumberFormat="1" applyFont="1" applyBorder="1" applyAlignment="1">
      <alignment horizontal="right" vertical="center"/>
    </xf>
    <xf numFmtId="0" fontId="113" fillId="0" borderId="26" xfId="0" applyFont="1" applyBorder="1" applyAlignment="1">
      <alignment vertical="center"/>
    </xf>
    <xf numFmtId="0" fontId="114" fillId="37" borderId="27" xfId="0" applyFont="1" applyFill="1" applyBorder="1" applyAlignment="1">
      <alignment horizontal="justify" vertical="center"/>
    </xf>
    <xf numFmtId="0" fontId="115" fillId="0" borderId="27" xfId="0" applyFont="1" applyBorder="1" applyAlignment="1">
      <alignment horizontal="justify" vertical="center"/>
    </xf>
    <xf numFmtId="0" fontId="116" fillId="0" borderId="27" xfId="0" applyFont="1" applyBorder="1" applyAlignment="1">
      <alignment horizontal="justify" vertical="center"/>
    </xf>
    <xf numFmtId="0" fontId="117" fillId="0" borderId="27" xfId="0" applyFont="1" applyBorder="1" applyAlignment="1">
      <alignment horizontal="justify" vertical="center"/>
    </xf>
    <xf numFmtId="0" fontId="117" fillId="0" borderId="0" xfId="0" applyFont="1" applyAlignment="1">
      <alignment horizontal="justify" vertical="center"/>
    </xf>
    <xf numFmtId="0" fontId="118" fillId="0" borderId="0" xfId="0" applyFont="1" applyBorder="1" applyAlignment="1">
      <alignment vertical="center" wrapText="1"/>
    </xf>
    <xf numFmtId="0" fontId="113" fillId="0" borderId="28" xfId="0" applyFont="1" applyBorder="1" applyAlignment="1">
      <alignment vertical="center"/>
    </xf>
    <xf numFmtId="0" fontId="119" fillId="0" borderId="29" xfId="0" applyFont="1" applyBorder="1" applyAlignment="1">
      <alignment vertical="center"/>
    </xf>
    <xf numFmtId="0" fontId="118" fillId="0" borderId="29" xfId="0" applyFont="1" applyBorder="1" applyAlignment="1">
      <alignment vertical="center" wrapText="1"/>
    </xf>
    <xf numFmtId="3" fontId="28" fillId="35" borderId="10" xfId="62" applyNumberFormat="1" applyFont="1" applyFill="1" applyBorder="1">
      <alignment/>
      <protection/>
    </xf>
    <xf numFmtId="3" fontId="0" fillId="0" borderId="0" xfId="0" applyNumberFormat="1" applyAlignment="1">
      <alignment horizontal="right"/>
    </xf>
    <xf numFmtId="0" fontId="24" fillId="0" borderId="0" xfId="62" applyFont="1" applyAlignment="1">
      <alignment horizontal="center"/>
      <protection/>
    </xf>
    <xf numFmtId="0" fontId="12" fillId="0" borderId="0" xfId="62" applyFont="1" applyAlignment="1">
      <alignment horizontal="center" vertical="center" wrapText="1"/>
      <protection/>
    </xf>
    <xf numFmtId="0" fontId="24" fillId="0" borderId="0" xfId="62" applyFont="1" applyAlignment="1">
      <alignment horizontal="center" wrapText="1"/>
      <protection/>
    </xf>
    <xf numFmtId="0" fontId="0" fillId="0" borderId="0" xfId="62" applyFont="1" applyAlignment="1">
      <alignment horizontal="center" wrapText="1"/>
      <protection/>
    </xf>
    <xf numFmtId="0" fontId="0" fillId="0" borderId="0" xfId="62" applyAlignment="1">
      <alignment wrapText="1"/>
      <protection/>
    </xf>
    <xf numFmtId="0" fontId="12" fillId="0" borderId="0" xfId="62" applyFont="1" applyAlignment="1">
      <alignment horizontal="center" wrapText="1"/>
      <protection/>
    </xf>
    <xf numFmtId="0" fontId="0" fillId="0" borderId="0" xfId="62" applyAlignment="1">
      <alignment horizontal="center" wrapText="1"/>
      <protection/>
    </xf>
    <xf numFmtId="0" fontId="24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center" wrapText="1"/>
      <protection/>
    </xf>
    <xf numFmtId="0" fontId="24" fillId="0" borderId="0" xfId="62" applyFont="1" applyAlignment="1">
      <alignment horizontal="center" vertical="center" wrapText="1"/>
      <protection/>
    </xf>
    <xf numFmtId="0" fontId="12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3" fontId="46" fillId="0" borderId="0" xfId="61" applyNumberFormat="1" applyFont="1" applyAlignment="1">
      <alignment horizontal="center"/>
      <protection/>
    </xf>
    <xf numFmtId="0" fontId="47" fillId="0" borderId="29" xfId="61" applyFont="1" applyBorder="1" applyAlignment="1">
      <alignment horizontal="right"/>
      <protection/>
    </xf>
    <xf numFmtId="0" fontId="2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3" fontId="0" fillId="0" borderId="12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2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wrapText="1"/>
    </xf>
    <xf numFmtId="0" fontId="12" fillId="0" borderId="12" xfId="0" applyFont="1" applyBorder="1" applyAlignment="1">
      <alignment horizontal="center" wrapText="1"/>
    </xf>
    <xf numFmtId="0" fontId="38" fillId="0" borderId="30" xfId="0" applyFont="1" applyBorder="1" applyAlignment="1">
      <alignment horizontal="center" wrapText="1"/>
    </xf>
    <xf numFmtId="0" fontId="38" fillId="0" borderId="31" xfId="0" applyFont="1" applyBorder="1" applyAlignment="1">
      <alignment horizontal="center" wrapText="1"/>
    </xf>
    <xf numFmtId="0" fontId="16" fillId="0" borderId="12" xfId="0" applyFont="1" applyFill="1" applyBorder="1" applyAlignment="1">
      <alignment horizontal="center" vertical="center" wrapText="1"/>
    </xf>
    <xf numFmtId="0" fontId="33" fillId="0" borderId="30" xfId="0" applyFont="1" applyBorder="1" applyAlignment="1">
      <alignment horizontal="center" wrapText="1"/>
    </xf>
    <xf numFmtId="0" fontId="33" fillId="0" borderId="31" xfId="0" applyFont="1" applyBorder="1" applyAlignment="1">
      <alignment horizontal="center" wrapText="1"/>
    </xf>
    <xf numFmtId="0" fontId="120" fillId="0" borderId="32" xfId="0" applyFont="1" applyBorder="1" applyAlignment="1">
      <alignment horizontal="justify" vertical="center"/>
    </xf>
    <xf numFmtId="0" fontId="120" fillId="0" borderId="27" xfId="0" applyFont="1" applyBorder="1" applyAlignment="1">
      <alignment horizontal="justify" vertical="center"/>
    </xf>
    <xf numFmtId="0" fontId="121" fillId="0" borderId="0" xfId="0" applyFont="1" applyAlignment="1">
      <alignment horizontal="center" vertical="center" wrapText="1"/>
    </xf>
  </cellXfs>
  <cellStyles count="6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 2" xfId="58"/>
    <cellStyle name="Normál 2 2" xfId="59"/>
    <cellStyle name="Normál 2 3" xfId="60"/>
    <cellStyle name="Normál 2_kozlo_2013e_0_08_Fertőszentmiklós" xfId="61"/>
    <cellStyle name="Normál 3" xfId="62"/>
    <cellStyle name="Normál 4" xfId="63"/>
    <cellStyle name="Normál 5" xfId="64"/>
    <cellStyle name="Normál 6" xfId="65"/>
    <cellStyle name="Normál 7" xfId="66"/>
    <cellStyle name="Normál 8" xfId="67"/>
    <cellStyle name="Normal_ered1021" xfId="68"/>
    <cellStyle name="Normal_KTRSZJ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externalLink" Target="externalLinks/externalLink5.xml" /><Relationship Id="rId36" Type="http://schemas.openxmlformats.org/officeDocument/2006/relationships/externalLink" Target="externalLinks/externalLink6.xml" /><Relationship Id="rId37" Type="http://schemas.openxmlformats.org/officeDocument/2006/relationships/externalLink" Target="externalLinks/externalLink7.xml" /><Relationship Id="rId38" Type="http://schemas.openxmlformats.org/officeDocument/2006/relationships/externalLink" Target="externalLinks/externalLink8.xml" /><Relationship Id="rId39" Type="http://schemas.openxmlformats.org/officeDocument/2006/relationships/externalLink" Target="externalLinks/externalLink9.xml" /><Relationship Id="rId40" Type="http://schemas.openxmlformats.org/officeDocument/2006/relationships/externalLink" Target="externalLinks/externalLink10.xml" /><Relationship Id="rId41" Type="http://schemas.openxmlformats.org/officeDocument/2006/relationships/externalLink" Target="externalLinks/externalLink11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&#233;nz&#252;gyvezet&#337;\AppData\Local\Microsoft\Windows\Temporary%20Internet%20Files\Content.IE5\TXNTTS5X\adat0_2013_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edagogus\kat_9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norma_2008\Oracle_ba\adat_2008_vesz2fe_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INetCache\Content.Outlook\NFR0BI54\k&#246;lts&#233;gvet&#233;s%202015.%20test&#252;l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edagogus\kat_9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norma_2008\Oracle_ba\adat_2008_vesz2fe_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cu\Documents\K&#246;lts&#233;gvet&#233;s\eberg&#337;c\2015\k&#246;lts&#233;gvet&#233;s%202015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P&#233;nz&#252;gyvezet&#337;\AppData\Local\Microsoft\Windows\Temporary%20Internet%20Files\Content.IE5\TXNTTS5X\adat0_2013_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User\AppData\Local\Microsoft\Windows\INetCache\Content.Outlook\NFR0BI54\k&#246;lts&#233;gvet&#233;s%202015.%20test&#252;le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emelt rovatrend"/>
      <sheetName val="1.Bevételek"/>
      <sheetName val="MŰködési bevétel"/>
      <sheetName val="Finanszírozási bevétel"/>
      <sheetName val="2.Kiadások"/>
      <sheetName val="Működési Kiadások"/>
      <sheetName val="Finanszírozási kiadások"/>
      <sheetName val="Átadott pénzeszk ,szociális ju "/>
      <sheetName val="Beruházáso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unka1"/>
      <sheetName val="MEGYE"/>
      <sheetName val="T3A_1"/>
      <sheetName val="T3A_2"/>
      <sheetName val="flag_1"/>
      <sheetName val="feor_0_4"/>
      <sheetName val="feor_5_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der"/>
      <sheetName val="lendvai"/>
      <sheetName val="Options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GLOBÁLIS"/>
      <sheetName val="SZOCIÁLIS"/>
      <sheetName val="KÖZOKTATÁS"/>
      <sheetName val="bibi"/>
      <sheetName val="v_g"/>
      <sheetName val="v_s"/>
      <sheetName val="v_k"/>
      <sheetName val="v_ki"/>
      <sheetName val="T"/>
      <sheetName val="sum"/>
      <sheetName val="modell_min"/>
    </sheetNames>
    <sheetDataSet>
      <sheetData sheetId="4">
        <row r="16">
          <cell r="C16" t="str">
            <v>TAM_JOGC_FELD_KOD</v>
          </cell>
          <cell r="D16" t="str">
            <v>SUM(NATUR_MUT_ERT)</v>
          </cell>
        </row>
        <row r="17">
          <cell r="C17">
            <v>901010001</v>
          </cell>
          <cell r="D17">
            <v>10162047</v>
          </cell>
        </row>
        <row r="18">
          <cell r="C18">
            <v>901010002</v>
          </cell>
          <cell r="D18">
            <v>1751</v>
          </cell>
        </row>
        <row r="19">
          <cell r="C19">
            <v>901010003</v>
          </cell>
          <cell r="D19">
            <v>1025</v>
          </cell>
        </row>
        <row r="20">
          <cell r="C20">
            <v>901010004</v>
          </cell>
          <cell r="D20">
            <v>6443895</v>
          </cell>
        </row>
        <row r="21">
          <cell r="C21">
            <v>901020001</v>
          </cell>
        </row>
        <row r="22">
          <cell r="C22">
            <v>901020002</v>
          </cell>
        </row>
        <row r="23">
          <cell r="C23">
            <v>901020003</v>
          </cell>
        </row>
        <row r="24">
          <cell r="C24">
            <v>901020004</v>
          </cell>
        </row>
        <row r="25">
          <cell r="C25">
            <v>901020005</v>
          </cell>
        </row>
        <row r="26">
          <cell r="C26">
            <v>901030001</v>
          </cell>
        </row>
        <row r="27">
          <cell r="C27">
            <v>901030002</v>
          </cell>
        </row>
        <row r="28">
          <cell r="C28">
            <v>901030003</v>
          </cell>
        </row>
        <row r="29">
          <cell r="C29">
            <v>901030004</v>
          </cell>
        </row>
        <row r="30">
          <cell r="C30">
            <v>901030005</v>
          </cell>
        </row>
        <row r="31">
          <cell r="C31">
            <v>901030006</v>
          </cell>
        </row>
        <row r="32">
          <cell r="C32">
            <v>901040001</v>
          </cell>
          <cell r="D32">
            <v>10162047</v>
          </cell>
        </row>
        <row r="33">
          <cell r="C33">
            <v>901040002</v>
          </cell>
          <cell r="D33">
            <v>1910435</v>
          </cell>
        </row>
        <row r="34">
          <cell r="C34">
            <v>901050001</v>
          </cell>
          <cell r="D34">
            <v>302353</v>
          </cell>
        </row>
        <row r="35">
          <cell r="C35">
            <v>901060001</v>
          </cell>
          <cell r="D35">
            <v>1627815</v>
          </cell>
        </row>
        <row r="36">
          <cell r="C36">
            <v>901070001</v>
          </cell>
          <cell r="D36">
            <v>315125</v>
          </cell>
        </row>
        <row r="37">
          <cell r="C37">
            <v>901070002</v>
          </cell>
          <cell r="D37">
            <v>768378</v>
          </cell>
        </row>
        <row r="38">
          <cell r="C38">
            <v>901070003</v>
          </cell>
          <cell r="D38">
            <v>601375</v>
          </cell>
        </row>
        <row r="39">
          <cell r="C39">
            <v>901080001</v>
          </cell>
          <cell r="D39">
            <v>4478916337</v>
          </cell>
        </row>
        <row r="40">
          <cell r="C40">
            <v>901090001</v>
          </cell>
          <cell r="D40">
            <v>11846570</v>
          </cell>
        </row>
        <row r="41">
          <cell r="C41">
            <v>901100001</v>
          </cell>
          <cell r="D41">
            <v>10162047</v>
          </cell>
        </row>
        <row r="42">
          <cell r="C42">
            <v>901100002</v>
          </cell>
          <cell r="D42">
            <v>20</v>
          </cell>
        </row>
        <row r="43">
          <cell r="C43">
            <v>901100003</v>
          </cell>
          <cell r="D43">
            <v>10162047</v>
          </cell>
        </row>
        <row r="44">
          <cell r="C44">
            <v>901110101</v>
          </cell>
        </row>
        <row r="45">
          <cell r="C45">
            <v>901110102</v>
          </cell>
        </row>
        <row r="46">
          <cell r="C46">
            <v>901110103</v>
          </cell>
        </row>
        <row r="47">
          <cell r="C47">
            <v>901110104</v>
          </cell>
        </row>
        <row r="48">
          <cell r="C48">
            <v>901110105</v>
          </cell>
        </row>
        <row r="49">
          <cell r="C49">
            <v>901110106</v>
          </cell>
        </row>
        <row r="50">
          <cell r="C50">
            <v>901110107</v>
          </cell>
        </row>
        <row r="51">
          <cell r="C51">
            <v>901110108</v>
          </cell>
        </row>
        <row r="52">
          <cell r="C52">
            <v>901110201</v>
          </cell>
          <cell r="D52">
            <v>538</v>
          </cell>
        </row>
        <row r="53">
          <cell r="C53">
            <v>901110202</v>
          </cell>
          <cell r="D53">
            <v>11525</v>
          </cell>
        </row>
        <row r="54">
          <cell r="C54">
            <v>901110203</v>
          </cell>
          <cell r="D54">
            <v>1937</v>
          </cell>
        </row>
        <row r="55">
          <cell r="C55">
            <v>901110204</v>
          </cell>
          <cell r="D55">
            <v>30</v>
          </cell>
        </row>
        <row r="56">
          <cell r="C56">
            <v>901110205</v>
          </cell>
          <cell r="D56">
            <v>1454</v>
          </cell>
        </row>
        <row r="57">
          <cell r="C57">
            <v>901110206</v>
          </cell>
          <cell r="D57">
            <v>56</v>
          </cell>
        </row>
        <row r="58">
          <cell r="C58">
            <v>901110207</v>
          </cell>
          <cell r="D58">
            <v>192</v>
          </cell>
        </row>
        <row r="59">
          <cell r="C59">
            <v>901110208</v>
          </cell>
          <cell r="D59">
            <v>0</v>
          </cell>
        </row>
        <row r="60">
          <cell r="C60">
            <v>901110301</v>
          </cell>
          <cell r="D60">
            <v>81872</v>
          </cell>
        </row>
        <row r="61">
          <cell r="C61">
            <v>901110302</v>
          </cell>
          <cell r="D61">
            <v>4481</v>
          </cell>
        </row>
        <row r="62">
          <cell r="C62">
            <v>901110303</v>
          </cell>
          <cell r="D62">
            <v>7472</v>
          </cell>
        </row>
        <row r="63">
          <cell r="C63">
            <v>901110304</v>
          </cell>
          <cell r="D63">
            <v>2319</v>
          </cell>
        </row>
        <row r="64">
          <cell r="C64">
            <v>901110305</v>
          </cell>
          <cell r="D64">
            <v>29506</v>
          </cell>
        </row>
        <row r="65">
          <cell r="C65">
            <v>901110306</v>
          </cell>
          <cell r="D65">
            <v>1944</v>
          </cell>
        </row>
        <row r="66">
          <cell r="C66">
            <v>901110307</v>
          </cell>
          <cell r="D66">
            <v>3739</v>
          </cell>
        </row>
        <row r="67">
          <cell r="C67">
            <v>901110308</v>
          </cell>
          <cell r="D67">
            <v>10345</v>
          </cell>
        </row>
        <row r="68">
          <cell r="C68">
            <v>901110309</v>
          </cell>
          <cell r="D68">
            <v>4942</v>
          </cell>
        </row>
        <row r="69">
          <cell r="C69">
            <v>901110310</v>
          </cell>
          <cell r="D69">
            <v>33157</v>
          </cell>
        </row>
        <row r="70">
          <cell r="C70">
            <v>901110311</v>
          </cell>
          <cell r="D70">
            <v>676</v>
          </cell>
        </row>
        <row r="71">
          <cell r="C71">
            <v>901110312</v>
          </cell>
          <cell r="D71">
            <v>2123</v>
          </cell>
        </row>
        <row r="72">
          <cell r="C72">
            <v>901110313</v>
          </cell>
          <cell r="D72">
            <v>2436</v>
          </cell>
        </row>
        <row r="73">
          <cell r="C73">
            <v>901110314</v>
          </cell>
          <cell r="D73">
            <v>170</v>
          </cell>
        </row>
        <row r="74">
          <cell r="C74">
            <v>901120101</v>
          </cell>
          <cell r="D74">
            <v>5547</v>
          </cell>
        </row>
        <row r="75">
          <cell r="C75">
            <v>901120102</v>
          </cell>
          <cell r="D75">
            <v>355</v>
          </cell>
        </row>
        <row r="76">
          <cell r="C76">
            <v>901120103</v>
          </cell>
          <cell r="D76">
            <v>12822</v>
          </cell>
        </row>
        <row r="77">
          <cell r="C77">
            <v>901120104</v>
          </cell>
          <cell r="D77">
            <v>9253</v>
          </cell>
        </row>
        <row r="78">
          <cell r="C78">
            <v>901120105</v>
          </cell>
          <cell r="D78">
            <v>4478</v>
          </cell>
        </row>
        <row r="79">
          <cell r="C79">
            <v>901120201</v>
          </cell>
          <cell r="D79">
            <v>9666</v>
          </cell>
        </row>
        <row r="80">
          <cell r="C80">
            <v>901120202</v>
          </cell>
          <cell r="D80">
            <v>3931</v>
          </cell>
        </row>
        <row r="81">
          <cell r="C81">
            <v>901120203</v>
          </cell>
          <cell r="D81">
            <v>21461</v>
          </cell>
        </row>
        <row r="82">
          <cell r="C82">
            <v>901120204</v>
          </cell>
          <cell r="D82">
            <v>567</v>
          </cell>
        </row>
        <row r="83">
          <cell r="C83">
            <v>901120205</v>
          </cell>
          <cell r="D83">
            <v>1854</v>
          </cell>
        </row>
        <row r="84">
          <cell r="C84">
            <v>901120206</v>
          </cell>
          <cell r="D84">
            <v>2973</v>
          </cell>
        </row>
        <row r="85">
          <cell r="C85">
            <v>901120301</v>
          </cell>
        </row>
        <row r="86">
          <cell r="C86">
            <v>901120302</v>
          </cell>
        </row>
        <row r="87">
          <cell r="C87">
            <v>901120303</v>
          </cell>
        </row>
        <row r="88">
          <cell r="C88">
            <v>901130101</v>
          </cell>
          <cell r="D88">
            <v>3699</v>
          </cell>
        </row>
        <row r="89">
          <cell r="C89">
            <v>901140101</v>
          </cell>
          <cell r="D89">
            <v>19933</v>
          </cell>
        </row>
        <row r="90">
          <cell r="C90">
            <v>901140102</v>
          </cell>
          <cell r="D90">
            <v>418</v>
          </cell>
        </row>
        <row r="91">
          <cell r="C91">
            <v>901140103</v>
          </cell>
          <cell r="D91">
            <v>2836</v>
          </cell>
        </row>
        <row r="92">
          <cell r="C92">
            <v>901151101</v>
          </cell>
          <cell r="D92">
            <v>1870</v>
          </cell>
        </row>
        <row r="93">
          <cell r="C93">
            <v>901151102</v>
          </cell>
          <cell r="D93">
            <v>8085</v>
          </cell>
        </row>
        <row r="94">
          <cell r="C94">
            <v>901151103</v>
          </cell>
          <cell r="D94">
            <v>65384</v>
          </cell>
        </row>
        <row r="95">
          <cell r="C95">
            <v>901151104</v>
          </cell>
          <cell r="D95">
            <v>233536</v>
          </cell>
        </row>
        <row r="96">
          <cell r="C96">
            <v>901151201</v>
          </cell>
          <cell r="D96">
            <v>5218</v>
          </cell>
        </row>
        <row r="97">
          <cell r="C97">
            <v>901151202</v>
          </cell>
          <cell r="D97">
            <v>8256</v>
          </cell>
        </row>
        <row r="98">
          <cell r="C98">
            <v>901151203</v>
          </cell>
          <cell r="D98">
            <v>133294</v>
          </cell>
        </row>
        <row r="99">
          <cell r="C99">
            <v>901151204</v>
          </cell>
          <cell r="D99">
            <v>158662</v>
          </cell>
        </row>
        <row r="100">
          <cell r="C100">
            <v>901152101</v>
          </cell>
          <cell r="D100">
            <v>89404</v>
          </cell>
        </row>
        <row r="101">
          <cell r="C101">
            <v>901152102</v>
          </cell>
          <cell r="D101">
            <v>172547</v>
          </cell>
        </row>
        <row r="102">
          <cell r="C102">
            <v>901152103</v>
          </cell>
          <cell r="D102">
            <v>91500</v>
          </cell>
        </row>
        <row r="103">
          <cell r="C103">
            <v>901152104</v>
          </cell>
          <cell r="D103">
            <v>93827</v>
          </cell>
        </row>
        <row r="104">
          <cell r="C104">
            <v>901152105</v>
          </cell>
          <cell r="D104">
            <v>100173</v>
          </cell>
        </row>
        <row r="105">
          <cell r="C105">
            <v>901152106</v>
          </cell>
          <cell r="D105">
            <v>199981</v>
          </cell>
        </row>
        <row r="106">
          <cell r="C106">
            <v>901152201</v>
          </cell>
          <cell r="D106">
            <v>177350</v>
          </cell>
        </row>
        <row r="107">
          <cell r="C107">
            <v>901152202</v>
          </cell>
          <cell r="D107">
            <v>85891</v>
          </cell>
        </row>
        <row r="108">
          <cell r="C108">
            <v>901152203</v>
          </cell>
          <cell r="D108">
            <v>88629</v>
          </cell>
        </row>
        <row r="109">
          <cell r="C109">
            <v>901152204</v>
          </cell>
          <cell r="D109">
            <v>184770</v>
          </cell>
        </row>
        <row r="110">
          <cell r="C110">
            <v>901152205</v>
          </cell>
          <cell r="D110">
            <v>201467</v>
          </cell>
        </row>
        <row r="111">
          <cell r="C111">
            <v>901153101</v>
          </cell>
          <cell r="D111">
            <v>102672</v>
          </cell>
        </row>
        <row r="112">
          <cell r="C112">
            <v>901153102</v>
          </cell>
          <cell r="D112">
            <v>98765</v>
          </cell>
        </row>
        <row r="113">
          <cell r="C113">
            <v>901153103</v>
          </cell>
          <cell r="D113">
            <v>152275</v>
          </cell>
        </row>
        <row r="114">
          <cell r="C114">
            <v>901153201</v>
          </cell>
          <cell r="D114">
            <v>196586</v>
          </cell>
        </row>
        <row r="115">
          <cell r="C115">
            <v>901153202</v>
          </cell>
          <cell r="D115">
            <v>161245</v>
          </cell>
        </row>
        <row r="116">
          <cell r="C116">
            <v>901154101</v>
          </cell>
          <cell r="D116">
            <v>53050</v>
          </cell>
        </row>
        <row r="117">
          <cell r="C117">
            <v>901154102</v>
          </cell>
          <cell r="D117">
            <v>51206</v>
          </cell>
        </row>
        <row r="118">
          <cell r="C118">
            <v>901154103</v>
          </cell>
          <cell r="D118">
            <v>1514275</v>
          </cell>
        </row>
        <row r="119">
          <cell r="C119">
            <v>901154104</v>
          </cell>
          <cell r="D119">
            <v>1185743</v>
          </cell>
        </row>
        <row r="120">
          <cell r="C120">
            <v>901154201</v>
          </cell>
          <cell r="D120">
            <v>87726</v>
          </cell>
        </row>
        <row r="121">
          <cell r="C121">
            <v>901154202</v>
          </cell>
          <cell r="D121">
            <v>19653</v>
          </cell>
        </row>
        <row r="122">
          <cell r="C122">
            <v>901154203</v>
          </cell>
          <cell r="D122">
            <v>1508747</v>
          </cell>
        </row>
        <row r="123">
          <cell r="C123">
            <v>901154204</v>
          </cell>
          <cell r="D123">
            <v>1198096</v>
          </cell>
        </row>
        <row r="124">
          <cell r="C124">
            <v>901155101</v>
          </cell>
          <cell r="D124">
            <v>70437</v>
          </cell>
        </row>
        <row r="125">
          <cell r="C125">
            <v>901155102</v>
          </cell>
          <cell r="D125">
            <v>4042</v>
          </cell>
        </row>
        <row r="126">
          <cell r="C126">
            <v>901155103</v>
          </cell>
          <cell r="D126">
            <v>40967</v>
          </cell>
        </row>
        <row r="127">
          <cell r="C127">
            <v>901155104</v>
          </cell>
          <cell r="D127">
            <v>7609</v>
          </cell>
        </row>
        <row r="128">
          <cell r="C128">
            <v>901155201</v>
          </cell>
          <cell r="D128">
            <v>73999</v>
          </cell>
        </row>
        <row r="129">
          <cell r="C129">
            <v>901155202</v>
          </cell>
          <cell r="D129">
            <v>3276</v>
          </cell>
        </row>
        <row r="130">
          <cell r="C130">
            <v>901155203</v>
          </cell>
          <cell r="D130">
            <v>77275</v>
          </cell>
        </row>
        <row r="131">
          <cell r="C131">
            <v>901155204</v>
          </cell>
          <cell r="D131">
            <v>40709</v>
          </cell>
        </row>
        <row r="132">
          <cell r="C132">
            <v>901155205</v>
          </cell>
          <cell r="D132">
            <v>6508</v>
          </cell>
        </row>
        <row r="133">
          <cell r="C133">
            <v>901155206</v>
          </cell>
          <cell r="D133">
            <v>47217</v>
          </cell>
        </row>
        <row r="134">
          <cell r="C134">
            <v>901156101</v>
          </cell>
          <cell r="D134">
            <v>187</v>
          </cell>
        </row>
        <row r="135">
          <cell r="C135">
            <v>901156102</v>
          </cell>
          <cell r="D135">
            <v>1415</v>
          </cell>
        </row>
        <row r="136">
          <cell r="C136">
            <v>901156103</v>
          </cell>
          <cell r="D136">
            <v>41298</v>
          </cell>
        </row>
        <row r="137">
          <cell r="C137">
            <v>901156104</v>
          </cell>
          <cell r="D137">
            <v>42900</v>
          </cell>
        </row>
        <row r="138">
          <cell r="C138">
            <v>901156105</v>
          </cell>
          <cell r="D138">
            <v>2648</v>
          </cell>
        </row>
        <row r="139">
          <cell r="C139">
            <v>901156106</v>
          </cell>
          <cell r="D139">
            <v>430</v>
          </cell>
        </row>
        <row r="140">
          <cell r="C140">
            <v>901156107</v>
          </cell>
          <cell r="D140">
            <v>211</v>
          </cell>
        </row>
        <row r="141">
          <cell r="C141">
            <v>901156108</v>
          </cell>
          <cell r="D141">
            <v>4098</v>
          </cell>
        </row>
        <row r="142">
          <cell r="C142">
            <v>901156109</v>
          </cell>
          <cell r="D142">
            <v>2334</v>
          </cell>
        </row>
        <row r="143">
          <cell r="C143">
            <v>901156110</v>
          </cell>
          <cell r="D143">
            <v>6643</v>
          </cell>
        </row>
        <row r="144">
          <cell r="C144">
            <v>901156201</v>
          </cell>
          <cell r="D144">
            <v>297</v>
          </cell>
        </row>
        <row r="145">
          <cell r="C145">
            <v>901156202</v>
          </cell>
          <cell r="D145">
            <v>4897</v>
          </cell>
        </row>
        <row r="146">
          <cell r="C146">
            <v>901156203</v>
          </cell>
          <cell r="D146">
            <v>46357</v>
          </cell>
        </row>
        <row r="147">
          <cell r="C147">
            <v>901156204</v>
          </cell>
          <cell r="D147">
            <v>51551</v>
          </cell>
        </row>
        <row r="148">
          <cell r="C148">
            <v>901157101</v>
          </cell>
          <cell r="D148">
            <v>243724</v>
          </cell>
        </row>
        <row r="149">
          <cell r="C149">
            <v>901157102</v>
          </cell>
          <cell r="D149">
            <v>61894</v>
          </cell>
        </row>
        <row r="150">
          <cell r="C150">
            <v>901157201</v>
          </cell>
          <cell r="D150">
            <v>176780</v>
          </cell>
        </row>
        <row r="151">
          <cell r="C151">
            <v>901157202</v>
          </cell>
          <cell r="D151">
            <v>66513</v>
          </cell>
        </row>
        <row r="152">
          <cell r="C152">
            <v>901157203</v>
          </cell>
          <cell r="D152">
            <v>40630</v>
          </cell>
        </row>
        <row r="153">
          <cell r="C153">
            <v>901157204</v>
          </cell>
          <cell r="D153">
            <v>13785</v>
          </cell>
        </row>
        <row r="154">
          <cell r="C154">
            <v>901157205</v>
          </cell>
          <cell r="D154">
            <v>10623</v>
          </cell>
        </row>
        <row r="155">
          <cell r="C155">
            <v>901161101</v>
          </cell>
          <cell r="D155">
            <v>53651</v>
          </cell>
        </row>
        <row r="156">
          <cell r="C156">
            <v>901161102</v>
          </cell>
          <cell r="D156">
            <v>56121</v>
          </cell>
        </row>
        <row r="157">
          <cell r="C157">
            <v>901161103</v>
          </cell>
          <cell r="D157">
            <v>15527</v>
          </cell>
        </row>
        <row r="158">
          <cell r="C158">
            <v>901161104</v>
          </cell>
          <cell r="D158">
            <v>15511</v>
          </cell>
        </row>
        <row r="159">
          <cell r="C159">
            <v>901161105</v>
          </cell>
          <cell r="D159">
            <v>27122</v>
          </cell>
        </row>
        <row r="160">
          <cell r="C160">
            <v>901161106</v>
          </cell>
          <cell r="D160">
            <v>27252</v>
          </cell>
        </row>
        <row r="161">
          <cell r="C161">
            <v>901161107</v>
          </cell>
          <cell r="D161">
            <v>18546</v>
          </cell>
        </row>
        <row r="162">
          <cell r="C162">
            <v>901161108</v>
          </cell>
          <cell r="D162">
            <v>19648</v>
          </cell>
        </row>
        <row r="163">
          <cell r="C163">
            <v>901161109</v>
          </cell>
          <cell r="D163">
            <v>33851</v>
          </cell>
        </row>
        <row r="164">
          <cell r="C164">
            <v>901161110</v>
          </cell>
          <cell r="D164">
            <v>35055</v>
          </cell>
        </row>
        <row r="165">
          <cell r="C165">
            <v>901161111</v>
          </cell>
          <cell r="D165">
            <v>9851</v>
          </cell>
        </row>
        <row r="166">
          <cell r="C166">
            <v>901161112</v>
          </cell>
          <cell r="D166">
            <v>10472</v>
          </cell>
        </row>
        <row r="167">
          <cell r="C167">
            <v>901161113</v>
          </cell>
          <cell r="D167">
            <v>4231</v>
          </cell>
        </row>
        <row r="168">
          <cell r="C168">
            <v>901161114</v>
          </cell>
          <cell r="D168">
            <v>4314</v>
          </cell>
        </row>
        <row r="169">
          <cell r="C169">
            <v>901162101</v>
          </cell>
          <cell r="D169">
            <v>2270</v>
          </cell>
        </row>
        <row r="170">
          <cell r="C170">
            <v>901162102</v>
          </cell>
          <cell r="D170">
            <v>563</v>
          </cell>
        </row>
        <row r="171">
          <cell r="C171">
            <v>901162103</v>
          </cell>
          <cell r="D171">
            <v>2833</v>
          </cell>
        </row>
        <row r="172">
          <cell r="C172">
            <v>901162104</v>
          </cell>
          <cell r="D172">
            <v>2152</v>
          </cell>
        </row>
        <row r="173">
          <cell r="C173">
            <v>901162105</v>
          </cell>
          <cell r="D173">
            <v>642</v>
          </cell>
        </row>
        <row r="174">
          <cell r="C174">
            <v>901162106</v>
          </cell>
          <cell r="D174">
            <v>2794</v>
          </cell>
        </row>
        <row r="175">
          <cell r="C175">
            <v>901162201</v>
          </cell>
          <cell r="D175">
            <v>450</v>
          </cell>
        </row>
        <row r="176">
          <cell r="C176">
            <v>901162202</v>
          </cell>
          <cell r="D176">
            <v>860</v>
          </cell>
        </row>
        <row r="177">
          <cell r="C177">
            <v>901162301</v>
          </cell>
          <cell r="D177">
            <v>1532</v>
          </cell>
        </row>
        <row r="178">
          <cell r="C178">
            <v>901162302</v>
          </cell>
          <cell r="D178">
            <v>7063</v>
          </cell>
        </row>
        <row r="179">
          <cell r="C179">
            <v>901162303</v>
          </cell>
          <cell r="D179">
            <v>2474</v>
          </cell>
        </row>
        <row r="180">
          <cell r="C180">
            <v>901162304</v>
          </cell>
          <cell r="D180">
            <v>11069</v>
          </cell>
        </row>
        <row r="181">
          <cell r="C181">
            <v>901162305</v>
          </cell>
          <cell r="D181">
            <v>1386</v>
          </cell>
        </row>
        <row r="182">
          <cell r="C182">
            <v>901162306</v>
          </cell>
          <cell r="D182">
            <v>7317</v>
          </cell>
        </row>
        <row r="183">
          <cell r="C183">
            <v>901162307</v>
          </cell>
          <cell r="D183">
            <v>2723</v>
          </cell>
        </row>
        <row r="184">
          <cell r="C184">
            <v>901162308</v>
          </cell>
          <cell r="D184">
            <v>11426</v>
          </cell>
        </row>
        <row r="185">
          <cell r="C185">
            <v>901162401</v>
          </cell>
          <cell r="D185">
            <v>2695</v>
          </cell>
        </row>
        <row r="186">
          <cell r="C186">
            <v>901162402</v>
          </cell>
          <cell r="D186">
            <v>45961</v>
          </cell>
        </row>
        <row r="187">
          <cell r="C187">
            <v>901162403</v>
          </cell>
          <cell r="D187">
            <v>10660</v>
          </cell>
        </row>
        <row r="188">
          <cell r="C188">
            <v>901162405</v>
          </cell>
          <cell r="D188">
            <v>59316</v>
          </cell>
        </row>
        <row r="189">
          <cell r="C189">
            <v>901162501</v>
          </cell>
          <cell r="D189">
            <v>1752</v>
          </cell>
        </row>
        <row r="190">
          <cell r="C190">
            <v>901162502</v>
          </cell>
          <cell r="D190">
            <v>30450</v>
          </cell>
        </row>
        <row r="191">
          <cell r="C191">
            <v>901162503</v>
          </cell>
          <cell r="D191">
            <v>8535</v>
          </cell>
        </row>
        <row r="192">
          <cell r="C192">
            <v>901162505</v>
          </cell>
          <cell r="D192">
            <v>40737</v>
          </cell>
        </row>
        <row r="193">
          <cell r="C193">
            <v>901162601</v>
          </cell>
          <cell r="D193">
            <v>552</v>
          </cell>
        </row>
        <row r="194">
          <cell r="C194">
            <v>901162602</v>
          </cell>
          <cell r="D194">
            <v>11160</v>
          </cell>
        </row>
        <row r="195">
          <cell r="C195">
            <v>901162603</v>
          </cell>
          <cell r="D195">
            <v>2008</v>
          </cell>
        </row>
        <row r="196">
          <cell r="C196">
            <v>901162605</v>
          </cell>
          <cell r="D196">
            <v>13720</v>
          </cell>
        </row>
        <row r="197">
          <cell r="C197">
            <v>901162701</v>
          </cell>
          <cell r="D197">
            <v>1766</v>
          </cell>
        </row>
        <row r="198">
          <cell r="C198">
            <v>901162702</v>
          </cell>
          <cell r="D198">
            <v>1756</v>
          </cell>
        </row>
        <row r="199">
          <cell r="C199">
            <v>901162801</v>
          </cell>
          <cell r="D199">
            <v>2896</v>
          </cell>
        </row>
        <row r="200">
          <cell r="C200">
            <v>901162802</v>
          </cell>
          <cell r="D200">
            <v>2649</v>
          </cell>
        </row>
        <row r="201">
          <cell r="C201">
            <v>901163101</v>
          </cell>
          <cell r="D201">
            <v>18401</v>
          </cell>
        </row>
        <row r="202">
          <cell r="C202">
            <v>901163102</v>
          </cell>
          <cell r="D202">
            <v>46281</v>
          </cell>
        </row>
        <row r="203">
          <cell r="C203">
            <v>901163103</v>
          </cell>
          <cell r="D203">
            <v>675</v>
          </cell>
        </row>
        <row r="204">
          <cell r="C204">
            <v>901163104</v>
          </cell>
          <cell r="D204">
            <v>65357</v>
          </cell>
        </row>
        <row r="205">
          <cell r="C205">
            <v>901163105</v>
          </cell>
          <cell r="D205">
            <v>18096</v>
          </cell>
        </row>
        <row r="206">
          <cell r="C206">
            <v>901163106</v>
          </cell>
          <cell r="D206">
            <v>46800</v>
          </cell>
        </row>
        <row r="207">
          <cell r="C207">
            <v>901163107</v>
          </cell>
          <cell r="D207">
            <v>667</v>
          </cell>
        </row>
        <row r="208">
          <cell r="C208">
            <v>901163108</v>
          </cell>
          <cell r="D208">
            <v>65563</v>
          </cell>
        </row>
        <row r="209">
          <cell r="C209">
            <v>901163201</v>
          </cell>
          <cell r="D209">
            <v>12952</v>
          </cell>
        </row>
        <row r="210">
          <cell r="C210">
            <v>901163202</v>
          </cell>
          <cell r="D210">
            <v>28236</v>
          </cell>
        </row>
        <row r="211">
          <cell r="C211">
            <v>901163203</v>
          </cell>
          <cell r="D211">
            <v>564</v>
          </cell>
        </row>
        <row r="212">
          <cell r="C212">
            <v>901163204</v>
          </cell>
          <cell r="D212">
            <v>41752</v>
          </cell>
        </row>
        <row r="213">
          <cell r="C213">
            <v>901163205</v>
          </cell>
          <cell r="D213">
            <v>12963</v>
          </cell>
        </row>
        <row r="214">
          <cell r="C214">
            <v>901163206</v>
          </cell>
          <cell r="D214">
            <v>28658</v>
          </cell>
        </row>
        <row r="215">
          <cell r="C215">
            <v>901163207</v>
          </cell>
          <cell r="D215">
            <v>562</v>
          </cell>
        </row>
        <row r="216">
          <cell r="C216">
            <v>901163208</v>
          </cell>
          <cell r="D216">
            <v>42183</v>
          </cell>
        </row>
        <row r="217">
          <cell r="C217">
            <v>901164101</v>
          </cell>
          <cell r="D217">
            <v>14059</v>
          </cell>
        </row>
        <row r="218">
          <cell r="C218">
            <v>901164102</v>
          </cell>
          <cell r="D218">
            <v>14168</v>
          </cell>
        </row>
        <row r="219">
          <cell r="C219">
            <v>901164103</v>
          </cell>
          <cell r="D219">
            <v>28227</v>
          </cell>
        </row>
        <row r="220">
          <cell r="C220">
            <v>901164104</v>
          </cell>
          <cell r="D220">
            <v>15238</v>
          </cell>
        </row>
        <row r="221">
          <cell r="C221">
            <v>901164105</v>
          </cell>
          <cell r="D221">
            <v>14143</v>
          </cell>
        </row>
        <row r="222">
          <cell r="C222">
            <v>901164106</v>
          </cell>
          <cell r="D222">
            <v>29381</v>
          </cell>
        </row>
        <row r="223">
          <cell r="C223">
            <v>901164201</v>
          </cell>
          <cell r="D223">
            <v>12448</v>
          </cell>
        </row>
        <row r="224">
          <cell r="C224">
            <v>901164202</v>
          </cell>
          <cell r="D224">
            <v>12608</v>
          </cell>
        </row>
        <row r="225">
          <cell r="C225">
            <v>901165101</v>
          </cell>
          <cell r="D225">
            <v>250</v>
          </cell>
        </row>
        <row r="226">
          <cell r="C226">
            <v>901165102</v>
          </cell>
          <cell r="D226">
            <v>4783</v>
          </cell>
        </row>
        <row r="227">
          <cell r="C227">
            <v>901165103</v>
          </cell>
          <cell r="D227">
            <v>5033</v>
          </cell>
        </row>
        <row r="228">
          <cell r="C228">
            <v>901165104</v>
          </cell>
          <cell r="D228">
            <v>330</v>
          </cell>
        </row>
        <row r="229">
          <cell r="C229">
            <v>901165105</v>
          </cell>
          <cell r="D229">
            <v>4848</v>
          </cell>
        </row>
        <row r="230">
          <cell r="C230">
            <v>901165106</v>
          </cell>
          <cell r="D230">
            <v>5178</v>
          </cell>
        </row>
        <row r="231">
          <cell r="C231">
            <v>901165201</v>
          </cell>
          <cell r="D231">
            <v>2674</v>
          </cell>
        </row>
        <row r="232">
          <cell r="C232">
            <v>901165202</v>
          </cell>
          <cell r="D232">
            <v>2888</v>
          </cell>
        </row>
        <row r="233">
          <cell r="C233">
            <v>901165203</v>
          </cell>
          <cell r="D233">
            <v>136</v>
          </cell>
        </row>
        <row r="234">
          <cell r="C234">
            <v>901165204</v>
          </cell>
          <cell r="D234">
            <v>150</v>
          </cell>
        </row>
        <row r="235">
          <cell r="C235">
            <v>901165205</v>
          </cell>
          <cell r="D235">
            <v>2341</v>
          </cell>
        </row>
        <row r="236">
          <cell r="C236">
            <v>901165206</v>
          </cell>
          <cell r="D236">
            <v>114</v>
          </cell>
        </row>
        <row r="237">
          <cell r="C237">
            <v>901166101</v>
          </cell>
          <cell r="D237">
            <v>160570</v>
          </cell>
        </row>
        <row r="238">
          <cell r="C238">
            <v>901166102</v>
          </cell>
          <cell r="D238">
            <v>157903</v>
          </cell>
        </row>
        <row r="239">
          <cell r="C239">
            <v>901166201</v>
          </cell>
          <cell r="D239">
            <v>181077</v>
          </cell>
        </row>
        <row r="240">
          <cell r="C240">
            <v>901166202</v>
          </cell>
          <cell r="D240">
            <v>252</v>
          </cell>
        </row>
        <row r="241">
          <cell r="C241">
            <v>901166203</v>
          </cell>
          <cell r="D241">
            <v>207</v>
          </cell>
        </row>
        <row r="242">
          <cell r="C242">
            <v>901166204</v>
          </cell>
          <cell r="D242">
            <v>200</v>
          </cell>
        </row>
        <row r="243">
          <cell r="C243">
            <v>901166205</v>
          </cell>
          <cell r="D243">
            <v>659</v>
          </cell>
        </row>
        <row r="244">
          <cell r="C244">
            <v>901166301</v>
          </cell>
          <cell r="D244">
            <v>51181</v>
          </cell>
        </row>
        <row r="245">
          <cell r="C245">
            <v>901166302</v>
          </cell>
          <cell r="D245">
            <v>67611</v>
          </cell>
        </row>
        <row r="246">
          <cell r="C246">
            <v>901166303</v>
          </cell>
          <cell r="D246">
            <v>17189</v>
          </cell>
        </row>
        <row r="247">
          <cell r="C247">
            <v>901166304</v>
          </cell>
          <cell r="D247">
            <v>54651</v>
          </cell>
        </row>
        <row r="248">
          <cell r="C248">
            <v>901166305</v>
          </cell>
          <cell r="D248">
            <v>190632</v>
          </cell>
        </row>
        <row r="249">
          <cell r="C249">
            <v>901170101</v>
          </cell>
          <cell r="D249">
            <v>117138</v>
          </cell>
        </row>
        <row r="250">
          <cell r="C250">
            <v>901170102</v>
          </cell>
          <cell r="D250">
            <v>238689</v>
          </cell>
        </row>
        <row r="251">
          <cell r="C251">
            <v>901170103</v>
          </cell>
          <cell r="D251">
            <v>25101</v>
          </cell>
        </row>
        <row r="252">
          <cell r="C252">
            <v>901170104</v>
          </cell>
          <cell r="D252">
            <v>20478</v>
          </cell>
        </row>
        <row r="253">
          <cell r="C253">
            <v>901170105</v>
          </cell>
          <cell r="D253">
            <v>401406</v>
          </cell>
        </row>
        <row r="254">
          <cell r="C254">
            <v>901170106</v>
          </cell>
          <cell r="D254">
            <v>117138</v>
          </cell>
        </row>
        <row r="255">
          <cell r="C255">
            <v>901170107</v>
          </cell>
          <cell r="D255">
            <v>238689</v>
          </cell>
        </row>
        <row r="256">
          <cell r="C256">
            <v>901170108</v>
          </cell>
          <cell r="D256">
            <v>25101</v>
          </cell>
        </row>
        <row r="257">
          <cell r="C257">
            <v>901170109</v>
          </cell>
          <cell r="D257">
            <v>20478</v>
          </cell>
        </row>
        <row r="258">
          <cell r="C258">
            <v>901170110</v>
          </cell>
          <cell r="D258">
            <v>401406</v>
          </cell>
        </row>
        <row r="259">
          <cell r="C259">
            <v>901170111</v>
          </cell>
          <cell r="D259">
            <v>22322</v>
          </cell>
        </row>
        <row r="260">
          <cell r="C260">
            <v>901170201</v>
          </cell>
          <cell r="D260">
            <v>513681</v>
          </cell>
        </row>
        <row r="261">
          <cell r="C261">
            <v>901170202</v>
          </cell>
          <cell r="D261">
            <v>1198096</v>
          </cell>
        </row>
        <row r="262">
          <cell r="C262">
            <v>901170301</v>
          </cell>
          <cell r="D262">
            <v>297</v>
          </cell>
        </row>
        <row r="263">
          <cell r="C263">
            <v>901170302</v>
          </cell>
          <cell r="D263">
            <v>4897</v>
          </cell>
        </row>
        <row r="264">
          <cell r="C264">
            <v>901170303</v>
          </cell>
          <cell r="D264">
            <v>46357</v>
          </cell>
        </row>
        <row r="265">
          <cell r="C265">
            <v>901170304</v>
          </cell>
          <cell r="D265">
            <v>51551</v>
          </cell>
        </row>
        <row r="266">
          <cell r="C266">
            <v>905010101</v>
          </cell>
          <cell r="D266">
            <v>143264</v>
          </cell>
        </row>
        <row r="267">
          <cell r="C267">
            <v>905010102</v>
          </cell>
          <cell r="D267">
            <v>141941</v>
          </cell>
        </row>
        <row r="268">
          <cell r="C268">
            <v>905010201</v>
          </cell>
        </row>
        <row r="269">
          <cell r="C269">
            <v>905010301</v>
          </cell>
          <cell r="D269">
            <v>4025</v>
          </cell>
        </row>
        <row r="270">
          <cell r="C270">
            <v>905010302</v>
          </cell>
          <cell r="D270">
            <v>4424</v>
          </cell>
        </row>
        <row r="271">
          <cell r="C271">
            <v>905020201</v>
          </cell>
        </row>
        <row r="272">
          <cell r="C272">
            <v>905020301</v>
          </cell>
          <cell r="D272">
            <v>36058</v>
          </cell>
        </row>
        <row r="273">
          <cell r="C273">
            <v>905030001</v>
          </cell>
        </row>
        <row r="274">
          <cell r="C274">
            <v>905030002</v>
          </cell>
        </row>
        <row r="275">
          <cell r="C275">
            <v>905030003</v>
          </cell>
        </row>
        <row r="276">
          <cell r="C276">
            <v>905030004</v>
          </cell>
        </row>
        <row r="277">
          <cell r="C277">
            <v>905030005</v>
          </cell>
        </row>
        <row r="278">
          <cell r="C278">
            <v>905030006</v>
          </cell>
        </row>
        <row r="279">
          <cell r="C279">
            <v>905030007</v>
          </cell>
          <cell r="D279">
            <v>1</v>
          </cell>
        </row>
        <row r="280">
          <cell r="C280">
            <v>905030008</v>
          </cell>
        </row>
        <row r="281">
          <cell r="C281">
            <v>905040001</v>
          </cell>
        </row>
        <row r="282">
          <cell r="C282">
            <v>999999801</v>
          </cell>
        </row>
        <row r="283">
          <cell r="C283">
            <v>999999802</v>
          </cell>
        </row>
        <row r="284">
          <cell r="C284">
            <v>999999803</v>
          </cell>
        </row>
        <row r="285">
          <cell r="C285">
            <v>999999804</v>
          </cell>
        </row>
        <row r="286">
          <cell r="C286">
            <v>999999805</v>
          </cell>
        </row>
        <row r="287">
          <cell r="C287">
            <v>999999806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"/>
      <sheetName val="02"/>
      <sheetName val="04"/>
      <sheetName val="Kiadások"/>
      <sheetName val="01"/>
      <sheetName val="03"/>
      <sheetName val="Átadot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Options"/>
      <sheetName val="meder"/>
      <sheetName val="norma"/>
      <sheetName val="lendvai"/>
      <sheetName val="NATUR_ksh"/>
      <sheetName val="NATUR_select"/>
      <sheetName val="orabol"/>
      <sheetName val="vezer"/>
      <sheetName val="KSH"/>
      <sheetName val="seged"/>
      <sheetName val="s_2"/>
      <sheetName val="g_a_1"/>
      <sheetName val="g_a_2"/>
      <sheetName val="mutato_g"/>
      <sheetName val="Ft_g"/>
      <sheetName val="s_a_1"/>
      <sheetName val="s_a_2"/>
      <sheetName val="s_a_3"/>
      <sheetName val="mutato_s"/>
      <sheetName val="Ft_s"/>
      <sheetName val="k_a_1"/>
      <sheetName val="k_a_2"/>
      <sheetName val="k_a_3"/>
      <sheetName val="mutato_k"/>
      <sheetName val="FT_k"/>
      <sheetName val="k2_a_1"/>
      <sheetName val="k2_a_2"/>
      <sheetName val="k2_a_3"/>
      <sheetName val="mutato2_k"/>
      <sheetName val="FT2_k"/>
      <sheetName val="ÖSSZESÍTŐ"/>
      <sheetName val="GLOBÁLIS"/>
      <sheetName val="KÖZOKTATÁS"/>
      <sheetName val="SZOCIÁLIS"/>
      <sheetName val="KULTURÁLIS"/>
      <sheetName val="bibi"/>
      <sheetName val="v_g"/>
      <sheetName val="v_s"/>
      <sheetName val="v_k"/>
      <sheetName val="v_k2"/>
      <sheetName val="v_ki"/>
      <sheetName val="T"/>
      <sheetName val="sum"/>
      <sheetName val="modell_min"/>
      <sheetName val="Munka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iemelt rovatrend"/>
      <sheetName val="1.Bevételek"/>
      <sheetName val="MŰködési bevétel"/>
      <sheetName val="Finanszírozási bevétel"/>
      <sheetName val="2.Kiadások"/>
      <sheetName val="Működési Kiadások"/>
      <sheetName val="Finanszírozási kiadások"/>
      <sheetName val="Átadott pénzeszk ,szociális ju "/>
      <sheetName val="Beruházások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4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PageLayoutView="0" workbookViewId="0" topLeftCell="A13">
      <selection activeCell="B30" sqref="B30"/>
    </sheetView>
  </sheetViews>
  <sheetFormatPr defaultColWidth="9.140625" defaultRowHeight="15"/>
  <cols>
    <col min="1" max="1" width="76.7109375" style="124" customWidth="1"/>
    <col min="2" max="2" width="18.8515625" style="124" customWidth="1"/>
    <col min="3" max="16384" width="9.140625" style="124" customWidth="1"/>
  </cols>
  <sheetData>
    <row r="1" spans="1:2" ht="18">
      <c r="A1" s="384" t="s">
        <v>820</v>
      </c>
      <c r="B1" s="384"/>
    </row>
    <row r="2" spans="1:2" ht="50.25" customHeight="1">
      <c r="A2" s="385" t="s">
        <v>678</v>
      </c>
      <c r="B2" s="385"/>
    </row>
    <row r="3" ht="50.25" customHeight="1">
      <c r="A3" s="199"/>
    </row>
    <row r="4" ht="14.25">
      <c r="B4" s="230" t="s">
        <v>733</v>
      </c>
    </row>
    <row r="5" spans="2:6" ht="14.25">
      <c r="B5" s="160" t="s">
        <v>679</v>
      </c>
      <c r="C5" s="125"/>
      <c r="D5" s="125"/>
      <c r="E5" s="125"/>
      <c r="F5" s="125"/>
    </row>
    <row r="6" spans="1:6" ht="14.25">
      <c r="A6" s="126" t="s">
        <v>96</v>
      </c>
      <c r="B6" s="232">
        <f>'2. m. Kiadások'!C24</f>
        <v>4320000</v>
      </c>
      <c r="C6" s="125"/>
      <c r="D6" s="125"/>
      <c r="E6" s="125"/>
      <c r="F6" s="125"/>
    </row>
    <row r="7" spans="1:6" ht="14.25">
      <c r="A7" s="126" t="s">
        <v>97</v>
      </c>
      <c r="B7" s="232">
        <f>'2. m. Kiadások'!C25</f>
        <v>875000</v>
      </c>
      <c r="C7" s="125"/>
      <c r="D7" s="125"/>
      <c r="E7" s="125"/>
      <c r="F7" s="125"/>
    </row>
    <row r="8" spans="1:6" ht="14.25">
      <c r="A8" s="126" t="s">
        <v>98</v>
      </c>
      <c r="B8" s="232">
        <f>'2. m. Kiadások'!C50</f>
        <v>8480620</v>
      </c>
      <c r="C8" s="125"/>
      <c r="D8" s="125"/>
      <c r="E8" s="125"/>
      <c r="F8" s="125"/>
    </row>
    <row r="9" spans="1:6" ht="14.25">
      <c r="A9" s="126" t="s">
        <v>99</v>
      </c>
      <c r="B9" s="232">
        <f>'2. m. Kiadások'!E59</f>
        <v>1393000</v>
      </c>
      <c r="C9" s="125"/>
      <c r="D9" s="125"/>
      <c r="E9" s="125"/>
      <c r="F9" s="125"/>
    </row>
    <row r="10" spans="1:6" ht="14.25">
      <c r="A10" s="126" t="s">
        <v>100</v>
      </c>
      <c r="B10" s="232">
        <f>'2. m. Kiadások'!E73</f>
        <v>2130000</v>
      </c>
      <c r="C10" s="125"/>
      <c r="D10" s="125"/>
      <c r="E10" s="125"/>
      <c r="F10" s="125"/>
    </row>
    <row r="11" spans="1:6" s="202" customFormat="1" ht="14.25">
      <c r="A11" s="200" t="s">
        <v>726</v>
      </c>
      <c r="B11" s="242">
        <f>'2. m. Kiadások'!E71</f>
        <v>500000</v>
      </c>
      <c r="C11" s="201"/>
      <c r="D11" s="201"/>
      <c r="E11" s="201"/>
      <c r="F11" s="201"/>
    </row>
    <row r="12" spans="1:6" ht="14.25">
      <c r="A12" s="126" t="s">
        <v>101</v>
      </c>
      <c r="B12" s="232">
        <f>'2. m. Kiadások'!E82</f>
        <v>2083500</v>
      </c>
      <c r="C12" s="125"/>
      <c r="D12" s="125"/>
      <c r="E12" s="125"/>
      <c r="F12" s="125"/>
    </row>
    <row r="13" spans="1:6" ht="14.25">
      <c r="A13" s="126" t="s">
        <v>102</v>
      </c>
      <c r="B13" s="232">
        <f>'2. m. Kiadások'!E87</f>
        <v>17750582</v>
      </c>
      <c r="C13" s="125"/>
      <c r="D13" s="125"/>
      <c r="E13" s="125"/>
      <c r="F13" s="125"/>
    </row>
    <row r="14" spans="1:6" ht="14.25">
      <c r="A14" s="126" t="s">
        <v>103</v>
      </c>
      <c r="B14" s="232"/>
      <c r="C14" s="125"/>
      <c r="D14" s="125"/>
      <c r="E14" s="125"/>
      <c r="F14" s="125"/>
    </row>
    <row r="15" spans="1:6" ht="14.25">
      <c r="A15" s="127" t="s">
        <v>680</v>
      </c>
      <c r="B15" s="232">
        <f>SUM(B6:B14)-B11</f>
        <v>37032702</v>
      </c>
      <c r="C15" s="125"/>
      <c r="D15" s="125"/>
      <c r="E15" s="125"/>
      <c r="F15" s="125"/>
    </row>
    <row r="16" spans="1:6" ht="14.25">
      <c r="A16" s="127" t="s">
        <v>681</v>
      </c>
      <c r="B16" s="232">
        <f>'2. m. Kiadások'!E121</f>
        <v>590348</v>
      </c>
      <c r="C16" s="125"/>
      <c r="D16" s="125"/>
      <c r="E16" s="125"/>
      <c r="F16" s="125"/>
    </row>
    <row r="17" spans="1:6" ht="14.25">
      <c r="A17" s="128" t="s">
        <v>539</v>
      </c>
      <c r="B17" s="243">
        <f>SUM(B15:B16)</f>
        <v>37623050</v>
      </c>
      <c r="C17" s="125"/>
      <c r="D17" s="125"/>
      <c r="E17" s="125"/>
      <c r="F17" s="125"/>
    </row>
    <row r="18" spans="1:6" ht="14.25">
      <c r="A18" s="126" t="s">
        <v>682</v>
      </c>
      <c r="B18" s="232">
        <f>'1. m. Bevétel'!E18</f>
        <v>14758691</v>
      </c>
      <c r="C18" s="125"/>
      <c r="D18" s="125"/>
      <c r="E18" s="125"/>
      <c r="F18" s="125"/>
    </row>
    <row r="19" spans="1:6" ht="14.25">
      <c r="A19" s="126" t="s">
        <v>683</v>
      </c>
      <c r="B19" s="232">
        <f>'1. m. Bevétel'!E24</f>
        <v>0</v>
      </c>
      <c r="C19" s="125"/>
      <c r="D19" s="125"/>
      <c r="E19" s="125"/>
      <c r="F19" s="125"/>
    </row>
    <row r="20" spans="1:6" ht="14.25">
      <c r="A20" s="126" t="s">
        <v>684</v>
      </c>
      <c r="B20" s="232">
        <f>'1. m. Bevétel'!E38</f>
        <v>4630000</v>
      </c>
      <c r="C20" s="125"/>
      <c r="D20" s="125"/>
      <c r="E20" s="125"/>
      <c r="F20" s="125"/>
    </row>
    <row r="21" spans="1:6" ht="14.25">
      <c r="A21" s="126" t="s">
        <v>685</v>
      </c>
      <c r="B21" s="232">
        <f>'1. m. Bevétel'!E49</f>
        <v>4462000</v>
      </c>
      <c r="C21" s="125"/>
      <c r="D21" s="125"/>
      <c r="E21" s="125"/>
      <c r="F21" s="125"/>
    </row>
    <row r="22" spans="1:6" ht="14.25">
      <c r="A22" s="126" t="s">
        <v>686</v>
      </c>
      <c r="B22" s="232"/>
      <c r="C22" s="125"/>
      <c r="D22" s="125"/>
      <c r="E22" s="125"/>
      <c r="F22" s="125"/>
    </row>
    <row r="23" spans="1:6" ht="14.25">
      <c r="A23" s="126" t="s">
        <v>687</v>
      </c>
      <c r="B23" s="232"/>
      <c r="C23" s="125"/>
      <c r="D23" s="125"/>
      <c r="E23" s="125"/>
      <c r="F23" s="125"/>
    </row>
    <row r="24" spans="1:6" ht="14.25">
      <c r="A24" s="126" t="s">
        <v>688</v>
      </c>
      <c r="B24" s="232">
        <f>'1. m. Bevétel'!E63</f>
        <v>100000</v>
      </c>
      <c r="C24" s="125"/>
      <c r="D24" s="125"/>
      <c r="E24" s="125"/>
      <c r="F24" s="125"/>
    </row>
    <row r="25" spans="1:6" ht="14.25">
      <c r="A25" s="127" t="s">
        <v>689</v>
      </c>
      <c r="B25" s="232">
        <f>SUM(B18:B24)</f>
        <v>23950691</v>
      </c>
      <c r="C25" s="125"/>
      <c r="D25" s="125"/>
      <c r="E25" s="125"/>
      <c r="F25" s="125"/>
    </row>
    <row r="26" spans="1:6" ht="14.25">
      <c r="A26" s="127" t="s">
        <v>690</v>
      </c>
      <c r="B26" s="232">
        <f>'1. m. Bevétel'!E93</f>
        <v>13672359</v>
      </c>
      <c r="C26" s="125"/>
      <c r="D26" s="125"/>
      <c r="E26" s="125"/>
      <c r="F26" s="125"/>
    </row>
    <row r="27" spans="1:6" ht="14.25">
      <c r="A27" s="128" t="s">
        <v>540</v>
      </c>
      <c r="B27" s="243">
        <f>SUM(B25:B26)</f>
        <v>37623050</v>
      </c>
      <c r="C27" s="125"/>
      <c r="D27" s="125"/>
      <c r="E27" s="125"/>
      <c r="F27" s="125"/>
    </row>
    <row r="28" spans="1:6" ht="14.25">
      <c r="A28" s="125"/>
      <c r="B28" s="125"/>
      <c r="C28" s="125"/>
      <c r="D28" s="125"/>
      <c r="E28" s="125"/>
      <c r="F28" s="125"/>
    </row>
    <row r="29" spans="1:6" ht="14.25">
      <c r="A29" s="125"/>
      <c r="B29" s="125"/>
      <c r="C29" s="125"/>
      <c r="D29" s="125"/>
      <c r="E29" s="125"/>
      <c r="F29" s="125"/>
    </row>
    <row r="30" spans="1:6" ht="14.25">
      <c r="A30" s="125"/>
      <c r="B30" s="125"/>
      <c r="C30" s="125"/>
      <c r="D30" s="125"/>
      <c r="E30" s="125"/>
      <c r="F30" s="125"/>
    </row>
    <row r="31" spans="1:6" ht="14.25">
      <c r="A31" s="125"/>
      <c r="B31" s="125"/>
      <c r="C31" s="125"/>
      <c r="D31" s="125"/>
      <c r="E31" s="125"/>
      <c r="F31" s="125"/>
    </row>
    <row r="32" spans="1:6" ht="14.25">
      <c r="A32" s="125"/>
      <c r="B32" s="125"/>
      <c r="C32" s="125"/>
      <c r="D32" s="125"/>
      <c r="E32" s="125"/>
      <c r="F32" s="125"/>
    </row>
    <row r="33" spans="1:6" ht="14.25">
      <c r="A33" s="125"/>
      <c r="B33" s="125"/>
      <c r="C33" s="125"/>
      <c r="D33" s="125"/>
      <c r="E33" s="125"/>
      <c r="F33" s="125"/>
    </row>
    <row r="34" spans="1:6" ht="14.25">
      <c r="A34" s="125"/>
      <c r="B34" s="125"/>
      <c r="C34" s="125"/>
      <c r="D34" s="125"/>
      <c r="E34" s="125"/>
      <c r="F34" s="125"/>
    </row>
  </sheetData>
  <sheetProtection/>
  <mergeCells count="2">
    <mergeCell ref="A1:B1"/>
    <mergeCell ref="A2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28125" style="0" customWidth="1"/>
    <col min="5" max="5" width="17.57421875" style="0" customWidth="1"/>
    <col min="6" max="6" width="17.7109375" style="0" customWidth="1"/>
    <col min="7" max="7" width="17.140625" style="0" customWidth="1"/>
    <col min="8" max="8" width="17.7109375" style="0" customWidth="1"/>
  </cols>
  <sheetData>
    <row r="1" spans="1:8" s="193" customFormat="1" ht="24" customHeight="1">
      <c r="A1" s="386" t="s">
        <v>821</v>
      </c>
      <c r="B1" s="386"/>
      <c r="C1" s="386"/>
      <c r="D1" s="386"/>
      <c r="E1" s="386"/>
      <c r="F1" s="386"/>
      <c r="G1" s="386"/>
      <c r="H1" s="386"/>
    </row>
    <row r="2" spans="1:8" ht="23.25" customHeight="1">
      <c r="A2" s="394" t="s">
        <v>764</v>
      </c>
      <c r="B2" s="399"/>
      <c r="C2" s="399"/>
      <c r="D2" s="399"/>
      <c r="E2" s="399"/>
      <c r="F2" s="399"/>
      <c r="G2" s="399"/>
      <c r="H2" s="399"/>
    </row>
    <row r="3" ht="18">
      <c r="A3" s="52"/>
    </row>
    <row r="4" ht="14.25">
      <c r="H4" s="319" t="s">
        <v>797</v>
      </c>
    </row>
    <row r="5" spans="1:8" ht="27">
      <c r="A5" s="2" t="s">
        <v>104</v>
      </c>
      <c r="B5" s="3" t="s">
        <v>105</v>
      </c>
      <c r="C5" s="64" t="s">
        <v>1</v>
      </c>
      <c r="D5" s="64" t="s">
        <v>2</v>
      </c>
      <c r="E5" s="64" t="s">
        <v>2</v>
      </c>
      <c r="F5" s="64" t="s">
        <v>2</v>
      </c>
      <c r="G5" s="64" t="s">
        <v>2</v>
      </c>
      <c r="H5" s="72" t="s">
        <v>3</v>
      </c>
    </row>
    <row r="6" spans="1:8" ht="14.25">
      <c r="A6" s="29"/>
      <c r="B6" s="29"/>
      <c r="C6" s="122"/>
      <c r="D6" s="122"/>
      <c r="E6" s="122"/>
      <c r="F6" s="122"/>
      <c r="G6" s="122"/>
      <c r="H6" s="122"/>
    </row>
    <row r="7" spans="1:8" ht="14.25">
      <c r="A7" s="29"/>
      <c r="B7" s="29"/>
      <c r="C7" s="122"/>
      <c r="D7" s="122"/>
      <c r="E7" s="122"/>
      <c r="F7" s="122"/>
      <c r="G7" s="122"/>
      <c r="H7" s="122"/>
    </row>
    <row r="8" spans="1:8" ht="14.25">
      <c r="A8" s="29"/>
      <c r="B8" s="29"/>
      <c r="C8" s="122"/>
      <c r="D8" s="122"/>
      <c r="E8" s="122"/>
      <c r="F8" s="122"/>
      <c r="G8" s="122"/>
      <c r="H8" s="122"/>
    </row>
    <row r="9" spans="1:8" ht="14.25">
      <c r="A9" s="29"/>
      <c r="B9" s="29"/>
      <c r="C9" s="122"/>
      <c r="D9" s="122"/>
      <c r="E9" s="122"/>
      <c r="F9" s="122"/>
      <c r="G9" s="122"/>
      <c r="H9" s="122"/>
    </row>
    <row r="10" spans="1:8" ht="14.25">
      <c r="A10" s="15" t="s">
        <v>664</v>
      </c>
      <c r="B10" s="8" t="s">
        <v>205</v>
      </c>
      <c r="C10" s="122">
        <v>500000</v>
      </c>
      <c r="D10" s="122"/>
      <c r="E10" s="122"/>
      <c r="F10" s="122"/>
      <c r="G10" s="122"/>
      <c r="H10" s="122">
        <f>SUM(C10:G10)</f>
        <v>500000</v>
      </c>
    </row>
    <row r="11" spans="1:8" ht="14.25">
      <c r="A11" s="15"/>
      <c r="B11" s="8"/>
      <c r="C11" s="122"/>
      <c r="D11" s="122"/>
      <c r="E11" s="122"/>
      <c r="F11" s="122"/>
      <c r="G11" s="122"/>
      <c r="H11" s="122"/>
    </row>
    <row r="12" spans="1:8" ht="14.25">
      <c r="A12" s="15"/>
      <c r="B12" s="8"/>
      <c r="C12" s="122"/>
      <c r="D12" s="122"/>
      <c r="E12" s="122"/>
      <c r="F12" s="122"/>
      <c r="G12" s="122"/>
      <c r="H12" s="122"/>
    </row>
    <row r="13" spans="1:8" ht="14.25">
      <c r="A13" s="15"/>
      <c r="B13" s="8"/>
      <c r="C13" s="122"/>
      <c r="D13" s="122"/>
      <c r="E13" s="122"/>
      <c r="F13" s="122"/>
      <c r="G13" s="122"/>
      <c r="H13" s="122"/>
    </row>
    <row r="14" spans="1:8" ht="14.25">
      <c r="A14" s="15"/>
      <c r="B14" s="8"/>
      <c r="C14" s="122"/>
      <c r="D14" s="122"/>
      <c r="E14" s="122"/>
      <c r="F14" s="122"/>
      <c r="G14" s="122"/>
      <c r="H14" s="122"/>
    </row>
    <row r="15" spans="1:8" ht="14.25">
      <c r="A15" s="15" t="s">
        <v>663</v>
      </c>
      <c r="B15" s="8" t="s">
        <v>205</v>
      </c>
      <c r="C15" s="122"/>
      <c r="D15" s="122"/>
      <c r="E15" s="122"/>
      <c r="F15" s="122"/>
      <c r="G15" s="122"/>
      <c r="H15" s="122"/>
    </row>
  </sheetData>
  <sheetProtection/>
  <mergeCells count="2">
    <mergeCell ref="A2:H2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386" t="s">
        <v>821</v>
      </c>
      <c r="B1" s="386"/>
      <c r="C1" s="386"/>
      <c r="D1" s="386"/>
      <c r="E1" s="386"/>
      <c r="F1" s="386"/>
      <c r="G1" s="386"/>
      <c r="H1" s="386"/>
      <c r="I1" s="272"/>
      <c r="J1" s="272"/>
    </row>
    <row r="2" spans="1:10" ht="46.5" customHeight="1">
      <c r="A2" s="394" t="s">
        <v>765</v>
      </c>
      <c r="B2" s="399"/>
      <c r="C2" s="399"/>
      <c r="D2" s="399"/>
      <c r="E2" s="399"/>
      <c r="F2" s="399"/>
      <c r="G2" s="399"/>
      <c r="H2" s="399"/>
      <c r="I2" s="399"/>
      <c r="J2" s="399"/>
    </row>
    <row r="3" spans="1:10" ht="16.5" customHeight="1">
      <c r="A3" s="70"/>
      <c r="B3" s="71"/>
      <c r="C3" s="71"/>
      <c r="D3" s="71"/>
      <c r="E3" s="71"/>
      <c r="F3" s="71"/>
      <c r="G3" s="71"/>
      <c r="H3" s="71"/>
      <c r="I3" s="71"/>
      <c r="J3" s="71"/>
    </row>
    <row r="4" spans="1:10" ht="14.25">
      <c r="A4" s="4" t="s">
        <v>1</v>
      </c>
      <c r="J4" s="319" t="s">
        <v>796</v>
      </c>
    </row>
    <row r="5" spans="1:10" ht="61.5" customHeight="1">
      <c r="A5" s="2" t="s">
        <v>104</v>
      </c>
      <c r="B5" s="3" t="s">
        <v>105</v>
      </c>
      <c r="C5" s="64" t="s">
        <v>666</v>
      </c>
      <c r="D5" s="64" t="s">
        <v>669</v>
      </c>
      <c r="E5" s="64" t="s">
        <v>670</v>
      </c>
      <c r="F5" s="64" t="s">
        <v>671</v>
      </c>
      <c r="G5" s="64" t="s">
        <v>676</v>
      </c>
      <c r="H5" s="64" t="s">
        <v>667</v>
      </c>
      <c r="I5" s="64" t="s">
        <v>668</v>
      </c>
      <c r="J5" s="64" t="s">
        <v>672</v>
      </c>
    </row>
    <row r="6" spans="1:10" ht="24">
      <c r="A6" s="44"/>
      <c r="B6" s="44"/>
      <c r="C6" s="44"/>
      <c r="D6" s="44"/>
      <c r="E6" s="44"/>
      <c r="F6" s="67" t="s">
        <v>677</v>
      </c>
      <c r="G6" s="66"/>
      <c r="H6" s="44"/>
      <c r="I6" s="44"/>
      <c r="J6" s="44"/>
    </row>
    <row r="7" spans="1:10" ht="14.25">
      <c r="A7" s="44"/>
      <c r="B7" s="44"/>
      <c r="C7" s="44"/>
      <c r="D7" s="44"/>
      <c r="E7" s="44"/>
      <c r="F7" s="44"/>
      <c r="G7" s="44"/>
      <c r="H7" s="44"/>
      <c r="I7" s="44"/>
      <c r="J7" s="44"/>
    </row>
    <row r="8" spans="1:10" ht="14.25">
      <c r="A8" s="44"/>
      <c r="B8" s="44"/>
      <c r="C8" s="44"/>
      <c r="D8" s="44"/>
      <c r="E8" s="44"/>
      <c r="F8" s="44"/>
      <c r="G8" s="44"/>
      <c r="H8" s="44"/>
      <c r="I8" s="44"/>
      <c r="J8" s="44"/>
    </row>
    <row r="9" spans="1:10" ht="14.25">
      <c r="A9" s="44"/>
      <c r="B9" s="44"/>
      <c r="C9" s="44"/>
      <c r="D9" s="44"/>
      <c r="E9" s="44"/>
      <c r="F9" s="44"/>
      <c r="G9" s="44"/>
      <c r="H9" s="44"/>
      <c r="I9" s="44"/>
      <c r="J9" s="44"/>
    </row>
    <row r="10" spans="1:10" ht="14.25">
      <c r="A10" s="13" t="s">
        <v>207</v>
      </c>
      <c r="B10" s="6" t="s">
        <v>208</v>
      </c>
      <c r="C10" s="44"/>
      <c r="D10" s="44"/>
      <c r="E10" s="44"/>
      <c r="F10" s="44"/>
      <c r="G10" s="44"/>
      <c r="H10" s="44"/>
      <c r="I10" s="44"/>
      <c r="J10" s="44"/>
    </row>
    <row r="11" spans="1:10" ht="14.25">
      <c r="A11" s="13"/>
      <c r="B11" s="6"/>
      <c r="C11" s="44"/>
      <c r="D11" s="44"/>
      <c r="E11" s="44"/>
      <c r="F11" s="44"/>
      <c r="G11" s="44"/>
      <c r="H11" s="44"/>
      <c r="I11" s="44"/>
      <c r="J11" s="44"/>
    </row>
    <row r="12" spans="1:10" ht="14.25">
      <c r="A12" s="13"/>
      <c r="B12" s="6"/>
      <c r="C12" s="44"/>
      <c r="D12" s="44"/>
      <c r="E12" s="44"/>
      <c r="F12" s="44"/>
      <c r="G12" s="44"/>
      <c r="H12" s="44"/>
      <c r="I12" s="44"/>
      <c r="J12" s="44"/>
    </row>
    <row r="13" spans="1:10" ht="14.25">
      <c r="A13" s="13"/>
      <c r="B13" s="6"/>
      <c r="C13" s="44"/>
      <c r="D13" s="44"/>
      <c r="E13" s="44"/>
      <c r="F13" s="44"/>
      <c r="G13" s="44"/>
      <c r="H13" s="44"/>
      <c r="I13" s="44"/>
      <c r="J13" s="44"/>
    </row>
    <row r="14" spans="1:10" ht="14.25">
      <c r="A14" s="13"/>
      <c r="B14" s="6"/>
      <c r="C14" s="44"/>
      <c r="D14" s="44"/>
      <c r="E14" s="44"/>
      <c r="F14" s="44"/>
      <c r="G14" s="44"/>
      <c r="H14" s="44"/>
      <c r="I14" s="44"/>
      <c r="J14" s="44"/>
    </row>
    <row r="15" spans="1:10" ht="14.25">
      <c r="A15" s="13" t="s">
        <v>450</v>
      </c>
      <c r="B15" s="6" t="s">
        <v>209</v>
      </c>
      <c r="C15" s="44"/>
      <c r="D15" s="44"/>
      <c r="E15" s="44"/>
      <c r="F15" s="44"/>
      <c r="G15" s="44"/>
      <c r="H15" s="44"/>
      <c r="I15" s="44"/>
      <c r="J15" s="44"/>
    </row>
    <row r="16" spans="1:10" ht="14.25">
      <c r="A16" s="13"/>
      <c r="B16" s="6"/>
      <c r="C16" s="44"/>
      <c r="D16" s="44"/>
      <c r="E16" s="44"/>
      <c r="F16" s="44"/>
      <c r="G16" s="44"/>
      <c r="H16" s="44"/>
      <c r="I16" s="44"/>
      <c r="J16" s="44"/>
    </row>
    <row r="17" spans="1:10" ht="14.25">
      <c r="A17" s="13"/>
      <c r="B17" s="6"/>
      <c r="C17" s="44"/>
      <c r="D17" s="44"/>
      <c r="E17" s="44"/>
      <c r="F17" s="44"/>
      <c r="G17" s="44"/>
      <c r="H17" s="44"/>
      <c r="I17" s="44"/>
      <c r="J17" s="44"/>
    </row>
    <row r="18" spans="1:10" ht="14.25">
      <c r="A18" s="13"/>
      <c r="B18" s="6"/>
      <c r="C18" s="44"/>
      <c r="D18" s="44"/>
      <c r="E18" s="44"/>
      <c r="F18" s="44"/>
      <c r="G18" s="44"/>
      <c r="H18" s="44"/>
      <c r="I18" s="44"/>
      <c r="J18" s="44"/>
    </row>
    <row r="19" spans="1:10" ht="14.25">
      <c r="A19" s="13"/>
      <c r="B19" s="6"/>
      <c r="C19" s="44"/>
      <c r="D19" s="44"/>
      <c r="E19" s="44"/>
      <c r="F19" s="44"/>
      <c r="G19" s="44"/>
      <c r="H19" s="44"/>
      <c r="I19" s="44"/>
      <c r="J19" s="44"/>
    </row>
    <row r="20" spans="1:10" ht="14.25">
      <c r="A20" s="5" t="s">
        <v>210</v>
      </c>
      <c r="B20" s="6" t="s">
        <v>211</v>
      </c>
      <c r="C20" s="44"/>
      <c r="D20" s="44"/>
      <c r="E20" s="44"/>
      <c r="F20" s="44"/>
      <c r="G20" s="44"/>
      <c r="H20" s="44"/>
      <c r="I20" s="44"/>
      <c r="J20" s="44"/>
    </row>
    <row r="21" spans="1:10" ht="14.25">
      <c r="A21" s="5"/>
      <c r="B21" s="6"/>
      <c r="C21" s="44"/>
      <c r="D21" s="44"/>
      <c r="E21" s="44"/>
      <c r="F21" s="44"/>
      <c r="G21" s="44"/>
      <c r="H21" s="44"/>
      <c r="I21" s="44"/>
      <c r="J21" s="44"/>
    </row>
    <row r="22" spans="1:10" ht="14.25">
      <c r="A22" s="5"/>
      <c r="B22" s="6"/>
      <c r="C22" s="44"/>
      <c r="D22" s="44"/>
      <c r="E22" s="44"/>
      <c r="F22" s="44"/>
      <c r="G22" s="44"/>
      <c r="H22" s="44"/>
      <c r="I22" s="44"/>
      <c r="J22" s="44"/>
    </row>
    <row r="23" spans="1:10" ht="14.25">
      <c r="A23" s="13" t="s">
        <v>212</v>
      </c>
      <c r="B23" s="6" t="s">
        <v>213</v>
      </c>
      <c r="C23" s="44"/>
      <c r="D23" s="44"/>
      <c r="E23" s="44"/>
      <c r="F23" s="44"/>
      <c r="G23" s="44"/>
      <c r="H23" s="44"/>
      <c r="I23" s="44"/>
      <c r="J23" s="44"/>
    </row>
    <row r="24" spans="1:10" ht="14.25">
      <c r="A24" s="13"/>
      <c r="B24" s="6"/>
      <c r="C24" s="44"/>
      <c r="D24" s="44"/>
      <c r="E24" s="44"/>
      <c r="F24" s="44"/>
      <c r="G24" s="44"/>
      <c r="H24" s="44"/>
      <c r="I24" s="44"/>
      <c r="J24" s="44"/>
    </row>
    <row r="25" spans="1:10" ht="14.25">
      <c r="A25" s="13"/>
      <c r="B25" s="6"/>
      <c r="C25" s="44"/>
      <c r="D25" s="44"/>
      <c r="E25" s="44"/>
      <c r="F25" s="44"/>
      <c r="G25" s="44"/>
      <c r="H25" s="44"/>
      <c r="I25" s="44"/>
      <c r="J25" s="44"/>
    </row>
    <row r="26" spans="1:10" ht="14.25">
      <c r="A26" s="13" t="s">
        <v>214</v>
      </c>
      <c r="B26" s="6" t="s">
        <v>215</v>
      </c>
      <c r="C26" s="44"/>
      <c r="D26" s="44"/>
      <c r="E26" s="44"/>
      <c r="F26" s="44"/>
      <c r="G26" s="44"/>
      <c r="H26" s="44"/>
      <c r="I26" s="44"/>
      <c r="J26" s="44"/>
    </row>
    <row r="27" spans="1:10" ht="14.25">
      <c r="A27" s="13"/>
      <c r="B27" s="6"/>
      <c r="C27" s="44"/>
      <c r="D27" s="44"/>
      <c r="E27" s="44"/>
      <c r="F27" s="44"/>
      <c r="G27" s="44"/>
      <c r="H27" s="44"/>
      <c r="I27" s="44"/>
      <c r="J27" s="44"/>
    </row>
    <row r="28" spans="1:10" ht="14.25">
      <c r="A28" s="13"/>
      <c r="B28" s="6"/>
      <c r="C28" s="44"/>
      <c r="D28" s="44"/>
      <c r="E28" s="44"/>
      <c r="F28" s="44"/>
      <c r="G28" s="44"/>
      <c r="H28" s="44"/>
      <c r="I28" s="44"/>
      <c r="J28" s="44"/>
    </row>
    <row r="29" spans="1:10" ht="14.25">
      <c r="A29" s="5" t="s">
        <v>216</v>
      </c>
      <c r="B29" s="6" t="s">
        <v>217</v>
      </c>
      <c r="C29" s="44"/>
      <c r="D29" s="44"/>
      <c r="E29" s="44"/>
      <c r="F29" s="44"/>
      <c r="G29" s="44"/>
      <c r="H29" s="44"/>
      <c r="I29" s="44"/>
      <c r="J29" s="44"/>
    </row>
    <row r="30" spans="1:10" ht="14.25">
      <c r="A30" s="5" t="s">
        <v>218</v>
      </c>
      <c r="B30" s="6" t="s">
        <v>219</v>
      </c>
      <c r="C30" s="44"/>
      <c r="D30" s="44"/>
      <c r="E30" s="44"/>
      <c r="F30" s="44"/>
      <c r="G30" s="44"/>
      <c r="H30" s="44"/>
      <c r="I30" s="44"/>
      <c r="J30" s="44"/>
    </row>
    <row r="31" spans="1:10" ht="15">
      <c r="A31" s="19" t="s">
        <v>451</v>
      </c>
      <c r="B31" s="9" t="s">
        <v>220</v>
      </c>
      <c r="C31" s="44"/>
      <c r="D31" s="44"/>
      <c r="E31" s="44"/>
      <c r="F31" s="44"/>
      <c r="G31" s="44"/>
      <c r="H31" s="44"/>
      <c r="I31" s="44"/>
      <c r="J31" s="44"/>
    </row>
    <row r="32" spans="1:10" ht="15">
      <c r="A32" s="23"/>
      <c r="B32" s="8"/>
      <c r="C32" s="44"/>
      <c r="D32" s="44"/>
      <c r="E32" s="44"/>
      <c r="F32" s="44"/>
      <c r="G32" s="44"/>
      <c r="H32" s="44"/>
      <c r="I32" s="44"/>
      <c r="J32" s="44"/>
    </row>
    <row r="33" spans="1:10" ht="15">
      <c r="A33" s="23"/>
      <c r="B33" s="8"/>
      <c r="C33" s="44"/>
      <c r="D33" s="44"/>
      <c r="E33" s="44"/>
      <c r="F33" s="44"/>
      <c r="G33" s="44"/>
      <c r="H33" s="44"/>
      <c r="I33" s="44"/>
      <c r="J33" s="44"/>
    </row>
    <row r="34" spans="1:10" ht="15">
      <c r="A34" s="23"/>
      <c r="B34" s="8"/>
      <c r="C34" s="44"/>
      <c r="D34" s="44"/>
      <c r="E34" s="44"/>
      <c r="F34" s="44"/>
      <c r="G34" s="44"/>
      <c r="H34" s="44"/>
      <c r="I34" s="44"/>
      <c r="J34" s="44"/>
    </row>
    <row r="35" spans="1:10" ht="15">
      <c r="A35" s="23"/>
      <c r="B35" s="8"/>
      <c r="C35" s="44"/>
      <c r="D35" s="44"/>
      <c r="E35" s="44"/>
      <c r="F35" s="44"/>
      <c r="G35" s="44"/>
      <c r="H35" s="44"/>
      <c r="I35" s="44"/>
      <c r="J35" s="44"/>
    </row>
    <row r="36" spans="1:10" ht="14.25">
      <c r="A36" s="13" t="s">
        <v>221</v>
      </c>
      <c r="B36" s="6" t="s">
        <v>222</v>
      </c>
      <c r="C36" s="44"/>
      <c r="D36" s="44"/>
      <c r="E36" s="44"/>
      <c r="F36" s="44"/>
      <c r="G36" s="44"/>
      <c r="H36" s="44"/>
      <c r="I36" s="44"/>
      <c r="J36" s="44"/>
    </row>
    <row r="37" spans="1:10" ht="14.25">
      <c r="A37" s="13"/>
      <c r="B37" s="6"/>
      <c r="C37" s="44"/>
      <c r="D37" s="44"/>
      <c r="E37" s="44"/>
      <c r="F37" s="44"/>
      <c r="G37" s="44"/>
      <c r="H37" s="44"/>
      <c r="I37" s="44"/>
      <c r="J37" s="44"/>
    </row>
    <row r="38" spans="1:10" ht="14.25">
      <c r="A38" s="13"/>
      <c r="B38" s="6"/>
      <c r="C38" s="44"/>
      <c r="D38" s="44"/>
      <c r="E38" s="44"/>
      <c r="F38" s="44"/>
      <c r="G38" s="44"/>
      <c r="H38" s="44"/>
      <c r="I38" s="44"/>
      <c r="J38" s="44"/>
    </row>
    <row r="39" spans="1:10" ht="14.25">
      <c r="A39" s="13"/>
      <c r="B39" s="6"/>
      <c r="C39" s="44"/>
      <c r="D39" s="44"/>
      <c r="E39" s="44"/>
      <c r="F39" s="44"/>
      <c r="G39" s="44"/>
      <c r="H39" s="44"/>
      <c r="I39" s="44"/>
      <c r="J39" s="44"/>
    </row>
    <row r="40" spans="1:10" ht="14.25">
      <c r="A40" s="13"/>
      <c r="B40" s="6"/>
      <c r="C40" s="44"/>
      <c r="D40" s="44"/>
      <c r="E40" s="44"/>
      <c r="F40" s="44"/>
      <c r="G40" s="44"/>
      <c r="H40" s="44"/>
      <c r="I40" s="44"/>
      <c r="J40" s="44"/>
    </row>
    <row r="41" spans="1:10" ht="14.25">
      <c r="A41" s="13" t="s">
        <v>223</v>
      </c>
      <c r="B41" s="6" t="s">
        <v>224</v>
      </c>
      <c r="C41" s="44"/>
      <c r="D41" s="44"/>
      <c r="E41" s="44"/>
      <c r="F41" s="44"/>
      <c r="G41" s="44"/>
      <c r="H41" s="44"/>
      <c r="I41" s="44"/>
      <c r="J41" s="44"/>
    </row>
    <row r="42" spans="1:10" ht="14.25">
      <c r="A42" s="13"/>
      <c r="B42" s="6"/>
      <c r="C42" s="44"/>
      <c r="D42" s="44"/>
      <c r="E42" s="44"/>
      <c r="F42" s="44"/>
      <c r="G42" s="44"/>
      <c r="H42" s="44"/>
      <c r="I42" s="44"/>
      <c r="J42" s="44"/>
    </row>
    <row r="43" spans="1:10" ht="14.25">
      <c r="A43" s="13"/>
      <c r="B43" s="6"/>
      <c r="C43" s="44"/>
      <c r="D43" s="44"/>
      <c r="E43" s="44"/>
      <c r="F43" s="44"/>
      <c r="G43" s="44"/>
      <c r="H43" s="44"/>
      <c r="I43" s="44"/>
      <c r="J43" s="44"/>
    </row>
    <row r="44" spans="1:10" ht="14.25">
      <c r="A44" s="13"/>
      <c r="B44" s="6"/>
      <c r="C44" s="44"/>
      <c r="D44" s="44"/>
      <c r="E44" s="44"/>
      <c r="F44" s="44"/>
      <c r="G44" s="44"/>
      <c r="H44" s="44"/>
      <c r="I44" s="44"/>
      <c r="J44" s="44"/>
    </row>
    <row r="45" spans="1:10" ht="14.25">
      <c r="A45" s="13"/>
      <c r="B45" s="6"/>
      <c r="C45" s="44"/>
      <c r="D45" s="44"/>
      <c r="E45" s="44"/>
      <c r="F45" s="44"/>
      <c r="G45" s="44"/>
      <c r="H45" s="44"/>
      <c r="I45" s="44"/>
      <c r="J45" s="44"/>
    </row>
    <row r="46" spans="1:10" ht="14.25">
      <c r="A46" s="13" t="s">
        <v>225</v>
      </c>
      <c r="B46" s="6" t="s">
        <v>226</v>
      </c>
      <c r="C46" s="44"/>
      <c r="D46" s="44"/>
      <c r="E46" s="44"/>
      <c r="F46" s="44"/>
      <c r="G46" s="44"/>
      <c r="H46" s="44"/>
      <c r="I46" s="44"/>
      <c r="J46" s="44"/>
    </row>
    <row r="47" spans="1:10" ht="14.25">
      <c r="A47" s="13" t="s">
        <v>227</v>
      </c>
      <c r="B47" s="6" t="s">
        <v>228</v>
      </c>
      <c r="C47" s="44"/>
      <c r="D47" s="44"/>
      <c r="E47" s="44"/>
      <c r="F47" s="44"/>
      <c r="G47" s="44"/>
      <c r="H47" s="44"/>
      <c r="I47" s="44"/>
      <c r="J47" s="44"/>
    </row>
    <row r="48" spans="1:10" ht="15">
      <c r="A48" s="19" t="s">
        <v>452</v>
      </c>
      <c r="B48" s="9" t="s">
        <v>229</v>
      </c>
      <c r="C48" s="44"/>
      <c r="D48" s="44"/>
      <c r="E48" s="44"/>
      <c r="F48" s="44"/>
      <c r="G48" s="44"/>
      <c r="H48" s="44"/>
      <c r="I48" s="44"/>
      <c r="J48" s="44"/>
    </row>
    <row r="49" spans="1:10" ht="62.25">
      <c r="A49" s="108" t="s">
        <v>82</v>
      </c>
      <c r="B49" s="29"/>
      <c r="C49" s="29"/>
      <c r="D49" s="29"/>
      <c r="E49" s="29"/>
      <c r="F49" s="29"/>
      <c r="G49" s="29"/>
      <c r="H49" s="29"/>
      <c r="I49" s="29"/>
      <c r="J49" s="29"/>
    </row>
    <row r="50" spans="1:10" ht="14.25">
      <c r="A50" s="64" t="s">
        <v>83</v>
      </c>
      <c r="B50" s="29"/>
      <c r="C50" s="29"/>
      <c r="D50" s="29"/>
      <c r="E50" s="29"/>
      <c r="F50" s="29"/>
      <c r="G50" s="29"/>
      <c r="H50" s="29"/>
      <c r="I50" s="29"/>
      <c r="J50" s="29"/>
    </row>
    <row r="51" spans="1:10" ht="14.25">
      <c r="A51" s="64" t="s">
        <v>83</v>
      </c>
      <c r="B51" s="29"/>
      <c r="C51" s="29"/>
      <c r="D51" s="29"/>
      <c r="E51" s="29"/>
      <c r="F51" s="29"/>
      <c r="G51" s="29"/>
      <c r="H51" s="29"/>
      <c r="I51" s="29"/>
      <c r="J51" s="29"/>
    </row>
    <row r="52" spans="1:10" ht="14.25">
      <c r="A52" s="64" t="s">
        <v>83</v>
      </c>
      <c r="B52" s="29"/>
      <c r="C52" s="29"/>
      <c r="D52" s="29"/>
      <c r="E52" s="29"/>
      <c r="F52" s="29"/>
      <c r="G52" s="29"/>
      <c r="H52" s="29"/>
      <c r="I52" s="29"/>
      <c r="J52" s="29"/>
    </row>
    <row r="53" spans="1:10" ht="14.25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10" ht="14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ht="14.25">
      <c r="A55" s="104" t="s">
        <v>81</v>
      </c>
    </row>
    <row r="56" ht="14.25">
      <c r="A56" s="107"/>
    </row>
    <row r="57" ht="26.25">
      <c r="A57" s="105" t="s">
        <v>90</v>
      </c>
    </row>
    <row r="58" ht="52.5">
      <c r="A58" s="105" t="s">
        <v>76</v>
      </c>
    </row>
    <row r="59" ht="26.25">
      <c r="A59" s="105" t="s">
        <v>77</v>
      </c>
    </row>
    <row r="60" ht="26.25">
      <c r="A60" s="105" t="s">
        <v>78</v>
      </c>
    </row>
    <row r="61" ht="39">
      <c r="A61" s="105" t="s">
        <v>79</v>
      </c>
    </row>
    <row r="62" ht="26.25">
      <c r="A62" s="105" t="s">
        <v>80</v>
      </c>
    </row>
    <row r="63" ht="39">
      <c r="A63" s="105" t="s">
        <v>91</v>
      </c>
    </row>
    <row r="64" ht="52.5">
      <c r="A64" s="106" t="s">
        <v>92</v>
      </c>
    </row>
  </sheetData>
  <sheetProtection/>
  <mergeCells count="2">
    <mergeCell ref="A2:J2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3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386" t="s">
        <v>821</v>
      </c>
      <c r="B1" s="386"/>
      <c r="C1" s="386"/>
      <c r="D1" s="386"/>
      <c r="E1" s="386"/>
      <c r="F1" s="386"/>
      <c r="G1" s="386"/>
      <c r="H1" s="386"/>
    </row>
    <row r="2" spans="1:8" ht="82.5" customHeight="1">
      <c r="A2" s="394" t="s">
        <v>823</v>
      </c>
      <c r="B2" s="400"/>
      <c r="C2" s="400"/>
      <c r="D2" s="400"/>
      <c r="E2" s="400"/>
      <c r="F2" s="400"/>
      <c r="G2" s="400"/>
      <c r="H2" s="400"/>
    </row>
    <row r="3" spans="1:8" ht="20.25" customHeight="1">
      <c r="A3" s="68"/>
      <c r="B3" s="69"/>
      <c r="C3" s="69"/>
      <c r="D3" s="69"/>
      <c r="E3" s="69"/>
      <c r="F3" s="69"/>
      <c r="G3" s="69"/>
      <c r="H3" s="69"/>
    </row>
    <row r="4" spans="1:5" ht="14.25">
      <c r="A4" s="4" t="s">
        <v>1</v>
      </c>
      <c r="E4" s="198" t="s">
        <v>795</v>
      </c>
    </row>
    <row r="5" spans="1:9" ht="86.25" customHeight="1">
      <c r="A5" s="2" t="s">
        <v>104</v>
      </c>
      <c r="B5" s="3" t="s">
        <v>105</v>
      </c>
      <c r="C5" s="64" t="s">
        <v>667</v>
      </c>
      <c r="D5" s="64" t="s">
        <v>668</v>
      </c>
      <c r="E5" s="64" t="s">
        <v>673</v>
      </c>
      <c r="F5" s="109"/>
      <c r="G5" s="110"/>
      <c r="H5" s="110"/>
      <c r="I5" s="110"/>
    </row>
    <row r="6" spans="1:9" ht="14.25">
      <c r="A6" s="20" t="s">
        <v>533</v>
      </c>
      <c r="B6" s="5" t="s">
        <v>370</v>
      </c>
      <c r="C6" s="44"/>
      <c r="D6" s="44"/>
      <c r="E6" s="66"/>
      <c r="F6" s="111"/>
      <c r="G6" s="112"/>
      <c r="H6" s="112"/>
      <c r="I6" s="112"/>
    </row>
    <row r="7" spans="1:9" ht="14.25">
      <c r="A7" s="57" t="s">
        <v>243</v>
      </c>
      <c r="B7" s="57" t="s">
        <v>370</v>
      </c>
      <c r="C7" s="44"/>
      <c r="D7" s="44"/>
      <c r="E7" s="44"/>
      <c r="F7" s="111"/>
      <c r="G7" s="112"/>
      <c r="H7" s="112"/>
      <c r="I7" s="112"/>
    </row>
    <row r="8" spans="1:9" ht="26.25">
      <c r="A8" s="12" t="s">
        <v>371</v>
      </c>
      <c r="B8" s="5" t="s">
        <v>372</v>
      </c>
      <c r="C8" s="44"/>
      <c r="D8" s="44"/>
      <c r="E8" s="44"/>
      <c r="F8" s="111"/>
      <c r="G8" s="112"/>
      <c r="H8" s="112"/>
      <c r="I8" s="112"/>
    </row>
    <row r="9" spans="1:9" ht="14.25">
      <c r="A9" s="20" t="s">
        <v>581</v>
      </c>
      <c r="B9" s="5" t="s">
        <v>373</v>
      </c>
      <c r="C9" s="44"/>
      <c r="D9" s="44"/>
      <c r="E9" s="44"/>
      <c r="F9" s="111"/>
      <c r="G9" s="112"/>
      <c r="H9" s="112"/>
      <c r="I9" s="112"/>
    </row>
    <row r="10" spans="1:9" ht="14.25">
      <c r="A10" s="57" t="s">
        <v>243</v>
      </c>
      <c r="B10" s="57" t="s">
        <v>373</v>
      </c>
      <c r="C10" s="44"/>
      <c r="D10" s="44"/>
      <c r="E10" s="44"/>
      <c r="F10" s="111"/>
      <c r="G10" s="112"/>
      <c r="H10" s="112"/>
      <c r="I10" s="112"/>
    </row>
    <row r="11" spans="1:9" ht="14.25">
      <c r="A11" s="11" t="s">
        <v>552</v>
      </c>
      <c r="B11" s="7" t="s">
        <v>374</v>
      </c>
      <c r="C11" s="44"/>
      <c r="D11" s="44"/>
      <c r="E11" s="44"/>
      <c r="F11" s="111"/>
      <c r="G11" s="112"/>
      <c r="H11" s="112"/>
      <c r="I11" s="112"/>
    </row>
    <row r="12" spans="1:9" ht="14.25">
      <c r="A12" s="12" t="s">
        <v>582</v>
      </c>
      <c r="B12" s="5" t="s">
        <v>375</v>
      </c>
      <c r="C12" s="44"/>
      <c r="D12" s="44"/>
      <c r="E12" s="44"/>
      <c r="F12" s="111"/>
      <c r="G12" s="112"/>
      <c r="H12" s="112"/>
      <c r="I12" s="112"/>
    </row>
    <row r="13" spans="1:9" ht="14.25">
      <c r="A13" s="57" t="s">
        <v>251</v>
      </c>
      <c r="B13" s="57" t="s">
        <v>375</v>
      </c>
      <c r="C13" s="44"/>
      <c r="D13" s="44"/>
      <c r="E13" s="44"/>
      <c r="F13" s="111"/>
      <c r="G13" s="112"/>
      <c r="H13" s="112"/>
      <c r="I13" s="112"/>
    </row>
    <row r="14" spans="1:9" ht="14.25">
      <c r="A14" s="20" t="s">
        <v>376</v>
      </c>
      <c r="B14" s="5" t="s">
        <v>377</v>
      </c>
      <c r="C14" s="44"/>
      <c r="D14" s="44"/>
      <c r="E14" s="44"/>
      <c r="F14" s="111"/>
      <c r="G14" s="112"/>
      <c r="H14" s="112"/>
      <c r="I14" s="112"/>
    </row>
    <row r="15" spans="1:9" ht="14.25">
      <c r="A15" s="13" t="s">
        <v>583</v>
      </c>
      <c r="B15" s="5" t="s">
        <v>378</v>
      </c>
      <c r="C15" s="29"/>
      <c r="D15" s="29"/>
      <c r="E15" s="29"/>
      <c r="F15" s="113"/>
      <c r="G15" s="25"/>
      <c r="H15" s="25"/>
      <c r="I15" s="25"/>
    </row>
    <row r="16" spans="1:9" ht="14.25">
      <c r="A16" s="57" t="s">
        <v>252</v>
      </c>
      <c r="B16" s="57" t="s">
        <v>378</v>
      </c>
      <c r="C16" s="29"/>
      <c r="D16" s="29"/>
      <c r="E16" s="29"/>
      <c r="F16" s="113"/>
      <c r="G16" s="25"/>
      <c r="H16" s="25"/>
      <c r="I16" s="25"/>
    </row>
    <row r="17" spans="1:9" ht="14.25">
      <c r="A17" s="20" t="s">
        <v>379</v>
      </c>
      <c r="B17" s="5" t="s">
        <v>380</v>
      </c>
      <c r="C17" s="29"/>
      <c r="D17" s="29"/>
      <c r="E17" s="29"/>
      <c r="F17" s="113"/>
      <c r="G17" s="25"/>
      <c r="H17" s="25"/>
      <c r="I17" s="25"/>
    </row>
    <row r="18" spans="1:9" ht="14.25">
      <c r="A18" s="21" t="s">
        <v>553</v>
      </c>
      <c r="B18" s="7" t="s">
        <v>381</v>
      </c>
      <c r="C18" s="29"/>
      <c r="D18" s="29"/>
      <c r="E18" s="29"/>
      <c r="F18" s="113"/>
      <c r="G18" s="25"/>
      <c r="H18" s="25"/>
      <c r="I18" s="25"/>
    </row>
    <row r="19" spans="1:9" ht="14.25">
      <c r="A19" s="12" t="s">
        <v>396</v>
      </c>
      <c r="B19" s="5" t="s">
        <v>397</v>
      </c>
      <c r="C19" s="29"/>
      <c r="D19" s="29"/>
      <c r="E19" s="29"/>
      <c r="F19" s="113"/>
      <c r="G19" s="25"/>
      <c r="H19" s="25"/>
      <c r="I19" s="25"/>
    </row>
    <row r="20" spans="1:9" ht="14.25">
      <c r="A20" s="13" t="s">
        <v>398</v>
      </c>
      <c r="B20" s="5" t="s">
        <v>399</v>
      </c>
      <c r="C20" s="29"/>
      <c r="D20" s="29"/>
      <c r="E20" s="29"/>
      <c r="F20" s="113"/>
      <c r="G20" s="25"/>
      <c r="H20" s="25"/>
      <c r="I20" s="25"/>
    </row>
    <row r="21" spans="1:9" ht="14.25">
      <c r="A21" s="20" t="s">
        <v>400</v>
      </c>
      <c r="B21" s="5" t="s">
        <v>401</v>
      </c>
      <c r="C21" s="29"/>
      <c r="D21" s="29"/>
      <c r="E21" s="29"/>
      <c r="F21" s="113"/>
      <c r="G21" s="25"/>
      <c r="H21" s="25"/>
      <c r="I21" s="25"/>
    </row>
    <row r="22" spans="1:9" ht="14.25">
      <c r="A22" s="20" t="s">
        <v>538</v>
      </c>
      <c r="B22" s="5" t="s">
        <v>402</v>
      </c>
      <c r="C22" s="29"/>
      <c r="D22" s="29"/>
      <c r="E22" s="29"/>
      <c r="F22" s="113"/>
      <c r="G22" s="25"/>
      <c r="H22" s="25"/>
      <c r="I22" s="25"/>
    </row>
    <row r="23" spans="1:9" ht="14.25">
      <c r="A23" s="57" t="s">
        <v>277</v>
      </c>
      <c r="B23" s="57" t="s">
        <v>402</v>
      </c>
      <c r="C23" s="29"/>
      <c r="D23" s="29"/>
      <c r="E23" s="29"/>
      <c r="F23" s="113"/>
      <c r="G23" s="25"/>
      <c r="H23" s="25"/>
      <c r="I23" s="25"/>
    </row>
    <row r="24" spans="1:9" ht="14.25">
      <c r="A24" s="57" t="s">
        <v>278</v>
      </c>
      <c r="B24" s="57" t="s">
        <v>402</v>
      </c>
      <c r="C24" s="29"/>
      <c r="D24" s="29"/>
      <c r="E24" s="29"/>
      <c r="F24" s="113"/>
      <c r="G24" s="25"/>
      <c r="H24" s="25"/>
      <c r="I24" s="25"/>
    </row>
    <row r="25" spans="1:9" ht="14.25">
      <c r="A25" s="58" t="s">
        <v>279</v>
      </c>
      <c r="B25" s="58" t="s">
        <v>402</v>
      </c>
      <c r="C25" s="29"/>
      <c r="D25" s="29"/>
      <c r="E25" s="29"/>
      <c r="F25" s="113"/>
      <c r="G25" s="25"/>
      <c r="H25" s="25"/>
      <c r="I25" s="25"/>
    </row>
    <row r="26" spans="1:9" ht="14.25">
      <c r="A26" s="59" t="s">
        <v>556</v>
      </c>
      <c r="B26" s="41" t="s">
        <v>403</v>
      </c>
      <c r="C26" s="29"/>
      <c r="D26" s="29"/>
      <c r="E26" s="29"/>
      <c r="F26" s="113"/>
      <c r="G26" s="25"/>
      <c r="H26" s="25"/>
      <c r="I26" s="25"/>
    </row>
    <row r="27" spans="1:2" ht="14.25">
      <c r="A27" s="101"/>
      <c r="B27" s="102"/>
    </row>
    <row r="28" spans="1:8" ht="47.25" customHeight="1">
      <c r="A28" s="2" t="s">
        <v>104</v>
      </c>
      <c r="B28" s="3" t="s">
        <v>105</v>
      </c>
      <c r="C28" s="64" t="s">
        <v>674</v>
      </c>
      <c r="D28" s="64" t="s">
        <v>675</v>
      </c>
      <c r="E28" s="64" t="s">
        <v>67</v>
      </c>
      <c r="F28" s="64" t="s">
        <v>85</v>
      </c>
      <c r="G28" s="29"/>
      <c r="H28" s="29"/>
    </row>
    <row r="29" spans="1:8" ht="27">
      <c r="A29" s="119" t="s">
        <v>66</v>
      </c>
      <c r="B29" s="41"/>
      <c r="C29" s="29"/>
      <c r="D29" s="29"/>
      <c r="E29" s="29"/>
      <c r="F29" s="29"/>
      <c r="G29" s="29"/>
      <c r="H29" s="29"/>
    </row>
    <row r="30" spans="1:8" ht="14.25">
      <c r="A30" s="120" t="s">
        <v>87</v>
      </c>
      <c r="B30" s="41"/>
      <c r="C30" s="29"/>
      <c r="D30" s="29"/>
      <c r="E30" s="29"/>
      <c r="F30" s="29"/>
      <c r="G30" s="29"/>
      <c r="H30" s="29"/>
    </row>
    <row r="31" spans="1:8" ht="39.75">
      <c r="A31" s="120" t="s">
        <v>61</v>
      </c>
      <c r="B31" s="41"/>
      <c r="C31" s="29"/>
      <c r="D31" s="29"/>
      <c r="E31" s="29"/>
      <c r="F31" s="29"/>
      <c r="G31" s="29"/>
      <c r="H31" s="29"/>
    </row>
    <row r="32" spans="1:8" ht="14.25">
      <c r="A32" s="120" t="s">
        <v>62</v>
      </c>
      <c r="B32" s="41"/>
      <c r="C32" s="29"/>
      <c r="D32" s="29"/>
      <c r="E32" s="29"/>
      <c r="F32" s="29"/>
      <c r="G32" s="29"/>
      <c r="H32" s="29"/>
    </row>
    <row r="33" spans="1:8" ht="30.75" customHeight="1">
      <c r="A33" s="120" t="s">
        <v>63</v>
      </c>
      <c r="B33" s="41"/>
      <c r="C33" s="29"/>
      <c r="D33" s="29"/>
      <c r="E33" s="29"/>
      <c r="F33" s="29"/>
      <c r="G33" s="29"/>
      <c r="H33" s="29"/>
    </row>
    <row r="34" spans="1:8" ht="14.25">
      <c r="A34" s="120" t="s">
        <v>88</v>
      </c>
      <c r="B34" s="41"/>
      <c r="C34" s="29"/>
      <c r="D34" s="29"/>
      <c r="E34" s="29"/>
      <c r="F34" s="29"/>
      <c r="G34" s="29"/>
      <c r="H34" s="29"/>
    </row>
    <row r="35" spans="1:8" ht="21" customHeight="1">
      <c r="A35" s="120" t="s">
        <v>86</v>
      </c>
      <c r="B35" s="41"/>
      <c r="C35" s="29"/>
      <c r="D35" s="29"/>
      <c r="E35" s="29"/>
      <c r="F35" s="29"/>
      <c r="G35" s="29"/>
      <c r="H35" s="29"/>
    </row>
    <row r="36" spans="1:8" ht="14.25">
      <c r="A36" s="21" t="s">
        <v>41</v>
      </c>
      <c r="B36" s="41"/>
      <c r="C36" s="29"/>
      <c r="D36" s="29"/>
      <c r="E36" s="29"/>
      <c r="F36" s="29"/>
      <c r="G36" s="29"/>
      <c r="H36" s="29"/>
    </row>
    <row r="37" spans="1:2" ht="14.25">
      <c r="A37" s="101"/>
      <c r="B37" s="102"/>
    </row>
    <row r="38" spans="1:2" ht="14.25">
      <c r="A38" s="101"/>
      <c r="B38" s="102"/>
    </row>
    <row r="39" spans="1:5" ht="14.25">
      <c r="A39" s="401" t="s">
        <v>84</v>
      </c>
      <c r="B39" s="401"/>
      <c r="C39" s="401"/>
      <c r="D39" s="401"/>
      <c r="E39" s="401"/>
    </row>
    <row r="40" spans="1:5" ht="14.25">
      <c r="A40" s="401"/>
      <c r="B40" s="401"/>
      <c r="C40" s="401"/>
      <c r="D40" s="401"/>
      <c r="E40" s="401"/>
    </row>
    <row r="41" spans="1:5" ht="27.75" customHeight="1">
      <c r="A41" s="401"/>
      <c r="B41" s="401"/>
      <c r="C41" s="401"/>
      <c r="D41" s="401"/>
      <c r="E41" s="401"/>
    </row>
    <row r="42" spans="1:2" ht="14.25">
      <c r="A42" s="101"/>
      <c r="B42" s="102"/>
    </row>
  </sheetData>
  <sheetProtection/>
  <mergeCells count="3">
    <mergeCell ref="A2:H2"/>
    <mergeCell ref="A1:H1"/>
    <mergeCell ref="A39:E41"/>
  </mergeCells>
  <hyperlinks>
    <hyperlink ref="A18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0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83.28125" style="0" customWidth="1"/>
    <col min="2" max="2" width="19.57421875" style="0" customWidth="1"/>
  </cols>
  <sheetData>
    <row r="1" spans="1:8" s="193" customFormat="1" ht="27" customHeight="1">
      <c r="A1" s="386" t="s">
        <v>821</v>
      </c>
      <c r="B1" s="386"/>
      <c r="C1" s="271"/>
      <c r="D1" s="271"/>
      <c r="E1" s="271"/>
      <c r="F1" s="271"/>
      <c r="G1" s="271"/>
      <c r="H1" s="271"/>
    </row>
    <row r="2" spans="1:7" ht="71.25" customHeight="1">
      <c r="A2" s="394" t="s">
        <v>824</v>
      </c>
      <c r="B2" s="400"/>
      <c r="C2" s="74"/>
      <c r="D2" s="74"/>
      <c r="E2" s="74"/>
      <c r="F2" s="74"/>
      <c r="G2" s="74"/>
    </row>
    <row r="3" spans="1:7" ht="24" customHeight="1">
      <c r="A3" s="70"/>
      <c r="B3" s="70"/>
      <c r="C3" s="74"/>
      <c r="D3" s="74"/>
      <c r="E3" s="74"/>
      <c r="F3" s="74"/>
      <c r="G3" s="74"/>
    </row>
    <row r="4" spans="1:2" ht="22.5" customHeight="1">
      <c r="A4" s="4" t="s">
        <v>1</v>
      </c>
      <c r="B4" s="198" t="s">
        <v>794</v>
      </c>
    </row>
    <row r="5" spans="1:2" ht="18">
      <c r="A5" s="46" t="s">
        <v>5</v>
      </c>
      <c r="B5" s="45" t="s">
        <v>11</v>
      </c>
    </row>
    <row r="6" spans="1:2" ht="14.25">
      <c r="A6" s="44" t="s">
        <v>96</v>
      </c>
      <c r="B6" s="44"/>
    </row>
    <row r="7" spans="1:2" ht="14.25">
      <c r="A7" s="75" t="s">
        <v>97</v>
      </c>
      <c r="B7" s="44"/>
    </row>
    <row r="8" spans="1:2" ht="14.25">
      <c r="A8" s="44" t="s">
        <v>98</v>
      </c>
      <c r="B8" s="44"/>
    </row>
    <row r="9" spans="1:2" ht="14.25">
      <c r="A9" s="44" t="s">
        <v>99</v>
      </c>
      <c r="B9" s="44"/>
    </row>
    <row r="10" spans="1:2" ht="14.25">
      <c r="A10" s="44" t="s">
        <v>100</v>
      </c>
      <c r="B10" s="44"/>
    </row>
    <row r="11" spans="1:2" ht="14.25">
      <c r="A11" s="44" t="s">
        <v>101</v>
      </c>
      <c r="B11" s="44"/>
    </row>
    <row r="12" spans="1:2" ht="14.25">
      <c r="A12" s="44" t="s">
        <v>102</v>
      </c>
      <c r="B12" s="44"/>
    </row>
    <row r="13" spans="1:2" ht="14.25">
      <c r="A13" s="44" t="s">
        <v>103</v>
      </c>
      <c r="B13" s="44"/>
    </row>
    <row r="14" spans="1:2" ht="14.25">
      <c r="A14" s="73" t="s">
        <v>14</v>
      </c>
      <c r="B14" s="78"/>
    </row>
    <row r="15" spans="1:2" ht="27">
      <c r="A15" s="76" t="s">
        <v>6</v>
      </c>
      <c r="B15" s="44"/>
    </row>
    <row r="16" spans="1:2" ht="27">
      <c r="A16" s="76" t="s">
        <v>7</v>
      </c>
      <c r="B16" s="44"/>
    </row>
    <row r="17" spans="1:2" ht="14.25">
      <c r="A17" s="77" t="s">
        <v>8</v>
      </c>
      <c r="B17" s="44"/>
    </row>
    <row r="18" spans="1:2" ht="14.25">
      <c r="A18" s="77" t="s">
        <v>9</v>
      </c>
      <c r="B18" s="44"/>
    </row>
    <row r="19" spans="1:2" ht="14.25">
      <c r="A19" s="44" t="s">
        <v>12</v>
      </c>
      <c r="B19" s="44"/>
    </row>
    <row r="20" spans="1:2" ht="14.25">
      <c r="A20" s="53" t="s">
        <v>10</v>
      </c>
      <c r="B20" s="44"/>
    </row>
    <row r="21" spans="1:2" ht="30.75">
      <c r="A21" s="79" t="s">
        <v>13</v>
      </c>
      <c r="B21" s="22"/>
    </row>
    <row r="22" spans="1:2" ht="15">
      <c r="A22" s="47" t="s">
        <v>584</v>
      </c>
      <c r="B22" s="48"/>
    </row>
    <row r="25" spans="1:2" ht="18">
      <c r="A25" s="46" t="s">
        <v>5</v>
      </c>
      <c r="B25" s="45" t="s">
        <v>11</v>
      </c>
    </row>
    <row r="26" spans="1:2" ht="14.25">
      <c r="A26" s="44" t="s">
        <v>96</v>
      </c>
      <c r="B26" s="44"/>
    </row>
    <row r="27" spans="1:2" ht="14.25">
      <c r="A27" s="75" t="s">
        <v>97</v>
      </c>
      <c r="B27" s="44"/>
    </row>
    <row r="28" spans="1:2" ht="14.25">
      <c r="A28" s="44" t="s">
        <v>98</v>
      </c>
      <c r="B28" s="44"/>
    </row>
    <row r="29" spans="1:2" ht="14.25">
      <c r="A29" s="44" t="s">
        <v>99</v>
      </c>
      <c r="B29" s="44"/>
    </row>
    <row r="30" spans="1:2" ht="14.25">
      <c r="A30" s="44" t="s">
        <v>100</v>
      </c>
      <c r="B30" s="44"/>
    </row>
    <row r="31" spans="1:2" ht="14.25">
      <c r="A31" s="44" t="s">
        <v>101</v>
      </c>
      <c r="B31" s="44"/>
    </row>
    <row r="32" spans="1:2" ht="14.25">
      <c r="A32" s="44" t="s">
        <v>102</v>
      </c>
      <c r="B32" s="44"/>
    </row>
    <row r="33" spans="1:2" ht="14.25">
      <c r="A33" s="44" t="s">
        <v>103</v>
      </c>
      <c r="B33" s="44"/>
    </row>
    <row r="34" spans="1:2" ht="14.25">
      <c r="A34" s="73" t="s">
        <v>14</v>
      </c>
      <c r="B34" s="78"/>
    </row>
    <row r="35" spans="1:2" ht="27">
      <c r="A35" s="76" t="s">
        <v>6</v>
      </c>
      <c r="B35" s="44"/>
    </row>
    <row r="36" spans="1:2" ht="27">
      <c r="A36" s="76" t="s">
        <v>7</v>
      </c>
      <c r="B36" s="44"/>
    </row>
    <row r="37" spans="1:2" ht="14.25">
      <c r="A37" s="77" t="s">
        <v>8</v>
      </c>
      <c r="B37" s="44"/>
    </row>
    <row r="38" spans="1:2" ht="14.25">
      <c r="A38" s="77" t="s">
        <v>9</v>
      </c>
      <c r="B38" s="44"/>
    </row>
    <row r="39" spans="1:2" ht="14.25">
      <c r="A39" s="44" t="s">
        <v>12</v>
      </c>
      <c r="B39" s="44"/>
    </row>
    <row r="40" spans="1:2" ht="14.25">
      <c r="A40" s="53" t="s">
        <v>10</v>
      </c>
      <c r="B40" s="44"/>
    </row>
    <row r="41" spans="1:2" ht="30.75">
      <c r="A41" s="79" t="s">
        <v>13</v>
      </c>
      <c r="B41" s="22"/>
    </row>
    <row r="42" spans="1:2" ht="15">
      <c r="A42" s="47" t="s">
        <v>584</v>
      </c>
      <c r="B42" s="48"/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s="196" customFormat="1" ht="22.5" customHeight="1">
      <c r="A1" s="386" t="s">
        <v>821</v>
      </c>
      <c r="B1" s="386"/>
      <c r="C1" s="386"/>
      <c r="D1" s="386"/>
    </row>
    <row r="2" spans="1:4" ht="48.75" customHeight="1">
      <c r="A2" s="394" t="s">
        <v>766</v>
      </c>
      <c r="B2" s="399"/>
      <c r="C2" s="399"/>
      <c r="D2" s="402"/>
    </row>
    <row r="3" spans="1:3" ht="21" customHeight="1">
      <c r="A3" s="70"/>
      <c r="B3" s="71"/>
      <c r="C3" s="71"/>
    </row>
    <row r="4" spans="1:4" ht="14.25">
      <c r="A4" s="4" t="s">
        <v>1</v>
      </c>
      <c r="D4" s="198" t="s">
        <v>793</v>
      </c>
    </row>
    <row r="5" spans="1:4" ht="26.25">
      <c r="A5" s="45" t="s">
        <v>665</v>
      </c>
      <c r="B5" s="3" t="s">
        <v>105</v>
      </c>
      <c r="C5" s="87" t="s">
        <v>43</v>
      </c>
      <c r="D5" s="87" t="s">
        <v>45</v>
      </c>
    </row>
    <row r="6" spans="1:4" ht="14.25">
      <c r="A6" s="12" t="s">
        <v>460</v>
      </c>
      <c r="B6" s="5" t="s">
        <v>242</v>
      </c>
      <c r="C6" s="29"/>
      <c r="D6" s="29"/>
    </row>
    <row r="7" spans="1:4" ht="14.25">
      <c r="A7" s="18" t="s">
        <v>243</v>
      </c>
      <c r="B7" s="18" t="s">
        <v>242</v>
      </c>
      <c r="C7" s="29"/>
      <c r="D7" s="29"/>
    </row>
    <row r="8" spans="1:4" ht="14.25">
      <c r="A8" s="18" t="s">
        <v>244</v>
      </c>
      <c r="B8" s="18" t="s">
        <v>242</v>
      </c>
      <c r="C8" s="29"/>
      <c r="D8" s="29"/>
    </row>
    <row r="9" spans="1:4" ht="26.25">
      <c r="A9" s="12" t="s">
        <v>245</v>
      </c>
      <c r="B9" s="5" t="s">
        <v>246</v>
      </c>
      <c r="C9" s="29"/>
      <c r="D9" s="29"/>
    </row>
    <row r="10" spans="1:4" ht="14.25">
      <c r="A10" s="12" t="s">
        <v>459</v>
      </c>
      <c r="B10" s="5" t="s">
        <v>247</v>
      </c>
      <c r="C10" s="29"/>
      <c r="D10" s="29"/>
    </row>
    <row r="11" spans="1:4" ht="14.25">
      <c r="A11" s="18" t="s">
        <v>243</v>
      </c>
      <c r="B11" s="18" t="s">
        <v>247</v>
      </c>
      <c r="C11" s="29"/>
      <c r="D11" s="29"/>
    </row>
    <row r="12" spans="1:4" ht="14.25">
      <c r="A12" s="18" t="s">
        <v>244</v>
      </c>
      <c r="B12" s="18" t="s">
        <v>248</v>
      </c>
      <c r="C12" s="29"/>
      <c r="D12" s="29"/>
    </row>
    <row r="13" spans="1:4" ht="14.25">
      <c r="A13" s="11" t="s">
        <v>458</v>
      </c>
      <c r="B13" s="7" t="s">
        <v>249</v>
      </c>
      <c r="C13" s="29"/>
      <c r="D13" s="29"/>
    </row>
    <row r="14" spans="1:4" ht="14.25">
      <c r="A14" s="20" t="s">
        <v>463</v>
      </c>
      <c r="B14" s="5" t="s">
        <v>250</v>
      </c>
      <c r="C14" s="29"/>
      <c r="D14" s="29"/>
    </row>
    <row r="15" spans="1:4" ht="14.25">
      <c r="A15" s="18" t="s">
        <v>251</v>
      </c>
      <c r="B15" s="18" t="s">
        <v>250</v>
      </c>
      <c r="C15" s="29"/>
      <c r="D15" s="29"/>
    </row>
    <row r="16" spans="1:4" ht="14.25">
      <c r="A16" s="18" t="s">
        <v>252</v>
      </c>
      <c r="B16" s="18" t="s">
        <v>250</v>
      </c>
      <c r="C16" s="29"/>
      <c r="D16" s="29"/>
    </row>
    <row r="17" spans="1:4" ht="14.25">
      <c r="A17" s="20" t="s">
        <v>464</v>
      </c>
      <c r="B17" s="5" t="s">
        <v>253</v>
      </c>
      <c r="C17" s="29"/>
      <c r="D17" s="29"/>
    </row>
    <row r="18" spans="1:4" ht="14.25">
      <c r="A18" s="18" t="s">
        <v>244</v>
      </c>
      <c r="B18" s="18" t="s">
        <v>253</v>
      </c>
      <c r="C18" s="29"/>
      <c r="D18" s="29"/>
    </row>
    <row r="19" spans="1:4" ht="14.25">
      <c r="A19" s="13" t="s">
        <v>254</v>
      </c>
      <c r="B19" s="5" t="s">
        <v>255</v>
      </c>
      <c r="C19" s="29"/>
      <c r="D19" s="29"/>
    </row>
    <row r="20" spans="1:4" ht="14.25">
      <c r="A20" s="13" t="s">
        <v>465</v>
      </c>
      <c r="B20" s="5" t="s">
        <v>256</v>
      </c>
      <c r="C20" s="29"/>
      <c r="D20" s="29"/>
    </row>
    <row r="21" spans="1:4" ht="14.25">
      <c r="A21" s="18" t="s">
        <v>252</v>
      </c>
      <c r="B21" s="18" t="s">
        <v>256</v>
      </c>
      <c r="C21" s="29"/>
      <c r="D21" s="29"/>
    </row>
    <row r="22" spans="1:4" ht="14.25">
      <c r="A22" s="18" t="s">
        <v>244</v>
      </c>
      <c r="B22" s="18" t="s">
        <v>256</v>
      </c>
      <c r="C22" s="29"/>
      <c r="D22" s="29"/>
    </row>
    <row r="23" spans="1:4" ht="14.25">
      <c r="A23" s="21" t="s">
        <v>461</v>
      </c>
      <c r="B23" s="7" t="s">
        <v>257</v>
      </c>
      <c r="C23" s="29"/>
      <c r="D23" s="29"/>
    </row>
    <row r="24" spans="1:4" ht="14.25">
      <c r="A24" s="20" t="s">
        <v>258</v>
      </c>
      <c r="B24" s="5" t="s">
        <v>259</v>
      </c>
      <c r="C24" s="29"/>
      <c r="D24" s="29"/>
    </row>
    <row r="25" spans="1:4" ht="14.25">
      <c r="A25" s="20" t="s">
        <v>260</v>
      </c>
      <c r="B25" s="5" t="s">
        <v>261</v>
      </c>
      <c r="C25" s="29"/>
      <c r="D25" s="29"/>
    </row>
    <row r="26" spans="1:4" ht="14.25">
      <c r="A26" s="20" t="s">
        <v>264</v>
      </c>
      <c r="B26" s="5" t="s">
        <v>265</v>
      </c>
      <c r="C26" s="29"/>
      <c r="D26" s="29"/>
    </row>
    <row r="27" spans="1:4" ht="14.25">
      <c r="A27" s="20" t="s">
        <v>266</v>
      </c>
      <c r="B27" s="5" t="s">
        <v>267</v>
      </c>
      <c r="C27" s="29"/>
      <c r="D27" s="29"/>
    </row>
    <row r="28" spans="1:4" ht="14.25">
      <c r="A28" s="20" t="s">
        <v>268</v>
      </c>
      <c r="B28" s="5" t="s">
        <v>269</v>
      </c>
      <c r="C28" s="29"/>
      <c r="D28" s="29"/>
    </row>
    <row r="29" spans="1:4" ht="14.25">
      <c r="A29" s="49" t="s">
        <v>462</v>
      </c>
      <c r="B29" s="50" t="s">
        <v>270</v>
      </c>
      <c r="C29" s="29"/>
      <c r="D29" s="29"/>
    </row>
    <row r="30" spans="1:4" ht="14.25">
      <c r="A30" s="20" t="s">
        <v>271</v>
      </c>
      <c r="B30" s="5" t="s">
        <v>272</v>
      </c>
      <c r="C30" s="29"/>
      <c r="D30" s="29"/>
    </row>
    <row r="31" spans="1:4" ht="14.25">
      <c r="A31" s="12" t="s">
        <v>273</v>
      </c>
      <c r="B31" s="5" t="s">
        <v>274</v>
      </c>
      <c r="C31" s="29"/>
      <c r="D31" s="29"/>
    </row>
    <row r="32" spans="1:4" ht="14.25">
      <c r="A32" s="20" t="s">
        <v>466</v>
      </c>
      <c r="B32" s="5" t="s">
        <v>275</v>
      </c>
      <c r="C32" s="29"/>
      <c r="D32" s="29"/>
    </row>
    <row r="33" spans="1:4" ht="14.25">
      <c r="A33" s="18" t="s">
        <v>244</v>
      </c>
      <c r="B33" s="18" t="s">
        <v>275</v>
      </c>
      <c r="C33" s="29"/>
      <c r="D33" s="29"/>
    </row>
    <row r="34" spans="1:4" ht="14.25">
      <c r="A34" s="20" t="s">
        <v>467</v>
      </c>
      <c r="B34" s="5" t="s">
        <v>276</v>
      </c>
      <c r="C34" s="29"/>
      <c r="D34" s="29"/>
    </row>
    <row r="35" spans="1:4" ht="14.25">
      <c r="A35" s="18" t="s">
        <v>277</v>
      </c>
      <c r="B35" s="18" t="s">
        <v>276</v>
      </c>
      <c r="C35" s="29"/>
      <c r="D35" s="29"/>
    </row>
    <row r="36" spans="1:4" ht="14.25">
      <c r="A36" s="18" t="s">
        <v>278</v>
      </c>
      <c r="B36" s="18" t="s">
        <v>276</v>
      </c>
      <c r="C36" s="29"/>
      <c r="D36" s="29"/>
    </row>
    <row r="37" spans="1:4" ht="14.25">
      <c r="A37" s="18" t="s">
        <v>279</v>
      </c>
      <c r="B37" s="18" t="s">
        <v>276</v>
      </c>
      <c r="C37" s="29"/>
      <c r="D37" s="29"/>
    </row>
    <row r="38" spans="1:4" ht="14.25">
      <c r="A38" s="18" t="s">
        <v>244</v>
      </c>
      <c r="B38" s="18" t="s">
        <v>276</v>
      </c>
      <c r="C38" s="29"/>
      <c r="D38" s="29"/>
    </row>
    <row r="39" spans="1:4" ht="14.25">
      <c r="A39" s="49" t="s">
        <v>468</v>
      </c>
      <c r="B39" s="50" t="s">
        <v>280</v>
      </c>
      <c r="C39" s="29"/>
      <c r="D39" s="29"/>
    </row>
    <row r="42" spans="1:4" ht="26.25">
      <c r="A42" s="45" t="s">
        <v>665</v>
      </c>
      <c r="B42" s="3" t="s">
        <v>105</v>
      </c>
      <c r="C42" s="87" t="s">
        <v>43</v>
      </c>
      <c r="D42" s="87" t="s">
        <v>44</v>
      </c>
    </row>
    <row r="43" spans="1:4" ht="14.25">
      <c r="A43" s="20" t="s">
        <v>533</v>
      </c>
      <c r="B43" s="5" t="s">
        <v>370</v>
      </c>
      <c r="C43" s="29"/>
      <c r="D43" s="29"/>
    </row>
    <row r="44" spans="1:4" ht="14.25">
      <c r="A44" s="57" t="s">
        <v>243</v>
      </c>
      <c r="B44" s="57" t="s">
        <v>370</v>
      </c>
      <c r="C44" s="29"/>
      <c r="D44" s="29"/>
    </row>
    <row r="45" spans="1:4" ht="14.25">
      <c r="A45" s="12" t="s">
        <v>371</v>
      </c>
      <c r="B45" s="5" t="s">
        <v>372</v>
      </c>
      <c r="C45" s="29"/>
      <c r="D45" s="29"/>
    </row>
    <row r="46" spans="1:4" ht="14.25">
      <c r="A46" s="20" t="s">
        <v>581</v>
      </c>
      <c r="B46" s="5" t="s">
        <v>373</v>
      </c>
      <c r="C46" s="29"/>
      <c r="D46" s="29"/>
    </row>
    <row r="47" spans="1:4" ht="14.25">
      <c r="A47" s="57" t="s">
        <v>243</v>
      </c>
      <c r="B47" s="57" t="s">
        <v>373</v>
      </c>
      <c r="C47" s="29"/>
      <c r="D47" s="29"/>
    </row>
    <row r="48" spans="1:4" ht="14.25">
      <c r="A48" s="11" t="s">
        <v>552</v>
      </c>
      <c r="B48" s="7" t="s">
        <v>374</v>
      </c>
      <c r="C48" s="29"/>
      <c r="D48" s="29"/>
    </row>
    <row r="49" spans="1:4" ht="14.25">
      <c r="A49" s="12" t="s">
        <v>582</v>
      </c>
      <c r="B49" s="5" t="s">
        <v>375</v>
      </c>
      <c r="C49" s="29"/>
      <c r="D49" s="29"/>
    </row>
    <row r="50" spans="1:4" ht="14.25">
      <c r="A50" s="57" t="s">
        <v>251</v>
      </c>
      <c r="B50" s="57" t="s">
        <v>375</v>
      </c>
      <c r="C50" s="29"/>
      <c r="D50" s="29"/>
    </row>
    <row r="51" spans="1:4" ht="14.25">
      <c r="A51" s="20" t="s">
        <v>376</v>
      </c>
      <c r="B51" s="5" t="s">
        <v>377</v>
      </c>
      <c r="C51" s="29"/>
      <c r="D51" s="29"/>
    </row>
    <row r="52" spans="1:4" ht="14.25">
      <c r="A52" s="13" t="s">
        <v>583</v>
      </c>
      <c r="B52" s="5" t="s">
        <v>378</v>
      </c>
      <c r="C52" s="29"/>
      <c r="D52" s="29"/>
    </row>
    <row r="53" spans="1:4" ht="14.25">
      <c r="A53" s="57" t="s">
        <v>252</v>
      </c>
      <c r="B53" s="57" t="s">
        <v>378</v>
      </c>
      <c r="C53" s="29"/>
      <c r="D53" s="29"/>
    </row>
    <row r="54" spans="1:4" ht="14.25">
      <c r="A54" s="20" t="s">
        <v>379</v>
      </c>
      <c r="B54" s="5" t="s">
        <v>380</v>
      </c>
      <c r="C54" s="29"/>
      <c r="D54" s="29"/>
    </row>
    <row r="55" spans="1:4" ht="14.25">
      <c r="A55" s="21" t="s">
        <v>553</v>
      </c>
      <c r="B55" s="7" t="s">
        <v>381</v>
      </c>
      <c r="C55" s="29"/>
      <c r="D55" s="29"/>
    </row>
    <row r="56" spans="1:4" ht="14.25">
      <c r="A56" s="21" t="s">
        <v>385</v>
      </c>
      <c r="B56" s="7" t="s">
        <v>386</v>
      </c>
      <c r="C56" s="29"/>
      <c r="D56" s="29"/>
    </row>
    <row r="57" spans="1:4" ht="14.25">
      <c r="A57" s="21" t="s">
        <v>387</v>
      </c>
      <c r="B57" s="7" t="s">
        <v>388</v>
      </c>
      <c r="C57" s="29"/>
      <c r="D57" s="29"/>
    </row>
    <row r="58" spans="1:4" ht="14.25">
      <c r="A58" s="21" t="s">
        <v>391</v>
      </c>
      <c r="B58" s="7" t="s">
        <v>392</v>
      </c>
      <c r="C58" s="29"/>
      <c r="D58" s="29"/>
    </row>
    <row r="59" spans="1:4" ht="14.25">
      <c r="A59" s="11" t="s">
        <v>0</v>
      </c>
      <c r="B59" s="7" t="s">
        <v>393</v>
      </c>
      <c r="C59" s="29"/>
      <c r="D59" s="29"/>
    </row>
    <row r="60" spans="1:4" ht="14.25">
      <c r="A60" s="15" t="s">
        <v>394</v>
      </c>
      <c r="B60" s="7" t="s">
        <v>393</v>
      </c>
      <c r="C60" s="29"/>
      <c r="D60" s="29"/>
    </row>
    <row r="61" spans="1:4" ht="14.25">
      <c r="A61" s="89" t="s">
        <v>555</v>
      </c>
      <c r="B61" s="50" t="s">
        <v>395</v>
      </c>
      <c r="C61" s="29"/>
      <c r="D61" s="29"/>
    </row>
    <row r="62" spans="1:4" ht="14.25">
      <c r="A62" s="12" t="s">
        <v>396</v>
      </c>
      <c r="B62" s="5" t="s">
        <v>397</v>
      </c>
      <c r="C62" s="29"/>
      <c r="D62" s="29"/>
    </row>
    <row r="63" spans="1:4" ht="14.25">
      <c r="A63" s="13" t="s">
        <v>398</v>
      </c>
      <c r="B63" s="5" t="s">
        <v>399</v>
      </c>
      <c r="C63" s="29"/>
      <c r="D63" s="29"/>
    </row>
    <row r="64" spans="1:4" ht="14.25">
      <c r="A64" s="20" t="s">
        <v>400</v>
      </c>
      <c r="B64" s="5" t="s">
        <v>401</v>
      </c>
      <c r="C64" s="29"/>
      <c r="D64" s="29"/>
    </row>
    <row r="65" spans="1:4" ht="14.25">
      <c r="A65" s="20" t="s">
        <v>538</v>
      </c>
      <c r="B65" s="5" t="s">
        <v>402</v>
      </c>
      <c r="C65" s="29"/>
      <c r="D65" s="29"/>
    </row>
    <row r="66" spans="1:4" ht="14.25">
      <c r="A66" s="57" t="s">
        <v>277</v>
      </c>
      <c r="B66" s="57" t="s">
        <v>402</v>
      </c>
      <c r="C66" s="29"/>
      <c r="D66" s="29"/>
    </row>
    <row r="67" spans="1:4" ht="14.25">
      <c r="A67" s="57" t="s">
        <v>278</v>
      </c>
      <c r="B67" s="57" t="s">
        <v>402</v>
      </c>
      <c r="C67" s="29"/>
      <c r="D67" s="29"/>
    </row>
    <row r="68" spans="1:4" ht="14.25">
      <c r="A68" s="58" t="s">
        <v>279</v>
      </c>
      <c r="B68" s="58" t="s">
        <v>402</v>
      </c>
      <c r="C68" s="29"/>
      <c r="D68" s="29"/>
    </row>
    <row r="69" spans="1:4" ht="14.25">
      <c r="A69" s="49" t="s">
        <v>556</v>
      </c>
      <c r="B69" s="50" t="s">
        <v>403</v>
      </c>
      <c r="C69" s="29"/>
      <c r="D69" s="29"/>
    </row>
  </sheetData>
  <sheetProtection/>
  <mergeCells count="2">
    <mergeCell ref="A2:D2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19.57421875" style="0" customWidth="1"/>
  </cols>
  <sheetData>
    <row r="1" spans="1:4" s="195" customFormat="1" ht="23.25" customHeight="1">
      <c r="A1" s="386" t="s">
        <v>821</v>
      </c>
      <c r="B1" s="386"/>
      <c r="C1" s="386"/>
      <c r="D1" s="386"/>
    </row>
    <row r="2" spans="1:4" ht="25.5" customHeight="1">
      <c r="A2" s="403" t="s">
        <v>768</v>
      </c>
      <c r="B2" s="399"/>
      <c r="C2" s="399"/>
      <c r="D2" s="399"/>
    </row>
    <row r="3" spans="1:4" ht="21.75" customHeight="1">
      <c r="A3" s="88"/>
      <c r="B3" s="71"/>
      <c r="C3" s="71"/>
      <c r="D3" s="71"/>
    </row>
    <row r="4" spans="1:4" ht="20.25" customHeight="1">
      <c r="A4" s="4" t="s">
        <v>1</v>
      </c>
      <c r="D4" s="198" t="s">
        <v>792</v>
      </c>
    </row>
    <row r="5" spans="1:4" ht="14.25">
      <c r="A5" s="45" t="s">
        <v>665</v>
      </c>
      <c r="B5" s="3" t="s">
        <v>105</v>
      </c>
      <c r="C5" s="85" t="s">
        <v>39</v>
      </c>
      <c r="D5" s="45" t="s">
        <v>40</v>
      </c>
    </row>
    <row r="6" spans="1:4" ht="26.25" customHeight="1">
      <c r="A6" s="86" t="s">
        <v>37</v>
      </c>
      <c r="B6" s="5" t="s">
        <v>263</v>
      </c>
      <c r="C6" s="122"/>
      <c r="D6" s="122"/>
    </row>
    <row r="7" spans="1:4" ht="26.25" customHeight="1">
      <c r="A7" s="86" t="s">
        <v>38</v>
      </c>
      <c r="B7" s="5" t="s">
        <v>263</v>
      </c>
      <c r="C7" s="122"/>
      <c r="D7" s="122"/>
    </row>
    <row r="8" spans="1:4" ht="22.5" customHeight="1">
      <c r="A8" s="45" t="s">
        <v>41</v>
      </c>
      <c r="B8" s="45"/>
      <c r="C8" s="122"/>
      <c r="D8" s="122"/>
    </row>
  </sheetData>
  <sheetProtection/>
  <mergeCells count="2">
    <mergeCell ref="A2:D2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zoomScalePageLayoutView="0" workbookViewId="0" topLeftCell="A22">
      <selection activeCell="E36" sqref="E36"/>
    </sheetView>
  </sheetViews>
  <sheetFormatPr defaultColWidth="9.140625" defaultRowHeight="15"/>
  <cols>
    <col min="1" max="1" width="100.00390625" style="0" customWidth="1"/>
    <col min="3" max="3" width="19.8515625" style="0" bestFit="1" customWidth="1"/>
  </cols>
  <sheetData>
    <row r="1" spans="1:4" s="196" customFormat="1" ht="28.5" customHeight="1">
      <c r="A1" s="386" t="s">
        <v>821</v>
      </c>
      <c r="B1" s="386"/>
      <c r="C1" s="386"/>
      <c r="D1" s="386"/>
    </row>
    <row r="2" spans="1:3" ht="26.25" customHeight="1">
      <c r="A2" s="394" t="s">
        <v>767</v>
      </c>
      <c r="B2" s="400"/>
      <c r="C2" s="400"/>
    </row>
    <row r="3" spans="1:3" ht="18.75" customHeight="1">
      <c r="A3" s="88"/>
      <c r="B3" s="90"/>
      <c r="C3" s="90"/>
    </row>
    <row r="4" spans="1:3" ht="23.25" customHeight="1">
      <c r="A4" s="4" t="s">
        <v>1</v>
      </c>
      <c r="C4" s="198" t="s">
        <v>791</v>
      </c>
    </row>
    <row r="5" spans="1:3" ht="26.25">
      <c r="A5" s="45" t="s">
        <v>665</v>
      </c>
      <c r="B5" s="3" t="s">
        <v>105</v>
      </c>
      <c r="C5" s="87" t="s">
        <v>42</v>
      </c>
    </row>
    <row r="6" spans="1:3" ht="14.25">
      <c r="A6" s="12" t="s">
        <v>415</v>
      </c>
      <c r="B6" s="6" t="s">
        <v>184</v>
      </c>
      <c r="C6" s="29"/>
    </row>
    <row r="7" spans="1:3" ht="14.25">
      <c r="A7" s="12" t="s">
        <v>416</v>
      </c>
      <c r="B7" s="6" t="s">
        <v>184</v>
      </c>
      <c r="C7" s="29"/>
    </row>
    <row r="8" spans="1:3" ht="14.25">
      <c r="A8" s="12" t="s">
        <v>417</v>
      </c>
      <c r="B8" s="6" t="s">
        <v>184</v>
      </c>
      <c r="C8" s="29"/>
    </row>
    <row r="9" spans="1:3" ht="14.25">
      <c r="A9" s="12" t="s">
        <v>418</v>
      </c>
      <c r="B9" s="6" t="s">
        <v>184</v>
      </c>
      <c r="C9" s="29"/>
    </row>
    <row r="10" spans="1:3" ht="14.25">
      <c r="A10" s="13" t="s">
        <v>419</v>
      </c>
      <c r="B10" s="6" t="s">
        <v>184</v>
      </c>
      <c r="C10" s="29"/>
    </row>
    <row r="11" spans="1:3" ht="14.25">
      <c r="A11" s="13" t="s">
        <v>420</v>
      </c>
      <c r="B11" s="6" t="s">
        <v>184</v>
      </c>
      <c r="C11" s="29"/>
    </row>
    <row r="12" spans="1:3" ht="14.25">
      <c r="A12" s="15" t="s">
        <v>49</v>
      </c>
      <c r="B12" s="14" t="s">
        <v>184</v>
      </c>
      <c r="C12" s="29"/>
    </row>
    <row r="13" spans="1:3" ht="14.25">
      <c r="A13" s="12" t="s">
        <v>421</v>
      </c>
      <c r="B13" s="6" t="s">
        <v>185</v>
      </c>
      <c r="C13" s="29"/>
    </row>
    <row r="14" spans="1:3" ht="14.25">
      <c r="A14" s="16" t="s">
        <v>48</v>
      </c>
      <c r="B14" s="14" t="s">
        <v>185</v>
      </c>
      <c r="C14" s="29"/>
    </row>
    <row r="15" spans="1:3" ht="14.25">
      <c r="A15" s="12" t="s">
        <v>422</v>
      </c>
      <c r="B15" s="6" t="s">
        <v>186</v>
      </c>
      <c r="C15" s="29"/>
    </row>
    <row r="16" spans="1:3" ht="14.25">
      <c r="A16" s="12" t="s">
        <v>423</v>
      </c>
      <c r="B16" s="6" t="s">
        <v>186</v>
      </c>
      <c r="C16" s="29"/>
    </row>
    <row r="17" spans="1:3" ht="14.25">
      <c r="A17" s="13" t="s">
        <v>424</v>
      </c>
      <c r="B17" s="6" t="s">
        <v>186</v>
      </c>
      <c r="C17" s="29"/>
    </row>
    <row r="18" spans="1:3" ht="14.25">
      <c r="A18" s="13" t="s">
        <v>425</v>
      </c>
      <c r="B18" s="6" t="s">
        <v>186</v>
      </c>
      <c r="C18" s="29"/>
    </row>
    <row r="19" spans="1:3" ht="14.25">
      <c r="A19" s="13" t="s">
        <v>426</v>
      </c>
      <c r="B19" s="6" t="s">
        <v>186</v>
      </c>
      <c r="C19" s="29"/>
    </row>
    <row r="20" spans="1:3" ht="26.25">
      <c r="A20" s="17" t="s">
        <v>427</v>
      </c>
      <c r="B20" s="6" t="s">
        <v>186</v>
      </c>
      <c r="C20" s="29"/>
    </row>
    <row r="21" spans="1:3" ht="14.25">
      <c r="A21" s="11" t="s">
        <v>47</v>
      </c>
      <c r="B21" s="14" t="s">
        <v>186</v>
      </c>
      <c r="C21" s="29"/>
    </row>
    <row r="22" spans="1:3" ht="14.25">
      <c r="A22" s="12" t="s">
        <v>428</v>
      </c>
      <c r="B22" s="6" t="s">
        <v>187</v>
      </c>
      <c r="C22" s="29"/>
    </row>
    <row r="23" spans="1:3" ht="14.25">
      <c r="A23" s="12" t="s">
        <v>429</v>
      </c>
      <c r="B23" s="6" t="s">
        <v>187</v>
      </c>
      <c r="C23" s="29"/>
    </row>
    <row r="24" spans="1:3" ht="14.25">
      <c r="A24" s="11" t="s">
        <v>46</v>
      </c>
      <c r="B24" s="8" t="s">
        <v>187</v>
      </c>
      <c r="C24" s="29"/>
    </row>
    <row r="25" spans="1:3" ht="14.25">
      <c r="A25" s="12" t="s">
        <v>430</v>
      </c>
      <c r="B25" s="6" t="s">
        <v>188</v>
      </c>
      <c r="C25" s="29"/>
    </row>
    <row r="26" spans="1:3" ht="14.25">
      <c r="A26" s="12" t="s">
        <v>431</v>
      </c>
      <c r="B26" s="6" t="s">
        <v>188</v>
      </c>
      <c r="C26" s="29"/>
    </row>
    <row r="27" spans="1:3" ht="14.25">
      <c r="A27" s="13" t="s">
        <v>432</v>
      </c>
      <c r="B27" s="6" t="s">
        <v>188</v>
      </c>
      <c r="C27" s="29"/>
    </row>
    <row r="28" spans="1:3" ht="14.25">
      <c r="A28" s="13" t="s">
        <v>433</v>
      </c>
      <c r="B28" s="6" t="s">
        <v>188</v>
      </c>
      <c r="C28" s="29"/>
    </row>
    <row r="29" spans="1:3" ht="14.25">
      <c r="A29" s="13" t="s">
        <v>434</v>
      </c>
      <c r="B29" s="6" t="s">
        <v>188</v>
      </c>
      <c r="C29" s="29"/>
    </row>
    <row r="30" spans="1:3" ht="14.25">
      <c r="A30" s="13" t="s">
        <v>435</v>
      </c>
      <c r="B30" s="6" t="s">
        <v>188</v>
      </c>
      <c r="C30" s="29"/>
    </row>
    <row r="31" spans="1:3" ht="14.25">
      <c r="A31" s="13" t="s">
        <v>436</v>
      </c>
      <c r="B31" s="6" t="s">
        <v>188</v>
      </c>
      <c r="C31" s="29"/>
    </row>
    <row r="32" spans="1:3" ht="14.25">
      <c r="A32" s="13" t="s">
        <v>437</v>
      </c>
      <c r="B32" s="6" t="s">
        <v>188</v>
      </c>
      <c r="C32" s="29"/>
    </row>
    <row r="33" spans="1:3" ht="14.25">
      <c r="A33" s="13" t="s">
        <v>438</v>
      </c>
      <c r="B33" s="6" t="s">
        <v>188</v>
      </c>
      <c r="C33" s="29"/>
    </row>
    <row r="34" spans="1:3" ht="14.25">
      <c r="A34" s="13" t="s">
        <v>439</v>
      </c>
      <c r="B34" s="6" t="s">
        <v>188</v>
      </c>
      <c r="C34" s="29"/>
    </row>
    <row r="35" spans="1:3" ht="26.25">
      <c r="A35" s="13" t="s">
        <v>440</v>
      </c>
      <c r="B35" s="6" t="s">
        <v>188</v>
      </c>
      <c r="C35" s="29"/>
    </row>
    <row r="36" spans="1:3" ht="26.25">
      <c r="A36" s="13" t="s">
        <v>441</v>
      </c>
      <c r="B36" s="6" t="s">
        <v>188</v>
      </c>
      <c r="C36" s="122">
        <v>1393000</v>
      </c>
    </row>
    <row r="37" spans="1:3" ht="14.25">
      <c r="A37" s="11" t="s">
        <v>442</v>
      </c>
      <c r="B37" s="14" t="s">
        <v>188</v>
      </c>
      <c r="C37" s="122">
        <f>SUM(C25:C36)</f>
        <v>1393000</v>
      </c>
    </row>
    <row r="38" spans="1:3" ht="15">
      <c r="A38" s="273" t="s">
        <v>443</v>
      </c>
      <c r="B38" s="9" t="s">
        <v>189</v>
      </c>
      <c r="C38" s="274">
        <f>SUM(C37)</f>
        <v>1393000</v>
      </c>
    </row>
  </sheetData>
  <sheetProtection/>
  <mergeCells count="2">
    <mergeCell ref="A2:C2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5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277" customWidth="1"/>
  </cols>
  <sheetData>
    <row r="1" spans="1:4" s="193" customFormat="1" ht="27" customHeight="1">
      <c r="A1" s="386" t="s">
        <v>821</v>
      </c>
      <c r="B1" s="386"/>
      <c r="C1" s="386"/>
      <c r="D1" s="386"/>
    </row>
    <row r="2" spans="1:3" ht="27" customHeight="1">
      <c r="A2" s="394" t="s">
        <v>769</v>
      </c>
      <c r="B2" s="399"/>
      <c r="C2" s="399"/>
    </row>
    <row r="3" spans="1:3" ht="19.5" customHeight="1">
      <c r="A3" s="70"/>
      <c r="B3" s="71"/>
      <c r="C3" s="275"/>
    </row>
    <row r="4" spans="1:3" ht="14.25">
      <c r="A4" s="4" t="s">
        <v>1</v>
      </c>
      <c r="C4" s="198" t="s">
        <v>790</v>
      </c>
    </row>
    <row r="5" spans="1:3" ht="26.25">
      <c r="A5" s="45" t="s">
        <v>665</v>
      </c>
      <c r="B5" s="3" t="s">
        <v>105</v>
      </c>
      <c r="C5" s="276" t="s">
        <v>42</v>
      </c>
    </row>
    <row r="6" spans="1:3" ht="14.25">
      <c r="A6" s="13" t="s">
        <v>613</v>
      </c>
      <c r="B6" s="6" t="s">
        <v>195</v>
      </c>
      <c r="C6" s="122"/>
    </row>
    <row r="7" spans="1:3" ht="14.25">
      <c r="A7" s="13" t="s">
        <v>614</v>
      </c>
      <c r="B7" s="6" t="s">
        <v>195</v>
      </c>
      <c r="C7" s="122"/>
    </row>
    <row r="8" spans="1:3" ht="14.25">
      <c r="A8" s="13" t="s">
        <v>615</v>
      </c>
      <c r="B8" s="6" t="s">
        <v>195</v>
      </c>
      <c r="C8" s="122"/>
    </row>
    <row r="9" spans="1:3" ht="14.25">
      <c r="A9" s="13" t="s">
        <v>616</v>
      </c>
      <c r="B9" s="6" t="s">
        <v>195</v>
      </c>
      <c r="C9" s="122"/>
    </row>
    <row r="10" spans="1:3" ht="14.25">
      <c r="A10" s="13" t="s">
        <v>617</v>
      </c>
      <c r="B10" s="6" t="s">
        <v>195</v>
      </c>
      <c r="C10" s="122"/>
    </row>
    <row r="11" spans="1:3" ht="14.25">
      <c r="A11" s="13" t="s">
        <v>618</v>
      </c>
      <c r="B11" s="6" t="s">
        <v>195</v>
      </c>
      <c r="C11" s="122"/>
    </row>
    <row r="12" spans="1:3" ht="14.25">
      <c r="A12" s="13" t="s">
        <v>619</v>
      </c>
      <c r="B12" s="6" t="s">
        <v>195</v>
      </c>
      <c r="C12" s="122"/>
    </row>
    <row r="13" spans="1:3" ht="14.25">
      <c r="A13" s="13" t="s">
        <v>620</v>
      </c>
      <c r="B13" s="6" t="s">
        <v>195</v>
      </c>
      <c r="C13" s="122"/>
    </row>
    <row r="14" spans="1:3" ht="14.25">
      <c r="A14" s="13" t="s">
        <v>621</v>
      </c>
      <c r="B14" s="6" t="s">
        <v>195</v>
      </c>
      <c r="C14" s="122"/>
    </row>
    <row r="15" spans="1:3" ht="14.25">
      <c r="A15" s="13" t="s">
        <v>622</v>
      </c>
      <c r="B15" s="6" t="s">
        <v>195</v>
      </c>
      <c r="C15" s="122"/>
    </row>
    <row r="16" spans="1:3" ht="26.25">
      <c r="A16" s="11" t="s">
        <v>444</v>
      </c>
      <c r="B16" s="8" t="s">
        <v>195</v>
      </c>
      <c r="C16" s="122"/>
    </row>
    <row r="17" spans="1:3" ht="14.25">
      <c r="A17" s="13" t="s">
        <v>613</v>
      </c>
      <c r="B17" s="6" t="s">
        <v>196</v>
      </c>
      <c r="C17" s="122"/>
    </row>
    <row r="18" spans="1:3" ht="14.25">
      <c r="A18" s="13" t="s">
        <v>614</v>
      </c>
      <c r="B18" s="6" t="s">
        <v>196</v>
      </c>
      <c r="C18" s="122"/>
    </row>
    <row r="19" spans="1:3" ht="14.25">
      <c r="A19" s="13" t="s">
        <v>615</v>
      </c>
      <c r="B19" s="6" t="s">
        <v>196</v>
      </c>
      <c r="C19" s="122"/>
    </row>
    <row r="20" spans="1:3" ht="14.25">
      <c r="A20" s="13" t="s">
        <v>616</v>
      </c>
      <c r="B20" s="6" t="s">
        <v>196</v>
      </c>
      <c r="C20" s="122"/>
    </row>
    <row r="21" spans="1:3" ht="14.25">
      <c r="A21" s="13" t="s">
        <v>617</v>
      </c>
      <c r="B21" s="6" t="s">
        <v>196</v>
      </c>
      <c r="C21" s="122"/>
    </row>
    <row r="22" spans="1:3" ht="14.25">
      <c r="A22" s="13" t="s">
        <v>618</v>
      </c>
      <c r="B22" s="6" t="s">
        <v>196</v>
      </c>
      <c r="C22" s="122"/>
    </row>
    <row r="23" spans="1:3" ht="14.25">
      <c r="A23" s="13" t="s">
        <v>619</v>
      </c>
      <c r="B23" s="6" t="s">
        <v>196</v>
      </c>
      <c r="C23" s="122"/>
    </row>
    <row r="24" spans="1:3" ht="14.25">
      <c r="A24" s="13" t="s">
        <v>620</v>
      </c>
      <c r="B24" s="6" t="s">
        <v>196</v>
      </c>
      <c r="C24" s="122"/>
    </row>
    <row r="25" spans="1:3" ht="14.25">
      <c r="A25" s="13" t="s">
        <v>621</v>
      </c>
      <c r="B25" s="6" t="s">
        <v>196</v>
      </c>
      <c r="C25" s="122"/>
    </row>
    <row r="26" spans="1:3" ht="14.25">
      <c r="A26" s="13" t="s">
        <v>622</v>
      </c>
      <c r="B26" s="6" t="s">
        <v>196</v>
      </c>
      <c r="C26" s="122"/>
    </row>
    <row r="27" spans="1:3" ht="26.25">
      <c r="A27" s="11" t="s">
        <v>445</v>
      </c>
      <c r="B27" s="8" t="s">
        <v>196</v>
      </c>
      <c r="C27" s="122"/>
    </row>
    <row r="28" spans="1:3" ht="14.25">
      <c r="A28" s="13" t="s">
        <v>613</v>
      </c>
      <c r="B28" s="6" t="s">
        <v>197</v>
      </c>
      <c r="C28" s="122"/>
    </row>
    <row r="29" spans="1:3" ht="14.25">
      <c r="A29" s="13" t="s">
        <v>614</v>
      </c>
      <c r="B29" s="6" t="s">
        <v>197</v>
      </c>
      <c r="C29" s="122"/>
    </row>
    <row r="30" spans="1:3" ht="14.25">
      <c r="A30" s="13" t="s">
        <v>615</v>
      </c>
      <c r="B30" s="6" t="s">
        <v>197</v>
      </c>
      <c r="C30" s="122"/>
    </row>
    <row r="31" spans="1:3" ht="14.25">
      <c r="A31" s="13" t="s">
        <v>616</v>
      </c>
      <c r="B31" s="6" t="s">
        <v>197</v>
      </c>
      <c r="C31" s="122"/>
    </row>
    <row r="32" spans="1:3" ht="14.25">
      <c r="A32" s="13" t="s">
        <v>617</v>
      </c>
      <c r="B32" s="6" t="s">
        <v>197</v>
      </c>
      <c r="C32" s="122"/>
    </row>
    <row r="33" spans="1:3" ht="14.25">
      <c r="A33" s="13" t="s">
        <v>618</v>
      </c>
      <c r="B33" s="6" t="s">
        <v>197</v>
      </c>
      <c r="C33" s="122"/>
    </row>
    <row r="34" spans="1:3" ht="14.25">
      <c r="A34" s="13" t="s">
        <v>619</v>
      </c>
      <c r="B34" s="6" t="s">
        <v>197</v>
      </c>
      <c r="C34" s="122">
        <v>1540000</v>
      </c>
    </row>
    <row r="35" spans="1:3" ht="14.25">
      <c r="A35" s="13" t="s">
        <v>620</v>
      </c>
      <c r="B35" s="6" t="s">
        <v>197</v>
      </c>
      <c r="C35" s="122">
        <v>30000</v>
      </c>
    </row>
    <row r="36" spans="1:3" ht="14.25">
      <c r="A36" s="13" t="s">
        <v>621</v>
      </c>
      <c r="B36" s="6" t="s">
        <v>197</v>
      </c>
      <c r="C36" s="122"/>
    </row>
    <row r="37" spans="1:3" ht="14.25">
      <c r="A37" s="13" t="s">
        <v>622</v>
      </c>
      <c r="B37" s="6" t="s">
        <v>197</v>
      </c>
      <c r="C37" s="122"/>
    </row>
    <row r="38" spans="1:3" ht="14.25">
      <c r="A38" s="11" t="s">
        <v>446</v>
      </c>
      <c r="B38" s="8" t="s">
        <v>197</v>
      </c>
      <c r="C38" s="122">
        <f>SUM(C28:C37)</f>
        <v>1570000</v>
      </c>
    </row>
    <row r="39" spans="1:3" ht="14.25">
      <c r="A39" s="13" t="s">
        <v>623</v>
      </c>
      <c r="B39" s="5" t="s">
        <v>199</v>
      </c>
      <c r="C39" s="122"/>
    </row>
    <row r="40" spans="1:3" ht="14.25">
      <c r="A40" s="13" t="s">
        <v>624</v>
      </c>
      <c r="B40" s="5" t="s">
        <v>199</v>
      </c>
      <c r="C40" s="122"/>
    </row>
    <row r="41" spans="1:3" ht="14.25">
      <c r="A41" s="13" t="s">
        <v>625</v>
      </c>
      <c r="B41" s="5" t="s">
        <v>199</v>
      </c>
      <c r="C41" s="122"/>
    </row>
    <row r="42" spans="1:3" ht="14.25">
      <c r="A42" s="5" t="s">
        <v>626</v>
      </c>
      <c r="B42" s="5" t="s">
        <v>199</v>
      </c>
      <c r="C42" s="122"/>
    </row>
    <row r="43" spans="1:3" ht="14.25">
      <c r="A43" s="5" t="s">
        <v>627</v>
      </c>
      <c r="B43" s="5" t="s">
        <v>199</v>
      </c>
      <c r="C43" s="122"/>
    </row>
    <row r="44" spans="1:3" ht="14.25">
      <c r="A44" s="5" t="s">
        <v>628</v>
      </c>
      <c r="B44" s="5" t="s">
        <v>199</v>
      </c>
      <c r="C44" s="122"/>
    </row>
    <row r="45" spans="1:3" ht="14.25">
      <c r="A45" s="13" t="s">
        <v>629</v>
      </c>
      <c r="B45" s="5" t="s">
        <v>199</v>
      </c>
      <c r="C45" s="122"/>
    </row>
    <row r="46" spans="1:3" ht="14.25">
      <c r="A46" s="13" t="s">
        <v>630</v>
      </c>
      <c r="B46" s="5" t="s">
        <v>199</v>
      </c>
      <c r="C46" s="122"/>
    </row>
    <row r="47" spans="1:3" ht="14.25">
      <c r="A47" s="13" t="s">
        <v>631</v>
      </c>
      <c r="B47" s="5" t="s">
        <v>199</v>
      </c>
      <c r="C47" s="122"/>
    </row>
    <row r="48" spans="1:3" ht="14.25">
      <c r="A48" s="13" t="s">
        <v>632</v>
      </c>
      <c r="B48" s="5" t="s">
        <v>199</v>
      </c>
      <c r="C48" s="122"/>
    </row>
    <row r="49" spans="1:3" ht="26.25">
      <c r="A49" s="11" t="s">
        <v>447</v>
      </c>
      <c r="B49" s="8" t="s">
        <v>199</v>
      </c>
      <c r="C49" s="122"/>
    </row>
    <row r="50" spans="1:3" ht="14.25">
      <c r="A50" s="13" t="s">
        <v>623</v>
      </c>
      <c r="B50" s="5" t="s">
        <v>204</v>
      </c>
      <c r="C50" s="122"/>
    </row>
    <row r="51" spans="1:3" ht="14.25">
      <c r="A51" s="13" t="s">
        <v>624</v>
      </c>
      <c r="B51" s="5" t="s">
        <v>204</v>
      </c>
      <c r="C51" s="122"/>
    </row>
    <row r="52" spans="1:3" ht="14.25">
      <c r="A52" s="13" t="s">
        <v>625</v>
      </c>
      <c r="B52" s="5" t="s">
        <v>204</v>
      </c>
      <c r="C52" s="122"/>
    </row>
    <row r="53" spans="1:3" ht="14.25">
      <c r="A53" s="5" t="s">
        <v>626</v>
      </c>
      <c r="B53" s="5" t="s">
        <v>204</v>
      </c>
      <c r="C53" s="122"/>
    </row>
    <row r="54" spans="1:3" ht="14.25">
      <c r="A54" s="5" t="s">
        <v>627</v>
      </c>
      <c r="B54" s="5" t="s">
        <v>204</v>
      </c>
      <c r="C54" s="122"/>
    </row>
    <row r="55" spans="1:3" ht="14.25">
      <c r="A55" s="5" t="s">
        <v>628</v>
      </c>
      <c r="B55" s="5" t="s">
        <v>204</v>
      </c>
      <c r="C55" s="122"/>
    </row>
    <row r="56" spans="1:3" ht="14.25">
      <c r="A56" s="13" t="s">
        <v>629</v>
      </c>
      <c r="B56" s="5" t="s">
        <v>204</v>
      </c>
      <c r="C56" s="122">
        <v>60000</v>
      </c>
    </row>
    <row r="57" spans="1:3" ht="14.25">
      <c r="A57" s="13" t="s">
        <v>633</v>
      </c>
      <c r="B57" s="5" t="s">
        <v>204</v>
      </c>
      <c r="C57" s="122"/>
    </row>
    <row r="58" spans="1:3" ht="14.25">
      <c r="A58" s="13" t="s">
        <v>631</v>
      </c>
      <c r="B58" s="5" t="s">
        <v>204</v>
      </c>
      <c r="C58" s="122"/>
    </row>
    <row r="59" spans="1:3" ht="14.25">
      <c r="A59" s="13" t="s">
        <v>632</v>
      </c>
      <c r="B59" s="5" t="s">
        <v>204</v>
      </c>
      <c r="C59" s="122"/>
    </row>
    <row r="60" spans="1:3" ht="14.25">
      <c r="A60" s="15" t="s">
        <v>448</v>
      </c>
      <c r="B60" s="8" t="s">
        <v>204</v>
      </c>
      <c r="C60" s="122">
        <f>SUM(C56:C59)</f>
        <v>60000</v>
      </c>
    </row>
    <row r="61" spans="1:3" ht="14.25">
      <c r="A61" s="13" t="s">
        <v>613</v>
      </c>
      <c r="B61" s="6" t="s">
        <v>232</v>
      </c>
      <c r="C61" s="122"/>
    </row>
    <row r="62" spans="1:3" ht="14.25">
      <c r="A62" s="13" t="s">
        <v>614</v>
      </c>
      <c r="B62" s="6" t="s">
        <v>232</v>
      </c>
      <c r="C62" s="122"/>
    </row>
    <row r="63" spans="1:3" ht="14.25">
      <c r="A63" s="13" t="s">
        <v>615</v>
      </c>
      <c r="B63" s="6" t="s">
        <v>232</v>
      </c>
      <c r="C63" s="122"/>
    </row>
    <row r="64" spans="1:3" ht="14.25">
      <c r="A64" s="13" t="s">
        <v>616</v>
      </c>
      <c r="B64" s="6" t="s">
        <v>232</v>
      </c>
      <c r="C64" s="122"/>
    </row>
    <row r="65" spans="1:3" ht="14.25">
      <c r="A65" s="13" t="s">
        <v>617</v>
      </c>
      <c r="B65" s="6" t="s">
        <v>232</v>
      </c>
      <c r="C65" s="122"/>
    </row>
    <row r="66" spans="1:3" ht="14.25">
      <c r="A66" s="13" t="s">
        <v>618</v>
      </c>
      <c r="B66" s="6" t="s">
        <v>232</v>
      </c>
      <c r="C66" s="122"/>
    </row>
    <row r="67" spans="1:3" ht="14.25">
      <c r="A67" s="13" t="s">
        <v>619</v>
      </c>
      <c r="B67" s="6" t="s">
        <v>232</v>
      </c>
      <c r="C67" s="122"/>
    </row>
    <row r="68" spans="1:3" ht="14.25">
      <c r="A68" s="13" t="s">
        <v>620</v>
      </c>
      <c r="B68" s="6" t="s">
        <v>232</v>
      </c>
      <c r="C68" s="122"/>
    </row>
    <row r="69" spans="1:3" ht="14.25">
      <c r="A69" s="13" t="s">
        <v>621</v>
      </c>
      <c r="B69" s="6" t="s">
        <v>232</v>
      </c>
      <c r="C69" s="122"/>
    </row>
    <row r="70" spans="1:3" ht="14.25">
      <c r="A70" s="13" t="s">
        <v>622</v>
      </c>
      <c r="B70" s="6" t="s">
        <v>232</v>
      </c>
      <c r="C70" s="122"/>
    </row>
    <row r="71" spans="1:3" ht="26.25">
      <c r="A71" s="11" t="s">
        <v>457</v>
      </c>
      <c r="B71" s="8" t="s">
        <v>232</v>
      </c>
      <c r="C71" s="122"/>
    </row>
    <row r="72" spans="1:3" ht="14.25">
      <c r="A72" s="13" t="s">
        <v>613</v>
      </c>
      <c r="B72" s="6" t="s">
        <v>233</v>
      </c>
      <c r="C72" s="122"/>
    </row>
    <row r="73" spans="1:3" ht="14.25">
      <c r="A73" s="13" t="s">
        <v>614</v>
      </c>
      <c r="B73" s="6" t="s">
        <v>233</v>
      </c>
      <c r="C73" s="122"/>
    </row>
    <row r="74" spans="1:3" ht="14.25">
      <c r="A74" s="13" t="s">
        <v>615</v>
      </c>
      <c r="B74" s="6" t="s">
        <v>233</v>
      </c>
      <c r="C74" s="122"/>
    </row>
    <row r="75" spans="1:3" ht="14.25">
      <c r="A75" s="13" t="s">
        <v>616</v>
      </c>
      <c r="B75" s="6" t="s">
        <v>233</v>
      </c>
      <c r="C75" s="122"/>
    </row>
    <row r="76" spans="1:3" ht="14.25">
      <c r="A76" s="13" t="s">
        <v>617</v>
      </c>
      <c r="B76" s="6" t="s">
        <v>233</v>
      </c>
      <c r="C76" s="122"/>
    </row>
    <row r="77" spans="1:3" ht="14.25">
      <c r="A77" s="13" t="s">
        <v>618</v>
      </c>
      <c r="B77" s="6" t="s">
        <v>233</v>
      </c>
      <c r="C77" s="122"/>
    </row>
    <row r="78" spans="1:3" ht="14.25">
      <c r="A78" s="13" t="s">
        <v>619</v>
      </c>
      <c r="B78" s="6" t="s">
        <v>233</v>
      </c>
      <c r="C78" s="122"/>
    </row>
    <row r="79" spans="1:3" ht="14.25">
      <c r="A79" s="13" t="s">
        <v>620</v>
      </c>
      <c r="B79" s="6" t="s">
        <v>233</v>
      </c>
      <c r="C79" s="122"/>
    </row>
    <row r="80" spans="1:3" ht="14.25">
      <c r="A80" s="13" t="s">
        <v>621</v>
      </c>
      <c r="B80" s="6" t="s">
        <v>233</v>
      </c>
      <c r="C80" s="122"/>
    </row>
    <row r="81" spans="1:3" ht="14.25">
      <c r="A81" s="13" t="s">
        <v>622</v>
      </c>
      <c r="B81" s="6" t="s">
        <v>233</v>
      </c>
      <c r="C81" s="122"/>
    </row>
    <row r="82" spans="1:3" ht="26.25">
      <c r="A82" s="11" t="s">
        <v>456</v>
      </c>
      <c r="B82" s="8" t="s">
        <v>233</v>
      </c>
      <c r="C82" s="122"/>
    </row>
    <row r="83" spans="1:3" ht="14.25">
      <c r="A83" s="13" t="s">
        <v>613</v>
      </c>
      <c r="B83" s="6" t="s">
        <v>234</v>
      </c>
      <c r="C83" s="122"/>
    </row>
    <row r="84" spans="1:3" ht="14.25">
      <c r="A84" s="13" t="s">
        <v>614</v>
      </c>
      <c r="B84" s="6" t="s">
        <v>234</v>
      </c>
      <c r="C84" s="122"/>
    </row>
    <row r="85" spans="1:3" ht="14.25">
      <c r="A85" s="13" t="s">
        <v>615</v>
      </c>
      <c r="B85" s="6" t="s">
        <v>234</v>
      </c>
      <c r="C85" s="122"/>
    </row>
    <row r="86" spans="1:3" ht="14.25">
      <c r="A86" s="13" t="s">
        <v>616</v>
      </c>
      <c r="B86" s="6" t="s">
        <v>234</v>
      </c>
      <c r="C86" s="122"/>
    </row>
    <row r="87" spans="1:3" ht="14.25">
      <c r="A87" s="13" t="s">
        <v>617</v>
      </c>
      <c r="B87" s="6" t="s">
        <v>234</v>
      </c>
      <c r="C87" s="122"/>
    </row>
    <row r="88" spans="1:3" ht="14.25">
      <c r="A88" s="13" t="s">
        <v>618</v>
      </c>
      <c r="B88" s="6" t="s">
        <v>234</v>
      </c>
      <c r="C88" s="122"/>
    </row>
    <row r="89" spans="1:3" ht="14.25">
      <c r="A89" s="13" t="s">
        <v>619</v>
      </c>
      <c r="B89" s="6" t="s">
        <v>234</v>
      </c>
      <c r="C89" s="122"/>
    </row>
    <row r="90" spans="1:3" ht="14.25">
      <c r="A90" s="13" t="s">
        <v>620</v>
      </c>
      <c r="B90" s="6" t="s">
        <v>234</v>
      </c>
      <c r="C90" s="122"/>
    </row>
    <row r="91" spans="1:3" ht="14.25">
      <c r="A91" s="13" t="s">
        <v>621</v>
      </c>
      <c r="B91" s="6" t="s">
        <v>234</v>
      </c>
      <c r="C91" s="122"/>
    </row>
    <row r="92" spans="1:3" ht="14.25">
      <c r="A92" s="13" t="s">
        <v>622</v>
      </c>
      <c r="B92" s="6" t="s">
        <v>234</v>
      </c>
      <c r="C92" s="122"/>
    </row>
    <row r="93" spans="1:3" ht="14.25">
      <c r="A93" s="11" t="s">
        <v>455</v>
      </c>
      <c r="B93" s="8" t="s">
        <v>234</v>
      </c>
      <c r="C93" s="122"/>
    </row>
    <row r="94" spans="1:3" ht="14.25">
      <c r="A94" s="13" t="s">
        <v>623</v>
      </c>
      <c r="B94" s="5" t="s">
        <v>236</v>
      </c>
      <c r="C94" s="122"/>
    </row>
    <row r="95" spans="1:3" ht="14.25">
      <c r="A95" s="13" t="s">
        <v>624</v>
      </c>
      <c r="B95" s="6" t="s">
        <v>236</v>
      </c>
      <c r="C95" s="122"/>
    </row>
    <row r="96" spans="1:3" ht="14.25">
      <c r="A96" s="13" t="s">
        <v>625</v>
      </c>
      <c r="B96" s="5" t="s">
        <v>236</v>
      </c>
      <c r="C96" s="122"/>
    </row>
    <row r="97" spans="1:3" ht="14.25">
      <c r="A97" s="5" t="s">
        <v>626</v>
      </c>
      <c r="B97" s="6" t="s">
        <v>236</v>
      </c>
      <c r="C97" s="122"/>
    </row>
    <row r="98" spans="1:3" ht="14.25">
      <c r="A98" s="5" t="s">
        <v>627</v>
      </c>
      <c r="B98" s="5" t="s">
        <v>236</v>
      </c>
      <c r="C98" s="122"/>
    </row>
    <row r="99" spans="1:3" ht="14.25">
      <c r="A99" s="5" t="s">
        <v>628</v>
      </c>
      <c r="B99" s="6" t="s">
        <v>236</v>
      </c>
      <c r="C99" s="122"/>
    </row>
    <row r="100" spans="1:3" ht="14.25">
      <c r="A100" s="13" t="s">
        <v>629</v>
      </c>
      <c r="B100" s="5" t="s">
        <v>236</v>
      </c>
      <c r="C100" s="122"/>
    </row>
    <row r="101" spans="1:3" ht="14.25">
      <c r="A101" s="13" t="s">
        <v>633</v>
      </c>
      <c r="B101" s="6" t="s">
        <v>236</v>
      </c>
      <c r="C101" s="122"/>
    </row>
    <row r="102" spans="1:3" ht="14.25">
      <c r="A102" s="13" t="s">
        <v>631</v>
      </c>
      <c r="B102" s="5" t="s">
        <v>236</v>
      </c>
      <c r="C102" s="122"/>
    </row>
    <row r="103" spans="1:3" ht="14.25">
      <c r="A103" s="13" t="s">
        <v>632</v>
      </c>
      <c r="B103" s="6" t="s">
        <v>236</v>
      </c>
      <c r="C103" s="122"/>
    </row>
    <row r="104" spans="1:3" ht="26.25">
      <c r="A104" s="11" t="s">
        <v>454</v>
      </c>
      <c r="B104" s="8" t="s">
        <v>236</v>
      </c>
      <c r="C104" s="122"/>
    </row>
    <row r="105" spans="1:3" ht="14.25">
      <c r="A105" s="13" t="s">
        <v>623</v>
      </c>
      <c r="B105" s="5" t="s">
        <v>239</v>
      </c>
      <c r="C105" s="122"/>
    </row>
    <row r="106" spans="1:3" ht="14.25">
      <c r="A106" s="13" t="s">
        <v>624</v>
      </c>
      <c r="B106" s="5" t="s">
        <v>239</v>
      </c>
      <c r="C106" s="122"/>
    </row>
    <row r="107" spans="1:3" ht="14.25">
      <c r="A107" s="13" t="s">
        <v>625</v>
      </c>
      <c r="B107" s="5" t="s">
        <v>239</v>
      </c>
      <c r="C107" s="122"/>
    </row>
    <row r="108" spans="1:3" ht="14.25">
      <c r="A108" s="5" t="s">
        <v>626</v>
      </c>
      <c r="B108" s="5" t="s">
        <v>239</v>
      </c>
      <c r="C108" s="122"/>
    </row>
    <row r="109" spans="1:3" ht="14.25">
      <c r="A109" s="5" t="s">
        <v>627</v>
      </c>
      <c r="B109" s="5" t="s">
        <v>239</v>
      </c>
      <c r="C109" s="122"/>
    </row>
    <row r="110" spans="1:3" ht="14.25">
      <c r="A110" s="5" t="s">
        <v>628</v>
      </c>
      <c r="B110" s="5" t="s">
        <v>239</v>
      </c>
      <c r="C110" s="122"/>
    </row>
    <row r="111" spans="1:3" ht="14.25">
      <c r="A111" s="13" t="s">
        <v>629</v>
      </c>
      <c r="B111" s="5" t="s">
        <v>239</v>
      </c>
      <c r="C111" s="122"/>
    </row>
    <row r="112" spans="1:3" ht="14.25">
      <c r="A112" s="13" t="s">
        <v>633</v>
      </c>
      <c r="B112" s="5" t="s">
        <v>239</v>
      </c>
      <c r="C112" s="122"/>
    </row>
    <row r="113" spans="1:3" ht="14.25">
      <c r="A113" s="13" t="s">
        <v>631</v>
      </c>
      <c r="B113" s="5" t="s">
        <v>239</v>
      </c>
      <c r="C113" s="122"/>
    </row>
    <row r="114" spans="1:3" ht="14.25">
      <c r="A114" s="13" t="s">
        <v>632</v>
      </c>
      <c r="B114" s="5" t="s">
        <v>239</v>
      </c>
      <c r="C114" s="122"/>
    </row>
    <row r="115" spans="1:3" ht="14.25">
      <c r="A115" s="15" t="s">
        <v>493</v>
      </c>
      <c r="B115" s="8" t="s">
        <v>239</v>
      </c>
      <c r="C115" s="122"/>
    </row>
  </sheetData>
  <sheetProtection/>
  <mergeCells count="2">
    <mergeCell ref="A2:C2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2"/>
  <sheetViews>
    <sheetView zoomScale="110" zoomScaleNormal="110" workbookViewId="0" topLeftCell="A4">
      <selection activeCell="H6" sqref="H6"/>
    </sheetView>
  </sheetViews>
  <sheetFormatPr defaultColWidth="9.140625" defaultRowHeight="15"/>
  <cols>
    <col min="1" max="1" width="56.28125" style="182" customWidth="1"/>
    <col min="2" max="2" width="21.7109375" style="176" customWidth="1"/>
    <col min="3" max="3" width="14.28125" style="176" hidden="1" customWidth="1"/>
    <col min="4" max="4" width="12.421875" style="176" hidden="1" customWidth="1"/>
    <col min="5" max="6" width="11.00390625" style="176" customWidth="1"/>
    <col min="7" max="7" width="11.8515625" style="176" customWidth="1"/>
    <col min="8" max="16384" width="9.140625" style="176" customWidth="1"/>
  </cols>
  <sheetData>
    <row r="1" spans="1:7" ht="24.75" customHeight="1">
      <c r="A1" s="174" t="s">
        <v>728</v>
      </c>
      <c r="B1" s="174"/>
      <c r="C1" s="174"/>
      <c r="D1" s="174"/>
      <c r="E1" s="174"/>
      <c r="F1" s="174"/>
      <c r="G1" s="175"/>
    </row>
    <row r="2" spans="1:7" ht="24.75" customHeight="1">
      <c r="A2" s="404" t="s">
        <v>832</v>
      </c>
      <c r="B2" s="404"/>
      <c r="C2" s="404"/>
      <c r="D2" s="404"/>
      <c r="E2" s="404"/>
      <c r="F2" s="404"/>
      <c r="G2" s="404"/>
    </row>
    <row r="3" spans="1:4" ht="24.75" customHeight="1">
      <c r="A3" s="177"/>
      <c r="B3" s="205" t="s">
        <v>789</v>
      </c>
      <c r="C3" s="177"/>
      <c r="D3" s="177"/>
    </row>
    <row r="4" spans="1:4" ht="23.25" customHeight="1" thickBot="1">
      <c r="A4" s="176"/>
      <c r="B4" s="405" t="s">
        <v>761</v>
      </c>
      <c r="C4" s="405"/>
      <c r="D4" s="405"/>
    </row>
    <row r="5" spans="1:4" s="178" customFormat="1" ht="48.75" customHeight="1" thickBot="1">
      <c r="A5" s="206" t="s">
        <v>665</v>
      </c>
      <c r="B5" s="207" t="s">
        <v>762</v>
      </c>
      <c r="C5" s="207" t="s">
        <v>719</v>
      </c>
      <c r="D5" s="207" t="s">
        <v>720</v>
      </c>
    </row>
    <row r="6" spans="1:4" s="179" customFormat="1" ht="15" customHeight="1" thickBot="1">
      <c r="A6" s="208">
        <v>1</v>
      </c>
      <c r="B6" s="209">
        <v>2</v>
      </c>
      <c r="C6" s="210">
        <v>3</v>
      </c>
      <c r="D6" s="211">
        <v>4</v>
      </c>
    </row>
    <row r="7" spans="1:4" ht="18" customHeight="1">
      <c r="A7" s="212" t="s">
        <v>446</v>
      </c>
      <c r="B7" s="213">
        <f>SUM(B8:B15)</f>
        <v>1570000</v>
      </c>
      <c r="C7" s="213">
        <f>SUM(C8:C9)</f>
        <v>409</v>
      </c>
      <c r="D7" s="214">
        <f>C7/B7*100</f>
        <v>0.026050955414012734</v>
      </c>
    </row>
    <row r="8" spans="1:4" ht="18" customHeight="1">
      <c r="A8" s="215" t="s">
        <v>729</v>
      </c>
      <c r="B8" s="216">
        <v>170000</v>
      </c>
      <c r="C8" s="217">
        <v>198</v>
      </c>
      <c r="D8" s="218"/>
    </row>
    <row r="9" spans="1:4" ht="18" customHeight="1">
      <c r="A9" s="215" t="s">
        <v>721</v>
      </c>
      <c r="B9" s="219">
        <v>97000</v>
      </c>
      <c r="C9" s="217">
        <v>211</v>
      </c>
      <c r="D9" s="218"/>
    </row>
    <row r="10" spans="1:4" ht="18" customHeight="1">
      <c r="A10" s="215" t="s">
        <v>763</v>
      </c>
      <c r="B10" s="219">
        <v>13000</v>
      </c>
      <c r="C10" s="217"/>
      <c r="D10" s="218"/>
    </row>
    <row r="11" spans="1:4" ht="18" customHeight="1">
      <c r="A11" s="220" t="s">
        <v>731</v>
      </c>
      <c r="B11" s="219">
        <v>30000</v>
      </c>
      <c r="C11" s="217"/>
      <c r="D11" s="218"/>
    </row>
    <row r="12" spans="1:7" ht="18" customHeight="1">
      <c r="A12" s="215" t="s">
        <v>730</v>
      </c>
      <c r="B12" s="219">
        <v>1100000</v>
      </c>
      <c r="C12" s="217"/>
      <c r="D12" s="218"/>
      <c r="G12" s="176">
        <f>B12+B10+B9+B8</f>
        <v>1380000</v>
      </c>
    </row>
    <row r="13" spans="1:4" ht="18" customHeight="1">
      <c r="A13" s="215" t="s">
        <v>826</v>
      </c>
      <c r="B13" s="219">
        <v>50000</v>
      </c>
      <c r="C13" s="217"/>
      <c r="D13" s="218"/>
    </row>
    <row r="14" spans="1:4" ht="18" customHeight="1">
      <c r="A14" s="220" t="s">
        <v>732</v>
      </c>
      <c r="B14" s="219">
        <v>50000</v>
      </c>
      <c r="C14" s="217"/>
      <c r="D14" s="218"/>
    </row>
    <row r="15" spans="1:4" s="180" customFormat="1" ht="18" customHeight="1">
      <c r="A15" s="212" t="s">
        <v>722</v>
      </c>
      <c r="B15" s="213">
        <v>60000</v>
      </c>
      <c r="C15" s="213" t="e">
        <f>#REF!+#REF!+#REF!+C16+#REF!+#REF!+#REF!+#REF!+#REF!+#REF!+#REF!</f>
        <v>#REF!</v>
      </c>
      <c r="D15" s="214" t="e">
        <f>C15/B15*100</f>
        <v>#REF!</v>
      </c>
    </row>
    <row r="16" spans="1:4" ht="18" customHeight="1">
      <c r="A16" s="220" t="s">
        <v>825</v>
      </c>
      <c r="B16" s="219">
        <v>60000</v>
      </c>
      <c r="C16" s="217">
        <v>1100</v>
      </c>
      <c r="D16" s="218"/>
    </row>
    <row r="17" spans="1:4" ht="18" customHeight="1">
      <c r="A17" s="212" t="s">
        <v>723</v>
      </c>
      <c r="B17" s="221">
        <v>1393000</v>
      </c>
      <c r="C17" s="221">
        <f>SUM(C18:C18)</f>
        <v>184</v>
      </c>
      <c r="D17" s="214">
        <f>C17/B17*100</f>
        <v>0.013208901651112707</v>
      </c>
    </row>
    <row r="18" spans="1:4" ht="18" customHeight="1">
      <c r="A18" s="222" t="s">
        <v>724</v>
      </c>
      <c r="B18" s="223">
        <v>1393000</v>
      </c>
      <c r="C18" s="224">
        <v>184</v>
      </c>
      <c r="D18" s="218"/>
    </row>
    <row r="19" spans="1:7" s="181" customFormat="1" ht="18" customHeight="1" thickBot="1">
      <c r="A19" s="225" t="s">
        <v>41</v>
      </c>
      <c r="B19" s="226">
        <f>B7+B15+B17</f>
        <v>3023000</v>
      </c>
      <c r="C19" s="226" t="e">
        <f>C7+C15+C17</f>
        <v>#REF!</v>
      </c>
      <c r="D19" s="227" t="e">
        <f>C19/B19*100</f>
        <v>#REF!</v>
      </c>
      <c r="F19" s="269"/>
      <c r="G19" s="270"/>
    </row>
    <row r="20" spans="6:7" ht="13.5">
      <c r="F20" s="269"/>
      <c r="G20" s="270"/>
    </row>
    <row r="21" spans="2:7" ht="15">
      <c r="B21" s="183"/>
      <c r="F21" s="269"/>
      <c r="G21" s="270"/>
    </row>
    <row r="22" spans="6:7" ht="13.5">
      <c r="F22" s="269"/>
      <c r="G22" s="270"/>
    </row>
  </sheetData>
  <sheetProtection/>
  <mergeCells count="2">
    <mergeCell ref="A2:G2"/>
    <mergeCell ref="B4:D4"/>
  </mergeCells>
  <printOptions horizontalCentered="1"/>
  <pageMargins left="0.7874015748031497" right="0.7874015748031497" top="1.2369791666666667" bottom="0.984251968503937" header="0.7874015748031497" footer="0.7874015748031497"/>
  <pageSetup horizontalDpi="600" verticalDpi="600" orientation="portrait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5"/>
  <sheetViews>
    <sheetView zoomScalePageLayoutView="0" workbookViewId="0" topLeftCell="A100">
      <selection activeCell="G4" sqref="G4"/>
    </sheetView>
  </sheetViews>
  <sheetFormatPr defaultColWidth="9.140625" defaultRowHeight="15"/>
  <cols>
    <col min="1" max="1" width="82.57421875" style="0" customWidth="1"/>
    <col min="3" max="3" width="22.00390625" style="277" customWidth="1"/>
  </cols>
  <sheetData>
    <row r="1" spans="1:4" s="193" customFormat="1" ht="27" customHeight="1">
      <c r="A1" s="386" t="s">
        <v>821</v>
      </c>
      <c r="B1" s="386"/>
      <c r="C1" s="386"/>
      <c r="D1" s="386"/>
    </row>
    <row r="2" spans="1:3" ht="25.5" customHeight="1">
      <c r="A2" s="394" t="s">
        <v>770</v>
      </c>
      <c r="B2" s="399"/>
      <c r="C2" s="399"/>
    </row>
    <row r="3" spans="1:3" ht="15.75" customHeight="1">
      <c r="A3" s="70"/>
      <c r="B3" s="71"/>
      <c r="C3" s="275"/>
    </row>
    <row r="4" spans="1:3" ht="21" customHeight="1">
      <c r="A4" s="4" t="s">
        <v>1</v>
      </c>
      <c r="C4" s="198" t="s">
        <v>760</v>
      </c>
    </row>
    <row r="5" spans="1:3" ht="26.25">
      <c r="A5" s="45" t="s">
        <v>665</v>
      </c>
      <c r="B5" s="3" t="s">
        <v>105</v>
      </c>
      <c r="C5" s="278" t="s">
        <v>679</v>
      </c>
    </row>
    <row r="6" spans="1:3" ht="14.25">
      <c r="A6" s="13" t="s">
        <v>634</v>
      </c>
      <c r="B6" s="6" t="s">
        <v>301</v>
      </c>
      <c r="C6" s="122"/>
    </row>
    <row r="7" spans="1:3" ht="14.25">
      <c r="A7" s="13" t="s">
        <v>643</v>
      </c>
      <c r="B7" s="6" t="s">
        <v>301</v>
      </c>
      <c r="C7" s="122"/>
    </row>
    <row r="8" spans="1:3" ht="14.25">
      <c r="A8" s="13" t="s">
        <v>644</v>
      </c>
      <c r="B8" s="6" t="s">
        <v>301</v>
      </c>
      <c r="C8" s="122"/>
    </row>
    <row r="9" spans="1:3" ht="14.25">
      <c r="A9" s="13" t="s">
        <v>642</v>
      </c>
      <c r="B9" s="6" t="s">
        <v>301</v>
      </c>
      <c r="C9" s="122"/>
    </row>
    <row r="10" spans="1:3" ht="14.25">
      <c r="A10" s="13" t="s">
        <v>641</v>
      </c>
      <c r="B10" s="6" t="s">
        <v>301</v>
      </c>
      <c r="C10" s="122"/>
    </row>
    <row r="11" spans="1:3" ht="14.25">
      <c r="A11" s="13" t="s">
        <v>640</v>
      </c>
      <c r="B11" s="6" t="s">
        <v>301</v>
      </c>
      <c r="C11" s="122"/>
    </row>
    <row r="12" spans="1:3" ht="14.25">
      <c r="A12" s="13" t="s">
        <v>635</v>
      </c>
      <c r="B12" s="6" t="s">
        <v>301</v>
      </c>
      <c r="C12" s="122"/>
    </row>
    <row r="13" spans="1:3" ht="14.25">
      <c r="A13" s="13" t="s">
        <v>636</v>
      </c>
      <c r="B13" s="6" t="s">
        <v>301</v>
      </c>
      <c r="C13" s="122"/>
    </row>
    <row r="14" spans="1:3" ht="14.25">
      <c r="A14" s="13" t="s">
        <v>637</v>
      </c>
      <c r="B14" s="6" t="s">
        <v>301</v>
      </c>
      <c r="C14" s="122"/>
    </row>
    <row r="15" spans="1:3" ht="14.25">
      <c r="A15" s="13" t="s">
        <v>638</v>
      </c>
      <c r="B15" s="6" t="s">
        <v>301</v>
      </c>
      <c r="C15" s="122"/>
    </row>
    <row r="16" spans="1:3" ht="26.25">
      <c r="A16" s="7" t="s">
        <v>503</v>
      </c>
      <c r="B16" s="8" t="s">
        <v>301</v>
      </c>
      <c r="C16" s="122"/>
    </row>
    <row r="17" spans="1:3" ht="14.25">
      <c r="A17" s="13" t="s">
        <v>634</v>
      </c>
      <c r="B17" s="6" t="s">
        <v>302</v>
      </c>
      <c r="C17" s="122"/>
    </row>
    <row r="18" spans="1:3" ht="14.25">
      <c r="A18" s="13" t="s">
        <v>643</v>
      </c>
      <c r="B18" s="6" t="s">
        <v>302</v>
      </c>
      <c r="C18" s="122"/>
    </row>
    <row r="19" spans="1:3" ht="14.25">
      <c r="A19" s="13" t="s">
        <v>644</v>
      </c>
      <c r="B19" s="6" t="s">
        <v>302</v>
      </c>
      <c r="C19" s="122"/>
    </row>
    <row r="20" spans="1:3" ht="14.25">
      <c r="A20" s="13" t="s">
        <v>642</v>
      </c>
      <c r="B20" s="6" t="s">
        <v>302</v>
      </c>
      <c r="C20" s="122"/>
    </row>
    <row r="21" spans="1:3" ht="14.25">
      <c r="A21" s="13" t="s">
        <v>641</v>
      </c>
      <c r="B21" s="6" t="s">
        <v>302</v>
      </c>
      <c r="C21" s="122"/>
    </row>
    <row r="22" spans="1:3" ht="14.25">
      <c r="A22" s="13" t="s">
        <v>640</v>
      </c>
      <c r="B22" s="6" t="s">
        <v>302</v>
      </c>
      <c r="C22" s="122"/>
    </row>
    <row r="23" spans="1:3" ht="14.25">
      <c r="A23" s="13" t="s">
        <v>635</v>
      </c>
      <c r="B23" s="6" t="s">
        <v>302</v>
      </c>
      <c r="C23" s="122"/>
    </row>
    <row r="24" spans="1:3" ht="14.25">
      <c r="A24" s="13" t="s">
        <v>636</v>
      </c>
      <c r="B24" s="6" t="s">
        <v>302</v>
      </c>
      <c r="C24" s="122"/>
    </row>
    <row r="25" spans="1:3" ht="14.25">
      <c r="A25" s="13" t="s">
        <v>637</v>
      </c>
      <c r="B25" s="6" t="s">
        <v>302</v>
      </c>
      <c r="C25" s="122"/>
    </row>
    <row r="26" spans="1:3" ht="14.25">
      <c r="A26" s="13" t="s">
        <v>638</v>
      </c>
      <c r="B26" s="6" t="s">
        <v>302</v>
      </c>
      <c r="C26" s="122"/>
    </row>
    <row r="27" spans="1:3" ht="26.25">
      <c r="A27" s="7" t="s">
        <v>560</v>
      </c>
      <c r="B27" s="8" t="s">
        <v>302</v>
      </c>
      <c r="C27" s="122"/>
    </row>
    <row r="28" spans="1:3" ht="14.25">
      <c r="A28" s="13" t="s">
        <v>634</v>
      </c>
      <c r="B28" s="6" t="s">
        <v>303</v>
      </c>
      <c r="C28" s="122"/>
    </row>
    <row r="29" spans="1:3" ht="14.25">
      <c r="A29" s="13" t="s">
        <v>643</v>
      </c>
      <c r="B29" s="6" t="s">
        <v>303</v>
      </c>
      <c r="C29" s="122"/>
    </row>
    <row r="30" spans="1:3" ht="14.25">
      <c r="A30" s="13" t="s">
        <v>644</v>
      </c>
      <c r="B30" s="6" t="s">
        <v>303</v>
      </c>
      <c r="C30" s="122"/>
    </row>
    <row r="31" spans="1:3" ht="14.25">
      <c r="A31" s="13" t="s">
        <v>642</v>
      </c>
      <c r="B31" s="6" t="s">
        <v>303</v>
      </c>
      <c r="C31" s="122"/>
    </row>
    <row r="32" spans="1:3" ht="14.25">
      <c r="A32" s="13" t="s">
        <v>641</v>
      </c>
      <c r="B32" s="6" t="s">
        <v>303</v>
      </c>
      <c r="C32" s="122"/>
    </row>
    <row r="33" spans="1:3" ht="14.25">
      <c r="A33" s="13" t="s">
        <v>640</v>
      </c>
      <c r="B33" s="6" t="s">
        <v>303</v>
      </c>
      <c r="C33" s="122"/>
    </row>
    <row r="34" spans="1:3" ht="14.25">
      <c r="A34" s="13" t="s">
        <v>635</v>
      </c>
      <c r="B34" s="6" t="s">
        <v>303</v>
      </c>
      <c r="C34" s="122"/>
    </row>
    <row r="35" spans="1:3" ht="14.25">
      <c r="A35" s="13" t="s">
        <v>636</v>
      </c>
      <c r="B35" s="6" t="s">
        <v>303</v>
      </c>
      <c r="C35" s="122"/>
    </row>
    <row r="36" spans="1:3" ht="14.25">
      <c r="A36" s="13" t="s">
        <v>637</v>
      </c>
      <c r="B36" s="6" t="s">
        <v>303</v>
      </c>
      <c r="C36" s="122"/>
    </row>
    <row r="37" spans="1:3" ht="14.25">
      <c r="A37" s="13" t="s">
        <v>638</v>
      </c>
      <c r="B37" s="6" t="s">
        <v>303</v>
      </c>
      <c r="C37" s="122"/>
    </row>
    <row r="38" spans="1:3" ht="14.25">
      <c r="A38" s="7" t="s">
        <v>559</v>
      </c>
      <c r="B38" s="8" t="s">
        <v>303</v>
      </c>
      <c r="C38" s="122">
        <f>SUM(C32:C37)</f>
        <v>0</v>
      </c>
    </row>
    <row r="39" spans="1:3" ht="14.25">
      <c r="A39" s="13" t="s">
        <v>634</v>
      </c>
      <c r="B39" s="6" t="s">
        <v>309</v>
      </c>
      <c r="C39" s="122"/>
    </row>
    <row r="40" spans="1:3" ht="14.25">
      <c r="A40" s="13" t="s">
        <v>643</v>
      </c>
      <c r="B40" s="6" t="s">
        <v>309</v>
      </c>
      <c r="C40" s="122"/>
    </row>
    <row r="41" spans="1:3" ht="14.25">
      <c r="A41" s="13" t="s">
        <v>644</v>
      </c>
      <c r="B41" s="6" t="s">
        <v>309</v>
      </c>
      <c r="C41" s="122"/>
    </row>
    <row r="42" spans="1:3" ht="14.25">
      <c r="A42" s="13" t="s">
        <v>642</v>
      </c>
      <c r="B42" s="6" t="s">
        <v>309</v>
      </c>
      <c r="C42" s="122"/>
    </row>
    <row r="43" spans="1:3" ht="14.25">
      <c r="A43" s="13" t="s">
        <v>641</v>
      </c>
      <c r="B43" s="6" t="s">
        <v>309</v>
      </c>
      <c r="C43" s="122"/>
    </row>
    <row r="44" spans="1:3" ht="14.25">
      <c r="A44" s="13" t="s">
        <v>640</v>
      </c>
      <c r="B44" s="6" t="s">
        <v>309</v>
      </c>
      <c r="C44" s="122"/>
    </row>
    <row r="45" spans="1:3" ht="14.25">
      <c r="A45" s="13" t="s">
        <v>635</v>
      </c>
      <c r="B45" s="6" t="s">
        <v>309</v>
      </c>
      <c r="C45" s="122"/>
    </row>
    <row r="46" spans="1:3" ht="14.25">
      <c r="A46" s="13" t="s">
        <v>636</v>
      </c>
      <c r="B46" s="6" t="s">
        <v>309</v>
      </c>
      <c r="C46" s="122"/>
    </row>
    <row r="47" spans="1:3" ht="14.25">
      <c r="A47" s="13" t="s">
        <v>637</v>
      </c>
      <c r="B47" s="6" t="s">
        <v>309</v>
      </c>
      <c r="C47" s="122"/>
    </row>
    <row r="48" spans="1:3" ht="14.25">
      <c r="A48" s="13" t="s">
        <v>638</v>
      </c>
      <c r="B48" s="6" t="s">
        <v>309</v>
      </c>
      <c r="C48" s="122"/>
    </row>
    <row r="49" spans="1:3" ht="26.25">
      <c r="A49" s="7" t="s">
        <v>558</v>
      </c>
      <c r="B49" s="8" t="s">
        <v>309</v>
      </c>
      <c r="C49" s="122"/>
    </row>
    <row r="50" spans="1:3" ht="14.25">
      <c r="A50" s="13" t="s">
        <v>639</v>
      </c>
      <c r="B50" s="6" t="s">
        <v>310</v>
      </c>
      <c r="C50" s="122"/>
    </row>
    <row r="51" spans="1:3" ht="14.25">
      <c r="A51" s="13" t="s">
        <v>643</v>
      </c>
      <c r="B51" s="6" t="s">
        <v>310</v>
      </c>
      <c r="C51" s="122"/>
    </row>
    <row r="52" spans="1:3" ht="14.25">
      <c r="A52" s="13" t="s">
        <v>644</v>
      </c>
      <c r="B52" s="6" t="s">
        <v>310</v>
      </c>
      <c r="C52" s="122"/>
    </row>
    <row r="53" spans="1:3" ht="14.25">
      <c r="A53" s="13" t="s">
        <v>642</v>
      </c>
      <c r="B53" s="6" t="s">
        <v>310</v>
      </c>
      <c r="C53" s="122"/>
    </row>
    <row r="54" spans="1:3" ht="14.25">
      <c r="A54" s="13" t="s">
        <v>641</v>
      </c>
      <c r="B54" s="6" t="s">
        <v>310</v>
      </c>
      <c r="C54" s="122"/>
    </row>
    <row r="55" spans="1:3" ht="14.25">
      <c r="A55" s="13" t="s">
        <v>640</v>
      </c>
      <c r="B55" s="6" t="s">
        <v>310</v>
      </c>
      <c r="C55" s="122"/>
    </row>
    <row r="56" spans="1:3" ht="14.25">
      <c r="A56" s="13" t="s">
        <v>635</v>
      </c>
      <c r="B56" s="6" t="s">
        <v>310</v>
      </c>
      <c r="C56" s="122"/>
    </row>
    <row r="57" spans="1:3" ht="14.25">
      <c r="A57" s="13" t="s">
        <v>636</v>
      </c>
      <c r="B57" s="6" t="s">
        <v>310</v>
      </c>
      <c r="C57" s="122"/>
    </row>
    <row r="58" spans="1:3" ht="14.25">
      <c r="A58" s="13" t="s">
        <v>637</v>
      </c>
      <c r="B58" s="6" t="s">
        <v>310</v>
      </c>
      <c r="C58" s="122"/>
    </row>
    <row r="59" spans="1:3" ht="14.25">
      <c r="A59" s="13" t="s">
        <v>638</v>
      </c>
      <c r="B59" s="6" t="s">
        <v>310</v>
      </c>
      <c r="C59" s="122"/>
    </row>
    <row r="60" spans="1:3" ht="26.25">
      <c r="A60" s="7" t="s">
        <v>561</v>
      </c>
      <c r="B60" s="8" t="s">
        <v>310</v>
      </c>
      <c r="C60" s="122"/>
    </row>
    <row r="61" spans="1:3" ht="14.25">
      <c r="A61" s="13" t="s">
        <v>634</v>
      </c>
      <c r="B61" s="6" t="s">
        <v>311</v>
      </c>
      <c r="C61" s="122"/>
    </row>
    <row r="62" spans="1:3" ht="14.25">
      <c r="A62" s="13" t="s">
        <v>643</v>
      </c>
      <c r="B62" s="6" t="s">
        <v>311</v>
      </c>
      <c r="C62" s="122"/>
    </row>
    <row r="63" spans="1:3" ht="14.25">
      <c r="A63" s="13" t="s">
        <v>644</v>
      </c>
      <c r="B63" s="6" t="s">
        <v>311</v>
      </c>
      <c r="C63" s="122"/>
    </row>
    <row r="64" spans="1:3" ht="14.25">
      <c r="A64" s="13" t="s">
        <v>642</v>
      </c>
      <c r="B64" s="6" t="s">
        <v>311</v>
      </c>
      <c r="C64" s="122"/>
    </row>
    <row r="65" spans="1:3" ht="14.25">
      <c r="A65" s="13" t="s">
        <v>641</v>
      </c>
      <c r="B65" s="6" t="s">
        <v>311</v>
      </c>
      <c r="C65" s="122"/>
    </row>
    <row r="66" spans="1:3" ht="14.25">
      <c r="A66" s="13" t="s">
        <v>640</v>
      </c>
      <c r="B66" s="6" t="s">
        <v>311</v>
      </c>
      <c r="C66" s="122"/>
    </row>
    <row r="67" spans="1:3" ht="14.25">
      <c r="A67" s="13" t="s">
        <v>635</v>
      </c>
      <c r="B67" s="6" t="s">
        <v>311</v>
      </c>
      <c r="C67" s="122"/>
    </row>
    <row r="68" spans="1:3" ht="14.25">
      <c r="A68" s="13" t="s">
        <v>636</v>
      </c>
      <c r="B68" s="6" t="s">
        <v>311</v>
      </c>
      <c r="C68" s="122"/>
    </row>
    <row r="69" spans="1:3" ht="14.25">
      <c r="A69" s="13" t="s">
        <v>637</v>
      </c>
      <c r="B69" s="6" t="s">
        <v>311</v>
      </c>
      <c r="C69" s="122"/>
    </row>
    <row r="70" spans="1:3" ht="14.25">
      <c r="A70" s="13" t="s">
        <v>638</v>
      </c>
      <c r="B70" s="6" t="s">
        <v>311</v>
      </c>
      <c r="C70" s="122"/>
    </row>
    <row r="71" spans="1:3" ht="14.25">
      <c r="A71" s="7" t="s">
        <v>508</v>
      </c>
      <c r="B71" s="8" t="s">
        <v>311</v>
      </c>
      <c r="C71" s="122"/>
    </row>
    <row r="72" spans="1:3" ht="14.25">
      <c r="A72" s="13" t="s">
        <v>645</v>
      </c>
      <c r="B72" s="5" t="s">
        <v>361</v>
      </c>
      <c r="C72" s="122"/>
    </row>
    <row r="73" spans="1:3" ht="14.25">
      <c r="A73" s="13" t="s">
        <v>646</v>
      </c>
      <c r="B73" s="5" t="s">
        <v>361</v>
      </c>
      <c r="C73" s="122"/>
    </row>
    <row r="74" spans="1:3" ht="14.25">
      <c r="A74" s="13" t="s">
        <v>654</v>
      </c>
      <c r="B74" s="5" t="s">
        <v>361</v>
      </c>
      <c r="C74" s="122"/>
    </row>
    <row r="75" spans="1:3" ht="14.25">
      <c r="A75" s="5" t="s">
        <v>653</v>
      </c>
      <c r="B75" s="5" t="s">
        <v>361</v>
      </c>
      <c r="C75" s="122"/>
    </row>
    <row r="76" spans="1:3" ht="14.25">
      <c r="A76" s="5" t="s">
        <v>652</v>
      </c>
      <c r="B76" s="5" t="s">
        <v>361</v>
      </c>
      <c r="C76" s="122"/>
    </row>
    <row r="77" spans="1:3" ht="14.25">
      <c r="A77" s="5" t="s">
        <v>651</v>
      </c>
      <c r="B77" s="5" t="s">
        <v>361</v>
      </c>
      <c r="C77" s="122"/>
    </row>
    <row r="78" spans="1:3" ht="14.25">
      <c r="A78" s="13" t="s">
        <v>650</v>
      </c>
      <c r="B78" s="5" t="s">
        <v>361</v>
      </c>
      <c r="C78" s="122"/>
    </row>
    <row r="79" spans="1:3" ht="14.25">
      <c r="A79" s="13" t="s">
        <v>655</v>
      </c>
      <c r="B79" s="5" t="s">
        <v>361</v>
      </c>
      <c r="C79" s="122"/>
    </row>
    <row r="80" spans="1:3" ht="14.25">
      <c r="A80" s="13" t="s">
        <v>647</v>
      </c>
      <c r="B80" s="5" t="s">
        <v>361</v>
      </c>
      <c r="C80" s="122"/>
    </row>
    <row r="81" spans="1:3" ht="14.25">
      <c r="A81" s="13" t="s">
        <v>648</v>
      </c>
      <c r="B81" s="5" t="s">
        <v>361</v>
      </c>
      <c r="C81" s="122"/>
    </row>
    <row r="82" spans="1:3" ht="26.25">
      <c r="A82" s="7" t="s">
        <v>577</v>
      </c>
      <c r="B82" s="8" t="s">
        <v>361</v>
      </c>
      <c r="C82" s="122"/>
    </row>
    <row r="83" spans="1:3" ht="14.25">
      <c r="A83" s="13" t="s">
        <v>645</v>
      </c>
      <c r="B83" s="5" t="s">
        <v>362</v>
      </c>
      <c r="C83" s="122"/>
    </row>
    <row r="84" spans="1:3" ht="14.25">
      <c r="A84" s="13" t="s">
        <v>646</v>
      </c>
      <c r="B84" s="5" t="s">
        <v>362</v>
      </c>
      <c r="C84" s="122"/>
    </row>
    <row r="85" spans="1:3" ht="14.25">
      <c r="A85" s="13" t="s">
        <v>654</v>
      </c>
      <c r="B85" s="5" t="s">
        <v>362</v>
      </c>
      <c r="C85" s="122"/>
    </row>
    <row r="86" spans="1:3" ht="14.25">
      <c r="A86" s="5" t="s">
        <v>653</v>
      </c>
      <c r="B86" s="5" t="s">
        <v>362</v>
      </c>
      <c r="C86" s="122"/>
    </row>
    <row r="87" spans="1:3" ht="14.25">
      <c r="A87" s="5" t="s">
        <v>652</v>
      </c>
      <c r="B87" s="5" t="s">
        <v>362</v>
      </c>
      <c r="C87" s="122"/>
    </row>
    <row r="88" spans="1:3" ht="14.25">
      <c r="A88" s="5" t="s">
        <v>651</v>
      </c>
      <c r="B88" s="5" t="s">
        <v>362</v>
      </c>
      <c r="C88" s="122"/>
    </row>
    <row r="89" spans="1:3" ht="14.25">
      <c r="A89" s="13" t="s">
        <v>650</v>
      </c>
      <c r="B89" s="5" t="s">
        <v>362</v>
      </c>
      <c r="C89" s="122"/>
    </row>
    <row r="90" spans="1:3" ht="14.25">
      <c r="A90" s="13" t="s">
        <v>649</v>
      </c>
      <c r="B90" s="5" t="s">
        <v>362</v>
      </c>
      <c r="C90" s="122"/>
    </row>
    <row r="91" spans="1:3" ht="14.25">
      <c r="A91" s="13" t="s">
        <v>647</v>
      </c>
      <c r="B91" s="5" t="s">
        <v>362</v>
      </c>
      <c r="C91" s="122"/>
    </row>
    <row r="92" spans="1:3" ht="14.25">
      <c r="A92" s="13" t="s">
        <v>648</v>
      </c>
      <c r="B92" s="5" t="s">
        <v>362</v>
      </c>
      <c r="C92" s="122"/>
    </row>
    <row r="93" spans="1:3" ht="14.25">
      <c r="A93" s="15" t="s">
        <v>578</v>
      </c>
      <c r="B93" s="8" t="s">
        <v>362</v>
      </c>
      <c r="C93" s="122"/>
    </row>
    <row r="94" spans="1:3" ht="14.25">
      <c r="A94" s="13" t="s">
        <v>645</v>
      </c>
      <c r="B94" s="5" t="s">
        <v>366</v>
      </c>
      <c r="C94" s="122"/>
    </row>
    <row r="95" spans="1:3" ht="14.25">
      <c r="A95" s="13" t="s">
        <v>646</v>
      </c>
      <c r="B95" s="5" t="s">
        <v>366</v>
      </c>
      <c r="C95" s="122"/>
    </row>
    <row r="96" spans="1:3" ht="14.25">
      <c r="A96" s="13" t="s">
        <v>654</v>
      </c>
      <c r="B96" s="5" t="s">
        <v>366</v>
      </c>
      <c r="C96" s="122">
        <v>100000</v>
      </c>
    </row>
    <row r="97" spans="1:3" ht="14.25">
      <c r="A97" s="5" t="s">
        <v>653</v>
      </c>
      <c r="B97" s="5" t="s">
        <v>366</v>
      </c>
      <c r="C97" s="122"/>
    </row>
    <row r="98" spans="1:3" ht="14.25">
      <c r="A98" s="5" t="s">
        <v>652</v>
      </c>
      <c r="B98" s="5" t="s">
        <v>366</v>
      </c>
      <c r="C98" s="122"/>
    </row>
    <row r="99" spans="1:3" ht="14.25">
      <c r="A99" s="5" t="s">
        <v>651</v>
      </c>
      <c r="B99" s="5" t="s">
        <v>366</v>
      </c>
      <c r="C99" s="122"/>
    </row>
    <row r="100" spans="1:3" ht="14.25">
      <c r="A100" s="13" t="s">
        <v>650</v>
      </c>
      <c r="B100" s="5" t="s">
        <v>366</v>
      </c>
      <c r="C100" s="122"/>
    </row>
    <row r="101" spans="1:3" ht="14.25">
      <c r="A101" s="13" t="s">
        <v>655</v>
      </c>
      <c r="B101" s="5" t="s">
        <v>366</v>
      </c>
      <c r="C101" s="122"/>
    </row>
    <row r="102" spans="1:3" ht="14.25">
      <c r="A102" s="13" t="s">
        <v>647</v>
      </c>
      <c r="B102" s="5" t="s">
        <v>366</v>
      </c>
      <c r="C102" s="122"/>
    </row>
    <row r="103" spans="1:3" ht="14.25">
      <c r="A103" s="13" t="s">
        <v>648</v>
      </c>
      <c r="B103" s="5" t="s">
        <v>366</v>
      </c>
      <c r="C103" s="122"/>
    </row>
    <row r="104" spans="1:3" ht="26.25">
      <c r="A104" s="7" t="s">
        <v>579</v>
      </c>
      <c r="B104" s="8" t="s">
        <v>366</v>
      </c>
      <c r="C104" s="122">
        <f>SUM(C96:C103)</f>
        <v>100000</v>
      </c>
    </row>
    <row r="105" spans="1:3" ht="14.25">
      <c r="A105" s="13" t="s">
        <v>645</v>
      </c>
      <c r="B105" s="5" t="s">
        <v>367</v>
      </c>
      <c r="C105" s="122"/>
    </row>
    <row r="106" spans="1:3" ht="14.25">
      <c r="A106" s="13" t="s">
        <v>646</v>
      </c>
      <c r="B106" s="5" t="s">
        <v>367</v>
      </c>
      <c r="C106" s="122"/>
    </row>
    <row r="107" spans="1:3" ht="14.25">
      <c r="A107" s="13" t="s">
        <v>654</v>
      </c>
      <c r="B107" s="5" t="s">
        <v>367</v>
      </c>
      <c r="C107" s="122"/>
    </row>
    <row r="108" spans="1:3" ht="14.25">
      <c r="A108" s="5" t="s">
        <v>653</v>
      </c>
      <c r="B108" s="5" t="s">
        <v>367</v>
      </c>
      <c r="C108" s="122"/>
    </row>
    <row r="109" spans="1:3" ht="14.25">
      <c r="A109" s="5" t="s">
        <v>652</v>
      </c>
      <c r="B109" s="5" t="s">
        <v>367</v>
      </c>
      <c r="C109" s="122"/>
    </row>
    <row r="110" spans="1:3" ht="14.25">
      <c r="A110" s="5" t="s">
        <v>651</v>
      </c>
      <c r="B110" s="5" t="s">
        <v>367</v>
      </c>
      <c r="C110" s="122"/>
    </row>
    <row r="111" spans="1:3" ht="14.25">
      <c r="A111" s="13" t="s">
        <v>650</v>
      </c>
      <c r="B111" s="5" t="s">
        <v>367</v>
      </c>
      <c r="C111" s="122"/>
    </row>
    <row r="112" spans="1:3" ht="14.25">
      <c r="A112" s="13" t="s">
        <v>649</v>
      </c>
      <c r="B112" s="5" t="s">
        <v>367</v>
      </c>
      <c r="C112" s="122"/>
    </row>
    <row r="113" spans="1:3" ht="14.25">
      <c r="A113" s="13" t="s">
        <v>647</v>
      </c>
      <c r="B113" s="5" t="s">
        <v>367</v>
      </c>
      <c r="C113" s="122"/>
    </row>
    <row r="114" spans="1:3" ht="14.25">
      <c r="A114" s="13" t="s">
        <v>648</v>
      </c>
      <c r="B114" s="5" t="s">
        <v>367</v>
      </c>
      <c r="C114" s="122"/>
    </row>
    <row r="115" spans="1:3" ht="14.25">
      <c r="A115" s="15" t="s">
        <v>580</v>
      </c>
      <c r="B115" s="8" t="s">
        <v>367</v>
      </c>
      <c r="C115" s="122">
        <f>SUM(C107:C114)</f>
        <v>0</v>
      </c>
    </row>
  </sheetData>
  <sheetProtection/>
  <mergeCells count="2">
    <mergeCell ref="A2:C2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zoomScalePageLayoutView="0" workbookViewId="0" topLeftCell="A49">
      <selection activeCell="K70" sqref="K70"/>
    </sheetView>
  </sheetViews>
  <sheetFormatPr defaultColWidth="9.140625" defaultRowHeight="15"/>
  <cols>
    <col min="1" max="1" width="92.57421875" style="124" customWidth="1"/>
    <col min="2" max="2" width="9.140625" style="124" customWidth="1"/>
    <col min="3" max="3" width="16.421875" style="124" customWidth="1"/>
    <col min="4" max="4" width="16.00390625" style="124" customWidth="1"/>
    <col min="5" max="5" width="17.8515625" style="124" customWidth="1"/>
    <col min="6" max="16384" width="9.140625" style="124" customWidth="1"/>
  </cols>
  <sheetData>
    <row r="1" spans="1:5" ht="27" customHeight="1">
      <c r="A1" s="386" t="s">
        <v>820</v>
      </c>
      <c r="B1" s="387"/>
      <c r="C1" s="387"/>
      <c r="D1" s="387"/>
      <c r="E1" s="388"/>
    </row>
    <row r="2" spans="1:5" ht="23.25" customHeight="1">
      <c r="A2" s="389" t="s">
        <v>754</v>
      </c>
      <c r="B2" s="390"/>
      <c r="C2" s="390"/>
      <c r="D2" s="390"/>
      <c r="E2" s="388"/>
    </row>
    <row r="3" ht="18">
      <c r="A3" s="129"/>
    </row>
    <row r="4" ht="14.25">
      <c r="E4" s="230" t="s">
        <v>749</v>
      </c>
    </row>
    <row r="5" spans="1:5" ht="27">
      <c r="A5" s="151" t="s">
        <v>104</v>
      </c>
      <c r="B5" s="152" t="s">
        <v>50</v>
      </c>
      <c r="C5" s="153" t="s">
        <v>691</v>
      </c>
      <c r="D5" s="153" t="s">
        <v>692</v>
      </c>
      <c r="E5" s="203" t="s">
        <v>693</v>
      </c>
    </row>
    <row r="6" spans="1:5" ht="15" customHeight="1">
      <c r="A6" s="131" t="s">
        <v>284</v>
      </c>
      <c r="B6" s="132" t="s">
        <v>285</v>
      </c>
      <c r="C6" s="233">
        <v>11565691</v>
      </c>
      <c r="D6" s="233"/>
      <c r="E6" s="233">
        <f>SUM(C6:D6)</f>
        <v>11565691</v>
      </c>
    </row>
    <row r="7" spans="1:5" ht="15" customHeight="1">
      <c r="A7" s="133" t="s">
        <v>286</v>
      </c>
      <c r="B7" s="132" t="s">
        <v>287</v>
      </c>
      <c r="C7" s="233">
        <v>0</v>
      </c>
      <c r="D7" s="233"/>
      <c r="E7" s="233">
        <f aca="true" t="shared" si="0" ref="E7:E70">SUM(C7:D7)</f>
        <v>0</v>
      </c>
    </row>
    <row r="8" spans="1:5" ht="15" customHeight="1">
      <c r="A8" s="133" t="s">
        <v>288</v>
      </c>
      <c r="B8" s="132" t="s">
        <v>289</v>
      </c>
      <c r="C8" s="233">
        <v>1393000</v>
      </c>
      <c r="D8" s="233"/>
      <c r="E8" s="233">
        <f t="shared" si="0"/>
        <v>1393000</v>
      </c>
    </row>
    <row r="9" spans="1:5" ht="15" customHeight="1">
      <c r="A9" s="133" t="s">
        <v>290</v>
      </c>
      <c r="B9" s="132" t="s">
        <v>291</v>
      </c>
      <c r="C9" s="233">
        <v>1800000</v>
      </c>
      <c r="D9" s="233"/>
      <c r="E9" s="233">
        <f t="shared" si="0"/>
        <v>1800000</v>
      </c>
    </row>
    <row r="10" spans="1:5" ht="15" customHeight="1">
      <c r="A10" s="133" t="s">
        <v>292</v>
      </c>
      <c r="B10" s="132" t="s">
        <v>293</v>
      </c>
      <c r="C10" s="233"/>
      <c r="D10" s="233"/>
      <c r="E10" s="233">
        <f t="shared" si="0"/>
        <v>0</v>
      </c>
    </row>
    <row r="11" spans="1:5" ht="15" customHeight="1">
      <c r="A11" s="133" t="s">
        <v>294</v>
      </c>
      <c r="B11" s="132" t="s">
        <v>295</v>
      </c>
      <c r="C11" s="233"/>
      <c r="D11" s="233"/>
      <c r="E11" s="233">
        <f t="shared" si="0"/>
        <v>0</v>
      </c>
    </row>
    <row r="12" spans="1:5" ht="15" customHeight="1">
      <c r="A12" s="134" t="s">
        <v>541</v>
      </c>
      <c r="B12" s="135" t="s">
        <v>296</v>
      </c>
      <c r="C12" s="231">
        <f>SUM(C6:C11)</f>
        <v>14758691</v>
      </c>
      <c r="D12" s="231"/>
      <c r="E12" s="231">
        <f t="shared" si="0"/>
        <v>14758691</v>
      </c>
    </row>
    <row r="13" spans="1:5" ht="15" customHeight="1">
      <c r="A13" s="133" t="s">
        <v>297</v>
      </c>
      <c r="B13" s="132" t="s">
        <v>298</v>
      </c>
      <c r="C13" s="233"/>
      <c r="D13" s="233"/>
      <c r="E13" s="233">
        <f t="shared" si="0"/>
        <v>0</v>
      </c>
    </row>
    <row r="14" spans="1:5" ht="15" customHeight="1">
      <c r="A14" s="133" t="s">
        <v>299</v>
      </c>
      <c r="B14" s="132" t="s">
        <v>300</v>
      </c>
      <c r="C14" s="233"/>
      <c r="D14" s="233"/>
      <c r="E14" s="233">
        <f t="shared" si="0"/>
        <v>0</v>
      </c>
    </row>
    <row r="15" spans="1:5" ht="15" customHeight="1">
      <c r="A15" s="133" t="s">
        <v>503</v>
      </c>
      <c r="B15" s="132" t="s">
        <v>301</v>
      </c>
      <c r="C15" s="233"/>
      <c r="D15" s="233"/>
      <c r="E15" s="233">
        <f t="shared" si="0"/>
        <v>0</v>
      </c>
    </row>
    <row r="16" spans="1:5" ht="15" customHeight="1">
      <c r="A16" s="133" t="s">
        <v>504</v>
      </c>
      <c r="B16" s="132" t="s">
        <v>302</v>
      </c>
      <c r="C16" s="233"/>
      <c r="D16" s="233"/>
      <c r="E16" s="233">
        <f t="shared" si="0"/>
        <v>0</v>
      </c>
    </row>
    <row r="17" spans="1:5" ht="15" customHeight="1">
      <c r="A17" s="133" t="s">
        <v>505</v>
      </c>
      <c r="B17" s="132" t="s">
        <v>303</v>
      </c>
      <c r="C17" s="233"/>
      <c r="D17" s="233"/>
      <c r="E17" s="233">
        <f t="shared" si="0"/>
        <v>0</v>
      </c>
    </row>
    <row r="18" spans="1:5" ht="15" customHeight="1">
      <c r="A18" s="136" t="s">
        <v>542</v>
      </c>
      <c r="B18" s="137" t="s">
        <v>304</v>
      </c>
      <c r="C18" s="233">
        <f>SUM(C12:C17)</f>
        <v>14758691</v>
      </c>
      <c r="D18" s="233"/>
      <c r="E18" s="233">
        <f t="shared" si="0"/>
        <v>14758691</v>
      </c>
    </row>
    <row r="19" spans="1:5" ht="15" customHeight="1">
      <c r="A19" s="133" t="s">
        <v>305</v>
      </c>
      <c r="B19" s="132" t="s">
        <v>306</v>
      </c>
      <c r="C19" s="233">
        <v>0</v>
      </c>
      <c r="D19" s="233"/>
      <c r="E19" s="233">
        <f t="shared" si="0"/>
        <v>0</v>
      </c>
    </row>
    <row r="20" spans="1:5" ht="19.5" customHeight="1">
      <c r="A20" s="133" t="s">
        <v>307</v>
      </c>
      <c r="B20" s="132" t="s">
        <v>308</v>
      </c>
      <c r="C20" s="233"/>
      <c r="D20" s="233"/>
      <c r="E20" s="233">
        <f t="shared" si="0"/>
        <v>0</v>
      </c>
    </row>
    <row r="21" spans="1:5" ht="19.5" customHeight="1">
      <c r="A21" s="133" t="s">
        <v>506</v>
      </c>
      <c r="B21" s="132" t="s">
        <v>309</v>
      </c>
      <c r="C21" s="233"/>
      <c r="D21" s="233"/>
      <c r="E21" s="233">
        <f t="shared" si="0"/>
        <v>0</v>
      </c>
    </row>
    <row r="22" spans="1:5" ht="19.5" customHeight="1">
      <c r="A22" s="133" t="s">
        <v>507</v>
      </c>
      <c r="B22" s="132" t="s">
        <v>310</v>
      </c>
      <c r="C22" s="233"/>
      <c r="D22" s="233"/>
      <c r="E22" s="233">
        <f t="shared" si="0"/>
        <v>0</v>
      </c>
    </row>
    <row r="23" spans="1:5" ht="15" customHeight="1">
      <c r="A23" s="133" t="s">
        <v>508</v>
      </c>
      <c r="B23" s="132" t="s">
        <v>311</v>
      </c>
      <c r="C23" s="233"/>
      <c r="D23" s="233"/>
      <c r="E23" s="233">
        <f t="shared" si="0"/>
        <v>0</v>
      </c>
    </row>
    <row r="24" spans="1:5" ht="15" customHeight="1">
      <c r="A24" s="136" t="s">
        <v>543</v>
      </c>
      <c r="B24" s="137" t="s">
        <v>312</v>
      </c>
      <c r="C24" s="231">
        <f>SUM(C19:C23)</f>
        <v>0</v>
      </c>
      <c r="D24" s="231"/>
      <c r="E24" s="231">
        <f t="shared" si="0"/>
        <v>0</v>
      </c>
    </row>
    <row r="25" spans="1:5" ht="15" customHeight="1">
      <c r="A25" s="133" t="s">
        <v>509</v>
      </c>
      <c r="B25" s="132" t="s">
        <v>313</v>
      </c>
      <c r="C25" s="233"/>
      <c r="D25" s="233"/>
      <c r="E25" s="233">
        <f t="shared" si="0"/>
        <v>0</v>
      </c>
    </row>
    <row r="26" spans="1:5" ht="15" customHeight="1">
      <c r="A26" s="133" t="s">
        <v>510</v>
      </c>
      <c r="B26" s="132" t="s">
        <v>314</v>
      </c>
      <c r="C26" s="233"/>
      <c r="D26" s="233"/>
      <c r="E26" s="233">
        <f t="shared" si="0"/>
        <v>0</v>
      </c>
    </row>
    <row r="27" spans="1:5" ht="15" customHeight="1">
      <c r="A27" s="134" t="s">
        <v>544</v>
      </c>
      <c r="B27" s="135" t="s">
        <v>315</v>
      </c>
      <c r="C27" s="233"/>
      <c r="D27" s="233"/>
      <c r="E27" s="233">
        <f t="shared" si="0"/>
        <v>0</v>
      </c>
    </row>
    <row r="28" spans="1:5" ht="15" customHeight="1">
      <c r="A28" s="133" t="s">
        <v>511</v>
      </c>
      <c r="B28" s="132" t="s">
        <v>316</v>
      </c>
      <c r="C28" s="233"/>
      <c r="D28" s="233"/>
      <c r="E28" s="233">
        <f t="shared" si="0"/>
        <v>0</v>
      </c>
    </row>
    <row r="29" spans="1:5" ht="15" customHeight="1">
      <c r="A29" s="133" t="s">
        <v>512</v>
      </c>
      <c r="B29" s="132" t="s">
        <v>317</v>
      </c>
      <c r="C29" s="233"/>
      <c r="D29" s="233"/>
      <c r="E29" s="233">
        <f t="shared" si="0"/>
        <v>0</v>
      </c>
    </row>
    <row r="30" spans="1:5" ht="15" customHeight="1">
      <c r="A30" s="133" t="s">
        <v>513</v>
      </c>
      <c r="B30" s="132" t="s">
        <v>318</v>
      </c>
      <c r="C30" s="233">
        <v>2200000</v>
      </c>
      <c r="D30" s="233"/>
      <c r="E30" s="233">
        <f t="shared" si="0"/>
        <v>2200000</v>
      </c>
    </row>
    <row r="31" spans="1:5" ht="15" customHeight="1">
      <c r="A31" s="133" t="s">
        <v>514</v>
      </c>
      <c r="B31" s="132" t="s">
        <v>319</v>
      </c>
      <c r="C31" s="233">
        <v>2000000</v>
      </c>
      <c r="D31" s="233"/>
      <c r="E31" s="233">
        <f t="shared" si="0"/>
        <v>2000000</v>
      </c>
    </row>
    <row r="32" spans="1:5" ht="15" customHeight="1">
      <c r="A32" s="133" t="s">
        <v>515</v>
      </c>
      <c r="B32" s="132" t="s">
        <v>322</v>
      </c>
      <c r="C32" s="233"/>
      <c r="D32" s="233"/>
      <c r="E32" s="233">
        <f t="shared" si="0"/>
        <v>0</v>
      </c>
    </row>
    <row r="33" spans="1:5" ht="15" customHeight="1">
      <c r="A33" s="133" t="s">
        <v>323</v>
      </c>
      <c r="B33" s="132" t="s">
        <v>324</v>
      </c>
      <c r="C33" s="233"/>
      <c r="D33" s="233"/>
      <c r="E33" s="233">
        <f t="shared" si="0"/>
        <v>0</v>
      </c>
    </row>
    <row r="34" spans="1:5" ht="15" customHeight="1">
      <c r="A34" s="133" t="s">
        <v>516</v>
      </c>
      <c r="B34" s="132" t="s">
        <v>325</v>
      </c>
      <c r="C34" s="233">
        <v>430000</v>
      </c>
      <c r="D34" s="233"/>
      <c r="E34" s="233">
        <f t="shared" si="0"/>
        <v>430000</v>
      </c>
    </row>
    <row r="35" spans="1:5" ht="15" customHeight="1">
      <c r="A35" s="133" t="s">
        <v>517</v>
      </c>
      <c r="B35" s="132" t="s">
        <v>330</v>
      </c>
      <c r="C35" s="233"/>
      <c r="D35" s="233"/>
      <c r="E35" s="233">
        <f t="shared" si="0"/>
        <v>0</v>
      </c>
    </row>
    <row r="36" spans="1:5" ht="15" customHeight="1">
      <c r="A36" s="134" t="s">
        <v>545</v>
      </c>
      <c r="B36" s="135" t="s">
        <v>333</v>
      </c>
      <c r="C36" s="233">
        <f>SUM(C31:C35)</f>
        <v>2430000</v>
      </c>
      <c r="D36" s="233"/>
      <c r="E36" s="233">
        <f t="shared" si="0"/>
        <v>2430000</v>
      </c>
    </row>
    <row r="37" spans="1:5" ht="15" customHeight="1">
      <c r="A37" s="133" t="s">
        <v>518</v>
      </c>
      <c r="B37" s="132" t="s">
        <v>334</v>
      </c>
      <c r="C37" s="233"/>
      <c r="D37" s="233"/>
      <c r="E37" s="233">
        <f t="shared" si="0"/>
        <v>0</v>
      </c>
    </row>
    <row r="38" spans="1:5" ht="15" customHeight="1">
      <c r="A38" s="136" t="s">
        <v>546</v>
      </c>
      <c r="B38" s="137" t="s">
        <v>335</v>
      </c>
      <c r="C38" s="231">
        <f>C30+C36+C37</f>
        <v>4630000</v>
      </c>
      <c r="D38" s="231"/>
      <c r="E38" s="231">
        <f t="shared" si="0"/>
        <v>4630000</v>
      </c>
    </row>
    <row r="39" spans="1:5" ht="15" customHeight="1">
      <c r="A39" s="138" t="s">
        <v>336</v>
      </c>
      <c r="B39" s="132" t="s">
        <v>337</v>
      </c>
      <c r="C39" s="233"/>
      <c r="D39" s="233"/>
      <c r="E39" s="233">
        <f t="shared" si="0"/>
        <v>0</v>
      </c>
    </row>
    <row r="40" spans="1:5" ht="15" customHeight="1">
      <c r="A40" s="138" t="s">
        <v>519</v>
      </c>
      <c r="B40" s="132" t="s">
        <v>338</v>
      </c>
      <c r="C40" s="233"/>
      <c r="D40" s="233"/>
      <c r="E40" s="233">
        <f t="shared" si="0"/>
        <v>0</v>
      </c>
    </row>
    <row r="41" spans="1:5" ht="15" customHeight="1">
      <c r="A41" s="138" t="s">
        <v>520</v>
      </c>
      <c r="B41" s="132" t="s">
        <v>339</v>
      </c>
      <c r="C41" s="233">
        <v>30000</v>
      </c>
      <c r="D41" s="233"/>
      <c r="E41" s="233">
        <f t="shared" si="0"/>
        <v>30000</v>
      </c>
    </row>
    <row r="42" spans="1:5" ht="15" customHeight="1">
      <c r="A42" s="138" t="s">
        <v>521</v>
      </c>
      <c r="B42" s="132" t="s">
        <v>340</v>
      </c>
      <c r="C42" s="233">
        <v>3474000</v>
      </c>
      <c r="D42" s="233"/>
      <c r="E42" s="233">
        <f t="shared" si="0"/>
        <v>3474000</v>
      </c>
    </row>
    <row r="43" spans="1:5" ht="15" customHeight="1">
      <c r="A43" s="138" t="s">
        <v>341</v>
      </c>
      <c r="B43" s="132" t="s">
        <v>342</v>
      </c>
      <c r="C43" s="233"/>
      <c r="D43" s="233"/>
      <c r="E43" s="233">
        <f t="shared" si="0"/>
        <v>0</v>
      </c>
    </row>
    <row r="44" spans="1:5" ht="15" customHeight="1">
      <c r="A44" s="138" t="s">
        <v>343</v>
      </c>
      <c r="B44" s="132" t="s">
        <v>344</v>
      </c>
      <c r="C44" s="233">
        <v>938000</v>
      </c>
      <c r="D44" s="233"/>
      <c r="E44" s="233">
        <f t="shared" si="0"/>
        <v>938000</v>
      </c>
    </row>
    <row r="45" spans="1:5" ht="15" customHeight="1">
      <c r="A45" s="138" t="s">
        <v>345</v>
      </c>
      <c r="B45" s="132" t="s">
        <v>346</v>
      </c>
      <c r="C45" s="233"/>
      <c r="D45" s="233"/>
      <c r="E45" s="233">
        <f t="shared" si="0"/>
        <v>0</v>
      </c>
    </row>
    <row r="46" spans="1:5" ht="15" customHeight="1">
      <c r="A46" s="138" t="s">
        <v>522</v>
      </c>
      <c r="B46" s="132" t="s">
        <v>347</v>
      </c>
      <c r="C46" s="233"/>
      <c r="D46" s="233"/>
      <c r="E46" s="233">
        <f t="shared" si="0"/>
        <v>0</v>
      </c>
    </row>
    <row r="47" spans="1:5" ht="15" customHeight="1">
      <c r="A47" s="138" t="s">
        <v>523</v>
      </c>
      <c r="B47" s="132" t="s">
        <v>348</v>
      </c>
      <c r="C47" s="233"/>
      <c r="D47" s="233"/>
      <c r="E47" s="233">
        <f t="shared" si="0"/>
        <v>0</v>
      </c>
    </row>
    <row r="48" spans="1:5" ht="15" customHeight="1">
      <c r="A48" s="138" t="s">
        <v>524</v>
      </c>
      <c r="B48" s="132" t="s">
        <v>349</v>
      </c>
      <c r="C48" s="233">
        <v>20000</v>
      </c>
      <c r="D48" s="233"/>
      <c r="E48" s="233">
        <f t="shared" si="0"/>
        <v>20000</v>
      </c>
    </row>
    <row r="49" spans="1:5" ht="15" customHeight="1">
      <c r="A49" s="139" t="s">
        <v>547</v>
      </c>
      <c r="B49" s="137" t="s">
        <v>350</v>
      </c>
      <c r="C49" s="231">
        <f>SUM(C39:C48)</f>
        <v>4462000</v>
      </c>
      <c r="D49" s="231"/>
      <c r="E49" s="231">
        <f t="shared" si="0"/>
        <v>4462000</v>
      </c>
    </row>
    <row r="50" spans="1:5" ht="15" customHeight="1">
      <c r="A50" s="138" t="s">
        <v>525</v>
      </c>
      <c r="B50" s="132" t="s">
        <v>351</v>
      </c>
      <c r="C50" s="233"/>
      <c r="D50" s="233"/>
      <c r="E50" s="233">
        <f t="shared" si="0"/>
        <v>0</v>
      </c>
    </row>
    <row r="51" spans="1:5" ht="15" customHeight="1">
      <c r="A51" s="138" t="s">
        <v>526</v>
      </c>
      <c r="B51" s="132" t="s">
        <v>352</v>
      </c>
      <c r="C51" s="233"/>
      <c r="D51" s="233"/>
      <c r="E51" s="233">
        <f t="shared" si="0"/>
        <v>0</v>
      </c>
    </row>
    <row r="52" spans="1:5" ht="15" customHeight="1">
      <c r="A52" s="138" t="s">
        <v>353</v>
      </c>
      <c r="B52" s="132" t="s">
        <v>354</v>
      </c>
      <c r="C52" s="233"/>
      <c r="D52" s="233"/>
      <c r="E52" s="233">
        <f t="shared" si="0"/>
        <v>0</v>
      </c>
    </row>
    <row r="53" spans="1:5" ht="15" customHeight="1">
      <c r="A53" s="138" t="s">
        <v>527</v>
      </c>
      <c r="B53" s="132" t="s">
        <v>355</v>
      </c>
      <c r="C53" s="233"/>
      <c r="D53" s="233"/>
      <c r="E53" s="233">
        <f t="shared" si="0"/>
        <v>0</v>
      </c>
    </row>
    <row r="54" spans="1:5" ht="15" customHeight="1">
      <c r="A54" s="138" t="s">
        <v>356</v>
      </c>
      <c r="B54" s="132" t="s">
        <v>357</v>
      </c>
      <c r="C54" s="233"/>
      <c r="D54" s="233"/>
      <c r="E54" s="233">
        <f t="shared" si="0"/>
        <v>0</v>
      </c>
    </row>
    <row r="55" spans="1:5" ht="15" customHeight="1">
      <c r="A55" s="136" t="s">
        <v>548</v>
      </c>
      <c r="B55" s="137" t="s">
        <v>358</v>
      </c>
      <c r="C55" s="233"/>
      <c r="D55" s="233"/>
      <c r="E55" s="233">
        <f t="shared" si="0"/>
        <v>0</v>
      </c>
    </row>
    <row r="56" spans="1:5" ht="15" customHeight="1">
      <c r="A56" s="138" t="s">
        <v>359</v>
      </c>
      <c r="B56" s="132" t="s">
        <v>360</v>
      </c>
      <c r="C56" s="233"/>
      <c r="D56" s="233"/>
      <c r="E56" s="233">
        <f t="shared" si="0"/>
        <v>0</v>
      </c>
    </row>
    <row r="57" spans="1:5" ht="15" customHeight="1">
      <c r="A57" s="133" t="s">
        <v>528</v>
      </c>
      <c r="B57" s="132" t="s">
        <v>361</v>
      </c>
      <c r="C57" s="233"/>
      <c r="D57" s="233"/>
      <c r="E57" s="233">
        <f t="shared" si="0"/>
        <v>0</v>
      </c>
    </row>
    <row r="58" spans="1:5" ht="15" customHeight="1">
      <c r="A58" s="138" t="s">
        <v>529</v>
      </c>
      <c r="B58" s="132" t="s">
        <v>362</v>
      </c>
      <c r="C58" s="233"/>
      <c r="D58" s="233"/>
      <c r="E58" s="233">
        <f t="shared" si="0"/>
        <v>0</v>
      </c>
    </row>
    <row r="59" spans="1:5" ht="22.5" customHeight="1">
      <c r="A59" s="136" t="s">
        <v>549</v>
      </c>
      <c r="B59" s="137" t="s">
        <v>363</v>
      </c>
      <c r="C59" s="233">
        <f>SUM(C56:C58)</f>
        <v>0</v>
      </c>
      <c r="D59" s="233"/>
      <c r="E59" s="233">
        <f t="shared" si="0"/>
        <v>0</v>
      </c>
    </row>
    <row r="60" spans="1:5" ht="19.5" customHeight="1">
      <c r="A60" s="138" t="s">
        <v>364</v>
      </c>
      <c r="B60" s="132" t="s">
        <v>365</v>
      </c>
      <c r="C60" s="233"/>
      <c r="D60" s="233"/>
      <c r="E60" s="233">
        <f t="shared" si="0"/>
        <v>0</v>
      </c>
    </row>
    <row r="61" spans="1:5" ht="19.5" customHeight="1">
      <c r="A61" s="133" t="s">
        <v>530</v>
      </c>
      <c r="B61" s="132" t="s">
        <v>366</v>
      </c>
      <c r="C61" s="233">
        <v>100000</v>
      </c>
      <c r="D61" s="233"/>
      <c r="E61" s="233">
        <f t="shared" si="0"/>
        <v>100000</v>
      </c>
    </row>
    <row r="62" spans="1:5" ht="15" customHeight="1">
      <c r="A62" s="138" t="s">
        <v>531</v>
      </c>
      <c r="B62" s="132" t="s">
        <v>367</v>
      </c>
      <c r="C62" s="233">
        <v>0</v>
      </c>
      <c r="D62" s="233"/>
      <c r="E62" s="233">
        <f t="shared" si="0"/>
        <v>0</v>
      </c>
    </row>
    <row r="63" spans="1:5" ht="15" customHeight="1">
      <c r="A63" s="136" t="s">
        <v>551</v>
      </c>
      <c r="B63" s="137" t="s">
        <v>368</v>
      </c>
      <c r="C63" s="231">
        <f>SUM(C61:C62)</f>
        <v>100000</v>
      </c>
      <c r="D63" s="231"/>
      <c r="E63" s="231">
        <f t="shared" si="0"/>
        <v>100000</v>
      </c>
    </row>
    <row r="64" spans="1:5" ht="15">
      <c r="A64" s="140" t="s">
        <v>550</v>
      </c>
      <c r="B64" s="141" t="s">
        <v>369</v>
      </c>
      <c r="C64" s="249">
        <f>C18+C38+C49+C63+C24+C59</f>
        <v>23950691</v>
      </c>
      <c r="D64" s="249"/>
      <c r="E64" s="249">
        <f t="shared" si="0"/>
        <v>23950691</v>
      </c>
    </row>
    <row r="65" spans="1:5" ht="15">
      <c r="A65" s="142" t="s">
        <v>694</v>
      </c>
      <c r="B65" s="143"/>
      <c r="C65" s="250">
        <f>C18+C38+C49+C59-'2. m. Kiadások'!E74</f>
        <v>6652071</v>
      </c>
      <c r="D65" s="250"/>
      <c r="E65" s="250">
        <f t="shared" si="0"/>
        <v>6652071</v>
      </c>
    </row>
    <row r="66" spans="1:5" ht="15">
      <c r="A66" s="142" t="s">
        <v>695</v>
      </c>
      <c r="B66" s="143"/>
      <c r="C66" s="250">
        <f>C55+C63-'2. m. Kiadások'!C97</f>
        <v>-19734082</v>
      </c>
      <c r="D66" s="250"/>
      <c r="E66" s="250">
        <f t="shared" si="0"/>
        <v>-19734082</v>
      </c>
    </row>
    <row r="67" spans="1:5" ht="14.25">
      <c r="A67" s="144" t="s">
        <v>533</v>
      </c>
      <c r="B67" s="133" t="s">
        <v>370</v>
      </c>
      <c r="C67" s="233"/>
      <c r="D67" s="233"/>
      <c r="E67" s="233">
        <f t="shared" si="0"/>
        <v>0</v>
      </c>
    </row>
    <row r="68" spans="1:5" ht="14.25">
      <c r="A68" s="138" t="s">
        <v>371</v>
      </c>
      <c r="B68" s="133" t="s">
        <v>372</v>
      </c>
      <c r="C68" s="233"/>
      <c r="D68" s="233"/>
      <c r="E68" s="233">
        <f t="shared" si="0"/>
        <v>0</v>
      </c>
    </row>
    <row r="69" spans="1:5" ht="14.25">
      <c r="A69" s="144" t="s">
        <v>534</v>
      </c>
      <c r="B69" s="133" t="s">
        <v>373</v>
      </c>
      <c r="C69" s="233"/>
      <c r="D69" s="233"/>
      <c r="E69" s="233">
        <f t="shared" si="0"/>
        <v>0</v>
      </c>
    </row>
    <row r="70" spans="1:5" ht="14.25">
      <c r="A70" s="145" t="s">
        <v>552</v>
      </c>
      <c r="B70" s="134" t="s">
        <v>374</v>
      </c>
      <c r="C70" s="233"/>
      <c r="D70" s="233"/>
      <c r="E70" s="233">
        <f t="shared" si="0"/>
        <v>0</v>
      </c>
    </row>
    <row r="71" spans="1:5" ht="14.25">
      <c r="A71" s="138" t="s">
        <v>535</v>
      </c>
      <c r="B71" s="133" t="s">
        <v>375</v>
      </c>
      <c r="C71" s="233"/>
      <c r="D71" s="233"/>
      <c r="E71" s="233">
        <f aca="true" t="shared" si="1" ref="E71:E94">SUM(C71:D71)</f>
        <v>0</v>
      </c>
    </row>
    <row r="72" spans="1:5" ht="14.25">
      <c r="A72" s="144" t="s">
        <v>376</v>
      </c>
      <c r="B72" s="133" t="s">
        <v>377</v>
      </c>
      <c r="C72" s="233"/>
      <c r="D72" s="233"/>
      <c r="E72" s="233">
        <f t="shared" si="1"/>
        <v>0</v>
      </c>
    </row>
    <row r="73" spans="1:5" ht="14.25">
      <c r="A73" s="138" t="s">
        <v>536</v>
      </c>
      <c r="B73" s="133" t="s">
        <v>378</v>
      </c>
      <c r="C73" s="233"/>
      <c r="D73" s="233"/>
      <c r="E73" s="233">
        <f t="shared" si="1"/>
        <v>0</v>
      </c>
    </row>
    <row r="74" spans="1:5" ht="14.25">
      <c r="A74" s="144" t="s">
        <v>379</v>
      </c>
      <c r="B74" s="133" t="s">
        <v>380</v>
      </c>
      <c r="C74" s="233"/>
      <c r="D74" s="233"/>
      <c r="E74" s="233">
        <f t="shared" si="1"/>
        <v>0</v>
      </c>
    </row>
    <row r="75" spans="1:5" ht="14.25">
      <c r="A75" s="146" t="s">
        <v>553</v>
      </c>
      <c r="B75" s="134" t="s">
        <v>381</v>
      </c>
      <c r="C75" s="233"/>
      <c r="D75" s="233"/>
      <c r="E75" s="233">
        <f t="shared" si="1"/>
        <v>0</v>
      </c>
    </row>
    <row r="76" spans="1:5" ht="14.25">
      <c r="A76" s="133" t="s">
        <v>659</v>
      </c>
      <c r="B76" s="133" t="s">
        <v>382</v>
      </c>
      <c r="C76" s="233"/>
      <c r="D76" s="233"/>
      <c r="E76" s="233">
        <f t="shared" si="1"/>
        <v>0</v>
      </c>
    </row>
    <row r="77" spans="1:5" ht="14.25">
      <c r="A77" s="133" t="s">
        <v>660</v>
      </c>
      <c r="B77" s="133" t="s">
        <v>382</v>
      </c>
      <c r="C77" s="233">
        <v>13672359</v>
      </c>
      <c r="D77" s="233"/>
      <c r="E77" s="233">
        <f t="shared" si="1"/>
        <v>13672359</v>
      </c>
    </row>
    <row r="78" spans="1:5" ht="14.25">
      <c r="A78" s="133" t="s">
        <v>657</v>
      </c>
      <c r="B78" s="133" t="s">
        <v>383</v>
      </c>
      <c r="C78" s="233"/>
      <c r="D78" s="233"/>
      <c r="E78" s="233">
        <f t="shared" si="1"/>
        <v>0</v>
      </c>
    </row>
    <row r="79" spans="1:5" ht="14.25">
      <c r="A79" s="133" t="s">
        <v>658</v>
      </c>
      <c r="B79" s="133" t="s">
        <v>383</v>
      </c>
      <c r="C79" s="233"/>
      <c r="D79" s="233"/>
      <c r="E79" s="233">
        <f t="shared" si="1"/>
        <v>0</v>
      </c>
    </row>
    <row r="80" spans="1:5" ht="14.25">
      <c r="A80" s="134" t="s">
        <v>554</v>
      </c>
      <c r="B80" s="134" t="s">
        <v>384</v>
      </c>
      <c r="C80" s="231">
        <f>SUM(C76:C79)</f>
        <v>13672359</v>
      </c>
      <c r="D80" s="231"/>
      <c r="E80" s="231">
        <f t="shared" si="1"/>
        <v>13672359</v>
      </c>
    </row>
    <row r="81" spans="1:5" ht="14.25">
      <c r="A81" s="144" t="s">
        <v>385</v>
      </c>
      <c r="B81" s="133" t="s">
        <v>386</v>
      </c>
      <c r="C81" s="233"/>
      <c r="D81" s="233"/>
      <c r="E81" s="233">
        <f t="shared" si="1"/>
        <v>0</v>
      </c>
    </row>
    <row r="82" spans="1:5" ht="14.25">
      <c r="A82" s="144" t="s">
        <v>387</v>
      </c>
      <c r="B82" s="133" t="s">
        <v>388</v>
      </c>
      <c r="C82" s="233"/>
      <c r="D82" s="233"/>
      <c r="E82" s="233">
        <f t="shared" si="1"/>
        <v>0</v>
      </c>
    </row>
    <row r="83" spans="1:5" ht="14.25">
      <c r="A83" s="144" t="s">
        <v>389</v>
      </c>
      <c r="B83" s="133" t="s">
        <v>390</v>
      </c>
      <c r="C83" s="233"/>
      <c r="D83" s="233"/>
      <c r="E83" s="233">
        <f t="shared" si="1"/>
        <v>0</v>
      </c>
    </row>
    <row r="84" spans="1:5" ht="14.25">
      <c r="A84" s="144" t="s">
        <v>391</v>
      </c>
      <c r="B84" s="133" t="s">
        <v>392</v>
      </c>
      <c r="C84" s="233"/>
      <c r="D84" s="233"/>
      <c r="E84" s="233">
        <f t="shared" si="1"/>
        <v>0</v>
      </c>
    </row>
    <row r="85" spans="1:5" ht="14.25">
      <c r="A85" s="138" t="s">
        <v>537</v>
      </c>
      <c r="B85" s="133" t="s">
        <v>393</v>
      </c>
      <c r="C85" s="233"/>
      <c r="D85" s="233"/>
      <c r="E85" s="233">
        <f t="shared" si="1"/>
        <v>0</v>
      </c>
    </row>
    <row r="86" spans="1:5" ht="14.25">
      <c r="A86" s="145" t="s">
        <v>555</v>
      </c>
      <c r="B86" s="134" t="s">
        <v>395</v>
      </c>
      <c r="C86" s="233"/>
      <c r="D86" s="233"/>
      <c r="E86" s="233">
        <f t="shared" si="1"/>
        <v>0</v>
      </c>
    </row>
    <row r="87" spans="1:5" ht="14.25">
      <c r="A87" s="138" t="s">
        <v>396</v>
      </c>
      <c r="B87" s="133" t="s">
        <v>397</v>
      </c>
      <c r="C87" s="233"/>
      <c r="D87" s="233"/>
      <c r="E87" s="233">
        <f t="shared" si="1"/>
        <v>0</v>
      </c>
    </row>
    <row r="88" spans="1:5" ht="14.25">
      <c r="A88" s="138" t="s">
        <v>398</v>
      </c>
      <c r="B88" s="133" t="s">
        <v>399</v>
      </c>
      <c r="C88" s="233"/>
      <c r="D88" s="233"/>
      <c r="E88" s="233">
        <f t="shared" si="1"/>
        <v>0</v>
      </c>
    </row>
    <row r="89" spans="1:5" ht="14.25">
      <c r="A89" s="144" t="s">
        <v>400</v>
      </c>
      <c r="B89" s="133" t="s">
        <v>401</v>
      </c>
      <c r="C89" s="233"/>
      <c r="D89" s="233"/>
      <c r="E89" s="233">
        <f t="shared" si="1"/>
        <v>0</v>
      </c>
    </row>
    <row r="90" spans="1:5" ht="14.25">
      <c r="A90" s="144" t="s">
        <v>538</v>
      </c>
      <c r="B90" s="133" t="s">
        <v>402</v>
      </c>
      <c r="C90" s="233"/>
      <c r="D90" s="233"/>
      <c r="E90" s="233">
        <f t="shared" si="1"/>
        <v>0</v>
      </c>
    </row>
    <row r="91" spans="1:5" ht="14.25">
      <c r="A91" s="146" t="s">
        <v>556</v>
      </c>
      <c r="B91" s="134" t="s">
        <v>403</v>
      </c>
      <c r="C91" s="233"/>
      <c r="D91" s="233"/>
      <c r="E91" s="233">
        <f t="shared" si="1"/>
        <v>0</v>
      </c>
    </row>
    <row r="92" spans="1:5" ht="14.25">
      <c r="A92" s="145" t="s">
        <v>404</v>
      </c>
      <c r="B92" s="134" t="s">
        <v>405</v>
      </c>
      <c r="C92" s="233"/>
      <c r="D92" s="233"/>
      <c r="E92" s="233">
        <f t="shared" si="1"/>
        <v>0</v>
      </c>
    </row>
    <row r="93" spans="1:5" ht="15">
      <c r="A93" s="147" t="s">
        <v>557</v>
      </c>
      <c r="B93" s="148" t="s">
        <v>406</v>
      </c>
      <c r="C93" s="246">
        <f>C70+C75+C80+C86+C91+C92</f>
        <v>13672359</v>
      </c>
      <c r="D93" s="246"/>
      <c r="E93" s="246">
        <f t="shared" si="1"/>
        <v>13672359</v>
      </c>
    </row>
    <row r="94" spans="1:5" ht="15">
      <c r="A94" s="149" t="s">
        <v>540</v>
      </c>
      <c r="B94" s="150"/>
      <c r="C94" s="247">
        <f>C64+C93</f>
        <v>37623050</v>
      </c>
      <c r="D94" s="247"/>
      <c r="E94" s="247">
        <f t="shared" si="1"/>
        <v>37623050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65.00390625" style="0" customWidth="1"/>
    <col min="3" max="3" width="16.8515625" style="277" customWidth="1"/>
  </cols>
  <sheetData>
    <row r="1" spans="1:4" ht="24" customHeight="1">
      <c r="A1" s="386" t="s">
        <v>821</v>
      </c>
      <c r="B1" s="386"/>
      <c r="C1" s="386"/>
      <c r="D1" s="271"/>
    </row>
    <row r="2" spans="1:3" ht="26.25" customHeight="1">
      <c r="A2" s="394" t="s">
        <v>771</v>
      </c>
      <c r="B2" s="399"/>
      <c r="C2" s="399"/>
    </row>
    <row r="3" ht="14.25">
      <c r="C3" s="319" t="s">
        <v>802</v>
      </c>
    </row>
    <row r="4" spans="1:3" ht="26.25">
      <c r="A4" s="45" t="s">
        <v>665</v>
      </c>
      <c r="B4" s="3" t="s">
        <v>105</v>
      </c>
      <c r="C4" s="276" t="s">
        <v>42</v>
      </c>
    </row>
    <row r="5" spans="1:3" ht="14.25">
      <c r="A5" s="5" t="s">
        <v>562</v>
      </c>
      <c r="B5" s="5" t="s">
        <v>318</v>
      </c>
      <c r="C5" s="122">
        <v>1000000</v>
      </c>
    </row>
    <row r="6" spans="1:3" ht="14.25">
      <c r="A6" s="5" t="s">
        <v>563</v>
      </c>
      <c r="B6" s="5" t="s">
        <v>318</v>
      </c>
      <c r="C6" s="122"/>
    </row>
    <row r="7" spans="1:3" ht="14.25">
      <c r="A7" s="5" t="s">
        <v>564</v>
      </c>
      <c r="B7" s="5" t="s">
        <v>318</v>
      </c>
      <c r="C7" s="122"/>
    </row>
    <row r="8" spans="1:3" ht="14.25">
      <c r="A8" s="5" t="s">
        <v>565</v>
      </c>
      <c r="B8" s="5" t="s">
        <v>318</v>
      </c>
      <c r="C8" s="122">
        <v>1200000</v>
      </c>
    </row>
    <row r="9" spans="1:3" ht="14.25">
      <c r="A9" s="7" t="s">
        <v>513</v>
      </c>
      <c r="B9" s="8" t="s">
        <v>318</v>
      </c>
      <c r="C9" s="122">
        <f>SUM(C5:C8)</f>
        <v>2200000</v>
      </c>
    </row>
    <row r="10" spans="1:3" ht="14.25">
      <c r="A10" s="5" t="s">
        <v>514</v>
      </c>
      <c r="B10" s="6" t="s">
        <v>319</v>
      </c>
      <c r="C10" s="122">
        <v>2000000</v>
      </c>
    </row>
    <row r="11" spans="1:3" ht="27">
      <c r="A11" s="57" t="s">
        <v>320</v>
      </c>
      <c r="B11" s="57" t="s">
        <v>319</v>
      </c>
      <c r="C11" s="122">
        <v>1500000</v>
      </c>
    </row>
    <row r="12" spans="1:6" ht="27">
      <c r="A12" s="57" t="s">
        <v>321</v>
      </c>
      <c r="B12" s="57" t="s">
        <v>319</v>
      </c>
      <c r="C12" s="122">
        <v>500000</v>
      </c>
      <c r="F12" s="279"/>
    </row>
    <row r="13" spans="1:3" ht="14.25">
      <c r="A13" s="5" t="s">
        <v>516</v>
      </c>
      <c r="B13" s="6" t="s">
        <v>325</v>
      </c>
      <c r="C13" s="122">
        <v>430000</v>
      </c>
    </row>
    <row r="14" spans="1:3" ht="27">
      <c r="A14" s="57" t="s">
        <v>326</v>
      </c>
      <c r="B14" s="57" t="s">
        <v>325</v>
      </c>
      <c r="C14" s="122"/>
    </row>
    <row r="15" spans="1:3" ht="27">
      <c r="A15" s="57" t="s">
        <v>327</v>
      </c>
      <c r="B15" s="57" t="s">
        <v>325</v>
      </c>
      <c r="C15" s="122">
        <v>430000</v>
      </c>
    </row>
    <row r="16" spans="1:3" ht="14.25">
      <c r="A16" s="57" t="s">
        <v>328</v>
      </c>
      <c r="B16" s="57" t="s">
        <v>325</v>
      </c>
      <c r="C16" s="122"/>
    </row>
    <row r="17" spans="1:3" ht="14.25">
      <c r="A17" s="57" t="s">
        <v>329</v>
      </c>
      <c r="B17" s="57" t="s">
        <v>325</v>
      </c>
      <c r="C17" s="122"/>
    </row>
    <row r="18" spans="1:3" ht="14.25">
      <c r="A18" s="5" t="s">
        <v>566</v>
      </c>
      <c r="B18" s="6" t="s">
        <v>330</v>
      </c>
      <c r="C18" s="122"/>
    </row>
    <row r="19" spans="1:3" ht="14.25">
      <c r="A19" s="57" t="s">
        <v>331</v>
      </c>
      <c r="B19" s="57" t="s">
        <v>330</v>
      </c>
      <c r="C19" s="122"/>
    </row>
    <row r="20" spans="1:3" ht="14.25">
      <c r="A20" s="57" t="s">
        <v>332</v>
      </c>
      <c r="B20" s="57" t="s">
        <v>330</v>
      </c>
      <c r="C20" s="122"/>
    </row>
    <row r="21" spans="1:3" ht="14.25">
      <c r="A21" s="7" t="s">
        <v>545</v>
      </c>
      <c r="B21" s="8" t="s">
        <v>333</v>
      </c>
      <c r="C21" s="122">
        <f>C10+C13+C18</f>
        <v>2430000</v>
      </c>
    </row>
    <row r="22" spans="1:3" ht="14.25">
      <c r="A22" s="5" t="s">
        <v>567</v>
      </c>
      <c r="B22" s="5" t="s">
        <v>334</v>
      </c>
      <c r="C22" s="122"/>
    </row>
    <row r="23" spans="1:3" ht="14.25">
      <c r="A23" s="5" t="s">
        <v>568</v>
      </c>
      <c r="B23" s="5" t="s">
        <v>334</v>
      </c>
      <c r="C23" s="122"/>
    </row>
    <row r="24" spans="1:3" ht="14.25">
      <c r="A24" s="5" t="s">
        <v>569</v>
      </c>
      <c r="B24" s="5" t="s">
        <v>334</v>
      </c>
      <c r="C24" s="122"/>
    </row>
    <row r="25" spans="1:3" ht="14.25">
      <c r="A25" s="5" t="s">
        <v>570</v>
      </c>
      <c r="B25" s="5" t="s">
        <v>334</v>
      </c>
      <c r="C25" s="122"/>
    </row>
    <row r="26" spans="1:3" ht="14.25">
      <c r="A26" s="5" t="s">
        <v>571</v>
      </c>
      <c r="B26" s="5" t="s">
        <v>334</v>
      </c>
      <c r="C26" s="122"/>
    </row>
    <row r="27" spans="1:3" ht="14.25">
      <c r="A27" s="5" t="s">
        <v>572</v>
      </c>
      <c r="B27" s="5" t="s">
        <v>334</v>
      </c>
      <c r="C27" s="122"/>
    </row>
    <row r="28" spans="1:3" ht="14.25">
      <c r="A28" s="5" t="s">
        <v>573</v>
      </c>
      <c r="B28" s="5" t="s">
        <v>334</v>
      </c>
      <c r="C28" s="122"/>
    </row>
    <row r="29" spans="1:3" ht="14.25">
      <c r="A29" s="5" t="s">
        <v>574</v>
      </c>
      <c r="B29" s="5" t="s">
        <v>334</v>
      </c>
      <c r="C29" s="122"/>
    </row>
    <row r="30" spans="1:3" ht="39">
      <c r="A30" s="5" t="s">
        <v>575</v>
      </c>
      <c r="B30" s="5" t="s">
        <v>334</v>
      </c>
      <c r="C30" s="122"/>
    </row>
    <row r="31" spans="1:3" ht="14.25">
      <c r="A31" s="5" t="s">
        <v>576</v>
      </c>
      <c r="B31" s="5" t="s">
        <v>334</v>
      </c>
      <c r="C31" s="122"/>
    </row>
    <row r="32" spans="1:3" ht="14.25">
      <c r="A32" s="7" t="s">
        <v>518</v>
      </c>
      <c r="B32" s="8" t="s">
        <v>334</v>
      </c>
      <c r="C32" s="122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4"/>
  <sheetViews>
    <sheetView zoomScalePageLayoutView="0" workbookViewId="0" topLeftCell="A94">
      <selection activeCell="G134" sqref="G134"/>
    </sheetView>
  </sheetViews>
  <sheetFormatPr defaultColWidth="9.140625" defaultRowHeight="15"/>
  <cols>
    <col min="1" max="1" width="101.28125" style="0" customWidth="1"/>
    <col min="2" max="2" width="9.140625" style="0" customWidth="1"/>
    <col min="3" max="3" width="16.00390625" style="321" customWidth="1"/>
    <col min="4" max="5" width="15.421875" style="321" customWidth="1"/>
  </cols>
  <sheetData>
    <row r="1" spans="1:5" ht="26.25" customHeight="1">
      <c r="A1" s="406" t="s">
        <v>820</v>
      </c>
      <c r="B1" s="407"/>
      <c r="C1" s="407"/>
      <c r="D1" s="407"/>
      <c r="E1" s="320"/>
    </row>
    <row r="2" spans="1:5" ht="30" customHeight="1">
      <c r="A2" s="394" t="s">
        <v>799</v>
      </c>
      <c r="B2" s="399"/>
      <c r="C2" s="399"/>
      <c r="D2" s="399"/>
      <c r="E2" s="318"/>
    </row>
    <row r="3" spans="4:5" ht="14.25">
      <c r="D3" s="322"/>
      <c r="E3" s="348" t="s">
        <v>800</v>
      </c>
    </row>
    <row r="4" spans="1:5" ht="14.25">
      <c r="A4" s="121" t="s">
        <v>1</v>
      </c>
      <c r="C4" s="408" t="s">
        <v>679</v>
      </c>
      <c r="D4" s="409"/>
      <c r="E4" s="410"/>
    </row>
    <row r="5" spans="1:5" ht="39">
      <c r="A5" s="2" t="s">
        <v>104</v>
      </c>
      <c r="B5" s="323" t="s">
        <v>105</v>
      </c>
      <c r="C5" s="291" t="s">
        <v>827</v>
      </c>
      <c r="D5" s="291" t="s">
        <v>828</v>
      </c>
      <c r="E5" s="291" t="s">
        <v>829</v>
      </c>
    </row>
    <row r="6" spans="1:5" ht="14.25">
      <c r="A6" s="33" t="s">
        <v>407</v>
      </c>
      <c r="B6" s="324" t="s">
        <v>131</v>
      </c>
      <c r="C6" s="325">
        <v>805360</v>
      </c>
      <c r="D6" s="325">
        <v>735706</v>
      </c>
      <c r="E6" s="325">
        <v>1200000</v>
      </c>
    </row>
    <row r="7" spans="1:5" ht="14.25">
      <c r="A7" s="5" t="s">
        <v>408</v>
      </c>
      <c r="B7" s="324" t="s">
        <v>138</v>
      </c>
      <c r="C7" s="325">
        <v>2839146</v>
      </c>
      <c r="D7" s="325">
        <v>3107625</v>
      </c>
      <c r="E7" s="233">
        <v>3120000</v>
      </c>
    </row>
    <row r="8" spans="1:5" ht="14.25">
      <c r="A8" s="55" t="s">
        <v>499</v>
      </c>
      <c r="B8" s="326" t="s">
        <v>139</v>
      </c>
      <c r="C8" s="325">
        <f>SUM(C6:C7)</f>
        <v>3644506</v>
      </c>
      <c r="D8" s="325">
        <f>SUM(D6:D7)</f>
        <v>3843331</v>
      </c>
      <c r="E8" s="325">
        <f>SUM(E6:E7)</f>
        <v>4320000</v>
      </c>
    </row>
    <row r="9" spans="1:5" ht="14.25">
      <c r="A9" s="41" t="s">
        <v>470</v>
      </c>
      <c r="B9" s="326" t="s">
        <v>140</v>
      </c>
      <c r="C9" s="325">
        <v>727314</v>
      </c>
      <c r="D9" s="325">
        <v>740634</v>
      </c>
      <c r="E9" s="325">
        <v>875000</v>
      </c>
    </row>
    <row r="10" spans="1:5" ht="14.25">
      <c r="A10" s="5" t="s">
        <v>409</v>
      </c>
      <c r="B10" s="324" t="s">
        <v>147</v>
      </c>
      <c r="C10" s="325">
        <v>652573</v>
      </c>
      <c r="D10" s="325">
        <v>1269886</v>
      </c>
      <c r="E10" s="325">
        <v>1328620</v>
      </c>
    </row>
    <row r="11" spans="1:5" ht="14.25">
      <c r="A11" s="5" t="s">
        <v>500</v>
      </c>
      <c r="B11" s="324" t="s">
        <v>152</v>
      </c>
      <c r="C11" s="327">
        <v>112123</v>
      </c>
      <c r="D11" s="327">
        <v>112064</v>
      </c>
      <c r="E11" s="327">
        <v>120000</v>
      </c>
    </row>
    <row r="12" spans="1:5" ht="14.25">
      <c r="A12" s="5" t="s">
        <v>410</v>
      </c>
      <c r="B12" s="324" t="s">
        <v>164</v>
      </c>
      <c r="C12" s="366">
        <v>3757863</v>
      </c>
      <c r="D12" s="325">
        <v>5222552</v>
      </c>
      <c r="E12" s="325">
        <v>4806000</v>
      </c>
    </row>
    <row r="13" spans="1:5" ht="14.25">
      <c r="A13" s="5" t="s">
        <v>411</v>
      </c>
      <c r="B13" s="324" t="s">
        <v>169</v>
      </c>
      <c r="C13" s="325">
        <v>112135</v>
      </c>
      <c r="D13" s="325">
        <v>103220</v>
      </c>
      <c r="E13" s="325">
        <v>150000</v>
      </c>
    </row>
    <row r="14" spans="1:5" ht="14.25">
      <c r="A14" s="5" t="s">
        <v>412</v>
      </c>
      <c r="B14" s="324" t="s">
        <v>178</v>
      </c>
      <c r="C14" s="325">
        <v>1368393</v>
      </c>
      <c r="D14" s="325">
        <v>1803855</v>
      </c>
      <c r="E14" s="325">
        <v>2076000</v>
      </c>
    </row>
    <row r="15" spans="1:5" ht="14.25">
      <c r="A15" s="5"/>
      <c r="B15" s="324"/>
      <c r="C15" s="325"/>
      <c r="D15" s="325"/>
      <c r="E15" s="325"/>
    </row>
    <row r="16" spans="1:5" ht="14.25">
      <c r="A16" s="5"/>
      <c r="B16" s="324"/>
      <c r="C16" s="325"/>
      <c r="D16" s="325"/>
      <c r="E16" s="325"/>
    </row>
    <row r="17" spans="1:5" ht="14.25">
      <c r="A17" s="41" t="s">
        <v>413</v>
      </c>
      <c r="B17" s="326" t="s">
        <v>179</v>
      </c>
      <c r="C17" s="325">
        <f>SUM(C10:C14)</f>
        <v>6003087</v>
      </c>
      <c r="D17" s="325">
        <f>SUM(D10:D14)</f>
        <v>8511577</v>
      </c>
      <c r="E17" s="325">
        <f>SUM(E10:E14)</f>
        <v>8480620</v>
      </c>
    </row>
    <row r="18" spans="1:5" ht="14.25">
      <c r="A18" s="13" t="s">
        <v>180</v>
      </c>
      <c r="B18" s="324" t="s">
        <v>181</v>
      </c>
      <c r="C18" s="325"/>
      <c r="D18" s="325"/>
      <c r="E18" s="325"/>
    </row>
    <row r="19" spans="1:5" ht="14.25">
      <c r="A19" s="13" t="s">
        <v>414</v>
      </c>
      <c r="B19" s="324" t="s">
        <v>182</v>
      </c>
      <c r="C19" s="325"/>
      <c r="D19" s="325"/>
      <c r="E19" s="325"/>
    </row>
    <row r="20" spans="1:5" ht="14.25">
      <c r="A20" s="17" t="s">
        <v>476</v>
      </c>
      <c r="B20" s="324" t="s">
        <v>183</v>
      </c>
      <c r="C20" s="325"/>
      <c r="D20" s="325"/>
      <c r="E20" s="325"/>
    </row>
    <row r="21" spans="1:5" ht="14.25">
      <c r="A21" s="17" t="s">
        <v>477</v>
      </c>
      <c r="B21" s="324" t="s">
        <v>184</v>
      </c>
      <c r="C21" s="325"/>
      <c r="D21" s="325"/>
      <c r="E21" s="325"/>
    </row>
    <row r="22" spans="1:5" ht="14.25">
      <c r="A22" s="17" t="s">
        <v>478</v>
      </c>
      <c r="B22" s="324" t="s">
        <v>185</v>
      </c>
      <c r="C22" s="325"/>
      <c r="D22" s="325"/>
      <c r="E22" s="325"/>
    </row>
    <row r="23" spans="1:5" ht="14.25">
      <c r="A23" s="13" t="s">
        <v>479</v>
      </c>
      <c r="B23" s="324" t="s">
        <v>186</v>
      </c>
      <c r="C23" s="325"/>
      <c r="D23" s="325"/>
      <c r="E23" s="325"/>
    </row>
    <row r="24" spans="1:5" ht="14.25">
      <c r="A24" s="13" t="s">
        <v>480</v>
      </c>
      <c r="B24" s="324" t="s">
        <v>187</v>
      </c>
      <c r="C24" s="325"/>
      <c r="D24" s="325"/>
      <c r="E24" s="325"/>
    </row>
    <row r="25" spans="1:5" ht="14.25">
      <c r="A25" s="13" t="s">
        <v>481</v>
      </c>
      <c r="B25" s="324" t="s">
        <v>188</v>
      </c>
      <c r="C25" s="325">
        <v>1121000</v>
      </c>
      <c r="D25" s="325">
        <v>1572870</v>
      </c>
      <c r="E25" s="325">
        <v>1393000</v>
      </c>
    </row>
    <row r="26" spans="1:5" ht="14.25">
      <c r="A26" s="53" t="s">
        <v>443</v>
      </c>
      <c r="B26" s="326" t="s">
        <v>189</v>
      </c>
      <c r="C26" s="325">
        <f>SUM(C18:C25)</f>
        <v>1121000</v>
      </c>
      <c r="D26" s="325">
        <f>SUM(D18:D25)</f>
        <v>1572870</v>
      </c>
      <c r="E26" s="325">
        <f>SUM(E18:E25)</f>
        <v>1393000</v>
      </c>
    </row>
    <row r="27" spans="1:5" ht="14.25">
      <c r="A27" s="12" t="s">
        <v>482</v>
      </c>
      <c r="B27" s="324" t="s">
        <v>190</v>
      </c>
      <c r="C27" s="325"/>
      <c r="D27" s="325"/>
      <c r="E27" s="325"/>
    </row>
    <row r="28" spans="1:5" ht="14.25">
      <c r="A28" s="12" t="s">
        <v>191</v>
      </c>
      <c r="B28" s="324" t="s">
        <v>192</v>
      </c>
      <c r="C28" s="325">
        <v>5720</v>
      </c>
      <c r="D28" s="325">
        <v>0</v>
      </c>
      <c r="E28" s="325"/>
    </row>
    <row r="29" spans="1:5" ht="14.25">
      <c r="A29" s="12" t="s">
        <v>193</v>
      </c>
      <c r="B29" s="324" t="s">
        <v>194</v>
      </c>
      <c r="C29" s="325"/>
      <c r="D29" s="325"/>
      <c r="E29" s="325"/>
    </row>
    <row r="30" spans="1:5" ht="14.25">
      <c r="A30" s="12" t="s">
        <v>444</v>
      </c>
      <c r="B30" s="324" t="s">
        <v>195</v>
      </c>
      <c r="C30" s="325"/>
      <c r="D30" s="325"/>
      <c r="E30" s="325"/>
    </row>
    <row r="31" spans="1:5" ht="14.25">
      <c r="A31" s="12" t="s">
        <v>483</v>
      </c>
      <c r="B31" s="324" t="s">
        <v>196</v>
      </c>
      <c r="C31" s="325"/>
      <c r="D31" s="325"/>
      <c r="E31" s="325"/>
    </row>
    <row r="32" spans="1:5" ht="14.25">
      <c r="A32" s="12" t="s">
        <v>446</v>
      </c>
      <c r="B32" s="324" t="s">
        <v>197</v>
      </c>
      <c r="C32" s="325">
        <v>610425</v>
      </c>
      <c r="D32" s="325">
        <v>1406205</v>
      </c>
      <c r="E32" s="325">
        <v>1570000</v>
      </c>
    </row>
    <row r="33" spans="1:5" ht="14.25">
      <c r="A33" s="12" t="s">
        <v>484</v>
      </c>
      <c r="B33" s="324" t="s">
        <v>198</v>
      </c>
      <c r="C33" s="325"/>
      <c r="D33" s="325"/>
      <c r="E33" s="325"/>
    </row>
    <row r="34" spans="1:5" ht="14.25">
      <c r="A34" s="12" t="s">
        <v>485</v>
      </c>
      <c r="B34" s="324" t="s">
        <v>199</v>
      </c>
      <c r="C34" s="325"/>
      <c r="D34" s="325"/>
      <c r="E34" s="325">
        <v>60000</v>
      </c>
    </row>
    <row r="35" spans="1:5" ht="14.25">
      <c r="A35" s="12" t="s">
        <v>200</v>
      </c>
      <c r="B35" s="324" t="s">
        <v>201</v>
      </c>
      <c r="C35" s="325"/>
      <c r="D35" s="325"/>
      <c r="E35" s="325"/>
    </row>
    <row r="36" spans="1:5" ht="14.25">
      <c r="A36" s="20" t="s">
        <v>202</v>
      </c>
      <c r="B36" s="324" t="s">
        <v>203</v>
      </c>
      <c r="C36" s="325"/>
      <c r="D36" s="325"/>
      <c r="E36" s="325"/>
    </row>
    <row r="37" spans="1:5" ht="14.25">
      <c r="A37" s="12" t="s">
        <v>486</v>
      </c>
      <c r="B37" s="324" t="s">
        <v>204</v>
      </c>
      <c r="C37" s="325"/>
      <c r="D37" s="325"/>
      <c r="E37" s="325"/>
    </row>
    <row r="38" spans="1:5" ht="14.25">
      <c r="A38" s="20" t="s">
        <v>661</v>
      </c>
      <c r="B38" s="324" t="s">
        <v>205</v>
      </c>
      <c r="C38" s="325"/>
      <c r="D38" s="325"/>
      <c r="E38" s="325">
        <v>500000</v>
      </c>
    </row>
    <row r="39" spans="1:5" ht="14.25">
      <c r="A39" s="20" t="s">
        <v>662</v>
      </c>
      <c r="B39" s="324" t="s">
        <v>205</v>
      </c>
      <c r="C39" s="325"/>
      <c r="D39" s="325"/>
      <c r="E39" s="325"/>
    </row>
    <row r="40" spans="1:5" ht="14.25">
      <c r="A40" s="53" t="s">
        <v>449</v>
      </c>
      <c r="B40" s="326" t="s">
        <v>206</v>
      </c>
      <c r="C40" s="325">
        <f>SUM(C27:C39)</f>
        <v>616145</v>
      </c>
      <c r="D40" s="325">
        <f>SUM(D27:D39)</f>
        <v>1406205</v>
      </c>
      <c r="E40" s="325">
        <f>SUM(E27:E39)</f>
        <v>2130000</v>
      </c>
    </row>
    <row r="41" spans="1:5" ht="15">
      <c r="A41" s="63" t="s">
        <v>69</v>
      </c>
      <c r="B41" s="328"/>
      <c r="C41" s="329">
        <f>C40+C26+C17+C9+C8</f>
        <v>12112052</v>
      </c>
      <c r="D41" s="329">
        <f>D40+D26+D17+D9+D8</f>
        <v>16074617</v>
      </c>
      <c r="E41" s="329">
        <f>E40+E26+E17+E9+E8</f>
        <v>17198620</v>
      </c>
    </row>
    <row r="42" spans="1:5" ht="14.25">
      <c r="A42" s="36" t="s">
        <v>207</v>
      </c>
      <c r="B42" s="324" t="s">
        <v>208</v>
      </c>
      <c r="C42" s="325"/>
      <c r="D42" s="325"/>
      <c r="E42" s="325"/>
    </row>
    <row r="43" spans="1:5" ht="14.25">
      <c r="A43" s="36" t="s">
        <v>487</v>
      </c>
      <c r="B43" s="324" t="s">
        <v>209</v>
      </c>
      <c r="C43" s="325"/>
      <c r="D43" s="325"/>
      <c r="E43" s="325"/>
    </row>
    <row r="44" spans="1:5" ht="14.25">
      <c r="A44" s="36" t="s">
        <v>210</v>
      </c>
      <c r="B44" s="324" t="s">
        <v>211</v>
      </c>
      <c r="C44" s="325">
        <v>7551</v>
      </c>
      <c r="D44" s="325"/>
      <c r="E44" s="325"/>
    </row>
    <row r="45" spans="1:5" ht="14.25">
      <c r="A45" s="36" t="s">
        <v>212</v>
      </c>
      <c r="B45" s="324" t="s">
        <v>213</v>
      </c>
      <c r="C45" s="325">
        <v>157991</v>
      </c>
      <c r="D45" s="325">
        <v>534576</v>
      </c>
      <c r="E45" s="325">
        <v>1640000</v>
      </c>
    </row>
    <row r="46" spans="1:5" ht="14.25">
      <c r="A46" s="6" t="s">
        <v>214</v>
      </c>
      <c r="B46" s="324" t="s">
        <v>215</v>
      </c>
      <c r="C46" s="325"/>
      <c r="D46" s="325"/>
      <c r="E46" s="325"/>
    </row>
    <row r="47" spans="1:5" ht="14.25">
      <c r="A47" s="6" t="s">
        <v>216</v>
      </c>
      <c r="B47" s="324" t="s">
        <v>217</v>
      </c>
      <c r="C47" s="325"/>
      <c r="D47" s="325"/>
      <c r="E47" s="325"/>
    </row>
    <row r="48" spans="1:5" ht="14.25">
      <c r="A48" s="6" t="s">
        <v>218</v>
      </c>
      <c r="B48" s="324" t="s">
        <v>219</v>
      </c>
      <c r="C48" s="325">
        <v>44697</v>
      </c>
      <c r="D48" s="325">
        <v>144336</v>
      </c>
      <c r="E48" s="325">
        <v>443500</v>
      </c>
    </row>
    <row r="49" spans="1:5" ht="14.25">
      <c r="A49" s="54" t="s">
        <v>451</v>
      </c>
      <c r="B49" s="326" t="s">
        <v>220</v>
      </c>
      <c r="C49" s="367">
        <f>SUM(C42:C48)</f>
        <v>210239</v>
      </c>
      <c r="D49" s="367">
        <f>SUM(D42:D48)</f>
        <v>678912</v>
      </c>
      <c r="E49" s="367">
        <f>SUM(E42:E48)</f>
        <v>2083500</v>
      </c>
    </row>
    <row r="50" spans="1:5" ht="14.25">
      <c r="A50" s="13" t="s">
        <v>221</v>
      </c>
      <c r="B50" s="324" t="s">
        <v>222</v>
      </c>
      <c r="C50" s="325">
        <v>12693143</v>
      </c>
      <c r="D50" s="325">
        <v>15947864</v>
      </c>
      <c r="E50" s="325">
        <v>14525892</v>
      </c>
    </row>
    <row r="51" spans="1:5" ht="14.25">
      <c r="A51" s="13" t="s">
        <v>223</v>
      </c>
      <c r="B51" s="324" t="s">
        <v>224</v>
      </c>
      <c r="C51" s="325"/>
      <c r="D51" s="325"/>
      <c r="E51" s="325"/>
    </row>
    <row r="52" spans="1:5" ht="14.25">
      <c r="A52" s="13" t="s">
        <v>225</v>
      </c>
      <c r="B52" s="324" t="s">
        <v>226</v>
      </c>
      <c r="C52" s="325"/>
      <c r="D52" s="325"/>
      <c r="E52" s="325"/>
    </row>
    <row r="53" spans="1:5" ht="14.25">
      <c r="A53" s="13" t="s">
        <v>227</v>
      </c>
      <c r="B53" s="324" t="s">
        <v>228</v>
      </c>
      <c r="C53" s="325">
        <v>3367753</v>
      </c>
      <c r="D53" s="325">
        <v>3728906</v>
      </c>
      <c r="E53" s="325">
        <v>3224690</v>
      </c>
    </row>
    <row r="54" spans="1:5" ht="14.25">
      <c r="A54" s="53" t="s">
        <v>452</v>
      </c>
      <c r="B54" s="326" t="s">
        <v>229</v>
      </c>
      <c r="C54" s="367">
        <f>SUM(C50:C53)</f>
        <v>16060896</v>
      </c>
      <c r="D54" s="367">
        <f>SUM(D50:D53)</f>
        <v>19676770</v>
      </c>
      <c r="E54" s="367">
        <f>SUM(E50:E53)</f>
        <v>17750582</v>
      </c>
    </row>
    <row r="55" spans="1:5" ht="14.25">
      <c r="A55" s="13" t="s">
        <v>230</v>
      </c>
      <c r="B55" s="324" t="s">
        <v>231</v>
      </c>
      <c r="C55" s="325"/>
      <c r="D55" s="325"/>
      <c r="E55" s="325"/>
    </row>
    <row r="56" spans="1:5" ht="14.25">
      <c r="A56" s="13" t="s">
        <v>488</v>
      </c>
      <c r="B56" s="324" t="s">
        <v>232</v>
      </c>
      <c r="C56" s="325"/>
      <c r="D56" s="325"/>
      <c r="E56" s="325"/>
    </row>
    <row r="57" spans="1:5" ht="14.25">
      <c r="A57" s="13" t="s">
        <v>489</v>
      </c>
      <c r="B57" s="324" t="s">
        <v>233</v>
      </c>
      <c r="C57" s="325"/>
      <c r="D57" s="325"/>
      <c r="E57" s="325"/>
    </row>
    <row r="58" spans="1:5" ht="14.25">
      <c r="A58" s="13" t="s">
        <v>490</v>
      </c>
      <c r="B58" s="324" t="s">
        <v>234</v>
      </c>
      <c r="C58" s="325">
        <v>36928</v>
      </c>
      <c r="D58" s="325"/>
      <c r="E58" s="325"/>
    </row>
    <row r="59" spans="1:5" ht="14.25">
      <c r="A59" s="13" t="s">
        <v>491</v>
      </c>
      <c r="B59" s="324" t="s">
        <v>235</v>
      </c>
      <c r="C59" s="325"/>
      <c r="D59" s="325"/>
      <c r="E59" s="325"/>
    </row>
    <row r="60" spans="1:5" ht="14.25">
      <c r="A60" s="13" t="s">
        <v>492</v>
      </c>
      <c r="B60" s="324" t="s">
        <v>236</v>
      </c>
      <c r="C60" s="325"/>
      <c r="D60" s="325"/>
      <c r="E60" s="325"/>
    </row>
    <row r="61" spans="1:5" ht="14.25">
      <c r="A61" s="13" t="s">
        <v>237</v>
      </c>
      <c r="B61" s="324" t="s">
        <v>238</v>
      </c>
      <c r="C61" s="325"/>
      <c r="D61" s="325"/>
      <c r="E61" s="325"/>
    </row>
    <row r="62" spans="1:5" ht="14.25">
      <c r="A62" s="13" t="s">
        <v>493</v>
      </c>
      <c r="B62" s="324" t="s">
        <v>239</v>
      </c>
      <c r="C62" s="325"/>
      <c r="D62" s="325"/>
      <c r="E62" s="325"/>
    </row>
    <row r="63" spans="1:5" ht="14.25">
      <c r="A63" s="53" t="s">
        <v>453</v>
      </c>
      <c r="B63" s="326" t="s">
        <v>240</v>
      </c>
      <c r="C63" s="325">
        <f>SUM(C55:C61)</f>
        <v>36928</v>
      </c>
      <c r="D63" s="325">
        <f>SUM(D55:D61)</f>
        <v>0</v>
      </c>
      <c r="E63" s="325"/>
    </row>
    <row r="64" spans="1:5" ht="15">
      <c r="A64" s="63" t="s">
        <v>70</v>
      </c>
      <c r="B64" s="328"/>
      <c r="C64" s="329">
        <f>C63+C54+C49</f>
        <v>16308063</v>
      </c>
      <c r="D64" s="329">
        <f>D63+D54+D49</f>
        <v>20355682</v>
      </c>
      <c r="E64" s="329">
        <f>E63+E54+E49</f>
        <v>19834082</v>
      </c>
    </row>
    <row r="65" spans="1:5" ht="15">
      <c r="A65" s="37" t="s">
        <v>501</v>
      </c>
      <c r="B65" s="330" t="s">
        <v>241</v>
      </c>
      <c r="C65" s="331">
        <f>C64+C41</f>
        <v>28420115</v>
      </c>
      <c r="D65" s="331">
        <f>D64+D41</f>
        <v>36430299</v>
      </c>
      <c r="E65" s="331">
        <f>E64+E41</f>
        <v>37032702</v>
      </c>
    </row>
    <row r="66" spans="1:5" ht="14.25">
      <c r="A66" s="15" t="s">
        <v>458</v>
      </c>
      <c r="B66" s="332" t="s">
        <v>249</v>
      </c>
      <c r="C66" s="333"/>
      <c r="D66" s="333"/>
      <c r="E66" s="333"/>
    </row>
    <row r="67" spans="1:5" ht="14.25">
      <c r="A67" s="14" t="s">
        <v>461</v>
      </c>
      <c r="B67" s="332" t="s">
        <v>257</v>
      </c>
      <c r="C67" s="334">
        <v>0</v>
      </c>
      <c r="D67" s="334"/>
      <c r="E67" s="334"/>
    </row>
    <row r="68" spans="1:5" ht="14.25">
      <c r="A68" s="39" t="s">
        <v>258</v>
      </c>
      <c r="B68" s="335" t="s">
        <v>259</v>
      </c>
      <c r="C68" s="336"/>
      <c r="D68" s="336"/>
      <c r="E68" s="336"/>
    </row>
    <row r="69" spans="1:5" ht="14.25">
      <c r="A69" s="39" t="s">
        <v>260</v>
      </c>
      <c r="B69" s="335" t="s">
        <v>261</v>
      </c>
      <c r="C69" s="336">
        <v>467059</v>
      </c>
      <c r="D69" s="336">
        <v>455729</v>
      </c>
      <c r="E69" s="336">
        <v>590348</v>
      </c>
    </row>
    <row r="70" spans="1:5" ht="14.25">
      <c r="A70" s="14" t="s">
        <v>262</v>
      </c>
      <c r="B70" s="332" t="s">
        <v>263</v>
      </c>
      <c r="C70" s="334">
        <v>467059</v>
      </c>
      <c r="D70" s="334">
        <v>455729</v>
      </c>
      <c r="E70" s="334">
        <v>590348</v>
      </c>
    </row>
    <row r="71" spans="1:5" ht="14.25">
      <c r="A71" s="39" t="s">
        <v>264</v>
      </c>
      <c r="B71" s="335" t="s">
        <v>265</v>
      </c>
      <c r="C71" s="336"/>
      <c r="D71" s="336"/>
      <c r="E71" s="336"/>
    </row>
    <row r="72" spans="1:5" ht="14.25">
      <c r="A72" s="39" t="s">
        <v>266</v>
      </c>
      <c r="B72" s="335" t="s">
        <v>267</v>
      </c>
      <c r="C72" s="336"/>
      <c r="D72" s="336"/>
      <c r="E72" s="336"/>
    </row>
    <row r="73" spans="1:5" ht="14.25">
      <c r="A73" s="39" t="s">
        <v>268</v>
      </c>
      <c r="B73" s="335" t="s">
        <v>269</v>
      </c>
      <c r="C73" s="336"/>
      <c r="D73" s="336"/>
      <c r="E73" s="336"/>
    </row>
    <row r="74" spans="1:5" ht="14.25">
      <c r="A74" s="40" t="s">
        <v>462</v>
      </c>
      <c r="B74" s="337" t="s">
        <v>270</v>
      </c>
      <c r="C74" s="334">
        <v>467059</v>
      </c>
      <c r="D74" s="334">
        <v>455729</v>
      </c>
      <c r="E74" s="334">
        <v>590348</v>
      </c>
    </row>
    <row r="75" spans="1:5" ht="14.25">
      <c r="A75" s="39" t="s">
        <v>271</v>
      </c>
      <c r="B75" s="335" t="s">
        <v>272</v>
      </c>
      <c r="C75" s="336"/>
      <c r="D75" s="336"/>
      <c r="E75" s="336"/>
    </row>
    <row r="76" spans="1:5" ht="14.25">
      <c r="A76" s="13" t="s">
        <v>273</v>
      </c>
      <c r="B76" s="335" t="s">
        <v>274</v>
      </c>
      <c r="C76" s="338"/>
      <c r="D76" s="338"/>
      <c r="E76" s="338"/>
    </row>
    <row r="77" spans="1:5" ht="14.25">
      <c r="A77" s="39" t="s">
        <v>498</v>
      </c>
      <c r="B77" s="335" t="s">
        <v>275</v>
      </c>
      <c r="C77" s="336"/>
      <c r="D77" s="336"/>
      <c r="E77" s="336"/>
    </row>
    <row r="78" spans="1:5" ht="14.25">
      <c r="A78" s="39" t="s">
        <v>467</v>
      </c>
      <c r="B78" s="335" t="s">
        <v>276</v>
      </c>
      <c r="C78" s="336"/>
      <c r="D78" s="336"/>
      <c r="E78" s="336"/>
    </row>
    <row r="79" spans="1:5" ht="14.25">
      <c r="A79" s="40" t="s">
        <v>468</v>
      </c>
      <c r="B79" s="337" t="s">
        <v>280</v>
      </c>
      <c r="C79" s="334"/>
      <c r="D79" s="334"/>
      <c r="E79" s="334"/>
    </row>
    <row r="80" spans="1:5" ht="14.25">
      <c r="A80" s="13" t="s">
        <v>281</v>
      </c>
      <c r="B80" s="335" t="s">
        <v>282</v>
      </c>
      <c r="C80" s="338"/>
      <c r="D80" s="338"/>
      <c r="E80" s="338"/>
    </row>
    <row r="81" spans="1:5" ht="15">
      <c r="A81" s="42" t="s">
        <v>502</v>
      </c>
      <c r="B81" s="339" t="s">
        <v>283</v>
      </c>
      <c r="C81" s="340">
        <f>C74</f>
        <v>467059</v>
      </c>
      <c r="D81" s="340">
        <f>D74</f>
        <v>455729</v>
      </c>
      <c r="E81" s="340">
        <f>E74</f>
        <v>590348</v>
      </c>
    </row>
    <row r="82" spans="1:5" ht="15">
      <c r="A82" s="297" t="s">
        <v>539</v>
      </c>
      <c r="B82" s="341"/>
      <c r="C82" s="342">
        <f>C65+C81</f>
        <v>28887174</v>
      </c>
      <c r="D82" s="342">
        <f>D65+D81</f>
        <v>36886028</v>
      </c>
      <c r="E82" s="342">
        <f>E65+E81</f>
        <v>37623050</v>
      </c>
    </row>
    <row r="83" spans="1:5" ht="39">
      <c r="A83" s="2" t="s">
        <v>104</v>
      </c>
      <c r="B83" s="323" t="s">
        <v>50</v>
      </c>
      <c r="C83" s="291" t="s">
        <v>827</v>
      </c>
      <c r="D83" s="291" t="s">
        <v>828</v>
      </c>
      <c r="E83" s="291" t="s">
        <v>829</v>
      </c>
    </row>
    <row r="84" spans="1:5" ht="14.25">
      <c r="A84" s="5" t="s">
        <v>541</v>
      </c>
      <c r="B84" s="343" t="s">
        <v>296</v>
      </c>
      <c r="C84" s="344">
        <v>12425867</v>
      </c>
      <c r="D84" s="344">
        <v>11781854</v>
      </c>
      <c r="E84" s="344">
        <v>14758691</v>
      </c>
    </row>
    <row r="85" spans="1:5" ht="14.25">
      <c r="A85" s="5" t="s">
        <v>297</v>
      </c>
      <c r="B85" s="343" t="s">
        <v>298</v>
      </c>
      <c r="C85" s="344"/>
      <c r="D85" s="344"/>
      <c r="E85" s="344"/>
    </row>
    <row r="86" spans="1:5" ht="14.25">
      <c r="A86" s="5" t="s">
        <v>299</v>
      </c>
      <c r="B86" s="343" t="s">
        <v>300</v>
      </c>
      <c r="C86" s="344"/>
      <c r="D86" s="344"/>
      <c r="E86" s="344"/>
    </row>
    <row r="87" spans="1:5" ht="14.25">
      <c r="A87" s="5" t="s">
        <v>503</v>
      </c>
      <c r="B87" s="343" t="s">
        <v>301</v>
      </c>
      <c r="C87" s="344"/>
      <c r="D87" s="344"/>
      <c r="E87" s="344"/>
    </row>
    <row r="88" spans="1:5" ht="14.25">
      <c r="A88" s="5" t="s">
        <v>504</v>
      </c>
      <c r="B88" s="343" t="s">
        <v>302</v>
      </c>
      <c r="C88" s="344"/>
      <c r="D88" s="344"/>
      <c r="E88" s="344"/>
    </row>
    <row r="89" spans="1:5" ht="14.25">
      <c r="A89" s="5" t="s">
        <v>505</v>
      </c>
      <c r="B89" s="343" t="s">
        <v>303</v>
      </c>
      <c r="C89" s="344"/>
      <c r="D89" s="344"/>
      <c r="E89" s="344"/>
    </row>
    <row r="90" spans="1:5" ht="14.25">
      <c r="A90" s="41" t="s">
        <v>542</v>
      </c>
      <c r="B90" s="345" t="s">
        <v>304</v>
      </c>
      <c r="C90" s="344">
        <f>SUM(C84:C89)</f>
        <v>12425867</v>
      </c>
      <c r="D90" s="344">
        <f>SUM(D84:D89)</f>
        <v>11781854</v>
      </c>
      <c r="E90" s="344">
        <f>SUM(E84:E89)</f>
        <v>14758691</v>
      </c>
    </row>
    <row r="91" spans="1:5" ht="14.25">
      <c r="A91" s="5" t="s">
        <v>544</v>
      </c>
      <c r="B91" s="343" t="s">
        <v>315</v>
      </c>
      <c r="C91" s="344"/>
      <c r="D91" s="344"/>
      <c r="E91" s="344"/>
    </row>
    <row r="92" spans="1:5" ht="14.25">
      <c r="A92" s="5" t="s">
        <v>511</v>
      </c>
      <c r="B92" s="343" t="s">
        <v>316</v>
      </c>
      <c r="C92" s="344"/>
      <c r="D92" s="344"/>
      <c r="E92" s="344"/>
    </row>
    <row r="93" spans="1:5" ht="14.25">
      <c r="A93" s="5" t="s">
        <v>512</v>
      </c>
      <c r="B93" s="343" t="s">
        <v>317</v>
      </c>
      <c r="C93" s="344"/>
      <c r="D93" s="344"/>
      <c r="E93" s="344"/>
    </row>
    <row r="94" spans="1:5" ht="14.25">
      <c r="A94" s="5" t="s">
        <v>513</v>
      </c>
      <c r="B94" s="343" t="s">
        <v>318</v>
      </c>
      <c r="C94" s="344">
        <v>2314620</v>
      </c>
      <c r="D94" s="344">
        <v>2243220</v>
      </c>
      <c r="E94" s="344">
        <v>2200000</v>
      </c>
    </row>
    <row r="95" spans="1:5" ht="14.25">
      <c r="A95" s="5" t="s">
        <v>545</v>
      </c>
      <c r="B95" s="343" t="s">
        <v>333</v>
      </c>
      <c r="C95" s="344">
        <v>1915920</v>
      </c>
      <c r="D95" s="344">
        <v>6396048</v>
      </c>
      <c r="E95" s="344">
        <v>2430000</v>
      </c>
    </row>
    <row r="96" spans="1:5" ht="14.25">
      <c r="A96" s="5" t="s">
        <v>518</v>
      </c>
      <c r="B96" s="343" t="s">
        <v>334</v>
      </c>
      <c r="C96" s="344">
        <v>86522</v>
      </c>
      <c r="D96" s="344">
        <v>4693</v>
      </c>
      <c r="E96" s="344"/>
    </row>
    <row r="97" spans="1:5" ht="14.25">
      <c r="A97" s="41" t="s">
        <v>546</v>
      </c>
      <c r="B97" s="345" t="s">
        <v>335</v>
      </c>
      <c r="C97" s="344">
        <f>SUM(C91:C96)</f>
        <v>4317062</v>
      </c>
      <c r="D97" s="344">
        <f>SUM(D91:D96)</f>
        <v>8643961</v>
      </c>
      <c r="E97" s="344">
        <f>SUM(E91:E96)</f>
        <v>4630000</v>
      </c>
    </row>
    <row r="98" spans="1:5" ht="14.25">
      <c r="A98" s="13" t="s">
        <v>336</v>
      </c>
      <c r="B98" s="343" t="s">
        <v>337</v>
      </c>
      <c r="C98" s="344"/>
      <c r="D98" s="344"/>
      <c r="E98" s="344"/>
    </row>
    <row r="99" spans="1:5" ht="14.25">
      <c r="A99" s="13" t="s">
        <v>519</v>
      </c>
      <c r="B99" s="343" t="s">
        <v>338</v>
      </c>
      <c r="C99" s="344">
        <v>3246310</v>
      </c>
      <c r="D99" s="344">
        <v>20400</v>
      </c>
      <c r="E99" s="344">
        <v>30000</v>
      </c>
    </row>
    <row r="100" spans="1:5" ht="14.25">
      <c r="A100" s="13" t="s">
        <v>520</v>
      </c>
      <c r="B100" s="343" t="s">
        <v>339</v>
      </c>
      <c r="C100" s="344"/>
      <c r="D100" s="344"/>
      <c r="E100" s="344"/>
    </row>
    <row r="101" spans="1:5" ht="14.25">
      <c r="A101" s="13" t="s">
        <v>521</v>
      </c>
      <c r="B101" s="343" t="s">
        <v>340</v>
      </c>
      <c r="C101" s="344">
        <v>290006</v>
      </c>
      <c r="D101" s="344">
        <v>3480072</v>
      </c>
      <c r="E101" s="344">
        <v>3474000</v>
      </c>
    </row>
    <row r="102" spans="1:5" ht="14.25">
      <c r="A102" s="13" t="s">
        <v>341</v>
      </c>
      <c r="B102" s="343" t="s">
        <v>342</v>
      </c>
      <c r="C102" s="344"/>
      <c r="D102" s="344"/>
      <c r="E102" s="344"/>
    </row>
    <row r="103" spans="1:5" ht="14.25">
      <c r="A103" s="13" t="s">
        <v>343</v>
      </c>
      <c r="B103" s="343" t="s">
        <v>344</v>
      </c>
      <c r="C103" s="344">
        <v>939624</v>
      </c>
      <c r="D103" s="344">
        <v>939623</v>
      </c>
      <c r="E103" s="344">
        <v>938000</v>
      </c>
    </row>
    <row r="104" spans="1:5" ht="14.25">
      <c r="A104" s="13" t="s">
        <v>345</v>
      </c>
      <c r="B104" s="343" t="s">
        <v>346</v>
      </c>
      <c r="C104" s="344"/>
      <c r="D104" s="344"/>
      <c r="E104" s="344"/>
    </row>
    <row r="105" spans="1:5" ht="14.25">
      <c r="A105" s="13" t="s">
        <v>522</v>
      </c>
      <c r="B105" s="343" t="s">
        <v>347</v>
      </c>
      <c r="C105" s="344">
        <v>13</v>
      </c>
      <c r="D105" s="344">
        <v>47323</v>
      </c>
      <c r="E105" s="344"/>
    </row>
    <row r="106" spans="1:5" ht="14.25">
      <c r="A106" s="13" t="s">
        <v>523</v>
      </c>
      <c r="B106" s="343" t="s">
        <v>348</v>
      </c>
      <c r="C106" s="344">
        <v>0</v>
      </c>
      <c r="D106" s="344"/>
      <c r="E106" s="344"/>
    </row>
    <row r="107" spans="1:5" ht="14.25">
      <c r="A107" s="13" t="s">
        <v>524</v>
      </c>
      <c r="B107" s="343" t="s">
        <v>801</v>
      </c>
      <c r="C107" s="344">
        <v>6675</v>
      </c>
      <c r="D107" s="344">
        <v>4367</v>
      </c>
      <c r="E107" s="344">
        <v>20000</v>
      </c>
    </row>
    <row r="108" spans="1:5" ht="14.25">
      <c r="A108" s="53" t="s">
        <v>547</v>
      </c>
      <c r="B108" s="345" t="s">
        <v>350</v>
      </c>
      <c r="C108" s="344">
        <f>SUM(C98:C107)</f>
        <v>4482628</v>
      </c>
      <c r="D108" s="344">
        <f>SUM(D98:D107)</f>
        <v>4491785</v>
      </c>
      <c r="E108" s="344">
        <f>SUM(E98:E107)</f>
        <v>4462000</v>
      </c>
    </row>
    <row r="109" spans="1:5" ht="14.25">
      <c r="A109" s="13" t="s">
        <v>359</v>
      </c>
      <c r="B109" s="343" t="s">
        <v>360</v>
      </c>
      <c r="C109" s="344"/>
      <c r="D109" s="344"/>
      <c r="E109" s="344"/>
    </row>
    <row r="110" spans="1:5" ht="14.25">
      <c r="A110" s="5" t="s">
        <v>528</v>
      </c>
      <c r="B110" s="343" t="s">
        <v>361</v>
      </c>
      <c r="C110" s="344"/>
      <c r="D110" s="344"/>
      <c r="E110" s="344"/>
    </row>
    <row r="111" spans="1:5" ht="14.25">
      <c r="A111" s="13" t="s">
        <v>529</v>
      </c>
      <c r="B111" s="343" t="s">
        <v>830</v>
      </c>
      <c r="C111" s="344">
        <v>20000</v>
      </c>
      <c r="D111" s="344">
        <v>28000</v>
      </c>
      <c r="E111" s="344"/>
    </row>
    <row r="112" spans="1:5" ht="14.25">
      <c r="A112" s="41" t="s">
        <v>549</v>
      </c>
      <c r="B112" s="345" t="s">
        <v>363</v>
      </c>
      <c r="C112" s="344">
        <f>SUM(C109:C111)</f>
        <v>20000</v>
      </c>
      <c r="D112" s="344">
        <f>SUM(D109:D111)</f>
        <v>28000</v>
      </c>
      <c r="E112" s="344"/>
    </row>
    <row r="113" spans="1:5" ht="15">
      <c r="A113" s="63" t="s">
        <v>71</v>
      </c>
      <c r="B113" s="346"/>
      <c r="C113" s="329">
        <f>C112+C108+C97+C90</f>
        <v>21245557</v>
      </c>
      <c r="D113" s="329">
        <f>D112+D108+D97+D90</f>
        <v>24945600</v>
      </c>
      <c r="E113" s="329">
        <f>E112+E108+E97+E90</f>
        <v>23850691</v>
      </c>
    </row>
    <row r="114" spans="1:5" ht="14.25">
      <c r="A114" s="5" t="s">
        <v>305</v>
      </c>
      <c r="B114" s="343" t="s">
        <v>306</v>
      </c>
      <c r="C114" s="344">
        <v>10450743</v>
      </c>
      <c r="D114" s="344"/>
      <c r="E114" s="344"/>
    </row>
    <row r="115" spans="1:5" ht="14.25">
      <c r="A115" s="5" t="s">
        <v>307</v>
      </c>
      <c r="B115" s="343" t="s">
        <v>308</v>
      </c>
      <c r="C115" s="344"/>
      <c r="D115" s="344"/>
      <c r="E115" s="344"/>
    </row>
    <row r="116" spans="1:5" ht="14.25">
      <c r="A116" s="5" t="s">
        <v>506</v>
      </c>
      <c r="B116" s="343" t="s">
        <v>309</v>
      </c>
      <c r="C116" s="344"/>
      <c r="D116" s="344"/>
      <c r="E116" s="344"/>
    </row>
    <row r="117" spans="1:5" ht="14.25">
      <c r="A117" s="5" t="s">
        <v>507</v>
      </c>
      <c r="B117" s="343" t="s">
        <v>310</v>
      </c>
      <c r="C117" s="344"/>
      <c r="D117" s="344"/>
      <c r="E117" s="344"/>
    </row>
    <row r="118" spans="1:5" ht="14.25">
      <c r="A118" s="5" t="s">
        <v>508</v>
      </c>
      <c r="B118" s="343" t="s">
        <v>311</v>
      </c>
      <c r="C118" s="344"/>
      <c r="D118" s="344">
        <v>23442148</v>
      </c>
      <c r="E118" s="344"/>
    </row>
    <row r="119" spans="1:5" ht="14.25">
      <c r="A119" s="41" t="s">
        <v>543</v>
      </c>
      <c r="B119" s="345" t="s">
        <v>312</v>
      </c>
      <c r="C119" s="344">
        <f>SUM(C114:C118)</f>
        <v>10450743</v>
      </c>
      <c r="D119" s="344">
        <f>SUM(D114:D118)</f>
        <v>23442148</v>
      </c>
      <c r="E119" s="344">
        <f>SUM(E114:E118)</f>
        <v>0</v>
      </c>
    </row>
    <row r="120" spans="1:5" ht="14.25">
      <c r="A120" s="13" t="s">
        <v>525</v>
      </c>
      <c r="B120" s="343" t="s">
        <v>351</v>
      </c>
      <c r="C120" s="344"/>
      <c r="D120" s="344"/>
      <c r="E120" s="344"/>
    </row>
    <row r="121" spans="1:5" ht="14.25">
      <c r="A121" s="13" t="s">
        <v>526</v>
      </c>
      <c r="B121" s="343" t="s">
        <v>352</v>
      </c>
      <c r="C121" s="344">
        <v>140600</v>
      </c>
      <c r="D121" s="344"/>
      <c r="E121" s="344"/>
    </row>
    <row r="122" spans="1:5" ht="14.25">
      <c r="A122" s="13" t="s">
        <v>353</v>
      </c>
      <c r="B122" s="343" t="s">
        <v>354</v>
      </c>
      <c r="C122" s="344"/>
      <c r="D122" s="344"/>
      <c r="E122" s="344"/>
    </row>
    <row r="123" spans="1:5" ht="14.25">
      <c r="A123" s="13" t="s">
        <v>527</v>
      </c>
      <c r="B123" s="343" t="s">
        <v>355</v>
      </c>
      <c r="C123" s="344"/>
      <c r="D123" s="344"/>
      <c r="E123" s="344"/>
    </row>
    <row r="124" spans="1:5" ht="14.25">
      <c r="A124" s="13" t="s">
        <v>356</v>
      </c>
      <c r="B124" s="343" t="s">
        <v>357</v>
      </c>
      <c r="C124" s="344"/>
      <c r="D124" s="344"/>
      <c r="E124" s="344"/>
    </row>
    <row r="125" spans="1:5" ht="14.25">
      <c r="A125" s="41" t="s">
        <v>548</v>
      </c>
      <c r="B125" s="345" t="s">
        <v>358</v>
      </c>
      <c r="C125" s="344">
        <v>140600</v>
      </c>
      <c r="D125" s="344"/>
      <c r="E125" s="344"/>
    </row>
    <row r="126" spans="1:5" ht="14.25">
      <c r="A126" s="13" t="s">
        <v>364</v>
      </c>
      <c r="B126" s="343" t="s">
        <v>365</v>
      </c>
      <c r="C126" s="344"/>
      <c r="D126" s="344"/>
      <c r="E126" s="344"/>
    </row>
    <row r="127" spans="1:5" ht="14.25">
      <c r="A127" s="5" t="s">
        <v>530</v>
      </c>
      <c r="B127" s="343" t="s">
        <v>366</v>
      </c>
      <c r="C127" s="344"/>
      <c r="D127" s="344"/>
      <c r="E127" s="344">
        <v>100000</v>
      </c>
    </row>
    <row r="128" spans="1:5" ht="14.25">
      <c r="A128" s="13" t="s">
        <v>531</v>
      </c>
      <c r="B128" s="343" t="s">
        <v>831</v>
      </c>
      <c r="C128" s="344">
        <v>6800</v>
      </c>
      <c r="D128" s="344"/>
      <c r="E128" s="344">
        <v>0</v>
      </c>
    </row>
    <row r="129" spans="1:5" ht="14.25">
      <c r="A129" s="41" t="s">
        <v>551</v>
      </c>
      <c r="B129" s="345" t="s">
        <v>368</v>
      </c>
      <c r="C129" s="344">
        <f>C128+C127</f>
        <v>6800</v>
      </c>
      <c r="D129" s="344">
        <f>D128+D127</f>
        <v>0</v>
      </c>
      <c r="E129" s="344">
        <f>E128+E127</f>
        <v>100000</v>
      </c>
    </row>
    <row r="130" spans="1:5" ht="15">
      <c r="A130" s="63" t="s">
        <v>72</v>
      </c>
      <c r="B130" s="346"/>
      <c r="C130" s="329">
        <f>C129+C125+C119</f>
        <v>10598143</v>
      </c>
      <c r="D130" s="329">
        <f>D129+D125+D119</f>
        <v>23442148</v>
      </c>
      <c r="E130" s="329">
        <f>E129+E125+E119</f>
        <v>100000</v>
      </c>
    </row>
    <row r="131" spans="1:5" ht="15">
      <c r="A131" s="51" t="s">
        <v>550</v>
      </c>
      <c r="B131" s="347" t="s">
        <v>369</v>
      </c>
      <c r="C131" s="331">
        <f>C130+C113</f>
        <v>31843700</v>
      </c>
      <c r="D131" s="331">
        <f>D130+D113</f>
        <v>48387748</v>
      </c>
      <c r="E131" s="331">
        <f>E130+E113</f>
        <v>23950691</v>
      </c>
    </row>
    <row r="132" spans="1:5" ht="15">
      <c r="A132" s="349" t="s">
        <v>73</v>
      </c>
      <c r="B132" s="349"/>
      <c r="C132" s="350">
        <f>C113-C41</f>
        <v>9133505</v>
      </c>
      <c r="D132" s="350">
        <f>D113-D41</f>
        <v>8870983</v>
      </c>
      <c r="E132" s="350">
        <f>E113-E41</f>
        <v>6652071</v>
      </c>
    </row>
    <row r="133" spans="1:5" ht="15">
      <c r="A133" s="307" t="s">
        <v>74</v>
      </c>
      <c r="B133" s="349"/>
      <c r="C133" s="350">
        <f>C130-C64</f>
        <v>-5709920</v>
      </c>
      <c r="D133" s="350">
        <f>D130-D64</f>
        <v>3086466</v>
      </c>
      <c r="E133" s="350">
        <f>E130-E64</f>
        <v>-19734082</v>
      </c>
    </row>
    <row r="134" spans="1:5" ht="14.25">
      <c r="A134" s="15" t="s">
        <v>552</v>
      </c>
      <c r="B134" s="332" t="s">
        <v>374</v>
      </c>
      <c r="C134" s="344"/>
      <c r="D134" s="344"/>
      <c r="E134" s="344"/>
    </row>
    <row r="135" spans="1:5" ht="14.25">
      <c r="A135" s="14" t="s">
        <v>553</v>
      </c>
      <c r="B135" s="332" t="s">
        <v>381</v>
      </c>
      <c r="C135" s="344"/>
      <c r="D135" s="344">
        <v>8800000</v>
      </c>
      <c r="E135" s="344"/>
    </row>
    <row r="136" spans="1:5" ht="14.25">
      <c r="A136" s="5" t="s">
        <v>659</v>
      </c>
      <c r="B136" s="335" t="s">
        <v>382</v>
      </c>
      <c r="C136" s="344">
        <v>18105328</v>
      </c>
      <c r="D136" s="344"/>
      <c r="E136" s="344"/>
    </row>
    <row r="137" spans="1:5" ht="14.25">
      <c r="A137" s="5" t="s">
        <v>660</v>
      </c>
      <c r="B137" s="335" t="s">
        <v>382</v>
      </c>
      <c r="C137" s="344"/>
      <c r="D137" s="344">
        <v>21517583</v>
      </c>
      <c r="E137" s="344">
        <v>13672359</v>
      </c>
    </row>
    <row r="138" spans="1:5" ht="14.25">
      <c r="A138" s="5" t="s">
        <v>657</v>
      </c>
      <c r="B138" s="335" t="s">
        <v>383</v>
      </c>
      <c r="C138" s="344"/>
      <c r="D138" s="344"/>
      <c r="E138" s="344"/>
    </row>
    <row r="139" spans="1:5" ht="14.25">
      <c r="A139" s="5" t="s">
        <v>658</v>
      </c>
      <c r="B139" s="335" t="s">
        <v>383</v>
      </c>
      <c r="C139" s="344"/>
      <c r="D139" s="344"/>
      <c r="E139" s="344"/>
    </row>
    <row r="140" spans="1:5" ht="14.25">
      <c r="A140" s="7" t="s">
        <v>554</v>
      </c>
      <c r="B140" s="332" t="s">
        <v>384</v>
      </c>
      <c r="C140" s="344">
        <f>SUM(C136:C139)</f>
        <v>18105328</v>
      </c>
      <c r="D140" s="344">
        <f>SUM(D136:D139)</f>
        <v>21517583</v>
      </c>
      <c r="E140" s="344">
        <f>SUM(E136:E139)</f>
        <v>13672359</v>
      </c>
    </row>
    <row r="141" spans="1:5" ht="14.25">
      <c r="A141" s="39" t="s">
        <v>385</v>
      </c>
      <c r="B141" s="335" t="s">
        <v>386</v>
      </c>
      <c r="C141" s="344">
        <v>455729</v>
      </c>
      <c r="D141" s="344">
        <v>590348</v>
      </c>
      <c r="E141" s="344"/>
    </row>
    <row r="142" spans="1:5" ht="14.25">
      <c r="A142" s="39" t="s">
        <v>387</v>
      </c>
      <c r="B142" s="335" t="s">
        <v>388</v>
      </c>
      <c r="C142" s="344"/>
      <c r="D142" s="344"/>
      <c r="E142" s="344"/>
    </row>
    <row r="143" spans="1:5" ht="14.25">
      <c r="A143" s="39" t="s">
        <v>389</v>
      </c>
      <c r="B143" s="335" t="s">
        <v>390</v>
      </c>
      <c r="C143" s="344"/>
      <c r="D143" s="344"/>
      <c r="E143" s="344"/>
    </row>
    <row r="144" spans="1:5" ht="14.25">
      <c r="A144" s="39" t="s">
        <v>391</v>
      </c>
      <c r="B144" s="335" t="s">
        <v>392</v>
      </c>
      <c r="C144" s="344"/>
      <c r="D144" s="344"/>
      <c r="E144" s="344"/>
    </row>
    <row r="145" spans="1:5" ht="14.25">
      <c r="A145" s="13" t="s">
        <v>537</v>
      </c>
      <c r="B145" s="335" t="s">
        <v>393</v>
      </c>
      <c r="C145" s="344"/>
      <c r="D145" s="344"/>
      <c r="E145" s="344"/>
    </row>
    <row r="146" spans="1:5" ht="14.25">
      <c r="A146" s="15" t="s">
        <v>555</v>
      </c>
      <c r="B146" s="332" t="s">
        <v>395</v>
      </c>
      <c r="C146" s="344">
        <f>C134+C135+C140+C141+C142+C143+C144+C145</f>
        <v>18561057</v>
      </c>
      <c r="D146" s="344">
        <f>D134+D135+D140+D141+D142+D143+D144+D145</f>
        <v>30907931</v>
      </c>
      <c r="E146" s="344">
        <f>E134+E135+E140+E141+E142+E143+E144+E145</f>
        <v>13672359</v>
      </c>
    </row>
    <row r="147" spans="1:5" ht="14.25">
      <c r="A147" s="13" t="s">
        <v>396</v>
      </c>
      <c r="B147" s="335" t="s">
        <v>397</v>
      </c>
      <c r="C147" s="344"/>
      <c r="D147" s="344"/>
      <c r="E147" s="344"/>
    </row>
    <row r="148" spans="1:5" ht="14.25">
      <c r="A148" s="13" t="s">
        <v>398</v>
      </c>
      <c r="B148" s="335" t="s">
        <v>399</v>
      </c>
      <c r="C148" s="344"/>
      <c r="D148" s="344"/>
      <c r="E148" s="344"/>
    </row>
    <row r="149" spans="1:5" ht="14.25">
      <c r="A149" s="39" t="s">
        <v>400</v>
      </c>
      <c r="B149" s="335" t="s">
        <v>401</v>
      </c>
      <c r="C149" s="344"/>
      <c r="D149" s="344"/>
      <c r="E149" s="344"/>
    </row>
    <row r="150" spans="1:5" ht="14.25">
      <c r="A150" s="39" t="s">
        <v>538</v>
      </c>
      <c r="B150" s="335" t="s">
        <v>402</v>
      </c>
      <c r="C150" s="344"/>
      <c r="D150" s="344"/>
      <c r="E150" s="344"/>
    </row>
    <row r="151" spans="1:5" ht="14.25">
      <c r="A151" s="14" t="s">
        <v>556</v>
      </c>
      <c r="B151" s="332" t="s">
        <v>403</v>
      </c>
      <c r="C151" s="344"/>
      <c r="D151" s="344"/>
      <c r="E151" s="344"/>
    </row>
    <row r="152" spans="1:5" ht="14.25">
      <c r="A152" s="15" t="s">
        <v>404</v>
      </c>
      <c r="B152" s="332" t="s">
        <v>405</v>
      </c>
      <c r="C152" s="344"/>
      <c r="D152" s="344"/>
      <c r="E152" s="344"/>
    </row>
    <row r="153" spans="1:5" ht="15">
      <c r="A153" s="42" t="s">
        <v>557</v>
      </c>
      <c r="B153" s="339" t="s">
        <v>406</v>
      </c>
      <c r="C153" s="340">
        <f>C146+C151+C152</f>
        <v>18561057</v>
      </c>
      <c r="D153" s="340">
        <f>D146+D151+D152</f>
        <v>30907931</v>
      </c>
      <c r="E153" s="340">
        <f>E146+E151+E152</f>
        <v>13672359</v>
      </c>
    </row>
    <row r="154" spans="1:5" ht="15">
      <c r="A154" s="297" t="s">
        <v>540</v>
      </c>
      <c r="B154" s="341"/>
      <c r="C154" s="342">
        <f>C131+C153</f>
        <v>50404757</v>
      </c>
      <c r="D154" s="342">
        <f>D131+D153</f>
        <v>79295679</v>
      </c>
      <c r="E154" s="342">
        <f>E131+E153</f>
        <v>37623050</v>
      </c>
    </row>
  </sheetData>
  <sheetProtection/>
  <mergeCells count="3">
    <mergeCell ref="A1:D1"/>
    <mergeCell ref="A2:D2"/>
    <mergeCell ref="C4:E4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3"/>
  <sheetViews>
    <sheetView zoomScale="91" zoomScaleNormal="91" zoomScalePageLayoutView="0" workbookViewId="0" topLeftCell="B199">
      <selection activeCell="B97" sqref="B97:O97"/>
    </sheetView>
  </sheetViews>
  <sheetFormatPr defaultColWidth="9.140625" defaultRowHeight="15"/>
  <cols>
    <col min="1" max="1" width="91.140625" style="0" customWidth="1"/>
    <col min="3" max="3" width="15.8515625" style="0" customWidth="1"/>
    <col min="4" max="4" width="16.140625" style="0" customWidth="1"/>
    <col min="5" max="5" width="15.00390625" style="0" customWidth="1"/>
    <col min="6" max="6" width="16.421875" style="0" customWidth="1"/>
    <col min="7" max="7" width="15.57421875" style="0" customWidth="1"/>
    <col min="8" max="8" width="15.7109375" style="0" customWidth="1"/>
    <col min="9" max="9" width="13.28125" style="0" customWidth="1"/>
    <col min="10" max="10" width="13.57421875" style="0" customWidth="1"/>
    <col min="11" max="11" width="17.00390625" style="0" customWidth="1"/>
    <col min="12" max="12" width="16.140625" style="0" customWidth="1"/>
    <col min="13" max="13" width="15.140625" style="0" customWidth="1"/>
    <col min="14" max="14" width="14.57421875" style="0" customWidth="1"/>
    <col min="15" max="15" width="14.00390625" style="0" customWidth="1"/>
  </cols>
  <sheetData>
    <row r="1" spans="1:15" ht="28.5" customHeight="1">
      <c r="A1" s="406" t="s">
        <v>820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</row>
    <row r="2" spans="1:15" ht="26.25" customHeight="1">
      <c r="A2" s="394" t="s">
        <v>772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</row>
    <row r="4" spans="1:15" ht="14.25">
      <c r="A4" s="121" t="s">
        <v>1</v>
      </c>
      <c r="O4" t="s">
        <v>773</v>
      </c>
    </row>
    <row r="5" spans="1:15" ht="26.25">
      <c r="A5" s="2" t="s">
        <v>104</v>
      </c>
      <c r="B5" s="3" t="s">
        <v>105</v>
      </c>
      <c r="C5" s="3"/>
      <c r="D5" s="280" t="s">
        <v>15</v>
      </c>
      <c r="E5" s="280" t="s">
        <v>16</v>
      </c>
      <c r="F5" s="280" t="s">
        <v>17</v>
      </c>
      <c r="G5" s="280" t="s">
        <v>18</v>
      </c>
      <c r="H5" s="280" t="s">
        <v>19</v>
      </c>
      <c r="I5" s="280" t="s">
        <v>20</v>
      </c>
      <c r="J5" s="280" t="s">
        <v>21</v>
      </c>
      <c r="K5" s="280" t="s">
        <v>22</v>
      </c>
      <c r="L5" s="280" t="s">
        <v>23</v>
      </c>
      <c r="M5" s="280" t="s">
        <v>24</v>
      </c>
      <c r="N5" s="280" t="s">
        <v>25</v>
      </c>
      <c r="O5" s="280" t="s">
        <v>26</v>
      </c>
    </row>
    <row r="6" spans="1:15" ht="14.25">
      <c r="A6" s="154" t="s">
        <v>106</v>
      </c>
      <c r="B6" s="155" t="s">
        <v>107</v>
      </c>
      <c r="C6" s="232">
        <v>1100000</v>
      </c>
      <c r="D6" s="281">
        <f>C6/12</f>
        <v>91666.66666666667</v>
      </c>
      <c r="E6" s="281">
        <f aca="true" t="shared" si="0" ref="E6:E37">D6</f>
        <v>91666.66666666667</v>
      </c>
      <c r="F6" s="281">
        <f aca="true" t="shared" si="1" ref="F6:N21">E6</f>
        <v>91666.66666666667</v>
      </c>
      <c r="G6" s="281">
        <f t="shared" si="1"/>
        <v>91666.66666666667</v>
      </c>
      <c r="H6" s="281">
        <f t="shared" si="1"/>
        <v>91666.66666666667</v>
      </c>
      <c r="I6" s="281">
        <f t="shared" si="1"/>
        <v>91666.66666666667</v>
      </c>
      <c r="J6" s="281">
        <f t="shared" si="1"/>
        <v>91666.66666666667</v>
      </c>
      <c r="K6" s="281">
        <f t="shared" si="1"/>
        <v>91666.66666666667</v>
      </c>
      <c r="L6" s="281">
        <f t="shared" si="1"/>
        <v>91666.66666666667</v>
      </c>
      <c r="M6" s="281">
        <f t="shared" si="1"/>
        <v>91666.66666666667</v>
      </c>
      <c r="N6" s="281">
        <f t="shared" si="1"/>
        <v>91666.66666666667</v>
      </c>
      <c r="O6" s="281">
        <f>C6-N6-M6-L6-K6-J6-I6-H6-G6-F6-E6-D6</f>
        <v>91666.66666666682</v>
      </c>
    </row>
    <row r="7" spans="1:15" ht="14.25">
      <c r="A7" s="154" t="s">
        <v>108</v>
      </c>
      <c r="B7" s="156" t="s">
        <v>109</v>
      </c>
      <c r="C7" s="232"/>
      <c r="D7" s="281">
        <f aca="true" t="shared" si="2" ref="D7:D70">C7/12</f>
        <v>0</v>
      </c>
      <c r="E7" s="281">
        <f t="shared" si="0"/>
        <v>0</v>
      </c>
      <c r="F7" s="281">
        <f aca="true" t="shared" si="3" ref="F7:H26">E7</f>
        <v>0</v>
      </c>
      <c r="G7" s="281">
        <f t="shared" si="3"/>
        <v>0</v>
      </c>
      <c r="H7" s="281">
        <f t="shared" si="3"/>
        <v>0</v>
      </c>
      <c r="I7" s="281">
        <f t="shared" si="1"/>
        <v>0</v>
      </c>
      <c r="J7" s="281">
        <f t="shared" si="1"/>
        <v>0</v>
      </c>
      <c r="K7" s="281">
        <f t="shared" si="1"/>
        <v>0</v>
      </c>
      <c r="L7" s="281">
        <f t="shared" si="1"/>
        <v>0</v>
      </c>
      <c r="M7" s="281">
        <f t="shared" si="1"/>
        <v>0</v>
      </c>
      <c r="N7" s="281">
        <f t="shared" si="1"/>
        <v>0</v>
      </c>
      <c r="O7" s="281">
        <f aca="true" t="shared" si="4" ref="O7:O70">C7-N7-M7-L7-K7-J7-I7-H7-G7-F7-E7-D7</f>
        <v>0</v>
      </c>
    </row>
    <row r="8" spans="1:15" ht="14.25">
      <c r="A8" s="154" t="s">
        <v>110</v>
      </c>
      <c r="B8" s="156" t="s">
        <v>111</v>
      </c>
      <c r="C8" s="232"/>
      <c r="D8" s="281">
        <f t="shared" si="2"/>
        <v>0</v>
      </c>
      <c r="E8" s="281">
        <f t="shared" si="0"/>
        <v>0</v>
      </c>
      <c r="F8" s="281">
        <f t="shared" si="3"/>
        <v>0</v>
      </c>
      <c r="G8" s="281">
        <f t="shared" si="3"/>
        <v>0</v>
      </c>
      <c r="H8" s="281">
        <f t="shared" si="3"/>
        <v>0</v>
      </c>
      <c r="I8" s="281">
        <f t="shared" si="1"/>
        <v>0</v>
      </c>
      <c r="J8" s="281">
        <f t="shared" si="1"/>
        <v>0</v>
      </c>
      <c r="K8" s="281">
        <f t="shared" si="1"/>
        <v>0</v>
      </c>
      <c r="L8" s="281">
        <f t="shared" si="1"/>
        <v>0</v>
      </c>
      <c r="M8" s="281">
        <f t="shared" si="1"/>
        <v>0</v>
      </c>
      <c r="N8" s="281">
        <f t="shared" si="1"/>
        <v>0</v>
      </c>
      <c r="O8" s="281">
        <f t="shared" si="4"/>
        <v>0</v>
      </c>
    </row>
    <row r="9" spans="1:15" ht="14.25">
      <c r="A9" s="131" t="s">
        <v>112</v>
      </c>
      <c r="B9" s="156" t="s">
        <v>113</v>
      </c>
      <c r="C9" s="232"/>
      <c r="D9" s="281">
        <f t="shared" si="2"/>
        <v>0</v>
      </c>
      <c r="E9" s="281">
        <f t="shared" si="0"/>
        <v>0</v>
      </c>
      <c r="F9" s="281">
        <f t="shared" si="3"/>
        <v>0</v>
      </c>
      <c r="G9" s="281">
        <f t="shared" si="3"/>
        <v>0</v>
      </c>
      <c r="H9" s="281">
        <f t="shared" si="3"/>
        <v>0</v>
      </c>
      <c r="I9" s="281">
        <f t="shared" si="1"/>
        <v>0</v>
      </c>
      <c r="J9" s="281">
        <f t="shared" si="1"/>
        <v>0</v>
      </c>
      <c r="K9" s="281">
        <f t="shared" si="1"/>
        <v>0</v>
      </c>
      <c r="L9" s="281">
        <f t="shared" si="1"/>
        <v>0</v>
      </c>
      <c r="M9" s="281">
        <f t="shared" si="1"/>
        <v>0</v>
      </c>
      <c r="N9" s="281">
        <f t="shared" si="1"/>
        <v>0</v>
      </c>
      <c r="O9" s="281">
        <f t="shared" si="4"/>
        <v>0</v>
      </c>
    </row>
    <row r="10" spans="1:15" ht="14.25">
      <c r="A10" s="131" t="s">
        <v>114</v>
      </c>
      <c r="B10" s="156" t="s">
        <v>115</v>
      </c>
      <c r="C10" s="232"/>
      <c r="D10" s="281">
        <f t="shared" si="2"/>
        <v>0</v>
      </c>
      <c r="E10" s="281">
        <f t="shared" si="0"/>
        <v>0</v>
      </c>
      <c r="F10" s="281">
        <f t="shared" si="3"/>
        <v>0</v>
      </c>
      <c r="G10" s="281">
        <f t="shared" si="3"/>
        <v>0</v>
      </c>
      <c r="H10" s="281">
        <f t="shared" si="3"/>
        <v>0</v>
      </c>
      <c r="I10" s="281">
        <f t="shared" si="1"/>
        <v>0</v>
      </c>
      <c r="J10" s="281">
        <f t="shared" si="1"/>
        <v>0</v>
      </c>
      <c r="K10" s="281">
        <f t="shared" si="1"/>
        <v>0</v>
      </c>
      <c r="L10" s="281">
        <f t="shared" si="1"/>
        <v>0</v>
      </c>
      <c r="M10" s="281">
        <f t="shared" si="1"/>
        <v>0</v>
      </c>
      <c r="N10" s="281">
        <f t="shared" si="1"/>
        <v>0</v>
      </c>
      <c r="O10" s="281">
        <f t="shared" si="4"/>
        <v>0</v>
      </c>
    </row>
    <row r="11" spans="1:15" ht="14.25">
      <c r="A11" s="131" t="s">
        <v>116</v>
      </c>
      <c r="B11" s="156" t="s">
        <v>117</v>
      </c>
      <c r="C11" s="232"/>
      <c r="D11" s="281">
        <f t="shared" si="2"/>
        <v>0</v>
      </c>
      <c r="E11" s="281">
        <f t="shared" si="0"/>
        <v>0</v>
      </c>
      <c r="F11" s="281">
        <f t="shared" si="3"/>
        <v>0</v>
      </c>
      <c r="G11" s="281">
        <f t="shared" si="3"/>
        <v>0</v>
      </c>
      <c r="H11" s="281">
        <f t="shared" si="3"/>
        <v>0</v>
      </c>
      <c r="I11" s="281">
        <f t="shared" si="1"/>
        <v>0</v>
      </c>
      <c r="J11" s="281">
        <f t="shared" si="1"/>
        <v>0</v>
      </c>
      <c r="K11" s="281">
        <f t="shared" si="1"/>
        <v>0</v>
      </c>
      <c r="L11" s="281">
        <f t="shared" si="1"/>
        <v>0</v>
      </c>
      <c r="M11" s="281">
        <f t="shared" si="1"/>
        <v>0</v>
      </c>
      <c r="N11" s="281">
        <f t="shared" si="1"/>
        <v>0</v>
      </c>
      <c r="O11" s="281">
        <f t="shared" si="4"/>
        <v>0</v>
      </c>
    </row>
    <row r="12" spans="1:15" ht="14.25">
      <c r="A12" s="131" t="s">
        <v>118</v>
      </c>
      <c r="B12" s="156" t="s">
        <v>119</v>
      </c>
      <c r="C12" s="232">
        <v>100000</v>
      </c>
      <c r="D12" s="281">
        <f t="shared" si="2"/>
        <v>8333.333333333334</v>
      </c>
      <c r="E12" s="281">
        <f t="shared" si="0"/>
        <v>8333.333333333334</v>
      </c>
      <c r="F12" s="281">
        <f t="shared" si="3"/>
        <v>8333.333333333334</v>
      </c>
      <c r="G12" s="281">
        <f t="shared" si="3"/>
        <v>8333.333333333334</v>
      </c>
      <c r="H12" s="281">
        <f t="shared" si="3"/>
        <v>8333.333333333334</v>
      </c>
      <c r="I12" s="281">
        <f t="shared" si="1"/>
        <v>8333.333333333334</v>
      </c>
      <c r="J12" s="281">
        <f t="shared" si="1"/>
        <v>8333.333333333334</v>
      </c>
      <c r="K12" s="281">
        <f t="shared" si="1"/>
        <v>8333.333333333334</v>
      </c>
      <c r="L12" s="281">
        <f t="shared" si="1"/>
        <v>8333.333333333334</v>
      </c>
      <c r="M12" s="281">
        <f t="shared" si="1"/>
        <v>8333.333333333334</v>
      </c>
      <c r="N12" s="281">
        <f t="shared" si="1"/>
        <v>8333.333333333334</v>
      </c>
      <c r="O12" s="281">
        <f t="shared" si="4"/>
        <v>8333.333333333338</v>
      </c>
    </row>
    <row r="13" spans="1:15" ht="14.25">
      <c r="A13" s="131" t="s">
        <v>120</v>
      </c>
      <c r="B13" s="156" t="s">
        <v>121</v>
      </c>
      <c r="C13" s="232"/>
      <c r="D13" s="281">
        <f t="shared" si="2"/>
        <v>0</v>
      </c>
      <c r="E13" s="281">
        <f t="shared" si="0"/>
        <v>0</v>
      </c>
      <c r="F13" s="281">
        <f t="shared" si="3"/>
        <v>0</v>
      </c>
      <c r="G13" s="281">
        <f t="shared" si="3"/>
        <v>0</v>
      </c>
      <c r="H13" s="281">
        <f t="shared" si="3"/>
        <v>0</v>
      </c>
      <c r="I13" s="281">
        <f t="shared" si="1"/>
        <v>0</v>
      </c>
      <c r="J13" s="281">
        <f t="shared" si="1"/>
        <v>0</v>
      </c>
      <c r="K13" s="281">
        <f t="shared" si="1"/>
        <v>0</v>
      </c>
      <c r="L13" s="281">
        <f t="shared" si="1"/>
        <v>0</v>
      </c>
      <c r="M13" s="281">
        <f t="shared" si="1"/>
        <v>0</v>
      </c>
      <c r="N13" s="281">
        <f t="shared" si="1"/>
        <v>0</v>
      </c>
      <c r="O13" s="281">
        <f t="shared" si="4"/>
        <v>0</v>
      </c>
    </row>
    <row r="14" spans="1:15" ht="14.25">
      <c r="A14" s="133" t="s">
        <v>122</v>
      </c>
      <c r="B14" s="156" t="s">
        <v>123</v>
      </c>
      <c r="C14" s="232"/>
      <c r="D14" s="281">
        <f t="shared" si="2"/>
        <v>0</v>
      </c>
      <c r="E14" s="281">
        <f t="shared" si="0"/>
        <v>0</v>
      </c>
      <c r="F14" s="281">
        <f t="shared" si="3"/>
        <v>0</v>
      </c>
      <c r="G14" s="281">
        <f t="shared" si="3"/>
        <v>0</v>
      </c>
      <c r="H14" s="281">
        <f t="shared" si="3"/>
        <v>0</v>
      </c>
      <c r="I14" s="281">
        <f t="shared" si="1"/>
        <v>0</v>
      </c>
      <c r="J14" s="281">
        <f t="shared" si="1"/>
        <v>0</v>
      </c>
      <c r="K14" s="281">
        <f t="shared" si="1"/>
        <v>0</v>
      </c>
      <c r="L14" s="281">
        <f t="shared" si="1"/>
        <v>0</v>
      </c>
      <c r="M14" s="281">
        <f t="shared" si="1"/>
        <v>0</v>
      </c>
      <c r="N14" s="281">
        <f t="shared" si="1"/>
        <v>0</v>
      </c>
      <c r="O14" s="281">
        <f t="shared" si="4"/>
        <v>0</v>
      </c>
    </row>
    <row r="15" spans="1:15" ht="14.25">
      <c r="A15" s="133" t="s">
        <v>124</v>
      </c>
      <c r="B15" s="156" t="s">
        <v>125</v>
      </c>
      <c r="C15" s="232"/>
      <c r="D15" s="281">
        <f t="shared" si="2"/>
        <v>0</v>
      </c>
      <c r="E15" s="281">
        <f t="shared" si="0"/>
        <v>0</v>
      </c>
      <c r="F15" s="281">
        <f t="shared" si="3"/>
        <v>0</v>
      </c>
      <c r="G15" s="281">
        <f t="shared" si="3"/>
        <v>0</v>
      </c>
      <c r="H15" s="281">
        <f t="shared" si="3"/>
        <v>0</v>
      </c>
      <c r="I15" s="281">
        <f t="shared" si="1"/>
        <v>0</v>
      </c>
      <c r="J15" s="281">
        <f t="shared" si="1"/>
        <v>0</v>
      </c>
      <c r="K15" s="281">
        <f t="shared" si="1"/>
        <v>0</v>
      </c>
      <c r="L15" s="281">
        <f t="shared" si="1"/>
        <v>0</v>
      </c>
      <c r="M15" s="281">
        <f t="shared" si="1"/>
        <v>0</v>
      </c>
      <c r="N15" s="281">
        <f t="shared" si="1"/>
        <v>0</v>
      </c>
      <c r="O15" s="281">
        <f t="shared" si="4"/>
        <v>0</v>
      </c>
    </row>
    <row r="16" spans="1:15" ht="14.25">
      <c r="A16" s="133" t="s">
        <v>126</v>
      </c>
      <c r="B16" s="156" t="s">
        <v>127</v>
      </c>
      <c r="C16" s="232"/>
      <c r="D16" s="281">
        <f t="shared" si="2"/>
        <v>0</v>
      </c>
      <c r="E16" s="281">
        <f t="shared" si="0"/>
        <v>0</v>
      </c>
      <c r="F16" s="281">
        <f t="shared" si="3"/>
        <v>0</v>
      </c>
      <c r="G16" s="281">
        <f t="shared" si="3"/>
        <v>0</v>
      </c>
      <c r="H16" s="281">
        <f t="shared" si="3"/>
        <v>0</v>
      </c>
      <c r="I16" s="281">
        <f t="shared" si="1"/>
        <v>0</v>
      </c>
      <c r="J16" s="281">
        <f t="shared" si="1"/>
        <v>0</v>
      </c>
      <c r="K16" s="281">
        <f t="shared" si="1"/>
        <v>0</v>
      </c>
      <c r="L16" s="281">
        <f t="shared" si="1"/>
        <v>0</v>
      </c>
      <c r="M16" s="281">
        <f t="shared" si="1"/>
        <v>0</v>
      </c>
      <c r="N16" s="281">
        <f t="shared" si="1"/>
        <v>0</v>
      </c>
      <c r="O16" s="281">
        <f t="shared" si="4"/>
        <v>0</v>
      </c>
    </row>
    <row r="17" spans="1:15" ht="14.25">
      <c r="A17" s="133" t="s">
        <v>128</v>
      </c>
      <c r="B17" s="156" t="s">
        <v>129</v>
      </c>
      <c r="C17" s="232"/>
      <c r="D17" s="281">
        <f t="shared" si="2"/>
        <v>0</v>
      </c>
      <c r="E17" s="281">
        <f t="shared" si="0"/>
        <v>0</v>
      </c>
      <c r="F17" s="281">
        <f t="shared" si="3"/>
        <v>0</v>
      </c>
      <c r="G17" s="281">
        <f t="shared" si="3"/>
        <v>0</v>
      </c>
      <c r="H17" s="281">
        <f t="shared" si="3"/>
        <v>0</v>
      </c>
      <c r="I17" s="281">
        <f t="shared" si="1"/>
        <v>0</v>
      </c>
      <c r="J17" s="281">
        <f t="shared" si="1"/>
        <v>0</v>
      </c>
      <c r="K17" s="281">
        <f t="shared" si="1"/>
        <v>0</v>
      </c>
      <c r="L17" s="281">
        <f t="shared" si="1"/>
        <v>0</v>
      </c>
      <c r="M17" s="281">
        <f t="shared" si="1"/>
        <v>0</v>
      </c>
      <c r="N17" s="281">
        <f t="shared" si="1"/>
        <v>0</v>
      </c>
      <c r="O17" s="281">
        <f t="shared" si="4"/>
        <v>0</v>
      </c>
    </row>
    <row r="18" spans="1:15" ht="14.25">
      <c r="A18" s="133" t="s">
        <v>469</v>
      </c>
      <c r="B18" s="156" t="s">
        <v>130</v>
      </c>
      <c r="C18" s="232"/>
      <c r="D18" s="281">
        <f t="shared" si="2"/>
        <v>0</v>
      </c>
      <c r="E18" s="281">
        <f t="shared" si="0"/>
        <v>0</v>
      </c>
      <c r="F18" s="281">
        <f t="shared" si="3"/>
        <v>0</v>
      </c>
      <c r="G18" s="281">
        <f t="shared" si="3"/>
        <v>0</v>
      </c>
      <c r="H18" s="281">
        <f t="shared" si="3"/>
        <v>0</v>
      </c>
      <c r="I18" s="281">
        <f t="shared" si="1"/>
        <v>0</v>
      </c>
      <c r="J18" s="281">
        <f t="shared" si="1"/>
        <v>0</v>
      </c>
      <c r="K18" s="281">
        <f t="shared" si="1"/>
        <v>0</v>
      </c>
      <c r="L18" s="281">
        <f t="shared" si="1"/>
        <v>0</v>
      </c>
      <c r="M18" s="281">
        <f t="shared" si="1"/>
        <v>0</v>
      </c>
      <c r="N18" s="281">
        <f t="shared" si="1"/>
        <v>0</v>
      </c>
      <c r="O18" s="281">
        <f t="shared" si="4"/>
        <v>0</v>
      </c>
    </row>
    <row r="19" spans="1:15" ht="14.25">
      <c r="A19" s="130" t="s">
        <v>407</v>
      </c>
      <c r="B19" s="157" t="s">
        <v>131</v>
      </c>
      <c r="C19" s="232">
        <f>SUM(C6:C18)</f>
        <v>1200000</v>
      </c>
      <c r="D19" s="281">
        <f t="shared" si="2"/>
        <v>100000</v>
      </c>
      <c r="E19" s="281">
        <f t="shared" si="0"/>
        <v>100000</v>
      </c>
      <c r="F19" s="281">
        <f t="shared" si="3"/>
        <v>100000</v>
      </c>
      <c r="G19" s="281">
        <f t="shared" si="3"/>
        <v>100000</v>
      </c>
      <c r="H19" s="281">
        <f t="shared" si="3"/>
        <v>100000</v>
      </c>
      <c r="I19" s="281">
        <f t="shared" si="1"/>
        <v>100000</v>
      </c>
      <c r="J19" s="281">
        <f t="shared" si="1"/>
        <v>100000</v>
      </c>
      <c r="K19" s="281">
        <f t="shared" si="1"/>
        <v>100000</v>
      </c>
      <c r="L19" s="281">
        <f t="shared" si="1"/>
        <v>100000</v>
      </c>
      <c r="M19" s="281">
        <f t="shared" si="1"/>
        <v>100000</v>
      </c>
      <c r="N19" s="281">
        <f t="shared" si="1"/>
        <v>100000</v>
      </c>
      <c r="O19" s="281">
        <f t="shared" si="4"/>
        <v>100000</v>
      </c>
    </row>
    <row r="20" spans="1:15" ht="14.25">
      <c r="A20" s="133" t="s">
        <v>132</v>
      </c>
      <c r="B20" s="156" t="s">
        <v>133</v>
      </c>
      <c r="C20" s="232">
        <v>2100000</v>
      </c>
      <c r="D20" s="281">
        <f t="shared" si="2"/>
        <v>175000</v>
      </c>
      <c r="E20" s="281">
        <f t="shared" si="0"/>
        <v>175000</v>
      </c>
      <c r="F20" s="281">
        <f t="shared" si="3"/>
        <v>175000</v>
      </c>
      <c r="G20" s="281">
        <f t="shared" si="3"/>
        <v>175000</v>
      </c>
      <c r="H20" s="281">
        <f t="shared" si="3"/>
        <v>175000</v>
      </c>
      <c r="I20" s="281">
        <f t="shared" si="1"/>
        <v>175000</v>
      </c>
      <c r="J20" s="281">
        <f t="shared" si="1"/>
        <v>175000</v>
      </c>
      <c r="K20" s="281">
        <f t="shared" si="1"/>
        <v>175000</v>
      </c>
      <c r="L20" s="281">
        <f t="shared" si="1"/>
        <v>175000</v>
      </c>
      <c r="M20" s="281">
        <f t="shared" si="1"/>
        <v>175000</v>
      </c>
      <c r="N20" s="281">
        <f t="shared" si="1"/>
        <v>175000</v>
      </c>
      <c r="O20" s="281">
        <f t="shared" si="4"/>
        <v>175000</v>
      </c>
    </row>
    <row r="21" spans="1:15" ht="14.25">
      <c r="A21" s="133" t="s">
        <v>134</v>
      </c>
      <c r="B21" s="156" t="s">
        <v>135</v>
      </c>
      <c r="C21" s="232">
        <v>770000</v>
      </c>
      <c r="D21" s="281">
        <f t="shared" si="2"/>
        <v>64166.666666666664</v>
      </c>
      <c r="E21" s="281">
        <f t="shared" si="0"/>
        <v>64166.666666666664</v>
      </c>
      <c r="F21" s="281">
        <f t="shared" si="3"/>
        <v>64166.666666666664</v>
      </c>
      <c r="G21" s="281">
        <f t="shared" si="3"/>
        <v>64166.666666666664</v>
      </c>
      <c r="H21" s="281">
        <f t="shared" si="3"/>
        <v>64166.666666666664</v>
      </c>
      <c r="I21" s="281">
        <f t="shared" si="1"/>
        <v>64166.666666666664</v>
      </c>
      <c r="J21" s="281">
        <f t="shared" si="1"/>
        <v>64166.666666666664</v>
      </c>
      <c r="K21" s="281">
        <f t="shared" si="1"/>
        <v>64166.666666666664</v>
      </c>
      <c r="L21" s="281">
        <f t="shared" si="1"/>
        <v>64166.666666666664</v>
      </c>
      <c r="M21" s="281">
        <f t="shared" si="1"/>
        <v>64166.666666666664</v>
      </c>
      <c r="N21" s="281">
        <f t="shared" si="1"/>
        <v>64166.666666666664</v>
      </c>
      <c r="O21" s="281">
        <f t="shared" si="4"/>
        <v>64166.66666666674</v>
      </c>
    </row>
    <row r="22" spans="1:15" ht="14.25">
      <c r="A22" s="132" t="s">
        <v>136</v>
      </c>
      <c r="B22" s="156" t="s">
        <v>137</v>
      </c>
      <c r="C22" s="232">
        <v>250000</v>
      </c>
      <c r="D22" s="281">
        <f t="shared" si="2"/>
        <v>20833.333333333332</v>
      </c>
      <c r="E22" s="281">
        <f t="shared" si="0"/>
        <v>20833.333333333332</v>
      </c>
      <c r="F22" s="281">
        <f t="shared" si="3"/>
        <v>20833.333333333332</v>
      </c>
      <c r="G22" s="281">
        <f t="shared" si="3"/>
        <v>20833.333333333332</v>
      </c>
      <c r="H22" s="281">
        <f t="shared" si="3"/>
        <v>20833.333333333332</v>
      </c>
      <c r="I22" s="281">
        <f aca="true" t="shared" si="5" ref="I22:N31">H22</f>
        <v>20833.333333333332</v>
      </c>
      <c r="J22" s="281">
        <f t="shared" si="5"/>
        <v>20833.333333333332</v>
      </c>
      <c r="K22" s="281">
        <f t="shared" si="5"/>
        <v>20833.333333333332</v>
      </c>
      <c r="L22" s="281">
        <f t="shared" si="5"/>
        <v>20833.333333333332</v>
      </c>
      <c r="M22" s="281">
        <f t="shared" si="5"/>
        <v>20833.333333333332</v>
      </c>
      <c r="N22" s="281">
        <f t="shared" si="5"/>
        <v>20833.333333333332</v>
      </c>
      <c r="O22" s="281">
        <f t="shared" si="4"/>
        <v>20833.33333333331</v>
      </c>
    </row>
    <row r="23" spans="1:15" ht="14.25">
      <c r="A23" s="134" t="s">
        <v>408</v>
      </c>
      <c r="B23" s="157" t="s">
        <v>138</v>
      </c>
      <c r="C23" s="232">
        <f>SUM(C20:C22)</f>
        <v>3120000</v>
      </c>
      <c r="D23" s="281">
        <f t="shared" si="2"/>
        <v>260000</v>
      </c>
      <c r="E23" s="281">
        <f t="shared" si="0"/>
        <v>260000</v>
      </c>
      <c r="F23" s="281">
        <f t="shared" si="3"/>
        <v>260000</v>
      </c>
      <c r="G23" s="281">
        <f t="shared" si="3"/>
        <v>260000</v>
      </c>
      <c r="H23" s="281">
        <f t="shared" si="3"/>
        <v>260000</v>
      </c>
      <c r="I23" s="281">
        <f t="shared" si="5"/>
        <v>260000</v>
      </c>
      <c r="J23" s="281">
        <f t="shared" si="5"/>
        <v>260000</v>
      </c>
      <c r="K23" s="281">
        <f t="shared" si="5"/>
        <v>260000</v>
      </c>
      <c r="L23" s="281">
        <f t="shared" si="5"/>
        <v>260000</v>
      </c>
      <c r="M23" s="281">
        <f t="shared" si="5"/>
        <v>260000</v>
      </c>
      <c r="N23" s="281">
        <f t="shared" si="5"/>
        <v>260000</v>
      </c>
      <c r="O23" s="281">
        <f t="shared" si="4"/>
        <v>260000</v>
      </c>
    </row>
    <row r="24" spans="1:15" ht="14.25">
      <c r="A24" s="158" t="s">
        <v>499</v>
      </c>
      <c r="B24" s="159" t="s">
        <v>139</v>
      </c>
      <c r="C24" s="232">
        <f>C19+C23</f>
        <v>4320000</v>
      </c>
      <c r="D24" s="281">
        <f t="shared" si="2"/>
        <v>360000</v>
      </c>
      <c r="E24" s="281">
        <f t="shared" si="0"/>
        <v>360000</v>
      </c>
      <c r="F24" s="281">
        <f t="shared" si="3"/>
        <v>360000</v>
      </c>
      <c r="G24" s="281">
        <f t="shared" si="3"/>
        <v>360000</v>
      </c>
      <c r="H24" s="281">
        <f t="shared" si="3"/>
        <v>360000</v>
      </c>
      <c r="I24" s="281">
        <f t="shared" si="5"/>
        <v>360000</v>
      </c>
      <c r="J24" s="281">
        <f t="shared" si="5"/>
        <v>360000</v>
      </c>
      <c r="K24" s="281">
        <f t="shared" si="5"/>
        <v>360000</v>
      </c>
      <c r="L24" s="281">
        <f t="shared" si="5"/>
        <v>360000</v>
      </c>
      <c r="M24" s="281">
        <f t="shared" si="5"/>
        <v>360000</v>
      </c>
      <c r="N24" s="281">
        <f t="shared" si="5"/>
        <v>360000</v>
      </c>
      <c r="O24" s="281">
        <f t="shared" si="4"/>
        <v>360000</v>
      </c>
    </row>
    <row r="25" spans="1:15" ht="14.25">
      <c r="A25" s="136" t="s">
        <v>470</v>
      </c>
      <c r="B25" s="159" t="s">
        <v>140</v>
      </c>
      <c r="C25" s="232">
        <v>875000</v>
      </c>
      <c r="D25" s="281">
        <f t="shared" si="2"/>
        <v>72916.66666666667</v>
      </c>
      <c r="E25" s="281">
        <f t="shared" si="0"/>
        <v>72916.66666666667</v>
      </c>
      <c r="F25" s="281">
        <f t="shared" si="3"/>
        <v>72916.66666666667</v>
      </c>
      <c r="G25" s="281">
        <f t="shared" si="3"/>
        <v>72916.66666666667</v>
      </c>
      <c r="H25" s="281">
        <f t="shared" si="3"/>
        <v>72916.66666666667</v>
      </c>
      <c r="I25" s="281">
        <f t="shared" si="5"/>
        <v>72916.66666666667</v>
      </c>
      <c r="J25" s="281">
        <f t="shared" si="5"/>
        <v>72916.66666666667</v>
      </c>
      <c r="K25" s="281">
        <f t="shared" si="5"/>
        <v>72916.66666666667</v>
      </c>
      <c r="L25" s="281">
        <f t="shared" si="5"/>
        <v>72916.66666666667</v>
      </c>
      <c r="M25" s="281">
        <f t="shared" si="5"/>
        <v>72916.66666666667</v>
      </c>
      <c r="N25" s="281">
        <f t="shared" si="5"/>
        <v>72916.66666666667</v>
      </c>
      <c r="O25" s="281">
        <f t="shared" si="4"/>
        <v>72916.6666666667</v>
      </c>
    </row>
    <row r="26" spans="1:15" ht="14.25">
      <c r="A26" s="133" t="s">
        <v>141</v>
      </c>
      <c r="B26" s="156" t="s">
        <v>142</v>
      </c>
      <c r="C26" s="232"/>
      <c r="D26" s="281">
        <f t="shared" si="2"/>
        <v>0</v>
      </c>
      <c r="E26" s="281">
        <f t="shared" si="0"/>
        <v>0</v>
      </c>
      <c r="F26" s="281">
        <f t="shared" si="3"/>
        <v>0</v>
      </c>
      <c r="G26" s="281">
        <f t="shared" si="3"/>
        <v>0</v>
      </c>
      <c r="H26" s="281">
        <f t="shared" si="3"/>
        <v>0</v>
      </c>
      <c r="I26" s="281">
        <f t="shared" si="5"/>
        <v>0</v>
      </c>
      <c r="J26" s="281">
        <f t="shared" si="5"/>
        <v>0</v>
      </c>
      <c r="K26" s="281">
        <f t="shared" si="5"/>
        <v>0</v>
      </c>
      <c r="L26" s="281">
        <f t="shared" si="5"/>
        <v>0</v>
      </c>
      <c r="M26" s="281">
        <f t="shared" si="5"/>
        <v>0</v>
      </c>
      <c r="N26" s="281">
        <f t="shared" si="5"/>
        <v>0</v>
      </c>
      <c r="O26" s="281">
        <f t="shared" si="4"/>
        <v>0</v>
      </c>
    </row>
    <row r="27" spans="1:15" ht="14.25">
      <c r="A27" s="133" t="s">
        <v>143</v>
      </c>
      <c r="B27" s="156" t="s">
        <v>144</v>
      </c>
      <c r="C27" s="232">
        <v>1328620</v>
      </c>
      <c r="D27" s="281">
        <f t="shared" si="2"/>
        <v>110718.33333333333</v>
      </c>
      <c r="E27" s="281">
        <f t="shared" si="0"/>
        <v>110718.33333333333</v>
      </c>
      <c r="F27" s="281">
        <f aca="true" t="shared" si="6" ref="F27:H46">E27</f>
        <v>110718.33333333333</v>
      </c>
      <c r="G27" s="281">
        <f t="shared" si="6"/>
        <v>110718.33333333333</v>
      </c>
      <c r="H27" s="281">
        <f t="shared" si="6"/>
        <v>110718.33333333333</v>
      </c>
      <c r="I27" s="281">
        <f t="shared" si="5"/>
        <v>110718.33333333333</v>
      </c>
      <c r="J27" s="281">
        <f t="shared" si="5"/>
        <v>110718.33333333333</v>
      </c>
      <c r="K27" s="281">
        <f t="shared" si="5"/>
        <v>110718.33333333333</v>
      </c>
      <c r="L27" s="281">
        <f t="shared" si="5"/>
        <v>110718.33333333333</v>
      </c>
      <c r="M27" s="281">
        <f t="shared" si="5"/>
        <v>110718.33333333333</v>
      </c>
      <c r="N27" s="281">
        <f t="shared" si="5"/>
        <v>110718.33333333333</v>
      </c>
      <c r="O27" s="281">
        <f t="shared" si="4"/>
        <v>110718.33333333336</v>
      </c>
    </row>
    <row r="28" spans="1:15" ht="14.25">
      <c r="A28" s="133" t="s">
        <v>145</v>
      </c>
      <c r="B28" s="156" t="s">
        <v>146</v>
      </c>
      <c r="C28" s="232"/>
      <c r="D28" s="281">
        <f t="shared" si="2"/>
        <v>0</v>
      </c>
      <c r="E28" s="281">
        <f t="shared" si="0"/>
        <v>0</v>
      </c>
      <c r="F28" s="281">
        <f t="shared" si="6"/>
        <v>0</v>
      </c>
      <c r="G28" s="281">
        <f t="shared" si="6"/>
        <v>0</v>
      </c>
      <c r="H28" s="281">
        <f t="shared" si="6"/>
        <v>0</v>
      </c>
      <c r="I28" s="281">
        <f t="shared" si="5"/>
        <v>0</v>
      </c>
      <c r="J28" s="281">
        <f t="shared" si="5"/>
        <v>0</v>
      </c>
      <c r="K28" s="281">
        <f t="shared" si="5"/>
        <v>0</v>
      </c>
      <c r="L28" s="281">
        <f t="shared" si="5"/>
        <v>0</v>
      </c>
      <c r="M28" s="281">
        <f t="shared" si="5"/>
        <v>0</v>
      </c>
      <c r="N28" s="281">
        <f t="shared" si="5"/>
        <v>0</v>
      </c>
      <c r="O28" s="281">
        <f t="shared" si="4"/>
        <v>0</v>
      </c>
    </row>
    <row r="29" spans="1:15" ht="14.25">
      <c r="A29" s="134" t="s">
        <v>409</v>
      </c>
      <c r="B29" s="157" t="s">
        <v>147</v>
      </c>
      <c r="C29" s="232">
        <f>SUM(C26:C28)</f>
        <v>1328620</v>
      </c>
      <c r="D29" s="281">
        <f t="shared" si="2"/>
        <v>110718.33333333333</v>
      </c>
      <c r="E29" s="281">
        <f t="shared" si="0"/>
        <v>110718.33333333333</v>
      </c>
      <c r="F29" s="281">
        <f t="shared" si="6"/>
        <v>110718.33333333333</v>
      </c>
      <c r="G29" s="281">
        <f t="shared" si="6"/>
        <v>110718.33333333333</v>
      </c>
      <c r="H29" s="281">
        <f t="shared" si="6"/>
        <v>110718.33333333333</v>
      </c>
      <c r="I29" s="281">
        <f t="shared" si="5"/>
        <v>110718.33333333333</v>
      </c>
      <c r="J29" s="281">
        <f t="shared" si="5"/>
        <v>110718.33333333333</v>
      </c>
      <c r="K29" s="281">
        <f t="shared" si="5"/>
        <v>110718.33333333333</v>
      </c>
      <c r="L29" s="281">
        <f t="shared" si="5"/>
        <v>110718.33333333333</v>
      </c>
      <c r="M29" s="281">
        <f t="shared" si="5"/>
        <v>110718.33333333333</v>
      </c>
      <c r="N29" s="281">
        <f t="shared" si="5"/>
        <v>110718.33333333333</v>
      </c>
      <c r="O29" s="281">
        <f t="shared" si="4"/>
        <v>110718.33333333336</v>
      </c>
    </row>
    <row r="30" spans="1:15" ht="14.25">
      <c r="A30" s="133" t="s">
        <v>148</v>
      </c>
      <c r="B30" s="156" t="s">
        <v>149</v>
      </c>
      <c r="C30" s="232"/>
      <c r="D30" s="281">
        <f t="shared" si="2"/>
        <v>0</v>
      </c>
      <c r="E30" s="281">
        <f t="shared" si="0"/>
        <v>0</v>
      </c>
      <c r="F30" s="281">
        <f t="shared" si="6"/>
        <v>0</v>
      </c>
      <c r="G30" s="281">
        <f t="shared" si="6"/>
        <v>0</v>
      </c>
      <c r="H30" s="281">
        <f t="shared" si="6"/>
        <v>0</v>
      </c>
      <c r="I30" s="281">
        <f t="shared" si="5"/>
        <v>0</v>
      </c>
      <c r="J30" s="281">
        <f t="shared" si="5"/>
        <v>0</v>
      </c>
      <c r="K30" s="281">
        <f t="shared" si="5"/>
        <v>0</v>
      </c>
      <c r="L30" s="281">
        <f t="shared" si="5"/>
        <v>0</v>
      </c>
      <c r="M30" s="281">
        <f t="shared" si="5"/>
        <v>0</v>
      </c>
      <c r="N30" s="281">
        <f t="shared" si="5"/>
        <v>0</v>
      </c>
      <c r="O30" s="281">
        <f t="shared" si="4"/>
        <v>0</v>
      </c>
    </row>
    <row r="31" spans="1:15" ht="14.25">
      <c r="A31" s="133" t="s">
        <v>150</v>
      </c>
      <c r="B31" s="156" t="s">
        <v>151</v>
      </c>
      <c r="C31" s="232">
        <v>120000</v>
      </c>
      <c r="D31" s="281">
        <f t="shared" si="2"/>
        <v>10000</v>
      </c>
      <c r="E31" s="281">
        <f t="shared" si="0"/>
        <v>10000</v>
      </c>
      <c r="F31" s="281">
        <f t="shared" si="6"/>
        <v>10000</v>
      </c>
      <c r="G31" s="281">
        <f t="shared" si="6"/>
        <v>10000</v>
      </c>
      <c r="H31" s="281">
        <f t="shared" si="6"/>
        <v>10000</v>
      </c>
      <c r="I31" s="281">
        <f t="shared" si="5"/>
        <v>10000</v>
      </c>
      <c r="J31" s="281">
        <f t="shared" si="5"/>
        <v>10000</v>
      </c>
      <c r="K31" s="281">
        <f t="shared" si="5"/>
        <v>10000</v>
      </c>
      <c r="L31" s="281">
        <f t="shared" si="5"/>
        <v>10000</v>
      </c>
      <c r="M31" s="281">
        <f t="shared" si="5"/>
        <v>10000</v>
      </c>
      <c r="N31" s="281">
        <f t="shared" si="5"/>
        <v>10000</v>
      </c>
      <c r="O31" s="281">
        <f t="shared" si="4"/>
        <v>10000</v>
      </c>
    </row>
    <row r="32" spans="1:15" ht="14.25">
      <c r="A32" s="134" t="s">
        <v>500</v>
      </c>
      <c r="B32" s="157" t="s">
        <v>152</v>
      </c>
      <c r="C32" s="232">
        <f>SUM(C30:C31)</f>
        <v>120000</v>
      </c>
      <c r="D32" s="281">
        <f t="shared" si="2"/>
        <v>10000</v>
      </c>
      <c r="E32" s="281">
        <f t="shared" si="0"/>
        <v>10000</v>
      </c>
      <c r="F32" s="281">
        <f t="shared" si="6"/>
        <v>10000</v>
      </c>
      <c r="G32" s="281">
        <f t="shared" si="6"/>
        <v>10000</v>
      </c>
      <c r="H32" s="281">
        <f t="shared" si="6"/>
        <v>10000</v>
      </c>
      <c r="I32" s="281">
        <f aca="true" t="shared" si="7" ref="I32:N41">H32</f>
        <v>10000</v>
      </c>
      <c r="J32" s="281">
        <f t="shared" si="7"/>
        <v>10000</v>
      </c>
      <c r="K32" s="281">
        <f t="shared" si="7"/>
        <v>10000</v>
      </c>
      <c r="L32" s="281">
        <f t="shared" si="7"/>
        <v>10000</v>
      </c>
      <c r="M32" s="281">
        <f t="shared" si="7"/>
        <v>10000</v>
      </c>
      <c r="N32" s="281">
        <f t="shared" si="7"/>
        <v>10000</v>
      </c>
      <c r="O32" s="281">
        <f t="shared" si="4"/>
        <v>10000</v>
      </c>
    </row>
    <row r="33" spans="1:15" ht="14.25">
      <c r="A33" s="133" t="s">
        <v>153</v>
      </c>
      <c r="B33" s="156" t="s">
        <v>154</v>
      </c>
      <c r="C33" s="232">
        <v>1010000</v>
      </c>
      <c r="D33" s="281">
        <f t="shared" si="2"/>
        <v>84166.66666666667</v>
      </c>
      <c r="E33" s="281">
        <f t="shared" si="0"/>
        <v>84166.66666666667</v>
      </c>
      <c r="F33" s="281">
        <f t="shared" si="6"/>
        <v>84166.66666666667</v>
      </c>
      <c r="G33" s="281">
        <f t="shared" si="6"/>
        <v>84166.66666666667</v>
      </c>
      <c r="H33" s="281">
        <f t="shared" si="6"/>
        <v>84166.66666666667</v>
      </c>
      <c r="I33" s="281">
        <f t="shared" si="7"/>
        <v>84166.66666666667</v>
      </c>
      <c r="J33" s="281">
        <f t="shared" si="7"/>
        <v>84166.66666666667</v>
      </c>
      <c r="K33" s="281">
        <f t="shared" si="7"/>
        <v>84166.66666666667</v>
      </c>
      <c r="L33" s="281">
        <f t="shared" si="7"/>
        <v>84166.66666666667</v>
      </c>
      <c r="M33" s="281">
        <f t="shared" si="7"/>
        <v>84166.66666666667</v>
      </c>
      <c r="N33" s="281">
        <f t="shared" si="7"/>
        <v>84166.66666666667</v>
      </c>
      <c r="O33" s="281">
        <f t="shared" si="4"/>
        <v>84166.66666666676</v>
      </c>
    </row>
    <row r="34" spans="1:15" ht="14.25">
      <c r="A34" s="133" t="s">
        <v>155</v>
      </c>
      <c r="B34" s="156" t="s">
        <v>156</v>
      </c>
      <c r="C34" s="232"/>
      <c r="D34" s="281">
        <f t="shared" si="2"/>
        <v>0</v>
      </c>
      <c r="E34" s="281">
        <f t="shared" si="0"/>
        <v>0</v>
      </c>
      <c r="F34" s="281">
        <f t="shared" si="6"/>
        <v>0</v>
      </c>
      <c r="G34" s="281">
        <f t="shared" si="6"/>
        <v>0</v>
      </c>
      <c r="H34" s="281">
        <f t="shared" si="6"/>
        <v>0</v>
      </c>
      <c r="I34" s="281">
        <f t="shared" si="7"/>
        <v>0</v>
      </c>
      <c r="J34" s="281">
        <f t="shared" si="7"/>
        <v>0</v>
      </c>
      <c r="K34" s="281">
        <f t="shared" si="7"/>
        <v>0</v>
      </c>
      <c r="L34" s="281">
        <f t="shared" si="7"/>
        <v>0</v>
      </c>
      <c r="M34" s="281">
        <f t="shared" si="7"/>
        <v>0</v>
      </c>
      <c r="N34" s="281">
        <f t="shared" si="7"/>
        <v>0</v>
      </c>
      <c r="O34" s="281">
        <f t="shared" si="4"/>
        <v>0</v>
      </c>
    </row>
    <row r="35" spans="1:15" ht="14.25">
      <c r="A35" s="133" t="s">
        <v>471</v>
      </c>
      <c r="B35" s="156" t="s">
        <v>157</v>
      </c>
      <c r="C35" s="232">
        <v>100000</v>
      </c>
      <c r="D35" s="281">
        <f t="shared" si="2"/>
        <v>8333.333333333334</v>
      </c>
      <c r="E35" s="281">
        <f t="shared" si="0"/>
        <v>8333.333333333334</v>
      </c>
      <c r="F35" s="281">
        <f t="shared" si="6"/>
        <v>8333.333333333334</v>
      </c>
      <c r="G35" s="281">
        <f t="shared" si="6"/>
        <v>8333.333333333334</v>
      </c>
      <c r="H35" s="281">
        <f t="shared" si="6"/>
        <v>8333.333333333334</v>
      </c>
      <c r="I35" s="281">
        <f t="shared" si="7"/>
        <v>8333.333333333334</v>
      </c>
      <c r="J35" s="281">
        <f t="shared" si="7"/>
        <v>8333.333333333334</v>
      </c>
      <c r="K35" s="281">
        <f t="shared" si="7"/>
        <v>8333.333333333334</v>
      </c>
      <c r="L35" s="281">
        <f t="shared" si="7"/>
        <v>8333.333333333334</v>
      </c>
      <c r="M35" s="281">
        <f t="shared" si="7"/>
        <v>8333.333333333334</v>
      </c>
      <c r="N35" s="281">
        <f t="shared" si="7"/>
        <v>8333.333333333334</v>
      </c>
      <c r="O35" s="281">
        <f t="shared" si="4"/>
        <v>8333.333333333338</v>
      </c>
    </row>
    <row r="36" spans="1:15" ht="14.25">
      <c r="A36" s="133" t="s">
        <v>158</v>
      </c>
      <c r="B36" s="156" t="s">
        <v>159</v>
      </c>
      <c r="C36" s="232">
        <v>1390000</v>
      </c>
      <c r="D36" s="281">
        <f t="shared" si="2"/>
        <v>115833.33333333333</v>
      </c>
      <c r="E36" s="281">
        <f t="shared" si="0"/>
        <v>115833.33333333333</v>
      </c>
      <c r="F36" s="281">
        <f t="shared" si="6"/>
        <v>115833.33333333333</v>
      </c>
      <c r="G36" s="281">
        <f t="shared" si="6"/>
        <v>115833.33333333333</v>
      </c>
      <c r="H36" s="281">
        <f t="shared" si="6"/>
        <v>115833.33333333333</v>
      </c>
      <c r="I36" s="281">
        <f t="shared" si="7"/>
        <v>115833.33333333333</v>
      </c>
      <c r="J36" s="281">
        <f t="shared" si="7"/>
        <v>115833.33333333333</v>
      </c>
      <c r="K36" s="281">
        <f t="shared" si="7"/>
        <v>115833.33333333333</v>
      </c>
      <c r="L36" s="281">
        <f t="shared" si="7"/>
        <v>115833.33333333333</v>
      </c>
      <c r="M36" s="281">
        <f t="shared" si="7"/>
        <v>115833.33333333333</v>
      </c>
      <c r="N36" s="281">
        <f t="shared" si="7"/>
        <v>115833.33333333333</v>
      </c>
      <c r="O36" s="281">
        <f t="shared" si="4"/>
        <v>115833.33333333336</v>
      </c>
    </row>
    <row r="37" spans="1:15" ht="14.25">
      <c r="A37" s="161" t="s">
        <v>472</v>
      </c>
      <c r="B37" s="156" t="s">
        <v>160</v>
      </c>
      <c r="C37" s="232"/>
      <c r="D37" s="281">
        <f t="shared" si="2"/>
        <v>0</v>
      </c>
      <c r="E37" s="281">
        <f t="shared" si="0"/>
        <v>0</v>
      </c>
      <c r="F37" s="281">
        <f t="shared" si="6"/>
        <v>0</v>
      </c>
      <c r="G37" s="281">
        <f t="shared" si="6"/>
        <v>0</v>
      </c>
      <c r="H37" s="281">
        <f t="shared" si="6"/>
        <v>0</v>
      </c>
      <c r="I37" s="281">
        <f t="shared" si="7"/>
        <v>0</v>
      </c>
      <c r="J37" s="281">
        <f t="shared" si="7"/>
        <v>0</v>
      </c>
      <c r="K37" s="281">
        <f t="shared" si="7"/>
        <v>0</v>
      </c>
      <c r="L37" s="281">
        <f t="shared" si="7"/>
        <v>0</v>
      </c>
      <c r="M37" s="281">
        <f t="shared" si="7"/>
        <v>0</v>
      </c>
      <c r="N37" s="281">
        <f t="shared" si="7"/>
        <v>0</v>
      </c>
      <c r="O37" s="281">
        <f t="shared" si="4"/>
        <v>0</v>
      </c>
    </row>
    <row r="38" spans="1:15" ht="14.25">
      <c r="A38" s="132" t="s">
        <v>161</v>
      </c>
      <c r="B38" s="156" t="s">
        <v>162</v>
      </c>
      <c r="C38" s="232"/>
      <c r="D38" s="281">
        <f t="shared" si="2"/>
        <v>0</v>
      </c>
      <c r="E38" s="281">
        <f aca="true" t="shared" si="8" ref="E38:E69">D38</f>
        <v>0</v>
      </c>
      <c r="F38" s="281">
        <f t="shared" si="6"/>
        <v>0</v>
      </c>
      <c r="G38" s="281">
        <f t="shared" si="6"/>
        <v>0</v>
      </c>
      <c r="H38" s="281">
        <f t="shared" si="6"/>
        <v>0</v>
      </c>
      <c r="I38" s="281">
        <f t="shared" si="7"/>
        <v>0</v>
      </c>
      <c r="J38" s="281">
        <f t="shared" si="7"/>
        <v>0</v>
      </c>
      <c r="K38" s="281">
        <f t="shared" si="7"/>
        <v>0</v>
      </c>
      <c r="L38" s="281">
        <f t="shared" si="7"/>
        <v>0</v>
      </c>
      <c r="M38" s="281">
        <f t="shared" si="7"/>
        <v>0</v>
      </c>
      <c r="N38" s="281">
        <f t="shared" si="7"/>
        <v>0</v>
      </c>
      <c r="O38" s="281">
        <f t="shared" si="4"/>
        <v>0</v>
      </c>
    </row>
    <row r="39" spans="1:15" ht="14.25">
      <c r="A39" s="133" t="s">
        <v>473</v>
      </c>
      <c r="B39" s="156" t="s">
        <v>163</v>
      </c>
      <c r="C39" s="232">
        <v>2306000</v>
      </c>
      <c r="D39" s="281">
        <f t="shared" si="2"/>
        <v>192166.66666666666</v>
      </c>
      <c r="E39" s="281">
        <f t="shared" si="8"/>
        <v>192166.66666666666</v>
      </c>
      <c r="F39" s="281">
        <f t="shared" si="6"/>
        <v>192166.66666666666</v>
      </c>
      <c r="G39" s="281">
        <f t="shared" si="6"/>
        <v>192166.66666666666</v>
      </c>
      <c r="H39" s="281">
        <f t="shared" si="6"/>
        <v>192166.66666666666</v>
      </c>
      <c r="I39" s="281">
        <f t="shared" si="7"/>
        <v>192166.66666666666</v>
      </c>
      <c r="J39" s="281">
        <f t="shared" si="7"/>
        <v>192166.66666666666</v>
      </c>
      <c r="K39" s="281">
        <f t="shared" si="7"/>
        <v>192166.66666666666</v>
      </c>
      <c r="L39" s="281">
        <f t="shared" si="7"/>
        <v>192166.66666666666</v>
      </c>
      <c r="M39" s="281">
        <f t="shared" si="7"/>
        <v>192166.66666666666</v>
      </c>
      <c r="N39" s="281">
        <f t="shared" si="7"/>
        <v>192166.66666666666</v>
      </c>
      <c r="O39" s="281">
        <f t="shared" si="4"/>
        <v>192166.6666666666</v>
      </c>
    </row>
    <row r="40" spans="1:15" ht="14.25">
      <c r="A40" s="134" t="s">
        <v>410</v>
      </c>
      <c r="B40" s="157" t="s">
        <v>164</v>
      </c>
      <c r="C40" s="232">
        <f>SUM(C33:C39)</f>
        <v>4806000</v>
      </c>
      <c r="D40" s="281">
        <f t="shared" si="2"/>
        <v>400500</v>
      </c>
      <c r="E40" s="281">
        <f t="shared" si="8"/>
        <v>400500</v>
      </c>
      <c r="F40" s="281">
        <f t="shared" si="6"/>
        <v>400500</v>
      </c>
      <c r="G40" s="281">
        <f t="shared" si="6"/>
        <v>400500</v>
      </c>
      <c r="H40" s="281">
        <f t="shared" si="6"/>
        <v>400500</v>
      </c>
      <c r="I40" s="281">
        <f t="shared" si="7"/>
        <v>400500</v>
      </c>
      <c r="J40" s="281">
        <f t="shared" si="7"/>
        <v>400500</v>
      </c>
      <c r="K40" s="281">
        <f t="shared" si="7"/>
        <v>400500</v>
      </c>
      <c r="L40" s="281">
        <f t="shared" si="7"/>
        <v>400500</v>
      </c>
      <c r="M40" s="281">
        <f t="shared" si="7"/>
        <v>400500</v>
      </c>
      <c r="N40" s="281">
        <f t="shared" si="7"/>
        <v>400500</v>
      </c>
      <c r="O40" s="281">
        <f t="shared" si="4"/>
        <v>400500</v>
      </c>
    </row>
    <row r="41" spans="1:15" ht="14.25">
      <c r="A41" s="133" t="s">
        <v>165</v>
      </c>
      <c r="B41" s="156" t="s">
        <v>166</v>
      </c>
      <c r="C41" s="232">
        <v>150000</v>
      </c>
      <c r="D41" s="281">
        <f t="shared" si="2"/>
        <v>12500</v>
      </c>
      <c r="E41" s="281">
        <f t="shared" si="8"/>
        <v>12500</v>
      </c>
      <c r="F41" s="281">
        <f t="shared" si="6"/>
        <v>12500</v>
      </c>
      <c r="G41" s="281">
        <f t="shared" si="6"/>
        <v>12500</v>
      </c>
      <c r="H41" s="281">
        <f t="shared" si="6"/>
        <v>12500</v>
      </c>
      <c r="I41" s="281">
        <f t="shared" si="7"/>
        <v>12500</v>
      </c>
      <c r="J41" s="281">
        <f t="shared" si="7"/>
        <v>12500</v>
      </c>
      <c r="K41" s="281">
        <f t="shared" si="7"/>
        <v>12500</v>
      </c>
      <c r="L41" s="281">
        <f t="shared" si="7"/>
        <v>12500</v>
      </c>
      <c r="M41" s="281">
        <f t="shared" si="7"/>
        <v>12500</v>
      </c>
      <c r="N41" s="281">
        <f t="shared" si="7"/>
        <v>12500</v>
      </c>
      <c r="O41" s="281">
        <f t="shared" si="4"/>
        <v>12500</v>
      </c>
    </row>
    <row r="42" spans="1:15" ht="14.25">
      <c r="A42" s="133" t="s">
        <v>167</v>
      </c>
      <c r="B42" s="156" t="s">
        <v>168</v>
      </c>
      <c r="C42" s="232"/>
      <c r="D42" s="281">
        <f t="shared" si="2"/>
        <v>0</v>
      </c>
      <c r="E42" s="281">
        <f t="shared" si="8"/>
        <v>0</v>
      </c>
      <c r="F42" s="281">
        <f t="shared" si="6"/>
        <v>0</v>
      </c>
      <c r="G42" s="281">
        <f t="shared" si="6"/>
        <v>0</v>
      </c>
      <c r="H42" s="281">
        <f t="shared" si="6"/>
        <v>0</v>
      </c>
      <c r="I42" s="281">
        <f aca="true" t="shared" si="9" ref="I42:N51">H42</f>
        <v>0</v>
      </c>
      <c r="J42" s="281">
        <f t="shared" si="9"/>
        <v>0</v>
      </c>
      <c r="K42" s="281">
        <f t="shared" si="9"/>
        <v>0</v>
      </c>
      <c r="L42" s="281">
        <f t="shared" si="9"/>
        <v>0</v>
      </c>
      <c r="M42" s="281">
        <f t="shared" si="9"/>
        <v>0</v>
      </c>
      <c r="N42" s="281">
        <f t="shared" si="9"/>
        <v>0</v>
      </c>
      <c r="O42" s="281">
        <f t="shared" si="4"/>
        <v>0</v>
      </c>
    </row>
    <row r="43" spans="1:15" ht="14.25">
      <c r="A43" s="134" t="s">
        <v>411</v>
      </c>
      <c r="B43" s="157" t="s">
        <v>169</v>
      </c>
      <c r="C43" s="232">
        <f>SUM(C41:C42)</f>
        <v>150000</v>
      </c>
      <c r="D43" s="281">
        <f t="shared" si="2"/>
        <v>12500</v>
      </c>
      <c r="E43" s="281">
        <f t="shared" si="8"/>
        <v>12500</v>
      </c>
      <c r="F43" s="281">
        <f t="shared" si="6"/>
        <v>12500</v>
      </c>
      <c r="G43" s="281">
        <f t="shared" si="6"/>
        <v>12500</v>
      </c>
      <c r="H43" s="281">
        <f t="shared" si="6"/>
        <v>12500</v>
      </c>
      <c r="I43" s="281">
        <f t="shared" si="9"/>
        <v>12500</v>
      </c>
      <c r="J43" s="281">
        <f t="shared" si="9"/>
        <v>12500</v>
      </c>
      <c r="K43" s="281">
        <f t="shared" si="9"/>
        <v>12500</v>
      </c>
      <c r="L43" s="281">
        <f t="shared" si="9"/>
        <v>12500</v>
      </c>
      <c r="M43" s="281">
        <f t="shared" si="9"/>
        <v>12500</v>
      </c>
      <c r="N43" s="281">
        <f t="shared" si="9"/>
        <v>12500</v>
      </c>
      <c r="O43" s="281">
        <f t="shared" si="4"/>
        <v>12500</v>
      </c>
    </row>
    <row r="44" spans="1:15" ht="14.25">
      <c r="A44" s="133" t="s">
        <v>170</v>
      </c>
      <c r="B44" s="156" t="s">
        <v>171</v>
      </c>
      <c r="C44" s="232">
        <v>1506000</v>
      </c>
      <c r="D44" s="281">
        <f t="shared" si="2"/>
        <v>125500</v>
      </c>
      <c r="E44" s="281">
        <f t="shared" si="8"/>
        <v>125500</v>
      </c>
      <c r="F44" s="281">
        <f t="shared" si="6"/>
        <v>125500</v>
      </c>
      <c r="G44" s="281">
        <f t="shared" si="6"/>
        <v>125500</v>
      </c>
      <c r="H44" s="281">
        <f t="shared" si="6"/>
        <v>125500</v>
      </c>
      <c r="I44" s="281">
        <f t="shared" si="9"/>
        <v>125500</v>
      </c>
      <c r="J44" s="281">
        <f t="shared" si="9"/>
        <v>125500</v>
      </c>
      <c r="K44" s="281">
        <f t="shared" si="9"/>
        <v>125500</v>
      </c>
      <c r="L44" s="281">
        <f t="shared" si="9"/>
        <v>125500</v>
      </c>
      <c r="M44" s="281">
        <f t="shared" si="9"/>
        <v>125500</v>
      </c>
      <c r="N44" s="281">
        <f t="shared" si="9"/>
        <v>125500</v>
      </c>
      <c r="O44" s="281">
        <f t="shared" si="4"/>
        <v>125500</v>
      </c>
    </row>
    <row r="45" spans="1:15" ht="14.25">
      <c r="A45" s="133" t="s">
        <v>172</v>
      </c>
      <c r="B45" s="156" t="s">
        <v>173</v>
      </c>
      <c r="C45" s="232">
        <v>470000</v>
      </c>
      <c r="D45" s="281">
        <f t="shared" si="2"/>
        <v>39166.666666666664</v>
      </c>
      <c r="E45" s="281">
        <f t="shared" si="8"/>
        <v>39166.666666666664</v>
      </c>
      <c r="F45" s="281">
        <f t="shared" si="6"/>
        <v>39166.666666666664</v>
      </c>
      <c r="G45" s="281">
        <f t="shared" si="6"/>
        <v>39166.666666666664</v>
      </c>
      <c r="H45" s="281">
        <f t="shared" si="6"/>
        <v>39166.666666666664</v>
      </c>
      <c r="I45" s="281">
        <f t="shared" si="9"/>
        <v>39166.666666666664</v>
      </c>
      <c r="J45" s="281">
        <f t="shared" si="9"/>
        <v>39166.666666666664</v>
      </c>
      <c r="K45" s="281">
        <f t="shared" si="9"/>
        <v>39166.666666666664</v>
      </c>
      <c r="L45" s="281">
        <f t="shared" si="9"/>
        <v>39166.666666666664</v>
      </c>
      <c r="M45" s="281">
        <f t="shared" si="9"/>
        <v>39166.666666666664</v>
      </c>
      <c r="N45" s="281">
        <f t="shared" si="9"/>
        <v>39166.666666666664</v>
      </c>
      <c r="O45" s="281">
        <f t="shared" si="4"/>
        <v>39166.66666666662</v>
      </c>
    </row>
    <row r="46" spans="1:15" ht="14.25">
      <c r="A46" s="133" t="s">
        <v>474</v>
      </c>
      <c r="B46" s="156" t="s">
        <v>174</v>
      </c>
      <c r="C46" s="232"/>
      <c r="D46" s="281">
        <f t="shared" si="2"/>
        <v>0</v>
      </c>
      <c r="E46" s="281">
        <f t="shared" si="8"/>
        <v>0</v>
      </c>
      <c r="F46" s="281">
        <f t="shared" si="6"/>
        <v>0</v>
      </c>
      <c r="G46" s="281">
        <f t="shared" si="6"/>
        <v>0</v>
      </c>
      <c r="H46" s="281">
        <f t="shared" si="6"/>
        <v>0</v>
      </c>
      <c r="I46" s="281">
        <f t="shared" si="9"/>
        <v>0</v>
      </c>
      <c r="J46" s="281">
        <f t="shared" si="9"/>
        <v>0</v>
      </c>
      <c r="K46" s="281">
        <f t="shared" si="9"/>
        <v>0</v>
      </c>
      <c r="L46" s="281">
        <f t="shared" si="9"/>
        <v>0</v>
      </c>
      <c r="M46" s="281">
        <f t="shared" si="9"/>
        <v>0</v>
      </c>
      <c r="N46" s="281">
        <f t="shared" si="9"/>
        <v>0</v>
      </c>
      <c r="O46" s="281">
        <f t="shared" si="4"/>
        <v>0</v>
      </c>
    </row>
    <row r="47" spans="1:15" ht="14.25">
      <c r="A47" s="133" t="s">
        <v>475</v>
      </c>
      <c r="B47" s="156" t="s">
        <v>175</v>
      </c>
      <c r="C47" s="232"/>
      <c r="D47" s="281">
        <f t="shared" si="2"/>
        <v>0</v>
      </c>
      <c r="E47" s="281">
        <f t="shared" si="8"/>
        <v>0</v>
      </c>
      <c r="F47" s="281">
        <f aca="true" t="shared" si="10" ref="F47:H66">E47</f>
        <v>0</v>
      </c>
      <c r="G47" s="281">
        <f t="shared" si="10"/>
        <v>0</v>
      </c>
      <c r="H47" s="281">
        <f t="shared" si="10"/>
        <v>0</v>
      </c>
      <c r="I47" s="281">
        <f t="shared" si="9"/>
        <v>0</v>
      </c>
      <c r="J47" s="281">
        <f t="shared" si="9"/>
        <v>0</v>
      </c>
      <c r="K47" s="281">
        <f t="shared" si="9"/>
        <v>0</v>
      </c>
      <c r="L47" s="281">
        <f t="shared" si="9"/>
        <v>0</v>
      </c>
      <c r="M47" s="281">
        <f t="shared" si="9"/>
        <v>0</v>
      </c>
      <c r="N47" s="281">
        <f t="shared" si="9"/>
        <v>0</v>
      </c>
      <c r="O47" s="281">
        <f t="shared" si="4"/>
        <v>0</v>
      </c>
    </row>
    <row r="48" spans="1:15" ht="14.25">
      <c r="A48" s="133" t="s">
        <v>176</v>
      </c>
      <c r="B48" s="156" t="s">
        <v>177</v>
      </c>
      <c r="C48" s="232">
        <v>100000</v>
      </c>
      <c r="D48" s="281">
        <f t="shared" si="2"/>
        <v>8333.333333333334</v>
      </c>
      <c r="E48" s="281">
        <f t="shared" si="8"/>
        <v>8333.333333333334</v>
      </c>
      <c r="F48" s="281">
        <f t="shared" si="10"/>
        <v>8333.333333333334</v>
      </c>
      <c r="G48" s="281">
        <f t="shared" si="10"/>
        <v>8333.333333333334</v>
      </c>
      <c r="H48" s="281">
        <f t="shared" si="10"/>
        <v>8333.333333333334</v>
      </c>
      <c r="I48" s="281">
        <f t="shared" si="9"/>
        <v>8333.333333333334</v>
      </c>
      <c r="J48" s="281">
        <f t="shared" si="9"/>
        <v>8333.333333333334</v>
      </c>
      <c r="K48" s="281">
        <f t="shared" si="9"/>
        <v>8333.333333333334</v>
      </c>
      <c r="L48" s="281">
        <f t="shared" si="9"/>
        <v>8333.333333333334</v>
      </c>
      <c r="M48" s="281">
        <f t="shared" si="9"/>
        <v>8333.333333333334</v>
      </c>
      <c r="N48" s="281">
        <f t="shared" si="9"/>
        <v>8333.333333333334</v>
      </c>
      <c r="O48" s="281">
        <f t="shared" si="4"/>
        <v>8333.333333333338</v>
      </c>
    </row>
    <row r="49" spans="1:15" ht="14.25">
      <c r="A49" s="134" t="s">
        <v>412</v>
      </c>
      <c r="B49" s="157" t="s">
        <v>178</v>
      </c>
      <c r="C49" s="232">
        <f>SUM(C44:C48)</f>
        <v>2076000</v>
      </c>
      <c r="D49" s="281">
        <f t="shared" si="2"/>
        <v>173000</v>
      </c>
      <c r="E49" s="281">
        <f t="shared" si="8"/>
        <v>173000</v>
      </c>
      <c r="F49" s="281">
        <f t="shared" si="10"/>
        <v>173000</v>
      </c>
      <c r="G49" s="281">
        <f t="shared" si="10"/>
        <v>173000</v>
      </c>
      <c r="H49" s="281">
        <f t="shared" si="10"/>
        <v>173000</v>
      </c>
      <c r="I49" s="281">
        <f t="shared" si="9"/>
        <v>173000</v>
      </c>
      <c r="J49" s="281">
        <f t="shared" si="9"/>
        <v>173000</v>
      </c>
      <c r="K49" s="281">
        <f t="shared" si="9"/>
        <v>173000</v>
      </c>
      <c r="L49" s="281">
        <f t="shared" si="9"/>
        <v>173000</v>
      </c>
      <c r="M49" s="281">
        <f t="shared" si="9"/>
        <v>173000</v>
      </c>
      <c r="N49" s="281">
        <f t="shared" si="9"/>
        <v>173000</v>
      </c>
      <c r="O49" s="281">
        <f t="shared" si="4"/>
        <v>173000</v>
      </c>
    </row>
    <row r="50" spans="1:15" ht="14.25">
      <c r="A50" s="136" t="s">
        <v>413</v>
      </c>
      <c r="B50" s="159" t="s">
        <v>179</v>
      </c>
      <c r="C50" s="232">
        <f>C32+C40+C43+C49+C29</f>
        <v>8480620</v>
      </c>
      <c r="D50" s="281">
        <f t="shared" si="2"/>
        <v>706718.3333333334</v>
      </c>
      <c r="E50" s="281">
        <f t="shared" si="8"/>
        <v>706718.3333333334</v>
      </c>
      <c r="F50" s="281">
        <f t="shared" si="10"/>
        <v>706718.3333333334</v>
      </c>
      <c r="G50" s="281">
        <f t="shared" si="10"/>
        <v>706718.3333333334</v>
      </c>
      <c r="H50" s="281">
        <f t="shared" si="10"/>
        <v>706718.3333333334</v>
      </c>
      <c r="I50" s="281">
        <f t="shared" si="9"/>
        <v>706718.3333333334</v>
      </c>
      <c r="J50" s="281">
        <f t="shared" si="9"/>
        <v>706718.3333333334</v>
      </c>
      <c r="K50" s="281">
        <f t="shared" si="9"/>
        <v>706718.3333333334</v>
      </c>
      <c r="L50" s="281">
        <f t="shared" si="9"/>
        <v>706718.3333333334</v>
      </c>
      <c r="M50" s="281">
        <f t="shared" si="9"/>
        <v>706718.3333333334</v>
      </c>
      <c r="N50" s="281">
        <f t="shared" si="9"/>
        <v>706718.3333333334</v>
      </c>
      <c r="O50" s="281">
        <f t="shared" si="4"/>
        <v>706718.3333333345</v>
      </c>
    </row>
    <row r="51" spans="1:15" ht="14.25">
      <c r="A51" s="138" t="s">
        <v>180</v>
      </c>
      <c r="B51" s="156" t="s">
        <v>181</v>
      </c>
      <c r="C51" s="232"/>
      <c r="D51" s="281">
        <f t="shared" si="2"/>
        <v>0</v>
      </c>
      <c r="E51" s="281">
        <f t="shared" si="8"/>
        <v>0</v>
      </c>
      <c r="F51" s="281">
        <f t="shared" si="10"/>
        <v>0</v>
      </c>
      <c r="G51" s="281">
        <f t="shared" si="10"/>
        <v>0</v>
      </c>
      <c r="H51" s="281">
        <f t="shared" si="10"/>
        <v>0</v>
      </c>
      <c r="I51" s="281">
        <f t="shared" si="9"/>
        <v>0</v>
      </c>
      <c r="J51" s="281">
        <f t="shared" si="9"/>
        <v>0</v>
      </c>
      <c r="K51" s="281">
        <f t="shared" si="9"/>
        <v>0</v>
      </c>
      <c r="L51" s="281">
        <f t="shared" si="9"/>
        <v>0</v>
      </c>
      <c r="M51" s="281">
        <f t="shared" si="9"/>
        <v>0</v>
      </c>
      <c r="N51" s="281">
        <f t="shared" si="9"/>
        <v>0</v>
      </c>
      <c r="O51" s="281">
        <f t="shared" si="4"/>
        <v>0</v>
      </c>
    </row>
    <row r="52" spans="1:15" ht="14.25">
      <c r="A52" s="138" t="s">
        <v>414</v>
      </c>
      <c r="B52" s="156" t="s">
        <v>182</v>
      </c>
      <c r="C52" s="232"/>
      <c r="D52" s="281">
        <f t="shared" si="2"/>
        <v>0</v>
      </c>
      <c r="E52" s="281">
        <f t="shared" si="8"/>
        <v>0</v>
      </c>
      <c r="F52" s="281">
        <f t="shared" si="10"/>
        <v>0</v>
      </c>
      <c r="G52" s="281">
        <f t="shared" si="10"/>
        <v>0</v>
      </c>
      <c r="H52" s="281">
        <f t="shared" si="10"/>
        <v>0</v>
      </c>
      <c r="I52" s="281">
        <f aca="true" t="shared" si="11" ref="I52:N61">H52</f>
        <v>0</v>
      </c>
      <c r="J52" s="281">
        <f t="shared" si="11"/>
        <v>0</v>
      </c>
      <c r="K52" s="281">
        <f t="shared" si="11"/>
        <v>0</v>
      </c>
      <c r="L52" s="281">
        <f t="shared" si="11"/>
        <v>0</v>
      </c>
      <c r="M52" s="281">
        <f t="shared" si="11"/>
        <v>0</v>
      </c>
      <c r="N52" s="281">
        <f t="shared" si="11"/>
        <v>0</v>
      </c>
      <c r="O52" s="281">
        <f t="shared" si="4"/>
        <v>0</v>
      </c>
    </row>
    <row r="53" spans="1:15" ht="14.25">
      <c r="A53" s="162" t="s">
        <v>476</v>
      </c>
      <c r="B53" s="156" t="s">
        <v>183</v>
      </c>
      <c r="C53" s="232"/>
      <c r="D53" s="281">
        <f t="shared" si="2"/>
        <v>0</v>
      </c>
      <c r="E53" s="281">
        <f t="shared" si="8"/>
        <v>0</v>
      </c>
      <c r="F53" s="281">
        <f t="shared" si="10"/>
        <v>0</v>
      </c>
      <c r="G53" s="281">
        <f t="shared" si="10"/>
        <v>0</v>
      </c>
      <c r="H53" s="281">
        <f t="shared" si="10"/>
        <v>0</v>
      </c>
      <c r="I53" s="281">
        <f t="shared" si="11"/>
        <v>0</v>
      </c>
      <c r="J53" s="281">
        <f t="shared" si="11"/>
        <v>0</v>
      </c>
      <c r="K53" s="281">
        <f t="shared" si="11"/>
        <v>0</v>
      </c>
      <c r="L53" s="281">
        <f t="shared" si="11"/>
        <v>0</v>
      </c>
      <c r="M53" s="281">
        <f t="shared" si="11"/>
        <v>0</v>
      </c>
      <c r="N53" s="281">
        <f t="shared" si="11"/>
        <v>0</v>
      </c>
      <c r="O53" s="281">
        <f t="shared" si="4"/>
        <v>0</v>
      </c>
    </row>
    <row r="54" spans="1:15" ht="14.25">
      <c r="A54" s="162" t="s">
        <v>477</v>
      </c>
      <c r="B54" s="156" t="s">
        <v>184</v>
      </c>
      <c r="C54" s="232"/>
      <c r="D54" s="281">
        <f t="shared" si="2"/>
        <v>0</v>
      </c>
      <c r="E54" s="281">
        <f t="shared" si="8"/>
        <v>0</v>
      </c>
      <c r="F54" s="281">
        <f t="shared" si="10"/>
        <v>0</v>
      </c>
      <c r="G54" s="281">
        <f t="shared" si="10"/>
        <v>0</v>
      </c>
      <c r="H54" s="281">
        <f t="shared" si="10"/>
        <v>0</v>
      </c>
      <c r="I54" s="281">
        <f t="shared" si="11"/>
        <v>0</v>
      </c>
      <c r="J54" s="281">
        <f t="shared" si="11"/>
        <v>0</v>
      </c>
      <c r="K54" s="281">
        <f t="shared" si="11"/>
        <v>0</v>
      </c>
      <c r="L54" s="281">
        <f t="shared" si="11"/>
        <v>0</v>
      </c>
      <c r="M54" s="281">
        <f t="shared" si="11"/>
        <v>0</v>
      </c>
      <c r="N54" s="281">
        <f t="shared" si="11"/>
        <v>0</v>
      </c>
      <c r="O54" s="281">
        <f t="shared" si="4"/>
        <v>0</v>
      </c>
    </row>
    <row r="55" spans="1:15" ht="14.25">
      <c r="A55" s="162" t="s">
        <v>478</v>
      </c>
      <c r="B55" s="156" t="s">
        <v>185</v>
      </c>
      <c r="C55" s="232"/>
      <c r="D55" s="281">
        <f t="shared" si="2"/>
        <v>0</v>
      </c>
      <c r="E55" s="281">
        <f t="shared" si="8"/>
        <v>0</v>
      </c>
      <c r="F55" s="281">
        <f t="shared" si="10"/>
        <v>0</v>
      </c>
      <c r="G55" s="281">
        <f t="shared" si="10"/>
        <v>0</v>
      </c>
      <c r="H55" s="281">
        <f t="shared" si="10"/>
        <v>0</v>
      </c>
      <c r="I55" s="281">
        <f t="shared" si="11"/>
        <v>0</v>
      </c>
      <c r="J55" s="281">
        <f t="shared" si="11"/>
        <v>0</v>
      </c>
      <c r="K55" s="281">
        <f t="shared" si="11"/>
        <v>0</v>
      </c>
      <c r="L55" s="281">
        <f t="shared" si="11"/>
        <v>0</v>
      </c>
      <c r="M55" s="281">
        <f t="shared" si="11"/>
        <v>0</v>
      </c>
      <c r="N55" s="281">
        <f t="shared" si="11"/>
        <v>0</v>
      </c>
      <c r="O55" s="281">
        <f t="shared" si="4"/>
        <v>0</v>
      </c>
    </row>
    <row r="56" spans="1:15" ht="14.25">
      <c r="A56" s="138" t="s">
        <v>479</v>
      </c>
      <c r="B56" s="156" t="s">
        <v>186</v>
      </c>
      <c r="C56" s="232"/>
      <c r="D56" s="281">
        <f t="shared" si="2"/>
        <v>0</v>
      </c>
      <c r="E56" s="281">
        <f t="shared" si="8"/>
        <v>0</v>
      </c>
      <c r="F56" s="281">
        <f t="shared" si="10"/>
        <v>0</v>
      </c>
      <c r="G56" s="281">
        <f t="shared" si="10"/>
        <v>0</v>
      </c>
      <c r="H56" s="281">
        <f t="shared" si="10"/>
        <v>0</v>
      </c>
      <c r="I56" s="281">
        <f t="shared" si="11"/>
        <v>0</v>
      </c>
      <c r="J56" s="281">
        <f t="shared" si="11"/>
        <v>0</v>
      </c>
      <c r="K56" s="281">
        <f t="shared" si="11"/>
        <v>0</v>
      </c>
      <c r="L56" s="281">
        <f t="shared" si="11"/>
        <v>0</v>
      </c>
      <c r="M56" s="281">
        <f t="shared" si="11"/>
        <v>0</v>
      </c>
      <c r="N56" s="281">
        <f t="shared" si="11"/>
        <v>0</v>
      </c>
      <c r="O56" s="281">
        <f t="shared" si="4"/>
        <v>0</v>
      </c>
    </row>
    <row r="57" spans="1:15" ht="14.25">
      <c r="A57" s="138" t="s">
        <v>480</v>
      </c>
      <c r="B57" s="156" t="s">
        <v>187</v>
      </c>
      <c r="C57" s="232"/>
      <c r="D57" s="281">
        <f t="shared" si="2"/>
        <v>0</v>
      </c>
      <c r="E57" s="281">
        <f t="shared" si="8"/>
        <v>0</v>
      </c>
      <c r="F57" s="281">
        <f t="shared" si="10"/>
        <v>0</v>
      </c>
      <c r="G57" s="281">
        <f t="shared" si="10"/>
        <v>0</v>
      </c>
      <c r="H57" s="281">
        <f t="shared" si="10"/>
        <v>0</v>
      </c>
      <c r="I57" s="281">
        <f t="shared" si="11"/>
        <v>0</v>
      </c>
      <c r="J57" s="281">
        <f t="shared" si="11"/>
        <v>0</v>
      </c>
      <c r="K57" s="281">
        <f t="shared" si="11"/>
        <v>0</v>
      </c>
      <c r="L57" s="281">
        <f t="shared" si="11"/>
        <v>0</v>
      </c>
      <c r="M57" s="281">
        <f t="shared" si="11"/>
        <v>0</v>
      </c>
      <c r="N57" s="281">
        <f t="shared" si="11"/>
        <v>0</v>
      </c>
      <c r="O57" s="281">
        <f t="shared" si="4"/>
        <v>0</v>
      </c>
    </row>
    <row r="58" spans="1:15" ht="14.25">
      <c r="A58" s="138" t="s">
        <v>481</v>
      </c>
      <c r="B58" s="156" t="s">
        <v>188</v>
      </c>
      <c r="C58" s="232">
        <v>1393000</v>
      </c>
      <c r="D58" s="281">
        <f t="shared" si="2"/>
        <v>116083.33333333333</v>
      </c>
      <c r="E58" s="281">
        <f t="shared" si="8"/>
        <v>116083.33333333333</v>
      </c>
      <c r="F58" s="281">
        <f t="shared" si="10"/>
        <v>116083.33333333333</v>
      </c>
      <c r="G58" s="281">
        <f t="shared" si="10"/>
        <v>116083.33333333333</v>
      </c>
      <c r="H58" s="281">
        <f t="shared" si="10"/>
        <v>116083.33333333333</v>
      </c>
      <c r="I58" s="281">
        <f t="shared" si="11"/>
        <v>116083.33333333333</v>
      </c>
      <c r="J58" s="281">
        <f t="shared" si="11"/>
        <v>116083.33333333333</v>
      </c>
      <c r="K58" s="281">
        <f t="shared" si="11"/>
        <v>116083.33333333333</v>
      </c>
      <c r="L58" s="281">
        <f t="shared" si="11"/>
        <v>116083.33333333333</v>
      </c>
      <c r="M58" s="281">
        <f t="shared" si="11"/>
        <v>116083.33333333333</v>
      </c>
      <c r="N58" s="281">
        <f t="shared" si="11"/>
        <v>116083.33333333333</v>
      </c>
      <c r="O58" s="281">
        <f t="shared" si="4"/>
        <v>116083.33333333336</v>
      </c>
    </row>
    <row r="59" spans="1:15" ht="14.25">
      <c r="A59" s="139" t="s">
        <v>443</v>
      </c>
      <c r="B59" s="159" t="s">
        <v>189</v>
      </c>
      <c r="C59" s="232">
        <v>1393000</v>
      </c>
      <c r="D59" s="281">
        <f t="shared" si="2"/>
        <v>116083.33333333333</v>
      </c>
      <c r="E59" s="281">
        <f t="shared" si="8"/>
        <v>116083.33333333333</v>
      </c>
      <c r="F59" s="281">
        <f t="shared" si="10"/>
        <v>116083.33333333333</v>
      </c>
      <c r="G59" s="281">
        <f t="shared" si="10"/>
        <v>116083.33333333333</v>
      </c>
      <c r="H59" s="281">
        <f t="shared" si="10"/>
        <v>116083.33333333333</v>
      </c>
      <c r="I59" s="281">
        <f t="shared" si="11"/>
        <v>116083.33333333333</v>
      </c>
      <c r="J59" s="281">
        <f t="shared" si="11"/>
        <v>116083.33333333333</v>
      </c>
      <c r="K59" s="281">
        <f t="shared" si="11"/>
        <v>116083.33333333333</v>
      </c>
      <c r="L59" s="281">
        <f t="shared" si="11"/>
        <v>116083.33333333333</v>
      </c>
      <c r="M59" s="281">
        <f t="shared" si="11"/>
        <v>116083.33333333333</v>
      </c>
      <c r="N59" s="281">
        <f t="shared" si="11"/>
        <v>116083.33333333333</v>
      </c>
      <c r="O59" s="281">
        <f t="shared" si="4"/>
        <v>116083.33333333336</v>
      </c>
    </row>
    <row r="60" spans="1:15" ht="14.25">
      <c r="A60" s="163" t="s">
        <v>482</v>
      </c>
      <c r="B60" s="156" t="s">
        <v>190</v>
      </c>
      <c r="C60" s="232"/>
      <c r="D60" s="281">
        <f t="shared" si="2"/>
        <v>0</v>
      </c>
      <c r="E60" s="281">
        <f t="shared" si="8"/>
        <v>0</v>
      </c>
      <c r="F60" s="281">
        <f t="shared" si="10"/>
        <v>0</v>
      </c>
      <c r="G60" s="281">
        <f t="shared" si="10"/>
        <v>0</v>
      </c>
      <c r="H60" s="281">
        <f t="shared" si="10"/>
        <v>0</v>
      </c>
      <c r="I60" s="281">
        <f t="shared" si="11"/>
        <v>0</v>
      </c>
      <c r="J60" s="281">
        <f t="shared" si="11"/>
        <v>0</v>
      </c>
      <c r="K60" s="281">
        <f t="shared" si="11"/>
        <v>0</v>
      </c>
      <c r="L60" s="281">
        <f t="shared" si="11"/>
        <v>0</v>
      </c>
      <c r="M60" s="281">
        <f t="shared" si="11"/>
        <v>0</v>
      </c>
      <c r="N60" s="281">
        <f t="shared" si="11"/>
        <v>0</v>
      </c>
      <c r="O60" s="281">
        <f t="shared" si="4"/>
        <v>0</v>
      </c>
    </row>
    <row r="61" spans="1:15" ht="14.25">
      <c r="A61" s="163" t="s">
        <v>191</v>
      </c>
      <c r="B61" s="156" t="s">
        <v>192</v>
      </c>
      <c r="C61" s="232"/>
      <c r="D61" s="281">
        <f t="shared" si="2"/>
        <v>0</v>
      </c>
      <c r="E61" s="281">
        <f t="shared" si="8"/>
        <v>0</v>
      </c>
      <c r="F61" s="281">
        <f t="shared" si="10"/>
        <v>0</v>
      </c>
      <c r="G61" s="281">
        <f t="shared" si="10"/>
        <v>0</v>
      </c>
      <c r="H61" s="281">
        <f t="shared" si="10"/>
        <v>0</v>
      </c>
      <c r="I61" s="281">
        <f t="shared" si="11"/>
        <v>0</v>
      </c>
      <c r="J61" s="281">
        <f t="shared" si="11"/>
        <v>0</v>
      </c>
      <c r="K61" s="281">
        <f t="shared" si="11"/>
        <v>0</v>
      </c>
      <c r="L61" s="281">
        <f t="shared" si="11"/>
        <v>0</v>
      </c>
      <c r="M61" s="281">
        <f t="shared" si="11"/>
        <v>0</v>
      </c>
      <c r="N61" s="281">
        <f t="shared" si="11"/>
        <v>0</v>
      </c>
      <c r="O61" s="281">
        <f t="shared" si="4"/>
        <v>0</v>
      </c>
    </row>
    <row r="62" spans="1:15" ht="14.25">
      <c r="A62" s="163" t="s">
        <v>193</v>
      </c>
      <c r="B62" s="156" t="s">
        <v>194</v>
      </c>
      <c r="C62" s="232"/>
      <c r="D62" s="281">
        <f t="shared" si="2"/>
        <v>0</v>
      </c>
      <c r="E62" s="281">
        <f t="shared" si="8"/>
        <v>0</v>
      </c>
      <c r="F62" s="281">
        <f t="shared" si="10"/>
        <v>0</v>
      </c>
      <c r="G62" s="281">
        <f t="shared" si="10"/>
        <v>0</v>
      </c>
      <c r="H62" s="281">
        <f t="shared" si="10"/>
        <v>0</v>
      </c>
      <c r="I62" s="281">
        <f aca="true" t="shared" si="12" ref="I62:N71">H62</f>
        <v>0</v>
      </c>
      <c r="J62" s="281">
        <f t="shared" si="12"/>
        <v>0</v>
      </c>
      <c r="K62" s="281">
        <f t="shared" si="12"/>
        <v>0</v>
      </c>
      <c r="L62" s="281">
        <f t="shared" si="12"/>
        <v>0</v>
      </c>
      <c r="M62" s="281">
        <f t="shared" si="12"/>
        <v>0</v>
      </c>
      <c r="N62" s="281">
        <f t="shared" si="12"/>
        <v>0</v>
      </c>
      <c r="O62" s="281">
        <f t="shared" si="4"/>
        <v>0</v>
      </c>
    </row>
    <row r="63" spans="1:15" ht="14.25">
      <c r="A63" s="163" t="s">
        <v>444</v>
      </c>
      <c r="B63" s="156" t="s">
        <v>195</v>
      </c>
      <c r="C63" s="232"/>
      <c r="D63" s="281">
        <f t="shared" si="2"/>
        <v>0</v>
      </c>
      <c r="E63" s="281">
        <f t="shared" si="8"/>
        <v>0</v>
      </c>
      <c r="F63" s="281">
        <f t="shared" si="10"/>
        <v>0</v>
      </c>
      <c r="G63" s="281">
        <f t="shared" si="10"/>
        <v>0</v>
      </c>
      <c r="H63" s="281">
        <f t="shared" si="10"/>
        <v>0</v>
      </c>
      <c r="I63" s="281">
        <f t="shared" si="12"/>
        <v>0</v>
      </c>
      <c r="J63" s="281">
        <f t="shared" si="12"/>
        <v>0</v>
      </c>
      <c r="K63" s="281">
        <f t="shared" si="12"/>
        <v>0</v>
      </c>
      <c r="L63" s="281">
        <f t="shared" si="12"/>
        <v>0</v>
      </c>
      <c r="M63" s="281">
        <f t="shared" si="12"/>
        <v>0</v>
      </c>
      <c r="N63" s="281">
        <f t="shared" si="12"/>
        <v>0</v>
      </c>
      <c r="O63" s="281">
        <f t="shared" si="4"/>
        <v>0</v>
      </c>
    </row>
    <row r="64" spans="1:15" ht="14.25">
      <c r="A64" s="163" t="s">
        <v>483</v>
      </c>
      <c r="B64" s="156" t="s">
        <v>196</v>
      </c>
      <c r="C64" s="232"/>
      <c r="D64" s="281">
        <f t="shared" si="2"/>
        <v>0</v>
      </c>
      <c r="E64" s="281">
        <f t="shared" si="8"/>
        <v>0</v>
      </c>
      <c r="F64" s="281">
        <f t="shared" si="10"/>
        <v>0</v>
      </c>
      <c r="G64" s="281">
        <f t="shared" si="10"/>
        <v>0</v>
      </c>
      <c r="H64" s="281">
        <f t="shared" si="10"/>
        <v>0</v>
      </c>
      <c r="I64" s="281">
        <f t="shared" si="12"/>
        <v>0</v>
      </c>
      <c r="J64" s="281">
        <f t="shared" si="12"/>
        <v>0</v>
      </c>
      <c r="K64" s="281">
        <f t="shared" si="12"/>
        <v>0</v>
      </c>
      <c r="L64" s="281">
        <f t="shared" si="12"/>
        <v>0</v>
      </c>
      <c r="M64" s="281">
        <f t="shared" si="12"/>
        <v>0</v>
      </c>
      <c r="N64" s="281">
        <f t="shared" si="12"/>
        <v>0</v>
      </c>
      <c r="O64" s="281">
        <f t="shared" si="4"/>
        <v>0</v>
      </c>
    </row>
    <row r="65" spans="1:15" ht="14.25">
      <c r="A65" s="163" t="s">
        <v>446</v>
      </c>
      <c r="B65" s="156" t="s">
        <v>197</v>
      </c>
      <c r="C65" s="232">
        <v>1570000</v>
      </c>
      <c r="D65" s="281">
        <f t="shared" si="2"/>
        <v>130833.33333333333</v>
      </c>
      <c r="E65" s="281">
        <f t="shared" si="8"/>
        <v>130833.33333333333</v>
      </c>
      <c r="F65" s="281">
        <f t="shared" si="10"/>
        <v>130833.33333333333</v>
      </c>
      <c r="G65" s="281">
        <f t="shared" si="10"/>
        <v>130833.33333333333</v>
      </c>
      <c r="H65" s="281">
        <f t="shared" si="10"/>
        <v>130833.33333333333</v>
      </c>
      <c r="I65" s="281">
        <f t="shared" si="12"/>
        <v>130833.33333333333</v>
      </c>
      <c r="J65" s="281">
        <f t="shared" si="12"/>
        <v>130833.33333333333</v>
      </c>
      <c r="K65" s="281">
        <f t="shared" si="12"/>
        <v>130833.33333333333</v>
      </c>
      <c r="L65" s="281">
        <f t="shared" si="12"/>
        <v>130833.33333333333</v>
      </c>
      <c r="M65" s="281">
        <f t="shared" si="12"/>
        <v>130833.33333333333</v>
      </c>
      <c r="N65" s="281">
        <f t="shared" si="12"/>
        <v>130833.33333333333</v>
      </c>
      <c r="O65" s="281">
        <f t="shared" si="4"/>
        <v>130833.33333333347</v>
      </c>
    </row>
    <row r="66" spans="1:15" ht="14.25">
      <c r="A66" s="163" t="s">
        <v>484</v>
      </c>
      <c r="B66" s="156" t="s">
        <v>198</v>
      </c>
      <c r="C66" s="232"/>
      <c r="D66" s="281">
        <f t="shared" si="2"/>
        <v>0</v>
      </c>
      <c r="E66" s="281">
        <f t="shared" si="8"/>
        <v>0</v>
      </c>
      <c r="F66" s="281">
        <f t="shared" si="10"/>
        <v>0</v>
      </c>
      <c r="G66" s="281">
        <f t="shared" si="10"/>
        <v>0</v>
      </c>
      <c r="H66" s="281">
        <f t="shared" si="10"/>
        <v>0</v>
      </c>
      <c r="I66" s="281">
        <f t="shared" si="12"/>
        <v>0</v>
      </c>
      <c r="J66" s="281">
        <f t="shared" si="12"/>
        <v>0</v>
      </c>
      <c r="K66" s="281">
        <f t="shared" si="12"/>
        <v>0</v>
      </c>
      <c r="L66" s="281">
        <f t="shared" si="12"/>
        <v>0</v>
      </c>
      <c r="M66" s="281">
        <f t="shared" si="12"/>
        <v>0</v>
      </c>
      <c r="N66" s="281">
        <f t="shared" si="12"/>
        <v>0</v>
      </c>
      <c r="O66" s="281">
        <f t="shared" si="4"/>
        <v>0</v>
      </c>
    </row>
    <row r="67" spans="1:15" ht="14.25">
      <c r="A67" s="163" t="s">
        <v>485</v>
      </c>
      <c r="B67" s="156" t="s">
        <v>199</v>
      </c>
      <c r="C67" s="232"/>
      <c r="D67" s="281">
        <f t="shared" si="2"/>
        <v>0</v>
      </c>
      <c r="E67" s="281">
        <f t="shared" si="8"/>
        <v>0</v>
      </c>
      <c r="F67" s="281">
        <f aca="true" t="shared" si="13" ref="F67:H77">E67</f>
        <v>0</v>
      </c>
      <c r="G67" s="281">
        <f t="shared" si="13"/>
        <v>0</v>
      </c>
      <c r="H67" s="281">
        <f t="shared" si="13"/>
        <v>0</v>
      </c>
      <c r="I67" s="281">
        <f t="shared" si="12"/>
        <v>0</v>
      </c>
      <c r="J67" s="281">
        <f t="shared" si="12"/>
        <v>0</v>
      </c>
      <c r="K67" s="281">
        <f t="shared" si="12"/>
        <v>0</v>
      </c>
      <c r="L67" s="281">
        <f t="shared" si="12"/>
        <v>0</v>
      </c>
      <c r="M67" s="281">
        <f t="shared" si="12"/>
        <v>0</v>
      </c>
      <c r="N67" s="281">
        <f t="shared" si="12"/>
        <v>0</v>
      </c>
      <c r="O67" s="281">
        <f t="shared" si="4"/>
        <v>0</v>
      </c>
    </row>
    <row r="68" spans="1:15" ht="14.25">
      <c r="A68" s="163" t="s">
        <v>200</v>
      </c>
      <c r="B68" s="156" t="s">
        <v>201</v>
      </c>
      <c r="C68" s="232"/>
      <c r="D68" s="281">
        <f t="shared" si="2"/>
        <v>0</v>
      </c>
      <c r="E68" s="281">
        <f t="shared" si="8"/>
        <v>0</v>
      </c>
      <c r="F68" s="281">
        <f t="shared" si="13"/>
        <v>0</v>
      </c>
      <c r="G68" s="281">
        <f t="shared" si="13"/>
        <v>0</v>
      </c>
      <c r="H68" s="281">
        <f t="shared" si="13"/>
        <v>0</v>
      </c>
      <c r="I68" s="281">
        <f t="shared" si="12"/>
        <v>0</v>
      </c>
      <c r="J68" s="281">
        <f t="shared" si="12"/>
        <v>0</v>
      </c>
      <c r="K68" s="281">
        <f t="shared" si="12"/>
        <v>0</v>
      </c>
      <c r="L68" s="281">
        <f t="shared" si="12"/>
        <v>0</v>
      </c>
      <c r="M68" s="281">
        <f t="shared" si="12"/>
        <v>0</v>
      </c>
      <c r="N68" s="281">
        <f t="shared" si="12"/>
        <v>0</v>
      </c>
      <c r="O68" s="281">
        <f t="shared" si="4"/>
        <v>0</v>
      </c>
    </row>
    <row r="69" spans="1:15" ht="14.25">
      <c r="A69" s="164" t="s">
        <v>202</v>
      </c>
      <c r="B69" s="156" t="s">
        <v>203</v>
      </c>
      <c r="C69" s="232"/>
      <c r="D69" s="281">
        <f t="shared" si="2"/>
        <v>0</v>
      </c>
      <c r="E69" s="281">
        <f t="shared" si="8"/>
        <v>0</v>
      </c>
      <c r="F69" s="281">
        <f t="shared" si="13"/>
        <v>0</v>
      </c>
      <c r="G69" s="281">
        <f t="shared" si="13"/>
        <v>0</v>
      </c>
      <c r="H69" s="281">
        <f t="shared" si="13"/>
        <v>0</v>
      </c>
      <c r="I69" s="281">
        <f t="shared" si="12"/>
        <v>0</v>
      </c>
      <c r="J69" s="281">
        <f t="shared" si="12"/>
        <v>0</v>
      </c>
      <c r="K69" s="281">
        <f t="shared" si="12"/>
        <v>0</v>
      </c>
      <c r="L69" s="281">
        <f t="shared" si="12"/>
        <v>0</v>
      </c>
      <c r="M69" s="281">
        <f t="shared" si="12"/>
        <v>0</v>
      </c>
      <c r="N69" s="281">
        <f t="shared" si="12"/>
        <v>0</v>
      </c>
      <c r="O69" s="281">
        <f t="shared" si="4"/>
        <v>0</v>
      </c>
    </row>
    <row r="70" spans="1:15" ht="14.25">
      <c r="A70" s="163" t="s">
        <v>486</v>
      </c>
      <c r="B70" s="156" t="s">
        <v>204</v>
      </c>
      <c r="C70" s="232">
        <v>60000</v>
      </c>
      <c r="D70" s="281">
        <f t="shared" si="2"/>
        <v>5000</v>
      </c>
      <c r="E70" s="281">
        <f aca="true" t="shared" si="14" ref="E70:E77">D70</f>
        <v>5000</v>
      </c>
      <c r="F70" s="281">
        <f t="shared" si="13"/>
        <v>5000</v>
      </c>
      <c r="G70" s="281">
        <f t="shared" si="13"/>
        <v>5000</v>
      </c>
      <c r="H70" s="281">
        <f t="shared" si="13"/>
        <v>5000</v>
      </c>
      <c r="I70" s="281">
        <f t="shared" si="12"/>
        <v>5000</v>
      </c>
      <c r="J70" s="281">
        <f t="shared" si="12"/>
        <v>5000</v>
      </c>
      <c r="K70" s="281">
        <f t="shared" si="12"/>
        <v>5000</v>
      </c>
      <c r="L70" s="281">
        <f t="shared" si="12"/>
        <v>5000</v>
      </c>
      <c r="M70" s="281">
        <f t="shared" si="12"/>
        <v>5000</v>
      </c>
      <c r="N70" s="281">
        <f t="shared" si="12"/>
        <v>5000</v>
      </c>
      <c r="O70" s="281">
        <f t="shared" si="4"/>
        <v>5000</v>
      </c>
    </row>
    <row r="71" spans="1:15" ht="14.25">
      <c r="A71" s="164" t="s">
        <v>661</v>
      </c>
      <c r="B71" s="156" t="s">
        <v>205</v>
      </c>
      <c r="C71" s="232">
        <v>500000</v>
      </c>
      <c r="D71" s="281">
        <f aca="true" t="shared" si="15" ref="D71:D122">C71/12</f>
        <v>41666.666666666664</v>
      </c>
      <c r="E71" s="281">
        <f t="shared" si="14"/>
        <v>41666.666666666664</v>
      </c>
      <c r="F71" s="281">
        <f t="shared" si="13"/>
        <v>41666.666666666664</v>
      </c>
      <c r="G71" s="281">
        <f t="shared" si="13"/>
        <v>41666.666666666664</v>
      </c>
      <c r="H71" s="281">
        <f t="shared" si="13"/>
        <v>41666.666666666664</v>
      </c>
      <c r="I71" s="281">
        <f t="shared" si="12"/>
        <v>41666.666666666664</v>
      </c>
      <c r="J71" s="281">
        <f t="shared" si="12"/>
        <v>41666.666666666664</v>
      </c>
      <c r="K71" s="281">
        <f t="shared" si="12"/>
        <v>41666.666666666664</v>
      </c>
      <c r="L71" s="281">
        <f t="shared" si="12"/>
        <v>41666.666666666664</v>
      </c>
      <c r="M71" s="281">
        <f t="shared" si="12"/>
        <v>41666.666666666664</v>
      </c>
      <c r="N71" s="281">
        <f t="shared" si="12"/>
        <v>41666.666666666664</v>
      </c>
      <c r="O71" s="281">
        <f aca="true" t="shared" si="16" ref="O71:O122">C71-N71-M71-L71-K71-J71-I71-H71-G71-F71-E71-D71</f>
        <v>41666.66666666662</v>
      </c>
    </row>
    <row r="72" spans="1:15" ht="14.25">
      <c r="A72" s="164" t="s">
        <v>662</v>
      </c>
      <c r="B72" s="156" t="s">
        <v>205</v>
      </c>
      <c r="C72" s="232"/>
      <c r="D72" s="281">
        <f t="shared" si="15"/>
        <v>0</v>
      </c>
      <c r="E72" s="281">
        <f t="shared" si="14"/>
        <v>0</v>
      </c>
      <c r="F72" s="281">
        <f t="shared" si="13"/>
        <v>0</v>
      </c>
      <c r="G72" s="281">
        <f t="shared" si="13"/>
        <v>0</v>
      </c>
      <c r="H72" s="281">
        <f t="shared" si="13"/>
        <v>0</v>
      </c>
      <c r="I72" s="281">
        <f aca="true" t="shared" si="17" ref="I72:N77">H72</f>
        <v>0</v>
      </c>
      <c r="J72" s="281">
        <f t="shared" si="17"/>
        <v>0</v>
      </c>
      <c r="K72" s="281">
        <f t="shared" si="17"/>
        <v>0</v>
      </c>
      <c r="L72" s="281">
        <f t="shared" si="17"/>
        <v>0</v>
      </c>
      <c r="M72" s="281">
        <f t="shared" si="17"/>
        <v>0</v>
      </c>
      <c r="N72" s="281">
        <f t="shared" si="17"/>
        <v>0</v>
      </c>
      <c r="O72" s="281">
        <f t="shared" si="16"/>
        <v>0</v>
      </c>
    </row>
    <row r="73" spans="1:15" ht="14.25">
      <c r="A73" s="139" t="s">
        <v>449</v>
      </c>
      <c r="B73" s="159" t="s">
        <v>206</v>
      </c>
      <c r="C73" s="232">
        <f>SUM(C60:C72)</f>
        <v>2130000</v>
      </c>
      <c r="D73" s="281">
        <f t="shared" si="15"/>
        <v>177500</v>
      </c>
      <c r="E73" s="281">
        <f t="shared" si="14"/>
        <v>177500</v>
      </c>
      <c r="F73" s="281">
        <f t="shared" si="13"/>
        <v>177500</v>
      </c>
      <c r="G73" s="281">
        <f t="shared" si="13"/>
        <v>177500</v>
      </c>
      <c r="H73" s="281">
        <f t="shared" si="13"/>
        <v>177500</v>
      </c>
      <c r="I73" s="281">
        <f t="shared" si="17"/>
        <v>177500</v>
      </c>
      <c r="J73" s="281">
        <f t="shared" si="17"/>
        <v>177500</v>
      </c>
      <c r="K73" s="281">
        <f t="shared" si="17"/>
        <v>177500</v>
      </c>
      <c r="L73" s="281">
        <f t="shared" si="17"/>
        <v>177500</v>
      </c>
      <c r="M73" s="281">
        <f t="shared" si="17"/>
        <v>177500</v>
      </c>
      <c r="N73" s="281">
        <f t="shared" si="17"/>
        <v>177500</v>
      </c>
      <c r="O73" s="281">
        <f t="shared" si="16"/>
        <v>177500</v>
      </c>
    </row>
    <row r="74" spans="1:15" ht="15">
      <c r="A74" s="165" t="s">
        <v>708</v>
      </c>
      <c r="B74" s="159"/>
      <c r="C74" s="232">
        <f>C24+C50+C59+C73+C25</f>
        <v>17198620</v>
      </c>
      <c r="D74" s="281">
        <f t="shared" si="15"/>
        <v>1433218.3333333333</v>
      </c>
      <c r="E74" s="281">
        <f t="shared" si="14"/>
        <v>1433218.3333333333</v>
      </c>
      <c r="F74" s="281">
        <f t="shared" si="13"/>
        <v>1433218.3333333333</v>
      </c>
      <c r="G74" s="281">
        <f t="shared" si="13"/>
        <v>1433218.3333333333</v>
      </c>
      <c r="H74" s="281">
        <f t="shared" si="13"/>
        <v>1433218.3333333333</v>
      </c>
      <c r="I74" s="281">
        <f t="shared" si="17"/>
        <v>1433218.3333333333</v>
      </c>
      <c r="J74" s="281">
        <f t="shared" si="17"/>
        <v>1433218.3333333333</v>
      </c>
      <c r="K74" s="281">
        <f t="shared" si="17"/>
        <v>1433218.3333333333</v>
      </c>
      <c r="L74" s="281">
        <f t="shared" si="17"/>
        <v>1433218.3333333333</v>
      </c>
      <c r="M74" s="281">
        <f t="shared" si="17"/>
        <v>1433218.3333333333</v>
      </c>
      <c r="N74" s="281">
        <f t="shared" si="17"/>
        <v>1433218.3333333333</v>
      </c>
      <c r="O74" s="281">
        <f t="shared" si="16"/>
        <v>1433218.333333331</v>
      </c>
    </row>
    <row r="75" spans="1:15" ht="14.25">
      <c r="A75" s="166" t="s">
        <v>207</v>
      </c>
      <c r="B75" s="156" t="s">
        <v>208</v>
      </c>
      <c r="C75" s="232"/>
      <c r="D75" s="281">
        <f t="shared" si="15"/>
        <v>0</v>
      </c>
      <c r="E75" s="281">
        <f t="shared" si="14"/>
        <v>0</v>
      </c>
      <c r="F75" s="281">
        <f t="shared" si="13"/>
        <v>0</v>
      </c>
      <c r="G75" s="281">
        <f t="shared" si="13"/>
        <v>0</v>
      </c>
      <c r="H75" s="281">
        <f t="shared" si="13"/>
        <v>0</v>
      </c>
      <c r="I75" s="281">
        <f t="shared" si="17"/>
        <v>0</v>
      </c>
      <c r="J75" s="281">
        <f t="shared" si="17"/>
        <v>0</v>
      </c>
      <c r="K75" s="281">
        <f t="shared" si="17"/>
        <v>0</v>
      </c>
      <c r="L75" s="281">
        <f t="shared" si="17"/>
        <v>0</v>
      </c>
      <c r="M75" s="281">
        <f t="shared" si="17"/>
        <v>0</v>
      </c>
      <c r="N75" s="281">
        <f t="shared" si="17"/>
        <v>0</v>
      </c>
      <c r="O75" s="281">
        <f t="shared" si="16"/>
        <v>0</v>
      </c>
    </row>
    <row r="76" spans="1:15" ht="14.25">
      <c r="A76" s="166" t="s">
        <v>487</v>
      </c>
      <c r="B76" s="156" t="s">
        <v>209</v>
      </c>
      <c r="C76" s="232"/>
      <c r="D76" s="281">
        <f t="shared" si="15"/>
        <v>0</v>
      </c>
      <c r="E76" s="281">
        <f t="shared" si="14"/>
        <v>0</v>
      </c>
      <c r="F76" s="281">
        <f t="shared" si="13"/>
        <v>0</v>
      </c>
      <c r="G76" s="281">
        <f t="shared" si="13"/>
        <v>0</v>
      </c>
      <c r="H76" s="281">
        <f t="shared" si="13"/>
        <v>0</v>
      </c>
      <c r="I76" s="281">
        <f t="shared" si="17"/>
        <v>0</v>
      </c>
      <c r="J76" s="281">
        <f t="shared" si="17"/>
        <v>0</v>
      </c>
      <c r="K76" s="281">
        <f t="shared" si="17"/>
        <v>0</v>
      </c>
      <c r="L76" s="281">
        <f t="shared" si="17"/>
        <v>0</v>
      </c>
      <c r="M76" s="281">
        <f t="shared" si="17"/>
        <v>0</v>
      </c>
      <c r="N76" s="281">
        <f t="shared" si="17"/>
        <v>0</v>
      </c>
      <c r="O76" s="281">
        <f t="shared" si="16"/>
        <v>0</v>
      </c>
    </row>
    <row r="77" spans="1:15" ht="14.25">
      <c r="A77" s="166" t="s">
        <v>210</v>
      </c>
      <c r="B77" s="156" t="s">
        <v>211</v>
      </c>
      <c r="C77" s="232"/>
      <c r="D77" s="281">
        <f t="shared" si="15"/>
        <v>0</v>
      </c>
      <c r="E77" s="281">
        <f t="shared" si="14"/>
        <v>0</v>
      </c>
      <c r="F77" s="281">
        <f t="shared" si="13"/>
        <v>0</v>
      </c>
      <c r="G77" s="281">
        <f t="shared" si="13"/>
        <v>0</v>
      </c>
      <c r="H77" s="281">
        <f t="shared" si="13"/>
        <v>0</v>
      </c>
      <c r="I77" s="281">
        <f t="shared" si="17"/>
        <v>0</v>
      </c>
      <c r="J77" s="281">
        <f t="shared" si="17"/>
        <v>0</v>
      </c>
      <c r="K77" s="281">
        <f t="shared" si="17"/>
        <v>0</v>
      </c>
      <c r="L77" s="281">
        <f t="shared" si="17"/>
        <v>0</v>
      </c>
      <c r="M77" s="281">
        <f t="shared" si="17"/>
        <v>0</v>
      </c>
      <c r="N77" s="281">
        <f t="shared" si="17"/>
        <v>0</v>
      </c>
      <c r="O77" s="281">
        <f t="shared" si="16"/>
        <v>0</v>
      </c>
    </row>
    <row r="78" spans="1:15" ht="14.25">
      <c r="A78" s="166" t="s">
        <v>212</v>
      </c>
      <c r="B78" s="156" t="s">
        <v>213</v>
      </c>
      <c r="C78" s="232">
        <v>1640000</v>
      </c>
      <c r="D78" s="281"/>
      <c r="E78" s="281"/>
      <c r="F78" s="281"/>
      <c r="G78" s="281">
        <v>1640000</v>
      </c>
      <c r="H78" s="281"/>
      <c r="I78" s="281"/>
      <c r="J78" s="281"/>
      <c r="K78" s="281"/>
      <c r="L78" s="281"/>
      <c r="M78" s="281"/>
      <c r="N78" s="281"/>
      <c r="O78" s="281"/>
    </row>
    <row r="79" spans="1:15" ht="14.25">
      <c r="A79" s="132" t="s">
        <v>214</v>
      </c>
      <c r="B79" s="156" t="s">
        <v>215</v>
      </c>
      <c r="C79" s="232"/>
      <c r="D79" s="281">
        <f t="shared" si="15"/>
        <v>0</v>
      </c>
      <c r="E79" s="281">
        <f aca="true" t="shared" si="18" ref="E79:N79">D79</f>
        <v>0</v>
      </c>
      <c r="F79" s="281">
        <f t="shared" si="18"/>
        <v>0</v>
      </c>
      <c r="G79" s="281">
        <f t="shared" si="18"/>
        <v>0</v>
      </c>
      <c r="H79" s="281">
        <f t="shared" si="18"/>
        <v>0</v>
      </c>
      <c r="I79" s="281">
        <f t="shared" si="18"/>
        <v>0</v>
      </c>
      <c r="J79" s="281">
        <f t="shared" si="18"/>
        <v>0</v>
      </c>
      <c r="K79" s="281">
        <f t="shared" si="18"/>
        <v>0</v>
      </c>
      <c r="L79" s="281">
        <f t="shared" si="18"/>
        <v>0</v>
      </c>
      <c r="M79" s="281">
        <f t="shared" si="18"/>
        <v>0</v>
      </c>
      <c r="N79" s="281">
        <f t="shared" si="18"/>
        <v>0</v>
      </c>
      <c r="O79" s="281">
        <f t="shared" si="16"/>
        <v>0</v>
      </c>
    </row>
    <row r="80" spans="1:15" ht="14.25">
      <c r="A80" s="132" t="s">
        <v>216</v>
      </c>
      <c r="B80" s="156" t="s">
        <v>217</v>
      </c>
      <c r="C80" s="232"/>
      <c r="D80" s="281">
        <f t="shared" si="15"/>
        <v>0</v>
      </c>
      <c r="E80" s="281">
        <f aca="true" t="shared" si="19" ref="E80:N80">D80</f>
        <v>0</v>
      </c>
      <c r="F80" s="281">
        <f t="shared" si="19"/>
        <v>0</v>
      </c>
      <c r="G80" s="281">
        <f t="shared" si="19"/>
        <v>0</v>
      </c>
      <c r="H80" s="281">
        <f t="shared" si="19"/>
        <v>0</v>
      </c>
      <c r="I80" s="281">
        <f t="shared" si="19"/>
        <v>0</v>
      </c>
      <c r="J80" s="281">
        <f t="shared" si="19"/>
        <v>0</v>
      </c>
      <c r="K80" s="281">
        <f t="shared" si="19"/>
        <v>0</v>
      </c>
      <c r="L80" s="281">
        <f t="shared" si="19"/>
        <v>0</v>
      </c>
      <c r="M80" s="281">
        <f t="shared" si="19"/>
        <v>0</v>
      </c>
      <c r="N80" s="281">
        <f t="shared" si="19"/>
        <v>0</v>
      </c>
      <c r="O80" s="281">
        <f t="shared" si="16"/>
        <v>0</v>
      </c>
    </row>
    <row r="81" spans="1:15" ht="14.25">
      <c r="A81" s="132" t="s">
        <v>218</v>
      </c>
      <c r="B81" s="156" t="s">
        <v>219</v>
      </c>
      <c r="C81" s="232">
        <v>443500</v>
      </c>
      <c r="D81" s="281"/>
      <c r="E81" s="281"/>
      <c r="F81" s="281"/>
      <c r="G81" s="281">
        <v>443500</v>
      </c>
      <c r="H81" s="281"/>
      <c r="I81" s="281"/>
      <c r="J81" s="281"/>
      <c r="K81" s="281"/>
      <c r="L81" s="281"/>
      <c r="M81" s="281"/>
      <c r="N81" s="281"/>
      <c r="O81" s="281"/>
    </row>
    <row r="82" spans="1:15" ht="14.25">
      <c r="A82" s="137" t="s">
        <v>451</v>
      </c>
      <c r="B82" s="159" t="s">
        <v>220</v>
      </c>
      <c r="C82" s="232">
        <f>SUM(C75:C81)</f>
        <v>2083500</v>
      </c>
      <c r="D82" s="281"/>
      <c r="E82" s="281"/>
      <c r="F82" s="281"/>
      <c r="G82" s="281">
        <f>SUM(G78:G81)</f>
        <v>2083500</v>
      </c>
      <c r="H82" s="281">
        <f>SUM(H75:H81)</f>
        <v>0</v>
      </c>
      <c r="I82" s="281"/>
      <c r="J82" s="281"/>
      <c r="K82" s="281"/>
      <c r="L82" s="281"/>
      <c r="M82" s="281"/>
      <c r="N82" s="281"/>
      <c r="O82" s="281"/>
    </row>
    <row r="83" spans="1:15" ht="14.25">
      <c r="A83" s="138" t="s">
        <v>221</v>
      </c>
      <c r="B83" s="156" t="s">
        <v>222</v>
      </c>
      <c r="C83" s="263">
        <v>14525892</v>
      </c>
      <c r="D83" s="281"/>
      <c r="E83" s="281"/>
      <c r="F83" s="281">
        <v>14525892</v>
      </c>
      <c r="G83" s="281"/>
      <c r="H83" s="281"/>
      <c r="I83" s="281"/>
      <c r="J83" s="281"/>
      <c r="K83" s="281"/>
      <c r="L83" s="281"/>
      <c r="M83" s="281"/>
      <c r="N83" s="281"/>
      <c r="O83" s="281"/>
    </row>
    <row r="84" spans="1:15" ht="14.25">
      <c r="A84" s="138" t="s">
        <v>223</v>
      </c>
      <c r="B84" s="156" t="s">
        <v>224</v>
      </c>
      <c r="C84" s="232"/>
      <c r="D84" s="281">
        <f t="shared" si="15"/>
        <v>0</v>
      </c>
      <c r="E84" s="281">
        <f aca="true" t="shared" si="20" ref="E84:N84">D84</f>
        <v>0</v>
      </c>
      <c r="F84" s="281">
        <f t="shared" si="20"/>
        <v>0</v>
      </c>
      <c r="G84" s="281">
        <f t="shared" si="20"/>
        <v>0</v>
      </c>
      <c r="H84" s="281">
        <f t="shared" si="20"/>
        <v>0</v>
      </c>
      <c r="I84" s="281">
        <f t="shared" si="20"/>
        <v>0</v>
      </c>
      <c r="J84" s="281">
        <f t="shared" si="20"/>
        <v>0</v>
      </c>
      <c r="K84" s="281">
        <f t="shared" si="20"/>
        <v>0</v>
      </c>
      <c r="L84" s="281">
        <f t="shared" si="20"/>
        <v>0</v>
      </c>
      <c r="M84" s="281">
        <f t="shared" si="20"/>
        <v>0</v>
      </c>
      <c r="N84" s="281">
        <f t="shared" si="20"/>
        <v>0</v>
      </c>
      <c r="O84" s="281">
        <f t="shared" si="16"/>
        <v>0</v>
      </c>
    </row>
    <row r="85" spans="1:15" ht="14.25">
      <c r="A85" s="138" t="s">
        <v>225</v>
      </c>
      <c r="B85" s="156" t="s">
        <v>226</v>
      </c>
      <c r="C85" s="232"/>
      <c r="D85" s="281">
        <f t="shared" si="15"/>
        <v>0</v>
      </c>
      <c r="E85" s="281">
        <f aca="true" t="shared" si="21" ref="E85:N85">D85</f>
        <v>0</v>
      </c>
      <c r="F85" s="281">
        <f t="shared" si="21"/>
        <v>0</v>
      </c>
      <c r="G85" s="281">
        <f t="shared" si="21"/>
        <v>0</v>
      </c>
      <c r="H85" s="281">
        <f t="shared" si="21"/>
        <v>0</v>
      </c>
      <c r="I85" s="281">
        <f t="shared" si="21"/>
        <v>0</v>
      </c>
      <c r="J85" s="281">
        <f t="shared" si="21"/>
        <v>0</v>
      </c>
      <c r="K85" s="281">
        <f t="shared" si="21"/>
        <v>0</v>
      </c>
      <c r="L85" s="281">
        <f t="shared" si="21"/>
        <v>0</v>
      </c>
      <c r="M85" s="281">
        <f t="shared" si="21"/>
        <v>0</v>
      </c>
      <c r="N85" s="281">
        <f t="shared" si="21"/>
        <v>0</v>
      </c>
      <c r="O85" s="281">
        <f t="shared" si="16"/>
        <v>0</v>
      </c>
    </row>
    <row r="86" spans="1:15" ht="14.25">
      <c r="A86" s="138" t="s">
        <v>227</v>
      </c>
      <c r="B86" s="156" t="s">
        <v>228</v>
      </c>
      <c r="C86" s="263">
        <v>3224690</v>
      </c>
      <c r="D86" s="281"/>
      <c r="E86" s="281"/>
      <c r="F86" s="281">
        <v>3224690</v>
      </c>
      <c r="G86" s="281"/>
      <c r="H86" s="281"/>
      <c r="I86" s="281"/>
      <c r="J86" s="281"/>
      <c r="K86" s="281"/>
      <c r="L86" s="281"/>
      <c r="M86" s="281"/>
      <c r="N86" s="281"/>
      <c r="O86" s="281"/>
    </row>
    <row r="87" spans="1:15" ht="14.25">
      <c r="A87" s="139" t="s">
        <v>452</v>
      </c>
      <c r="B87" s="159" t="s">
        <v>229</v>
      </c>
      <c r="C87" s="232">
        <f>SUM(C83:C86)</f>
        <v>17750582</v>
      </c>
      <c r="D87" s="281"/>
      <c r="E87" s="281"/>
      <c r="F87" s="281">
        <v>17750582</v>
      </c>
      <c r="G87" s="281"/>
      <c r="H87" s="281"/>
      <c r="I87" s="281"/>
      <c r="J87" s="281"/>
      <c r="K87" s="281"/>
      <c r="L87" s="281"/>
      <c r="M87" s="281"/>
      <c r="N87" s="281"/>
      <c r="O87" s="281"/>
    </row>
    <row r="88" spans="1:15" ht="26.25">
      <c r="A88" s="138" t="s">
        <v>230</v>
      </c>
      <c r="B88" s="156" t="s">
        <v>231</v>
      </c>
      <c r="C88" s="232"/>
      <c r="D88" s="281">
        <f t="shared" si="15"/>
        <v>0</v>
      </c>
      <c r="E88" s="281">
        <f aca="true" t="shared" si="22" ref="E88:N88">D88</f>
        <v>0</v>
      </c>
      <c r="F88" s="281">
        <f t="shared" si="22"/>
        <v>0</v>
      </c>
      <c r="G88" s="281">
        <f t="shared" si="22"/>
        <v>0</v>
      </c>
      <c r="H88" s="281">
        <f t="shared" si="22"/>
        <v>0</v>
      </c>
      <c r="I88" s="281">
        <f t="shared" si="22"/>
        <v>0</v>
      </c>
      <c r="J88" s="281">
        <f t="shared" si="22"/>
        <v>0</v>
      </c>
      <c r="K88" s="281">
        <f t="shared" si="22"/>
        <v>0</v>
      </c>
      <c r="L88" s="281">
        <f t="shared" si="22"/>
        <v>0</v>
      </c>
      <c r="M88" s="281">
        <f t="shared" si="22"/>
        <v>0</v>
      </c>
      <c r="N88" s="281">
        <f t="shared" si="22"/>
        <v>0</v>
      </c>
      <c r="O88" s="281">
        <f t="shared" si="16"/>
        <v>0</v>
      </c>
    </row>
    <row r="89" spans="1:15" ht="14.25">
      <c r="A89" s="138" t="s">
        <v>488</v>
      </c>
      <c r="B89" s="156" t="s">
        <v>232</v>
      </c>
      <c r="C89" s="232"/>
      <c r="D89" s="281">
        <f t="shared" si="15"/>
        <v>0</v>
      </c>
      <c r="E89" s="281">
        <f aca="true" t="shared" si="23" ref="E89:N89">D89</f>
        <v>0</v>
      </c>
      <c r="F89" s="281">
        <f t="shared" si="23"/>
        <v>0</v>
      </c>
      <c r="G89" s="281">
        <f t="shared" si="23"/>
        <v>0</v>
      </c>
      <c r="H89" s="281">
        <f t="shared" si="23"/>
        <v>0</v>
      </c>
      <c r="I89" s="281">
        <f t="shared" si="23"/>
        <v>0</v>
      </c>
      <c r="J89" s="281">
        <f t="shared" si="23"/>
        <v>0</v>
      </c>
      <c r="K89" s="281">
        <f t="shared" si="23"/>
        <v>0</v>
      </c>
      <c r="L89" s="281">
        <f t="shared" si="23"/>
        <v>0</v>
      </c>
      <c r="M89" s="281">
        <f t="shared" si="23"/>
        <v>0</v>
      </c>
      <c r="N89" s="281">
        <f t="shared" si="23"/>
        <v>0</v>
      </c>
      <c r="O89" s="281">
        <f t="shared" si="16"/>
        <v>0</v>
      </c>
    </row>
    <row r="90" spans="1:15" ht="26.25">
      <c r="A90" s="138" t="s">
        <v>489</v>
      </c>
      <c r="B90" s="156" t="s">
        <v>233</v>
      </c>
      <c r="C90" s="232"/>
      <c r="D90" s="281">
        <f t="shared" si="15"/>
        <v>0</v>
      </c>
      <c r="E90" s="281">
        <f aca="true" t="shared" si="24" ref="E90:N90">D90</f>
        <v>0</v>
      </c>
      <c r="F90" s="281">
        <f t="shared" si="24"/>
        <v>0</v>
      </c>
      <c r="G90" s="281">
        <f t="shared" si="24"/>
        <v>0</v>
      </c>
      <c r="H90" s="281">
        <f t="shared" si="24"/>
        <v>0</v>
      </c>
      <c r="I90" s="281">
        <f t="shared" si="24"/>
        <v>0</v>
      </c>
      <c r="J90" s="281">
        <f t="shared" si="24"/>
        <v>0</v>
      </c>
      <c r="K90" s="281">
        <f t="shared" si="24"/>
        <v>0</v>
      </c>
      <c r="L90" s="281">
        <f t="shared" si="24"/>
        <v>0</v>
      </c>
      <c r="M90" s="281">
        <f t="shared" si="24"/>
        <v>0</v>
      </c>
      <c r="N90" s="281">
        <f t="shared" si="24"/>
        <v>0</v>
      </c>
      <c r="O90" s="281">
        <f t="shared" si="16"/>
        <v>0</v>
      </c>
    </row>
    <row r="91" spans="1:15" ht="14.25">
      <c r="A91" s="138" t="s">
        <v>490</v>
      </c>
      <c r="B91" s="156" t="s">
        <v>234</v>
      </c>
      <c r="C91" s="232"/>
      <c r="D91" s="281">
        <f t="shared" si="15"/>
        <v>0</v>
      </c>
      <c r="E91" s="281">
        <f aca="true" t="shared" si="25" ref="E91:N91">D91</f>
        <v>0</v>
      </c>
      <c r="F91" s="281">
        <f t="shared" si="25"/>
        <v>0</v>
      </c>
      <c r="G91" s="281">
        <f t="shared" si="25"/>
        <v>0</v>
      </c>
      <c r="H91" s="281">
        <f t="shared" si="25"/>
        <v>0</v>
      </c>
      <c r="I91" s="281">
        <f t="shared" si="25"/>
        <v>0</v>
      </c>
      <c r="J91" s="281">
        <f t="shared" si="25"/>
        <v>0</v>
      </c>
      <c r="K91" s="281">
        <f t="shared" si="25"/>
        <v>0</v>
      </c>
      <c r="L91" s="281">
        <f t="shared" si="25"/>
        <v>0</v>
      </c>
      <c r="M91" s="281">
        <f t="shared" si="25"/>
        <v>0</v>
      </c>
      <c r="N91" s="281">
        <f t="shared" si="25"/>
        <v>0</v>
      </c>
      <c r="O91" s="281">
        <f t="shared" si="16"/>
        <v>0</v>
      </c>
    </row>
    <row r="92" spans="1:15" ht="26.25">
      <c r="A92" s="138" t="s">
        <v>491</v>
      </c>
      <c r="B92" s="156" t="s">
        <v>235</v>
      </c>
      <c r="C92" s="232"/>
      <c r="D92" s="281">
        <f t="shared" si="15"/>
        <v>0</v>
      </c>
      <c r="E92" s="281">
        <f aca="true" t="shared" si="26" ref="E92:N92">D92</f>
        <v>0</v>
      </c>
      <c r="F92" s="281">
        <f t="shared" si="26"/>
        <v>0</v>
      </c>
      <c r="G92" s="281">
        <f t="shared" si="26"/>
        <v>0</v>
      </c>
      <c r="H92" s="281">
        <f t="shared" si="26"/>
        <v>0</v>
      </c>
      <c r="I92" s="281">
        <f t="shared" si="26"/>
        <v>0</v>
      </c>
      <c r="J92" s="281">
        <f t="shared" si="26"/>
        <v>0</v>
      </c>
      <c r="K92" s="281">
        <f t="shared" si="26"/>
        <v>0</v>
      </c>
      <c r="L92" s="281">
        <f t="shared" si="26"/>
        <v>0</v>
      </c>
      <c r="M92" s="281">
        <f t="shared" si="26"/>
        <v>0</v>
      </c>
      <c r="N92" s="281">
        <f t="shared" si="26"/>
        <v>0</v>
      </c>
      <c r="O92" s="281">
        <f t="shared" si="16"/>
        <v>0</v>
      </c>
    </row>
    <row r="93" spans="1:15" ht="14.25">
      <c r="A93" s="138" t="s">
        <v>492</v>
      </c>
      <c r="B93" s="156" t="s">
        <v>236</v>
      </c>
      <c r="C93" s="232"/>
      <c r="D93" s="281">
        <f t="shared" si="15"/>
        <v>0</v>
      </c>
      <c r="E93" s="281">
        <f aca="true" t="shared" si="27" ref="E93:N93">D93</f>
        <v>0</v>
      </c>
      <c r="F93" s="281">
        <f t="shared" si="27"/>
        <v>0</v>
      </c>
      <c r="G93" s="281">
        <f t="shared" si="27"/>
        <v>0</v>
      </c>
      <c r="H93" s="281">
        <f t="shared" si="27"/>
        <v>0</v>
      </c>
      <c r="I93" s="281">
        <f t="shared" si="27"/>
        <v>0</v>
      </c>
      <c r="J93" s="281">
        <f t="shared" si="27"/>
        <v>0</v>
      </c>
      <c r="K93" s="281">
        <f t="shared" si="27"/>
        <v>0</v>
      </c>
      <c r="L93" s="281">
        <f t="shared" si="27"/>
        <v>0</v>
      </c>
      <c r="M93" s="281">
        <f t="shared" si="27"/>
        <v>0</v>
      </c>
      <c r="N93" s="281">
        <f t="shared" si="27"/>
        <v>0</v>
      </c>
      <c r="O93" s="281">
        <f t="shared" si="16"/>
        <v>0</v>
      </c>
    </row>
    <row r="94" spans="1:15" ht="14.25">
      <c r="A94" s="138" t="s">
        <v>237</v>
      </c>
      <c r="B94" s="156" t="s">
        <v>238</v>
      </c>
      <c r="C94" s="232"/>
      <c r="D94" s="281">
        <f t="shared" si="15"/>
        <v>0</v>
      </c>
      <c r="E94" s="281">
        <f aca="true" t="shared" si="28" ref="E94:N94">D94</f>
        <v>0</v>
      </c>
      <c r="F94" s="281">
        <f t="shared" si="28"/>
        <v>0</v>
      </c>
      <c r="G94" s="281">
        <f t="shared" si="28"/>
        <v>0</v>
      </c>
      <c r="H94" s="281">
        <f t="shared" si="28"/>
        <v>0</v>
      </c>
      <c r="I94" s="281">
        <f t="shared" si="28"/>
        <v>0</v>
      </c>
      <c r="J94" s="281">
        <f t="shared" si="28"/>
        <v>0</v>
      </c>
      <c r="K94" s="281">
        <f t="shared" si="28"/>
        <v>0</v>
      </c>
      <c r="L94" s="281">
        <f t="shared" si="28"/>
        <v>0</v>
      </c>
      <c r="M94" s="281">
        <f t="shared" si="28"/>
        <v>0</v>
      </c>
      <c r="N94" s="281">
        <f t="shared" si="28"/>
        <v>0</v>
      </c>
      <c r="O94" s="281">
        <f t="shared" si="16"/>
        <v>0</v>
      </c>
    </row>
    <row r="95" spans="1:15" ht="14.25">
      <c r="A95" s="138" t="s">
        <v>493</v>
      </c>
      <c r="B95" s="156" t="s">
        <v>239</v>
      </c>
      <c r="C95" s="232"/>
      <c r="D95" s="281">
        <f t="shared" si="15"/>
        <v>0</v>
      </c>
      <c r="E95" s="281">
        <f aca="true" t="shared" si="29" ref="E95:N95">D95</f>
        <v>0</v>
      </c>
      <c r="F95" s="281">
        <f t="shared" si="29"/>
        <v>0</v>
      </c>
      <c r="G95" s="281">
        <f t="shared" si="29"/>
        <v>0</v>
      </c>
      <c r="H95" s="281">
        <f t="shared" si="29"/>
        <v>0</v>
      </c>
      <c r="I95" s="281">
        <f t="shared" si="29"/>
        <v>0</v>
      </c>
      <c r="J95" s="281">
        <f t="shared" si="29"/>
        <v>0</v>
      </c>
      <c r="K95" s="281">
        <f t="shared" si="29"/>
        <v>0</v>
      </c>
      <c r="L95" s="281">
        <f t="shared" si="29"/>
        <v>0</v>
      </c>
      <c r="M95" s="281">
        <f t="shared" si="29"/>
        <v>0</v>
      </c>
      <c r="N95" s="281">
        <f t="shared" si="29"/>
        <v>0</v>
      </c>
      <c r="O95" s="281">
        <f t="shared" si="16"/>
        <v>0</v>
      </c>
    </row>
    <row r="96" spans="1:15" ht="14.25">
      <c r="A96" s="139" t="s">
        <v>453</v>
      </c>
      <c r="B96" s="159" t="s">
        <v>240</v>
      </c>
      <c r="C96" s="232">
        <v>0</v>
      </c>
      <c r="D96" s="281">
        <f t="shared" si="15"/>
        <v>0</v>
      </c>
      <c r="E96" s="281">
        <f aca="true" t="shared" si="30" ref="E96:N96">D96</f>
        <v>0</v>
      </c>
      <c r="F96" s="281">
        <f t="shared" si="30"/>
        <v>0</v>
      </c>
      <c r="G96" s="281">
        <f t="shared" si="30"/>
        <v>0</v>
      </c>
      <c r="H96" s="281">
        <f t="shared" si="30"/>
        <v>0</v>
      </c>
      <c r="I96" s="281">
        <f t="shared" si="30"/>
        <v>0</v>
      </c>
      <c r="J96" s="281">
        <f t="shared" si="30"/>
        <v>0</v>
      </c>
      <c r="K96" s="281">
        <f t="shared" si="30"/>
        <v>0</v>
      </c>
      <c r="L96" s="281">
        <f t="shared" si="30"/>
        <v>0</v>
      </c>
      <c r="M96" s="281">
        <f t="shared" si="30"/>
        <v>0</v>
      </c>
      <c r="N96" s="281">
        <f t="shared" si="30"/>
        <v>0</v>
      </c>
      <c r="O96" s="281">
        <f t="shared" si="16"/>
        <v>0</v>
      </c>
    </row>
    <row r="97" spans="1:15" ht="15">
      <c r="A97" s="165" t="s">
        <v>709</v>
      </c>
      <c r="B97" s="382"/>
      <c r="C97" s="382">
        <f>C82+C87+C96</f>
        <v>19834082</v>
      </c>
      <c r="D97" s="382">
        <f aca="true" t="shared" si="31" ref="D97:O97">D82+D87+D96</f>
        <v>0</v>
      </c>
      <c r="E97" s="382">
        <f t="shared" si="31"/>
        <v>0</v>
      </c>
      <c r="F97" s="382">
        <f t="shared" si="31"/>
        <v>17750582</v>
      </c>
      <c r="G97" s="382">
        <f t="shared" si="31"/>
        <v>2083500</v>
      </c>
      <c r="H97" s="382">
        <f t="shared" si="31"/>
        <v>0</v>
      </c>
      <c r="I97" s="382">
        <f t="shared" si="31"/>
        <v>0</v>
      </c>
      <c r="J97" s="382">
        <f t="shared" si="31"/>
        <v>0</v>
      </c>
      <c r="K97" s="382">
        <f t="shared" si="31"/>
        <v>0</v>
      </c>
      <c r="L97" s="382">
        <f t="shared" si="31"/>
        <v>0</v>
      </c>
      <c r="M97" s="382"/>
      <c r="N97" s="382">
        <f t="shared" si="31"/>
        <v>0</v>
      </c>
      <c r="O97" s="382">
        <f t="shared" si="31"/>
        <v>0</v>
      </c>
    </row>
    <row r="98" spans="1:15" ht="15">
      <c r="A98" s="141" t="s">
        <v>501</v>
      </c>
      <c r="B98" s="167" t="s">
        <v>241</v>
      </c>
      <c r="C98" s="315">
        <f>C97+C74</f>
        <v>37032702</v>
      </c>
      <c r="D98" s="315">
        <f>D97+D74</f>
        <v>1433218.3333333333</v>
      </c>
      <c r="E98" s="315">
        <f aca="true" t="shared" si="32" ref="E98:O98">E97+E74</f>
        <v>1433218.3333333333</v>
      </c>
      <c r="F98" s="315">
        <f t="shared" si="32"/>
        <v>19183800.333333332</v>
      </c>
      <c r="G98" s="315">
        <f t="shared" si="32"/>
        <v>3516718.333333333</v>
      </c>
      <c r="H98" s="315">
        <f t="shared" si="32"/>
        <v>1433218.3333333333</v>
      </c>
      <c r="I98" s="315">
        <f t="shared" si="32"/>
        <v>1433218.3333333333</v>
      </c>
      <c r="J98" s="315">
        <f t="shared" si="32"/>
        <v>1433218.3333333333</v>
      </c>
      <c r="K98" s="315">
        <f t="shared" si="32"/>
        <v>1433218.3333333333</v>
      </c>
      <c r="L98" s="315">
        <f t="shared" si="32"/>
        <v>1433218.3333333333</v>
      </c>
      <c r="M98" s="315">
        <f t="shared" si="32"/>
        <v>1433218.3333333333</v>
      </c>
      <c r="N98" s="315">
        <f t="shared" si="32"/>
        <v>1433218.3333333333</v>
      </c>
      <c r="O98" s="315">
        <f t="shared" si="32"/>
        <v>1433218.333333331</v>
      </c>
    </row>
    <row r="99" spans="1:15" ht="14.25">
      <c r="A99" s="138" t="s">
        <v>494</v>
      </c>
      <c r="B99" s="133" t="s">
        <v>242</v>
      </c>
      <c r="C99" s="234"/>
      <c r="D99" s="281">
        <f t="shared" si="15"/>
        <v>0</v>
      </c>
      <c r="E99" s="281">
        <f aca="true" t="shared" si="33" ref="E99:N99">D99</f>
        <v>0</v>
      </c>
      <c r="F99" s="281">
        <f t="shared" si="33"/>
        <v>0</v>
      </c>
      <c r="G99" s="281">
        <f t="shared" si="33"/>
        <v>0</v>
      </c>
      <c r="H99" s="281">
        <f t="shared" si="33"/>
        <v>0</v>
      </c>
      <c r="I99" s="281">
        <f t="shared" si="33"/>
        <v>0</v>
      </c>
      <c r="J99" s="281">
        <f t="shared" si="33"/>
        <v>0</v>
      </c>
      <c r="K99" s="281">
        <f t="shared" si="33"/>
        <v>0</v>
      </c>
      <c r="L99" s="281">
        <f t="shared" si="33"/>
        <v>0</v>
      </c>
      <c r="M99" s="281">
        <f t="shared" si="33"/>
        <v>0</v>
      </c>
      <c r="N99" s="281">
        <f t="shared" si="33"/>
        <v>0</v>
      </c>
      <c r="O99" s="281">
        <f t="shared" si="16"/>
        <v>0</v>
      </c>
    </row>
    <row r="100" spans="1:15" ht="14.25">
      <c r="A100" s="138" t="s">
        <v>245</v>
      </c>
      <c r="B100" s="133" t="s">
        <v>246</v>
      </c>
      <c r="C100" s="234"/>
      <c r="D100" s="281">
        <f t="shared" si="15"/>
        <v>0</v>
      </c>
      <c r="E100" s="281">
        <f aca="true" t="shared" si="34" ref="E100:N100">D100</f>
        <v>0</v>
      </c>
      <c r="F100" s="281">
        <f t="shared" si="34"/>
        <v>0</v>
      </c>
      <c r="G100" s="281">
        <f t="shared" si="34"/>
        <v>0</v>
      </c>
      <c r="H100" s="281">
        <f t="shared" si="34"/>
        <v>0</v>
      </c>
      <c r="I100" s="281">
        <f t="shared" si="34"/>
        <v>0</v>
      </c>
      <c r="J100" s="281">
        <f t="shared" si="34"/>
        <v>0</v>
      </c>
      <c r="K100" s="281">
        <f t="shared" si="34"/>
        <v>0</v>
      </c>
      <c r="L100" s="281">
        <f t="shared" si="34"/>
        <v>0</v>
      </c>
      <c r="M100" s="281">
        <f t="shared" si="34"/>
        <v>0</v>
      </c>
      <c r="N100" s="281">
        <f t="shared" si="34"/>
        <v>0</v>
      </c>
      <c r="O100" s="281">
        <f t="shared" si="16"/>
        <v>0</v>
      </c>
    </row>
    <row r="101" spans="1:15" ht="14.25">
      <c r="A101" s="138" t="s">
        <v>495</v>
      </c>
      <c r="B101" s="133" t="s">
        <v>247</v>
      </c>
      <c r="C101" s="234"/>
      <c r="D101" s="281">
        <f t="shared" si="15"/>
        <v>0</v>
      </c>
      <c r="E101" s="281">
        <f aca="true" t="shared" si="35" ref="E101:N101">D101</f>
        <v>0</v>
      </c>
      <c r="F101" s="281">
        <f t="shared" si="35"/>
        <v>0</v>
      </c>
      <c r="G101" s="281">
        <f t="shared" si="35"/>
        <v>0</v>
      </c>
      <c r="H101" s="281">
        <f t="shared" si="35"/>
        <v>0</v>
      </c>
      <c r="I101" s="281">
        <f t="shared" si="35"/>
        <v>0</v>
      </c>
      <c r="J101" s="281">
        <f t="shared" si="35"/>
        <v>0</v>
      </c>
      <c r="K101" s="281">
        <f t="shared" si="35"/>
        <v>0</v>
      </c>
      <c r="L101" s="281">
        <f t="shared" si="35"/>
        <v>0</v>
      </c>
      <c r="M101" s="281">
        <f t="shared" si="35"/>
        <v>0</v>
      </c>
      <c r="N101" s="281">
        <f t="shared" si="35"/>
        <v>0</v>
      </c>
      <c r="O101" s="281">
        <f t="shared" si="16"/>
        <v>0</v>
      </c>
    </row>
    <row r="102" spans="1:15" ht="14.25">
      <c r="A102" s="145" t="s">
        <v>458</v>
      </c>
      <c r="B102" s="134" t="s">
        <v>249</v>
      </c>
      <c r="C102" s="236"/>
      <c r="D102" s="281">
        <f t="shared" si="15"/>
        <v>0</v>
      </c>
      <c r="E102" s="281">
        <f aca="true" t="shared" si="36" ref="E102:N102">D102</f>
        <v>0</v>
      </c>
      <c r="F102" s="281">
        <f t="shared" si="36"/>
        <v>0</v>
      </c>
      <c r="G102" s="281">
        <f t="shared" si="36"/>
        <v>0</v>
      </c>
      <c r="H102" s="281">
        <f t="shared" si="36"/>
        <v>0</v>
      </c>
      <c r="I102" s="281">
        <f t="shared" si="36"/>
        <v>0</v>
      </c>
      <c r="J102" s="281">
        <f t="shared" si="36"/>
        <v>0</v>
      </c>
      <c r="K102" s="281">
        <f t="shared" si="36"/>
        <v>0</v>
      </c>
      <c r="L102" s="281">
        <f t="shared" si="36"/>
        <v>0</v>
      </c>
      <c r="M102" s="281">
        <f t="shared" si="36"/>
        <v>0</v>
      </c>
      <c r="N102" s="281">
        <f t="shared" si="36"/>
        <v>0</v>
      </c>
      <c r="O102" s="281">
        <f t="shared" si="16"/>
        <v>0</v>
      </c>
    </row>
    <row r="103" spans="1:15" ht="14.25">
      <c r="A103" s="144" t="s">
        <v>496</v>
      </c>
      <c r="B103" s="133" t="s">
        <v>250</v>
      </c>
      <c r="C103" s="238"/>
      <c r="D103" s="281">
        <f t="shared" si="15"/>
        <v>0</v>
      </c>
      <c r="E103" s="281">
        <f aca="true" t="shared" si="37" ref="E103:N103">D103</f>
        <v>0</v>
      </c>
      <c r="F103" s="281">
        <f t="shared" si="37"/>
        <v>0</v>
      </c>
      <c r="G103" s="281">
        <f t="shared" si="37"/>
        <v>0</v>
      </c>
      <c r="H103" s="281">
        <f t="shared" si="37"/>
        <v>0</v>
      </c>
      <c r="I103" s="281">
        <f t="shared" si="37"/>
        <v>0</v>
      </c>
      <c r="J103" s="281">
        <f t="shared" si="37"/>
        <v>0</v>
      </c>
      <c r="K103" s="281">
        <f t="shared" si="37"/>
        <v>0</v>
      </c>
      <c r="L103" s="281">
        <f t="shared" si="37"/>
        <v>0</v>
      </c>
      <c r="M103" s="281">
        <f t="shared" si="37"/>
        <v>0</v>
      </c>
      <c r="N103" s="281">
        <f t="shared" si="37"/>
        <v>0</v>
      </c>
      <c r="O103" s="281">
        <f t="shared" si="16"/>
        <v>0</v>
      </c>
    </row>
    <row r="104" spans="1:15" ht="14.25">
      <c r="A104" s="144" t="s">
        <v>464</v>
      </c>
      <c r="B104" s="133" t="s">
        <v>253</v>
      </c>
      <c r="C104" s="238"/>
      <c r="D104" s="281">
        <f t="shared" si="15"/>
        <v>0</v>
      </c>
      <c r="E104" s="281">
        <f aca="true" t="shared" si="38" ref="E104:N104">D104</f>
        <v>0</v>
      </c>
      <c r="F104" s="281">
        <f t="shared" si="38"/>
        <v>0</v>
      </c>
      <c r="G104" s="281">
        <f t="shared" si="38"/>
        <v>0</v>
      </c>
      <c r="H104" s="281">
        <f t="shared" si="38"/>
        <v>0</v>
      </c>
      <c r="I104" s="281">
        <f t="shared" si="38"/>
        <v>0</v>
      </c>
      <c r="J104" s="281">
        <f t="shared" si="38"/>
        <v>0</v>
      </c>
      <c r="K104" s="281">
        <f t="shared" si="38"/>
        <v>0</v>
      </c>
      <c r="L104" s="281">
        <f t="shared" si="38"/>
        <v>0</v>
      </c>
      <c r="M104" s="281">
        <f t="shared" si="38"/>
        <v>0</v>
      </c>
      <c r="N104" s="281">
        <f t="shared" si="38"/>
        <v>0</v>
      </c>
      <c r="O104" s="281">
        <f t="shared" si="16"/>
        <v>0</v>
      </c>
    </row>
    <row r="105" spans="1:15" ht="14.25">
      <c r="A105" s="138" t="s">
        <v>254</v>
      </c>
      <c r="B105" s="133" t="s">
        <v>255</v>
      </c>
      <c r="C105" s="234"/>
      <c r="D105" s="281">
        <f t="shared" si="15"/>
        <v>0</v>
      </c>
      <c r="E105" s="281">
        <f aca="true" t="shared" si="39" ref="E105:N105">D105</f>
        <v>0</v>
      </c>
      <c r="F105" s="281">
        <f t="shared" si="39"/>
        <v>0</v>
      </c>
      <c r="G105" s="281">
        <f t="shared" si="39"/>
        <v>0</v>
      </c>
      <c r="H105" s="281">
        <f t="shared" si="39"/>
        <v>0</v>
      </c>
      <c r="I105" s="281">
        <f t="shared" si="39"/>
        <v>0</v>
      </c>
      <c r="J105" s="281">
        <f t="shared" si="39"/>
        <v>0</v>
      </c>
      <c r="K105" s="281">
        <f t="shared" si="39"/>
        <v>0</v>
      </c>
      <c r="L105" s="281">
        <f t="shared" si="39"/>
        <v>0</v>
      </c>
      <c r="M105" s="281">
        <f t="shared" si="39"/>
        <v>0</v>
      </c>
      <c r="N105" s="281">
        <f t="shared" si="39"/>
        <v>0</v>
      </c>
      <c r="O105" s="281">
        <f t="shared" si="16"/>
        <v>0</v>
      </c>
    </row>
    <row r="106" spans="1:15" ht="14.25">
      <c r="A106" s="138" t="s">
        <v>497</v>
      </c>
      <c r="B106" s="133" t="s">
        <v>256</v>
      </c>
      <c r="C106" s="234"/>
      <c r="D106" s="281">
        <f t="shared" si="15"/>
        <v>0</v>
      </c>
      <c r="E106" s="281">
        <f aca="true" t="shared" si="40" ref="E106:N106">D106</f>
        <v>0</v>
      </c>
      <c r="F106" s="281">
        <f t="shared" si="40"/>
        <v>0</v>
      </c>
      <c r="G106" s="281">
        <f t="shared" si="40"/>
        <v>0</v>
      </c>
      <c r="H106" s="281">
        <f t="shared" si="40"/>
        <v>0</v>
      </c>
      <c r="I106" s="281">
        <f t="shared" si="40"/>
        <v>0</v>
      </c>
      <c r="J106" s="281">
        <f t="shared" si="40"/>
        <v>0</v>
      </c>
      <c r="K106" s="281">
        <f t="shared" si="40"/>
        <v>0</v>
      </c>
      <c r="L106" s="281">
        <f t="shared" si="40"/>
        <v>0</v>
      </c>
      <c r="M106" s="281">
        <f t="shared" si="40"/>
        <v>0</v>
      </c>
      <c r="N106" s="281">
        <f t="shared" si="40"/>
        <v>0</v>
      </c>
      <c r="O106" s="281">
        <f t="shared" si="16"/>
        <v>0</v>
      </c>
    </row>
    <row r="107" spans="1:15" ht="14.25">
      <c r="A107" s="146" t="s">
        <v>461</v>
      </c>
      <c r="B107" s="134" t="s">
        <v>257</v>
      </c>
      <c r="C107" s="240"/>
      <c r="D107" s="281">
        <f t="shared" si="15"/>
        <v>0</v>
      </c>
      <c r="E107" s="281">
        <f aca="true" t="shared" si="41" ref="E107:N107">D107</f>
        <v>0</v>
      </c>
      <c r="F107" s="281">
        <f t="shared" si="41"/>
        <v>0</v>
      </c>
      <c r="G107" s="281">
        <f t="shared" si="41"/>
        <v>0</v>
      </c>
      <c r="H107" s="281">
        <f t="shared" si="41"/>
        <v>0</v>
      </c>
      <c r="I107" s="281">
        <f t="shared" si="41"/>
        <v>0</v>
      </c>
      <c r="J107" s="281">
        <f t="shared" si="41"/>
        <v>0</v>
      </c>
      <c r="K107" s="281">
        <f t="shared" si="41"/>
        <v>0</v>
      </c>
      <c r="L107" s="281">
        <f t="shared" si="41"/>
        <v>0</v>
      </c>
      <c r="M107" s="281">
        <f t="shared" si="41"/>
        <v>0</v>
      </c>
      <c r="N107" s="281">
        <f t="shared" si="41"/>
        <v>0</v>
      </c>
      <c r="O107" s="281">
        <f t="shared" si="16"/>
        <v>0</v>
      </c>
    </row>
    <row r="108" spans="1:15" ht="14.25">
      <c r="A108" s="144" t="s">
        <v>258</v>
      </c>
      <c r="B108" s="133" t="s">
        <v>259</v>
      </c>
      <c r="C108" s="238"/>
      <c r="D108" s="281">
        <f t="shared" si="15"/>
        <v>0</v>
      </c>
      <c r="E108" s="281">
        <f aca="true" t="shared" si="42" ref="E108:N108">D108</f>
        <v>0</v>
      </c>
      <c r="F108" s="281">
        <f t="shared" si="42"/>
        <v>0</v>
      </c>
      <c r="G108" s="281">
        <f t="shared" si="42"/>
        <v>0</v>
      </c>
      <c r="H108" s="281">
        <f t="shared" si="42"/>
        <v>0</v>
      </c>
      <c r="I108" s="281">
        <f t="shared" si="42"/>
        <v>0</v>
      </c>
      <c r="J108" s="281">
        <f t="shared" si="42"/>
        <v>0</v>
      </c>
      <c r="K108" s="281">
        <f t="shared" si="42"/>
        <v>0</v>
      </c>
      <c r="L108" s="281">
        <f t="shared" si="42"/>
        <v>0</v>
      </c>
      <c r="M108" s="281">
        <f t="shared" si="42"/>
        <v>0</v>
      </c>
      <c r="N108" s="281">
        <f t="shared" si="42"/>
        <v>0</v>
      </c>
      <c r="O108" s="281">
        <f t="shared" si="16"/>
        <v>0</v>
      </c>
    </row>
    <row r="109" spans="1:15" ht="14.25">
      <c r="A109" s="144" t="s">
        <v>260</v>
      </c>
      <c r="B109" s="133" t="s">
        <v>261</v>
      </c>
      <c r="C109" s="238">
        <v>590348</v>
      </c>
      <c r="D109" s="281">
        <f t="shared" si="15"/>
        <v>49195.666666666664</v>
      </c>
      <c r="E109" s="281">
        <f aca="true" t="shared" si="43" ref="E109:N109">D109</f>
        <v>49195.666666666664</v>
      </c>
      <c r="F109" s="281">
        <f t="shared" si="43"/>
        <v>49195.666666666664</v>
      </c>
      <c r="G109" s="281">
        <f t="shared" si="43"/>
        <v>49195.666666666664</v>
      </c>
      <c r="H109" s="281">
        <f t="shared" si="43"/>
        <v>49195.666666666664</v>
      </c>
      <c r="I109" s="281">
        <f t="shared" si="43"/>
        <v>49195.666666666664</v>
      </c>
      <c r="J109" s="281">
        <f t="shared" si="43"/>
        <v>49195.666666666664</v>
      </c>
      <c r="K109" s="281">
        <f t="shared" si="43"/>
        <v>49195.666666666664</v>
      </c>
      <c r="L109" s="281">
        <f t="shared" si="43"/>
        <v>49195.666666666664</v>
      </c>
      <c r="M109" s="281">
        <f t="shared" si="43"/>
        <v>49195.666666666664</v>
      </c>
      <c r="N109" s="281">
        <f t="shared" si="43"/>
        <v>49195.666666666664</v>
      </c>
      <c r="O109" s="281">
        <f t="shared" si="16"/>
        <v>49195.66666666665</v>
      </c>
    </row>
    <row r="110" spans="1:15" ht="14.25">
      <c r="A110" s="146" t="s">
        <v>262</v>
      </c>
      <c r="B110" s="134" t="s">
        <v>263</v>
      </c>
      <c r="C110" s="238">
        <f>SUM(C108:C109)</f>
        <v>590348</v>
      </c>
      <c r="D110" s="281">
        <f t="shared" si="15"/>
        <v>49195.666666666664</v>
      </c>
      <c r="E110" s="281">
        <f aca="true" t="shared" si="44" ref="E110:N110">D110</f>
        <v>49195.666666666664</v>
      </c>
      <c r="F110" s="281">
        <f t="shared" si="44"/>
        <v>49195.666666666664</v>
      </c>
      <c r="G110" s="281">
        <f t="shared" si="44"/>
        <v>49195.666666666664</v>
      </c>
      <c r="H110" s="281">
        <f t="shared" si="44"/>
        <v>49195.666666666664</v>
      </c>
      <c r="I110" s="281">
        <f t="shared" si="44"/>
        <v>49195.666666666664</v>
      </c>
      <c r="J110" s="281">
        <f t="shared" si="44"/>
        <v>49195.666666666664</v>
      </c>
      <c r="K110" s="281">
        <f t="shared" si="44"/>
        <v>49195.666666666664</v>
      </c>
      <c r="L110" s="281">
        <f t="shared" si="44"/>
        <v>49195.666666666664</v>
      </c>
      <c r="M110" s="281">
        <f t="shared" si="44"/>
        <v>49195.666666666664</v>
      </c>
      <c r="N110" s="281">
        <f t="shared" si="44"/>
        <v>49195.666666666664</v>
      </c>
      <c r="O110" s="281">
        <f t="shared" si="16"/>
        <v>49195.66666666665</v>
      </c>
    </row>
    <row r="111" spans="1:15" ht="14.25">
      <c r="A111" s="144" t="s">
        <v>264</v>
      </c>
      <c r="B111" s="133" t="s">
        <v>265</v>
      </c>
      <c r="C111" s="238"/>
      <c r="D111" s="281">
        <f t="shared" si="15"/>
        <v>0</v>
      </c>
      <c r="E111" s="281">
        <f aca="true" t="shared" si="45" ref="E111:N111">D111</f>
        <v>0</v>
      </c>
      <c r="F111" s="281">
        <f t="shared" si="45"/>
        <v>0</v>
      </c>
      <c r="G111" s="281">
        <f t="shared" si="45"/>
        <v>0</v>
      </c>
      <c r="H111" s="281">
        <f t="shared" si="45"/>
        <v>0</v>
      </c>
      <c r="I111" s="281">
        <f t="shared" si="45"/>
        <v>0</v>
      </c>
      <c r="J111" s="281">
        <f t="shared" si="45"/>
        <v>0</v>
      </c>
      <c r="K111" s="281">
        <f t="shared" si="45"/>
        <v>0</v>
      </c>
      <c r="L111" s="281">
        <f t="shared" si="45"/>
        <v>0</v>
      </c>
      <c r="M111" s="281">
        <f t="shared" si="45"/>
        <v>0</v>
      </c>
      <c r="N111" s="281">
        <f t="shared" si="45"/>
        <v>0</v>
      </c>
      <c r="O111" s="281">
        <f t="shared" si="16"/>
        <v>0</v>
      </c>
    </row>
    <row r="112" spans="1:15" ht="14.25">
      <c r="A112" s="144" t="s">
        <v>266</v>
      </c>
      <c r="B112" s="133" t="s">
        <v>267</v>
      </c>
      <c r="C112" s="238"/>
      <c r="D112" s="281">
        <f t="shared" si="15"/>
        <v>0</v>
      </c>
      <c r="E112" s="281">
        <f aca="true" t="shared" si="46" ref="E112:N112">D112</f>
        <v>0</v>
      </c>
      <c r="F112" s="281">
        <f t="shared" si="46"/>
        <v>0</v>
      </c>
      <c r="G112" s="281">
        <f t="shared" si="46"/>
        <v>0</v>
      </c>
      <c r="H112" s="281">
        <f t="shared" si="46"/>
        <v>0</v>
      </c>
      <c r="I112" s="281">
        <f t="shared" si="46"/>
        <v>0</v>
      </c>
      <c r="J112" s="281">
        <f t="shared" si="46"/>
        <v>0</v>
      </c>
      <c r="K112" s="281">
        <f t="shared" si="46"/>
        <v>0</v>
      </c>
      <c r="L112" s="281">
        <f t="shared" si="46"/>
        <v>0</v>
      </c>
      <c r="M112" s="281">
        <f t="shared" si="46"/>
        <v>0</v>
      </c>
      <c r="N112" s="281">
        <f t="shared" si="46"/>
        <v>0</v>
      </c>
      <c r="O112" s="281">
        <f t="shared" si="16"/>
        <v>0</v>
      </c>
    </row>
    <row r="113" spans="1:15" ht="14.25">
      <c r="A113" s="144" t="s">
        <v>268</v>
      </c>
      <c r="B113" s="133" t="s">
        <v>269</v>
      </c>
      <c r="C113" s="238"/>
      <c r="D113" s="281">
        <f t="shared" si="15"/>
        <v>0</v>
      </c>
      <c r="E113" s="281">
        <f aca="true" t="shared" si="47" ref="E113:N113">D113</f>
        <v>0</v>
      </c>
      <c r="F113" s="281">
        <f t="shared" si="47"/>
        <v>0</v>
      </c>
      <c r="G113" s="281">
        <f t="shared" si="47"/>
        <v>0</v>
      </c>
      <c r="H113" s="281">
        <f t="shared" si="47"/>
        <v>0</v>
      </c>
      <c r="I113" s="281">
        <f t="shared" si="47"/>
        <v>0</v>
      </c>
      <c r="J113" s="281">
        <f t="shared" si="47"/>
        <v>0</v>
      </c>
      <c r="K113" s="281">
        <f t="shared" si="47"/>
        <v>0</v>
      </c>
      <c r="L113" s="281">
        <f t="shared" si="47"/>
        <v>0</v>
      </c>
      <c r="M113" s="281">
        <f t="shared" si="47"/>
        <v>0</v>
      </c>
      <c r="N113" s="281">
        <f t="shared" si="47"/>
        <v>0</v>
      </c>
      <c r="O113" s="281">
        <f t="shared" si="16"/>
        <v>0</v>
      </c>
    </row>
    <row r="114" spans="1:15" ht="14.25">
      <c r="A114" s="173" t="s">
        <v>462</v>
      </c>
      <c r="B114" s="136" t="s">
        <v>270</v>
      </c>
      <c r="C114" s="240"/>
      <c r="D114" s="281">
        <f t="shared" si="15"/>
        <v>0</v>
      </c>
      <c r="E114" s="281">
        <f aca="true" t="shared" si="48" ref="E114:N114">D114</f>
        <v>0</v>
      </c>
      <c r="F114" s="281">
        <f t="shared" si="48"/>
        <v>0</v>
      </c>
      <c r="G114" s="281">
        <f t="shared" si="48"/>
        <v>0</v>
      </c>
      <c r="H114" s="281">
        <f t="shared" si="48"/>
        <v>0</v>
      </c>
      <c r="I114" s="281">
        <f t="shared" si="48"/>
        <v>0</v>
      </c>
      <c r="J114" s="281">
        <f t="shared" si="48"/>
        <v>0</v>
      </c>
      <c r="K114" s="281">
        <f t="shared" si="48"/>
        <v>0</v>
      </c>
      <c r="L114" s="281">
        <f t="shared" si="48"/>
        <v>0</v>
      </c>
      <c r="M114" s="281">
        <f t="shared" si="48"/>
        <v>0</v>
      </c>
      <c r="N114" s="281">
        <f t="shared" si="48"/>
        <v>0</v>
      </c>
      <c r="O114" s="281">
        <f t="shared" si="16"/>
        <v>0</v>
      </c>
    </row>
    <row r="115" spans="1:15" ht="14.25">
      <c r="A115" s="144" t="s">
        <v>271</v>
      </c>
      <c r="B115" s="133" t="s">
        <v>272</v>
      </c>
      <c r="C115" s="238"/>
      <c r="D115" s="281">
        <f t="shared" si="15"/>
        <v>0</v>
      </c>
      <c r="E115" s="281">
        <f aca="true" t="shared" si="49" ref="E115:N115">D115</f>
        <v>0</v>
      </c>
      <c r="F115" s="281">
        <f t="shared" si="49"/>
        <v>0</v>
      </c>
      <c r="G115" s="281">
        <f t="shared" si="49"/>
        <v>0</v>
      </c>
      <c r="H115" s="281">
        <f t="shared" si="49"/>
        <v>0</v>
      </c>
      <c r="I115" s="281">
        <f t="shared" si="49"/>
        <v>0</v>
      </c>
      <c r="J115" s="281">
        <f t="shared" si="49"/>
        <v>0</v>
      </c>
      <c r="K115" s="281">
        <f t="shared" si="49"/>
        <v>0</v>
      </c>
      <c r="L115" s="281">
        <f t="shared" si="49"/>
        <v>0</v>
      </c>
      <c r="M115" s="281">
        <f t="shared" si="49"/>
        <v>0</v>
      </c>
      <c r="N115" s="281">
        <f t="shared" si="49"/>
        <v>0</v>
      </c>
      <c r="O115" s="281">
        <f t="shared" si="16"/>
        <v>0</v>
      </c>
    </row>
    <row r="116" spans="1:15" ht="14.25">
      <c r="A116" s="138" t="s">
        <v>273</v>
      </c>
      <c r="B116" s="133" t="s">
        <v>274</v>
      </c>
      <c r="C116" s="234"/>
      <c r="D116" s="281">
        <f t="shared" si="15"/>
        <v>0</v>
      </c>
      <c r="E116" s="281">
        <f aca="true" t="shared" si="50" ref="E116:N116">D116</f>
        <v>0</v>
      </c>
      <c r="F116" s="281">
        <f t="shared" si="50"/>
        <v>0</v>
      </c>
      <c r="G116" s="281">
        <f t="shared" si="50"/>
        <v>0</v>
      </c>
      <c r="H116" s="281">
        <f t="shared" si="50"/>
        <v>0</v>
      </c>
      <c r="I116" s="281">
        <f t="shared" si="50"/>
        <v>0</v>
      </c>
      <c r="J116" s="281">
        <f t="shared" si="50"/>
        <v>0</v>
      </c>
      <c r="K116" s="281">
        <f t="shared" si="50"/>
        <v>0</v>
      </c>
      <c r="L116" s="281">
        <f t="shared" si="50"/>
        <v>0</v>
      </c>
      <c r="M116" s="281">
        <f t="shared" si="50"/>
        <v>0</v>
      </c>
      <c r="N116" s="281">
        <f t="shared" si="50"/>
        <v>0</v>
      </c>
      <c r="O116" s="281">
        <f t="shared" si="16"/>
        <v>0</v>
      </c>
    </row>
    <row r="117" spans="1:15" ht="14.25">
      <c r="A117" s="144" t="s">
        <v>498</v>
      </c>
      <c r="B117" s="133" t="s">
        <v>275</v>
      </c>
      <c r="C117" s="238"/>
      <c r="D117" s="281">
        <f t="shared" si="15"/>
        <v>0</v>
      </c>
      <c r="E117" s="281">
        <f aca="true" t="shared" si="51" ref="E117:N117">D117</f>
        <v>0</v>
      </c>
      <c r="F117" s="281">
        <f t="shared" si="51"/>
        <v>0</v>
      </c>
      <c r="G117" s="281">
        <f t="shared" si="51"/>
        <v>0</v>
      </c>
      <c r="H117" s="281">
        <f t="shared" si="51"/>
        <v>0</v>
      </c>
      <c r="I117" s="281">
        <f t="shared" si="51"/>
        <v>0</v>
      </c>
      <c r="J117" s="281">
        <f t="shared" si="51"/>
        <v>0</v>
      </c>
      <c r="K117" s="281">
        <f t="shared" si="51"/>
        <v>0</v>
      </c>
      <c r="L117" s="281">
        <f t="shared" si="51"/>
        <v>0</v>
      </c>
      <c r="M117" s="281">
        <f t="shared" si="51"/>
        <v>0</v>
      </c>
      <c r="N117" s="281">
        <f t="shared" si="51"/>
        <v>0</v>
      </c>
      <c r="O117" s="281">
        <f t="shared" si="16"/>
        <v>0</v>
      </c>
    </row>
    <row r="118" spans="1:15" ht="14.25">
      <c r="A118" s="144" t="s">
        <v>467</v>
      </c>
      <c r="B118" s="133" t="s">
        <v>276</v>
      </c>
      <c r="C118" s="238"/>
      <c r="D118" s="281">
        <f t="shared" si="15"/>
        <v>0</v>
      </c>
      <c r="E118" s="281">
        <f aca="true" t="shared" si="52" ref="E118:N118">D118</f>
        <v>0</v>
      </c>
      <c r="F118" s="281">
        <f t="shared" si="52"/>
        <v>0</v>
      </c>
      <c r="G118" s="281">
        <f t="shared" si="52"/>
        <v>0</v>
      </c>
      <c r="H118" s="281">
        <f t="shared" si="52"/>
        <v>0</v>
      </c>
      <c r="I118" s="281">
        <f t="shared" si="52"/>
        <v>0</v>
      </c>
      <c r="J118" s="281">
        <f t="shared" si="52"/>
        <v>0</v>
      </c>
      <c r="K118" s="281">
        <f t="shared" si="52"/>
        <v>0</v>
      </c>
      <c r="L118" s="281">
        <f t="shared" si="52"/>
        <v>0</v>
      </c>
      <c r="M118" s="281">
        <f t="shared" si="52"/>
        <v>0</v>
      </c>
      <c r="N118" s="281">
        <f t="shared" si="52"/>
        <v>0</v>
      </c>
      <c r="O118" s="281">
        <f t="shared" si="16"/>
        <v>0</v>
      </c>
    </row>
    <row r="119" spans="1:15" ht="14.25">
      <c r="A119" s="173" t="s">
        <v>468</v>
      </c>
      <c r="B119" s="136" t="s">
        <v>280</v>
      </c>
      <c r="C119" s="240"/>
      <c r="D119" s="281">
        <f t="shared" si="15"/>
        <v>0</v>
      </c>
      <c r="E119" s="281">
        <f aca="true" t="shared" si="53" ref="E119:N119">D119</f>
        <v>0</v>
      </c>
      <c r="F119" s="281">
        <f t="shared" si="53"/>
        <v>0</v>
      </c>
      <c r="G119" s="281">
        <f t="shared" si="53"/>
        <v>0</v>
      </c>
      <c r="H119" s="281">
        <f t="shared" si="53"/>
        <v>0</v>
      </c>
      <c r="I119" s="281">
        <f t="shared" si="53"/>
        <v>0</v>
      </c>
      <c r="J119" s="281">
        <f t="shared" si="53"/>
        <v>0</v>
      </c>
      <c r="K119" s="281">
        <f t="shared" si="53"/>
        <v>0</v>
      </c>
      <c r="L119" s="281">
        <f t="shared" si="53"/>
        <v>0</v>
      </c>
      <c r="M119" s="281">
        <f t="shared" si="53"/>
        <v>0</v>
      </c>
      <c r="N119" s="281">
        <f t="shared" si="53"/>
        <v>0</v>
      </c>
      <c r="O119" s="281">
        <f t="shared" si="16"/>
        <v>0</v>
      </c>
    </row>
    <row r="120" spans="1:15" ht="14.25">
      <c r="A120" s="138" t="s">
        <v>281</v>
      </c>
      <c r="B120" s="133" t="s">
        <v>282</v>
      </c>
      <c r="C120" s="234"/>
      <c r="D120" s="281">
        <f t="shared" si="15"/>
        <v>0</v>
      </c>
      <c r="E120" s="281">
        <f aca="true" t="shared" si="54" ref="E120:N120">D120</f>
        <v>0</v>
      </c>
      <c r="F120" s="281">
        <f t="shared" si="54"/>
        <v>0</v>
      </c>
      <c r="G120" s="281">
        <f t="shared" si="54"/>
        <v>0</v>
      </c>
      <c r="H120" s="281">
        <f t="shared" si="54"/>
        <v>0</v>
      </c>
      <c r="I120" s="281">
        <f t="shared" si="54"/>
        <v>0</v>
      </c>
      <c r="J120" s="281">
        <f t="shared" si="54"/>
        <v>0</v>
      </c>
      <c r="K120" s="281">
        <f t="shared" si="54"/>
        <v>0</v>
      </c>
      <c r="L120" s="281">
        <f t="shared" si="54"/>
        <v>0</v>
      </c>
      <c r="M120" s="281">
        <f t="shared" si="54"/>
        <v>0</v>
      </c>
      <c r="N120" s="281">
        <f t="shared" si="54"/>
        <v>0</v>
      </c>
      <c r="O120" s="281">
        <f t="shared" si="16"/>
        <v>0</v>
      </c>
    </row>
    <row r="121" spans="1:15" ht="15">
      <c r="A121" s="147" t="s">
        <v>502</v>
      </c>
      <c r="B121" s="148" t="s">
        <v>283</v>
      </c>
      <c r="C121" s="244">
        <f>C102+C107+C110+C119</f>
        <v>590348</v>
      </c>
      <c r="D121" s="244">
        <f t="shared" si="15"/>
        <v>49195.666666666664</v>
      </c>
      <c r="E121" s="244">
        <f aca="true" t="shared" si="55" ref="E121:N121">D121</f>
        <v>49195.666666666664</v>
      </c>
      <c r="F121" s="244">
        <f t="shared" si="55"/>
        <v>49195.666666666664</v>
      </c>
      <c r="G121" s="244">
        <f t="shared" si="55"/>
        <v>49195.666666666664</v>
      </c>
      <c r="H121" s="244">
        <f t="shared" si="55"/>
        <v>49195.666666666664</v>
      </c>
      <c r="I121" s="244">
        <f t="shared" si="55"/>
        <v>49195.666666666664</v>
      </c>
      <c r="J121" s="244">
        <f t="shared" si="55"/>
        <v>49195.666666666664</v>
      </c>
      <c r="K121" s="244">
        <f t="shared" si="55"/>
        <v>49195.666666666664</v>
      </c>
      <c r="L121" s="244">
        <f t="shared" si="55"/>
        <v>49195.666666666664</v>
      </c>
      <c r="M121" s="244">
        <f t="shared" si="55"/>
        <v>49195.666666666664</v>
      </c>
      <c r="N121" s="244">
        <f t="shared" si="55"/>
        <v>49195.666666666664</v>
      </c>
      <c r="O121" s="244">
        <f t="shared" si="16"/>
        <v>49195.66666666665</v>
      </c>
    </row>
    <row r="122" spans="1:15" ht="15">
      <c r="A122" s="149" t="s">
        <v>539</v>
      </c>
      <c r="B122" s="150"/>
      <c r="C122" s="245">
        <f>C98+C121</f>
        <v>37623050</v>
      </c>
      <c r="D122" s="245">
        <f t="shared" si="15"/>
        <v>3135254.1666666665</v>
      </c>
      <c r="E122" s="245">
        <f aca="true" t="shared" si="56" ref="E122:N122">D122</f>
        <v>3135254.1666666665</v>
      </c>
      <c r="F122" s="245">
        <f t="shared" si="56"/>
        <v>3135254.1666666665</v>
      </c>
      <c r="G122" s="245">
        <f t="shared" si="56"/>
        <v>3135254.1666666665</v>
      </c>
      <c r="H122" s="245">
        <f t="shared" si="56"/>
        <v>3135254.1666666665</v>
      </c>
      <c r="I122" s="245">
        <f t="shared" si="56"/>
        <v>3135254.1666666665</v>
      </c>
      <c r="J122" s="245">
        <f t="shared" si="56"/>
        <v>3135254.1666666665</v>
      </c>
      <c r="K122" s="245">
        <f t="shared" si="56"/>
        <v>3135254.1666666665</v>
      </c>
      <c r="L122" s="245">
        <f t="shared" si="56"/>
        <v>3135254.1666666665</v>
      </c>
      <c r="M122" s="245">
        <f t="shared" si="56"/>
        <v>3135254.1666666665</v>
      </c>
      <c r="N122" s="245">
        <f t="shared" si="56"/>
        <v>3135254.1666666665</v>
      </c>
      <c r="O122" s="245">
        <f t="shared" si="16"/>
        <v>3135254.1666666656</v>
      </c>
    </row>
    <row r="123" spans="1:15" ht="26.25">
      <c r="A123" s="2" t="s">
        <v>104</v>
      </c>
      <c r="B123" s="3" t="s">
        <v>532</v>
      </c>
      <c r="C123" s="282"/>
      <c r="D123" s="281"/>
      <c r="E123" s="281"/>
      <c r="F123" s="281"/>
      <c r="G123" s="281"/>
      <c r="H123" s="281"/>
      <c r="I123" s="281"/>
      <c r="J123" s="281"/>
      <c r="K123" s="281"/>
      <c r="L123" s="281"/>
      <c r="M123" s="281"/>
      <c r="N123" s="281"/>
      <c r="O123" s="281"/>
    </row>
    <row r="124" spans="1:15" ht="14.25">
      <c r="A124" s="131" t="s">
        <v>284</v>
      </c>
      <c r="B124" s="132" t="s">
        <v>285</v>
      </c>
      <c r="C124" s="233">
        <v>11565691</v>
      </c>
      <c r="D124" s="281">
        <f>C124/12</f>
        <v>963807.5833333334</v>
      </c>
      <c r="E124" s="281">
        <f aca="true" t="shared" si="57" ref="E124:E147">D124</f>
        <v>963807.5833333334</v>
      </c>
      <c r="F124" s="281">
        <f aca="true" t="shared" si="58" ref="F124:N139">E124</f>
        <v>963807.5833333334</v>
      </c>
      <c r="G124" s="281">
        <f t="shared" si="58"/>
        <v>963807.5833333334</v>
      </c>
      <c r="H124" s="281">
        <f t="shared" si="58"/>
        <v>963807.5833333334</v>
      </c>
      <c r="I124" s="281">
        <f t="shared" si="58"/>
        <v>963807.5833333334</v>
      </c>
      <c r="J124" s="281">
        <f t="shared" si="58"/>
        <v>963807.5833333334</v>
      </c>
      <c r="K124" s="281">
        <f t="shared" si="58"/>
        <v>963807.5833333334</v>
      </c>
      <c r="L124" s="281">
        <f t="shared" si="58"/>
        <v>963807.5833333334</v>
      </c>
      <c r="M124" s="281">
        <f t="shared" si="58"/>
        <v>963807.5833333334</v>
      </c>
      <c r="N124" s="281">
        <f t="shared" si="58"/>
        <v>963807.5833333334</v>
      </c>
      <c r="O124" s="281">
        <f>C124-N124-M124-L124-K124-J124-I124-H124-G124-F124-E124-D124</f>
        <v>963807.5833333322</v>
      </c>
    </row>
    <row r="125" spans="1:15" ht="14.25">
      <c r="A125" s="133" t="s">
        <v>286</v>
      </c>
      <c r="B125" s="132" t="s">
        <v>287</v>
      </c>
      <c r="C125" s="233">
        <v>0</v>
      </c>
      <c r="D125" s="281">
        <f aca="true" t="shared" si="59" ref="D125:D188">C125/12</f>
        <v>0</v>
      </c>
      <c r="E125" s="281">
        <f t="shared" si="57"/>
        <v>0</v>
      </c>
      <c r="F125" s="281">
        <f aca="true" t="shared" si="60" ref="F125:I147">E125</f>
        <v>0</v>
      </c>
      <c r="G125" s="281">
        <f t="shared" si="60"/>
        <v>0</v>
      </c>
      <c r="H125" s="281">
        <f t="shared" si="60"/>
        <v>0</v>
      </c>
      <c r="I125" s="281">
        <f t="shared" si="60"/>
        <v>0</v>
      </c>
      <c r="J125" s="281">
        <f t="shared" si="58"/>
        <v>0</v>
      </c>
      <c r="K125" s="281">
        <f t="shared" si="58"/>
        <v>0</v>
      </c>
      <c r="L125" s="281">
        <f t="shared" si="58"/>
        <v>0</v>
      </c>
      <c r="M125" s="281">
        <f t="shared" si="58"/>
        <v>0</v>
      </c>
      <c r="N125" s="281">
        <f t="shared" si="58"/>
        <v>0</v>
      </c>
      <c r="O125" s="281">
        <f aca="true" t="shared" si="61" ref="O125:O182">C125-N125-M125-L125-K125-J125-I125-H125-G125-F125-E125-D125</f>
        <v>0</v>
      </c>
    </row>
    <row r="126" spans="1:15" ht="14.25">
      <c r="A126" s="133" t="s">
        <v>288</v>
      </c>
      <c r="B126" s="132" t="s">
        <v>289</v>
      </c>
      <c r="C126" s="233">
        <v>1393000</v>
      </c>
      <c r="D126" s="281">
        <f t="shared" si="59"/>
        <v>116083.33333333333</v>
      </c>
      <c r="E126" s="281">
        <f t="shared" si="57"/>
        <v>116083.33333333333</v>
      </c>
      <c r="F126" s="281">
        <f t="shared" si="60"/>
        <v>116083.33333333333</v>
      </c>
      <c r="G126" s="281">
        <f t="shared" si="60"/>
        <v>116083.33333333333</v>
      </c>
      <c r="H126" s="281">
        <f t="shared" si="60"/>
        <v>116083.33333333333</v>
      </c>
      <c r="I126" s="281">
        <f t="shared" si="60"/>
        <v>116083.33333333333</v>
      </c>
      <c r="J126" s="281">
        <f t="shared" si="58"/>
        <v>116083.33333333333</v>
      </c>
      <c r="K126" s="281">
        <f t="shared" si="58"/>
        <v>116083.33333333333</v>
      </c>
      <c r="L126" s="281">
        <f t="shared" si="58"/>
        <v>116083.33333333333</v>
      </c>
      <c r="M126" s="281">
        <f t="shared" si="58"/>
        <v>116083.33333333333</v>
      </c>
      <c r="N126" s="281">
        <f t="shared" si="58"/>
        <v>116083.33333333333</v>
      </c>
      <c r="O126" s="281">
        <f t="shared" si="61"/>
        <v>116083.33333333336</v>
      </c>
    </row>
    <row r="127" spans="1:15" ht="14.25">
      <c r="A127" s="133" t="s">
        <v>290</v>
      </c>
      <c r="B127" s="132" t="s">
        <v>291</v>
      </c>
      <c r="C127" s="233">
        <v>1800000</v>
      </c>
      <c r="D127" s="281">
        <f t="shared" si="59"/>
        <v>150000</v>
      </c>
      <c r="E127" s="281">
        <f t="shared" si="57"/>
        <v>150000</v>
      </c>
      <c r="F127" s="281">
        <f t="shared" si="60"/>
        <v>150000</v>
      </c>
      <c r="G127" s="281">
        <f t="shared" si="60"/>
        <v>150000</v>
      </c>
      <c r="H127" s="281">
        <f t="shared" si="60"/>
        <v>150000</v>
      </c>
      <c r="I127" s="281">
        <f t="shared" si="60"/>
        <v>150000</v>
      </c>
      <c r="J127" s="281">
        <f t="shared" si="58"/>
        <v>150000</v>
      </c>
      <c r="K127" s="281">
        <f t="shared" si="58"/>
        <v>150000</v>
      </c>
      <c r="L127" s="281">
        <f t="shared" si="58"/>
        <v>150000</v>
      </c>
      <c r="M127" s="281">
        <f t="shared" si="58"/>
        <v>150000</v>
      </c>
      <c r="N127" s="281">
        <f t="shared" si="58"/>
        <v>150000</v>
      </c>
      <c r="O127" s="281">
        <f t="shared" si="61"/>
        <v>150000</v>
      </c>
    </row>
    <row r="128" spans="1:15" ht="14.25">
      <c r="A128" s="133" t="s">
        <v>292</v>
      </c>
      <c r="B128" s="132" t="s">
        <v>293</v>
      </c>
      <c r="C128" s="233"/>
      <c r="D128" s="281">
        <f t="shared" si="59"/>
        <v>0</v>
      </c>
      <c r="E128" s="281">
        <f t="shared" si="57"/>
        <v>0</v>
      </c>
      <c r="F128" s="281">
        <f t="shared" si="60"/>
        <v>0</v>
      </c>
      <c r="G128" s="281">
        <f t="shared" si="60"/>
        <v>0</v>
      </c>
      <c r="H128" s="281">
        <f t="shared" si="60"/>
        <v>0</v>
      </c>
      <c r="I128" s="281">
        <f t="shared" si="60"/>
        <v>0</v>
      </c>
      <c r="J128" s="281">
        <f t="shared" si="58"/>
        <v>0</v>
      </c>
      <c r="K128" s="281">
        <f t="shared" si="58"/>
        <v>0</v>
      </c>
      <c r="L128" s="281">
        <f t="shared" si="58"/>
        <v>0</v>
      </c>
      <c r="M128" s="281">
        <f t="shared" si="58"/>
        <v>0</v>
      </c>
      <c r="N128" s="281">
        <f t="shared" si="58"/>
        <v>0</v>
      </c>
      <c r="O128" s="281">
        <f t="shared" si="61"/>
        <v>0</v>
      </c>
    </row>
    <row r="129" spans="1:15" ht="14.25">
      <c r="A129" s="133" t="s">
        <v>294</v>
      </c>
      <c r="B129" s="132" t="s">
        <v>295</v>
      </c>
      <c r="C129" s="233"/>
      <c r="D129" s="281">
        <f t="shared" si="59"/>
        <v>0</v>
      </c>
      <c r="E129" s="281">
        <f t="shared" si="57"/>
        <v>0</v>
      </c>
      <c r="F129" s="281">
        <f t="shared" si="60"/>
        <v>0</v>
      </c>
      <c r="G129" s="281">
        <f t="shared" si="60"/>
        <v>0</v>
      </c>
      <c r="H129" s="281">
        <f t="shared" si="60"/>
        <v>0</v>
      </c>
      <c r="I129" s="281">
        <f t="shared" si="60"/>
        <v>0</v>
      </c>
      <c r="J129" s="281">
        <f t="shared" si="58"/>
        <v>0</v>
      </c>
      <c r="K129" s="281">
        <f t="shared" si="58"/>
        <v>0</v>
      </c>
      <c r="L129" s="281">
        <f t="shared" si="58"/>
        <v>0</v>
      </c>
      <c r="M129" s="281">
        <f t="shared" si="58"/>
        <v>0</v>
      </c>
      <c r="N129" s="281">
        <f t="shared" si="58"/>
        <v>0</v>
      </c>
      <c r="O129" s="281">
        <f t="shared" si="61"/>
        <v>0</v>
      </c>
    </row>
    <row r="130" spans="1:15" ht="14.25">
      <c r="A130" s="134" t="s">
        <v>541</v>
      </c>
      <c r="B130" s="135" t="s">
        <v>296</v>
      </c>
      <c r="C130" s="231">
        <f>SUM(C124:C129)</f>
        <v>14758691</v>
      </c>
      <c r="D130" s="281">
        <f t="shared" si="59"/>
        <v>1229890.9166666667</v>
      </c>
      <c r="E130" s="281">
        <f t="shared" si="57"/>
        <v>1229890.9166666667</v>
      </c>
      <c r="F130" s="281">
        <f t="shared" si="60"/>
        <v>1229890.9166666667</v>
      </c>
      <c r="G130" s="281">
        <f t="shared" si="60"/>
        <v>1229890.9166666667</v>
      </c>
      <c r="H130" s="281">
        <f t="shared" si="60"/>
        <v>1229890.9166666667</v>
      </c>
      <c r="I130" s="281">
        <f t="shared" si="60"/>
        <v>1229890.9166666667</v>
      </c>
      <c r="J130" s="281">
        <f t="shared" si="58"/>
        <v>1229890.9166666667</v>
      </c>
      <c r="K130" s="281">
        <f t="shared" si="58"/>
        <v>1229890.9166666667</v>
      </c>
      <c r="L130" s="281">
        <f t="shared" si="58"/>
        <v>1229890.9166666667</v>
      </c>
      <c r="M130" s="281">
        <f t="shared" si="58"/>
        <v>1229890.9166666667</v>
      </c>
      <c r="N130" s="281">
        <f t="shared" si="58"/>
        <v>1229890.9166666667</v>
      </c>
      <c r="O130" s="281">
        <f t="shared" si="61"/>
        <v>1229890.9166666681</v>
      </c>
    </row>
    <row r="131" spans="1:15" ht="14.25">
      <c r="A131" s="133" t="s">
        <v>297</v>
      </c>
      <c r="B131" s="132" t="s">
        <v>298</v>
      </c>
      <c r="C131" s="233"/>
      <c r="D131" s="281">
        <f t="shared" si="59"/>
        <v>0</v>
      </c>
      <c r="E131" s="281">
        <f t="shared" si="57"/>
        <v>0</v>
      </c>
      <c r="F131" s="281">
        <f t="shared" si="60"/>
        <v>0</v>
      </c>
      <c r="G131" s="281">
        <f t="shared" si="60"/>
        <v>0</v>
      </c>
      <c r="H131" s="281">
        <f t="shared" si="60"/>
        <v>0</v>
      </c>
      <c r="I131" s="281">
        <f t="shared" si="60"/>
        <v>0</v>
      </c>
      <c r="J131" s="281">
        <f t="shared" si="58"/>
        <v>0</v>
      </c>
      <c r="K131" s="281">
        <f t="shared" si="58"/>
        <v>0</v>
      </c>
      <c r="L131" s="281">
        <f t="shared" si="58"/>
        <v>0</v>
      </c>
      <c r="M131" s="281">
        <f t="shared" si="58"/>
        <v>0</v>
      </c>
      <c r="N131" s="281">
        <f t="shared" si="58"/>
        <v>0</v>
      </c>
      <c r="O131" s="281">
        <f t="shared" si="61"/>
        <v>0</v>
      </c>
    </row>
    <row r="132" spans="1:15" ht="26.25">
      <c r="A132" s="133" t="s">
        <v>299</v>
      </c>
      <c r="B132" s="132" t="s">
        <v>300</v>
      </c>
      <c r="C132" s="233"/>
      <c r="D132" s="281">
        <f t="shared" si="59"/>
        <v>0</v>
      </c>
      <c r="E132" s="281">
        <f t="shared" si="57"/>
        <v>0</v>
      </c>
      <c r="F132" s="281">
        <f t="shared" si="60"/>
        <v>0</v>
      </c>
      <c r="G132" s="281">
        <f t="shared" si="60"/>
        <v>0</v>
      </c>
      <c r="H132" s="281">
        <f t="shared" si="60"/>
        <v>0</v>
      </c>
      <c r="I132" s="281">
        <f t="shared" si="60"/>
        <v>0</v>
      </c>
      <c r="J132" s="281">
        <f t="shared" si="58"/>
        <v>0</v>
      </c>
      <c r="K132" s="281">
        <f t="shared" si="58"/>
        <v>0</v>
      </c>
      <c r="L132" s="281">
        <f t="shared" si="58"/>
        <v>0</v>
      </c>
      <c r="M132" s="281">
        <f t="shared" si="58"/>
        <v>0</v>
      </c>
      <c r="N132" s="281">
        <f t="shared" si="58"/>
        <v>0</v>
      </c>
      <c r="O132" s="281">
        <f t="shared" si="61"/>
        <v>0</v>
      </c>
    </row>
    <row r="133" spans="1:15" ht="26.25">
      <c r="A133" s="133" t="s">
        <v>503</v>
      </c>
      <c r="B133" s="132" t="s">
        <v>301</v>
      </c>
      <c r="C133" s="233"/>
      <c r="D133" s="281">
        <f t="shared" si="59"/>
        <v>0</v>
      </c>
      <c r="E133" s="281">
        <f t="shared" si="57"/>
        <v>0</v>
      </c>
      <c r="F133" s="281">
        <f t="shared" si="60"/>
        <v>0</v>
      </c>
      <c r="G133" s="281">
        <f t="shared" si="60"/>
        <v>0</v>
      </c>
      <c r="H133" s="281">
        <f t="shared" si="60"/>
        <v>0</v>
      </c>
      <c r="I133" s="281">
        <f t="shared" si="60"/>
        <v>0</v>
      </c>
      <c r="J133" s="281">
        <f t="shared" si="58"/>
        <v>0</v>
      </c>
      <c r="K133" s="281">
        <f t="shared" si="58"/>
        <v>0</v>
      </c>
      <c r="L133" s="281">
        <f t="shared" si="58"/>
        <v>0</v>
      </c>
      <c r="M133" s="281">
        <f t="shared" si="58"/>
        <v>0</v>
      </c>
      <c r="N133" s="281">
        <f t="shared" si="58"/>
        <v>0</v>
      </c>
      <c r="O133" s="281">
        <f t="shared" si="61"/>
        <v>0</v>
      </c>
    </row>
    <row r="134" spans="1:15" ht="26.25">
      <c r="A134" s="133" t="s">
        <v>504</v>
      </c>
      <c r="B134" s="132" t="s">
        <v>302</v>
      </c>
      <c r="C134" s="233"/>
      <c r="D134" s="281">
        <f t="shared" si="59"/>
        <v>0</v>
      </c>
      <c r="E134" s="281">
        <f t="shared" si="57"/>
        <v>0</v>
      </c>
      <c r="F134" s="281">
        <f t="shared" si="60"/>
        <v>0</v>
      </c>
      <c r="G134" s="281">
        <f t="shared" si="60"/>
        <v>0</v>
      </c>
      <c r="H134" s="281">
        <f t="shared" si="60"/>
        <v>0</v>
      </c>
      <c r="I134" s="281">
        <f t="shared" si="60"/>
        <v>0</v>
      </c>
      <c r="J134" s="281">
        <f t="shared" si="58"/>
        <v>0</v>
      </c>
      <c r="K134" s="281">
        <f t="shared" si="58"/>
        <v>0</v>
      </c>
      <c r="L134" s="281">
        <f t="shared" si="58"/>
        <v>0</v>
      </c>
      <c r="M134" s="281">
        <f t="shared" si="58"/>
        <v>0</v>
      </c>
      <c r="N134" s="281">
        <f t="shared" si="58"/>
        <v>0</v>
      </c>
      <c r="O134" s="281">
        <f t="shared" si="61"/>
        <v>0</v>
      </c>
    </row>
    <row r="135" spans="1:15" ht="14.25">
      <c r="A135" s="133" t="s">
        <v>505</v>
      </c>
      <c r="B135" s="132" t="s">
        <v>303</v>
      </c>
      <c r="C135" s="233"/>
      <c r="D135" s="281">
        <f t="shared" si="59"/>
        <v>0</v>
      </c>
      <c r="E135" s="281">
        <f t="shared" si="57"/>
        <v>0</v>
      </c>
      <c r="F135" s="281">
        <f t="shared" si="60"/>
        <v>0</v>
      </c>
      <c r="G135" s="281">
        <f t="shared" si="60"/>
        <v>0</v>
      </c>
      <c r="H135" s="281">
        <f t="shared" si="60"/>
        <v>0</v>
      </c>
      <c r="I135" s="281">
        <f t="shared" si="60"/>
        <v>0</v>
      </c>
      <c r="J135" s="281">
        <f t="shared" si="58"/>
        <v>0</v>
      </c>
      <c r="K135" s="281">
        <f t="shared" si="58"/>
        <v>0</v>
      </c>
      <c r="L135" s="281">
        <f t="shared" si="58"/>
        <v>0</v>
      </c>
      <c r="M135" s="281">
        <f t="shared" si="58"/>
        <v>0</v>
      </c>
      <c r="N135" s="281">
        <f t="shared" si="58"/>
        <v>0</v>
      </c>
      <c r="O135" s="281">
        <f t="shared" si="61"/>
        <v>0</v>
      </c>
    </row>
    <row r="136" spans="1:15" ht="14.25">
      <c r="A136" s="136" t="s">
        <v>542</v>
      </c>
      <c r="B136" s="137" t="s">
        <v>304</v>
      </c>
      <c r="C136" s="233">
        <f>SUM(C130:C135)</f>
        <v>14758691</v>
      </c>
      <c r="D136" s="281">
        <f t="shared" si="59"/>
        <v>1229890.9166666667</v>
      </c>
      <c r="E136" s="281">
        <f t="shared" si="57"/>
        <v>1229890.9166666667</v>
      </c>
      <c r="F136" s="281">
        <f t="shared" si="60"/>
        <v>1229890.9166666667</v>
      </c>
      <c r="G136" s="281">
        <f t="shared" si="60"/>
        <v>1229890.9166666667</v>
      </c>
      <c r="H136" s="281">
        <f t="shared" si="60"/>
        <v>1229890.9166666667</v>
      </c>
      <c r="I136" s="281">
        <f t="shared" si="60"/>
        <v>1229890.9166666667</v>
      </c>
      <c r="J136" s="281">
        <f t="shared" si="58"/>
        <v>1229890.9166666667</v>
      </c>
      <c r="K136" s="281">
        <f t="shared" si="58"/>
        <v>1229890.9166666667</v>
      </c>
      <c r="L136" s="281">
        <f t="shared" si="58"/>
        <v>1229890.9166666667</v>
      </c>
      <c r="M136" s="281">
        <f t="shared" si="58"/>
        <v>1229890.9166666667</v>
      </c>
      <c r="N136" s="281">
        <f t="shared" si="58"/>
        <v>1229890.9166666667</v>
      </c>
      <c r="O136" s="281">
        <f t="shared" si="61"/>
        <v>1229890.9166666681</v>
      </c>
    </row>
    <row r="137" spans="1:15" ht="14.25">
      <c r="A137" s="133" t="s">
        <v>305</v>
      </c>
      <c r="B137" s="132" t="s">
        <v>306</v>
      </c>
      <c r="C137" s="233">
        <v>0</v>
      </c>
      <c r="D137" s="281">
        <f t="shared" si="59"/>
        <v>0</v>
      </c>
      <c r="E137" s="281">
        <f t="shared" si="57"/>
        <v>0</v>
      </c>
      <c r="F137" s="281">
        <f t="shared" si="60"/>
        <v>0</v>
      </c>
      <c r="G137" s="281">
        <f t="shared" si="60"/>
        <v>0</v>
      </c>
      <c r="H137" s="281">
        <f t="shared" si="60"/>
        <v>0</v>
      </c>
      <c r="I137" s="281">
        <f t="shared" si="60"/>
        <v>0</v>
      </c>
      <c r="J137" s="281">
        <f t="shared" si="58"/>
        <v>0</v>
      </c>
      <c r="K137" s="281">
        <f t="shared" si="58"/>
        <v>0</v>
      </c>
      <c r="L137" s="281">
        <f t="shared" si="58"/>
        <v>0</v>
      </c>
      <c r="M137" s="281">
        <f t="shared" si="58"/>
        <v>0</v>
      </c>
      <c r="N137" s="281">
        <f t="shared" si="58"/>
        <v>0</v>
      </c>
      <c r="O137" s="281">
        <f t="shared" si="61"/>
        <v>0</v>
      </c>
    </row>
    <row r="138" spans="1:15" ht="26.25">
      <c r="A138" s="133" t="s">
        <v>307</v>
      </c>
      <c r="B138" s="132" t="s">
        <v>308</v>
      </c>
      <c r="C138" s="233"/>
      <c r="D138" s="281">
        <f t="shared" si="59"/>
        <v>0</v>
      </c>
      <c r="E138" s="281">
        <f t="shared" si="57"/>
        <v>0</v>
      </c>
      <c r="F138" s="281">
        <f t="shared" si="60"/>
        <v>0</v>
      </c>
      <c r="G138" s="281">
        <f t="shared" si="60"/>
        <v>0</v>
      </c>
      <c r="H138" s="281">
        <f t="shared" si="60"/>
        <v>0</v>
      </c>
      <c r="I138" s="281">
        <f t="shared" si="60"/>
        <v>0</v>
      </c>
      <c r="J138" s="281">
        <f t="shared" si="58"/>
        <v>0</v>
      </c>
      <c r="K138" s="281">
        <f t="shared" si="58"/>
        <v>0</v>
      </c>
      <c r="L138" s="281">
        <f t="shared" si="58"/>
        <v>0</v>
      </c>
      <c r="M138" s="281">
        <f t="shared" si="58"/>
        <v>0</v>
      </c>
      <c r="N138" s="281">
        <f t="shared" si="58"/>
        <v>0</v>
      </c>
      <c r="O138" s="281">
        <f t="shared" si="61"/>
        <v>0</v>
      </c>
    </row>
    <row r="139" spans="1:15" ht="26.25">
      <c r="A139" s="133" t="s">
        <v>506</v>
      </c>
      <c r="B139" s="132" t="s">
        <v>309</v>
      </c>
      <c r="C139" s="233"/>
      <c r="D139" s="281">
        <f t="shared" si="59"/>
        <v>0</v>
      </c>
      <c r="E139" s="281">
        <f t="shared" si="57"/>
        <v>0</v>
      </c>
      <c r="F139" s="281">
        <f t="shared" si="60"/>
        <v>0</v>
      </c>
      <c r="G139" s="281">
        <f t="shared" si="60"/>
        <v>0</v>
      </c>
      <c r="H139" s="281">
        <f t="shared" si="60"/>
        <v>0</v>
      </c>
      <c r="I139" s="281">
        <f t="shared" si="60"/>
        <v>0</v>
      </c>
      <c r="J139" s="281">
        <f t="shared" si="58"/>
        <v>0</v>
      </c>
      <c r="K139" s="281">
        <f t="shared" si="58"/>
        <v>0</v>
      </c>
      <c r="L139" s="281">
        <f t="shared" si="58"/>
        <v>0</v>
      </c>
      <c r="M139" s="281">
        <f t="shared" si="58"/>
        <v>0</v>
      </c>
      <c r="N139" s="281">
        <f t="shared" si="58"/>
        <v>0</v>
      </c>
      <c r="O139" s="281">
        <f t="shared" si="61"/>
        <v>0</v>
      </c>
    </row>
    <row r="140" spans="1:15" ht="26.25">
      <c r="A140" s="133" t="s">
        <v>507</v>
      </c>
      <c r="B140" s="132" t="s">
        <v>310</v>
      </c>
      <c r="C140" s="233"/>
      <c r="D140" s="281">
        <f t="shared" si="59"/>
        <v>0</v>
      </c>
      <c r="E140" s="281">
        <f t="shared" si="57"/>
        <v>0</v>
      </c>
      <c r="F140" s="281">
        <f t="shared" si="60"/>
        <v>0</v>
      </c>
      <c r="G140" s="281">
        <f t="shared" si="60"/>
        <v>0</v>
      </c>
      <c r="H140" s="281">
        <f t="shared" si="60"/>
        <v>0</v>
      </c>
      <c r="I140" s="281">
        <f t="shared" si="60"/>
        <v>0</v>
      </c>
      <c r="J140" s="281">
        <f aca="true" t="shared" si="62" ref="J140:N147">I140</f>
        <v>0</v>
      </c>
      <c r="K140" s="281">
        <f t="shared" si="62"/>
        <v>0</v>
      </c>
      <c r="L140" s="281">
        <f t="shared" si="62"/>
        <v>0</v>
      </c>
      <c r="M140" s="281">
        <f t="shared" si="62"/>
        <v>0</v>
      </c>
      <c r="N140" s="281">
        <f t="shared" si="62"/>
        <v>0</v>
      </c>
      <c r="O140" s="281">
        <f t="shared" si="61"/>
        <v>0</v>
      </c>
    </row>
    <row r="141" spans="1:15" ht="14.25">
      <c r="A141" s="133" t="s">
        <v>508</v>
      </c>
      <c r="B141" s="132" t="s">
        <v>311</v>
      </c>
      <c r="C141" s="233"/>
      <c r="D141" s="281">
        <f t="shared" si="59"/>
        <v>0</v>
      </c>
      <c r="E141" s="281">
        <f t="shared" si="57"/>
        <v>0</v>
      </c>
      <c r="F141" s="281">
        <f t="shared" si="60"/>
        <v>0</v>
      </c>
      <c r="G141" s="281">
        <f t="shared" si="60"/>
        <v>0</v>
      </c>
      <c r="H141" s="281">
        <f t="shared" si="60"/>
        <v>0</v>
      </c>
      <c r="I141" s="281">
        <f t="shared" si="60"/>
        <v>0</v>
      </c>
      <c r="J141" s="281">
        <f t="shared" si="62"/>
        <v>0</v>
      </c>
      <c r="K141" s="281">
        <f t="shared" si="62"/>
        <v>0</v>
      </c>
      <c r="L141" s="281">
        <f t="shared" si="62"/>
        <v>0</v>
      </c>
      <c r="M141" s="281">
        <f t="shared" si="62"/>
        <v>0</v>
      </c>
      <c r="N141" s="281">
        <f t="shared" si="62"/>
        <v>0</v>
      </c>
      <c r="O141" s="281">
        <f t="shared" si="61"/>
        <v>0</v>
      </c>
    </row>
    <row r="142" spans="1:15" ht="14.25">
      <c r="A142" s="136" t="s">
        <v>543</v>
      </c>
      <c r="B142" s="137" t="s">
        <v>312</v>
      </c>
      <c r="C142" s="231">
        <f>SUM(C137:C141)</f>
        <v>0</v>
      </c>
      <c r="D142" s="281">
        <f t="shared" si="59"/>
        <v>0</v>
      </c>
      <c r="E142" s="281">
        <f t="shared" si="57"/>
        <v>0</v>
      </c>
      <c r="F142" s="281">
        <f t="shared" si="60"/>
        <v>0</v>
      </c>
      <c r="G142" s="281">
        <f t="shared" si="60"/>
        <v>0</v>
      </c>
      <c r="H142" s="281">
        <f t="shared" si="60"/>
        <v>0</v>
      </c>
      <c r="I142" s="281">
        <f t="shared" si="60"/>
        <v>0</v>
      </c>
      <c r="J142" s="281">
        <f t="shared" si="62"/>
        <v>0</v>
      </c>
      <c r="K142" s="281">
        <f t="shared" si="62"/>
        <v>0</v>
      </c>
      <c r="L142" s="281">
        <f t="shared" si="62"/>
        <v>0</v>
      </c>
      <c r="M142" s="281">
        <f t="shared" si="62"/>
        <v>0</v>
      </c>
      <c r="N142" s="281">
        <f t="shared" si="62"/>
        <v>0</v>
      </c>
      <c r="O142" s="281">
        <f t="shared" si="61"/>
        <v>0</v>
      </c>
    </row>
    <row r="143" spans="1:15" ht="14.25">
      <c r="A143" s="133" t="s">
        <v>509</v>
      </c>
      <c r="B143" s="132" t="s">
        <v>313</v>
      </c>
      <c r="C143" s="233"/>
      <c r="D143" s="281">
        <f t="shared" si="59"/>
        <v>0</v>
      </c>
      <c r="E143" s="281">
        <f t="shared" si="57"/>
        <v>0</v>
      </c>
      <c r="F143" s="281">
        <f t="shared" si="60"/>
        <v>0</v>
      </c>
      <c r="G143" s="281">
        <f t="shared" si="60"/>
        <v>0</v>
      </c>
      <c r="H143" s="281">
        <f t="shared" si="60"/>
        <v>0</v>
      </c>
      <c r="I143" s="281">
        <f t="shared" si="60"/>
        <v>0</v>
      </c>
      <c r="J143" s="281">
        <f t="shared" si="62"/>
        <v>0</v>
      </c>
      <c r="K143" s="281">
        <f t="shared" si="62"/>
        <v>0</v>
      </c>
      <c r="L143" s="281">
        <f t="shared" si="62"/>
        <v>0</v>
      </c>
      <c r="M143" s="281">
        <f t="shared" si="62"/>
        <v>0</v>
      </c>
      <c r="N143" s="281">
        <f t="shared" si="62"/>
        <v>0</v>
      </c>
      <c r="O143" s="281">
        <f t="shared" si="61"/>
        <v>0</v>
      </c>
    </row>
    <row r="144" spans="1:15" ht="14.25">
      <c r="A144" s="133" t="s">
        <v>510</v>
      </c>
      <c r="B144" s="132" t="s">
        <v>314</v>
      </c>
      <c r="C144" s="233"/>
      <c r="D144" s="281">
        <f t="shared" si="59"/>
        <v>0</v>
      </c>
      <c r="E144" s="281">
        <f t="shared" si="57"/>
        <v>0</v>
      </c>
      <c r="F144" s="281">
        <f t="shared" si="60"/>
        <v>0</v>
      </c>
      <c r="G144" s="281">
        <f t="shared" si="60"/>
        <v>0</v>
      </c>
      <c r="H144" s="281">
        <f t="shared" si="60"/>
        <v>0</v>
      </c>
      <c r="I144" s="281">
        <f t="shared" si="60"/>
        <v>0</v>
      </c>
      <c r="J144" s="281">
        <f t="shared" si="62"/>
        <v>0</v>
      </c>
      <c r="K144" s="281">
        <f t="shared" si="62"/>
        <v>0</v>
      </c>
      <c r="L144" s="281">
        <f t="shared" si="62"/>
        <v>0</v>
      </c>
      <c r="M144" s="281">
        <f t="shared" si="62"/>
        <v>0</v>
      </c>
      <c r="N144" s="281">
        <f t="shared" si="62"/>
        <v>0</v>
      </c>
      <c r="O144" s="281">
        <f t="shared" si="61"/>
        <v>0</v>
      </c>
    </row>
    <row r="145" spans="1:15" ht="14.25">
      <c r="A145" s="134" t="s">
        <v>544</v>
      </c>
      <c r="B145" s="135" t="s">
        <v>315</v>
      </c>
      <c r="C145" s="233"/>
      <c r="D145" s="281">
        <f t="shared" si="59"/>
        <v>0</v>
      </c>
      <c r="E145" s="281">
        <f t="shared" si="57"/>
        <v>0</v>
      </c>
      <c r="F145" s="281">
        <f t="shared" si="60"/>
        <v>0</v>
      </c>
      <c r="G145" s="281">
        <f t="shared" si="60"/>
        <v>0</v>
      </c>
      <c r="H145" s="281">
        <f t="shared" si="60"/>
        <v>0</v>
      </c>
      <c r="I145" s="281">
        <f t="shared" si="60"/>
        <v>0</v>
      </c>
      <c r="J145" s="281">
        <f t="shared" si="62"/>
        <v>0</v>
      </c>
      <c r="K145" s="281">
        <f t="shared" si="62"/>
        <v>0</v>
      </c>
      <c r="L145" s="281">
        <f t="shared" si="62"/>
        <v>0</v>
      </c>
      <c r="M145" s="281">
        <f t="shared" si="62"/>
        <v>0</v>
      </c>
      <c r="N145" s="281">
        <f t="shared" si="62"/>
        <v>0</v>
      </c>
      <c r="O145" s="281">
        <f t="shared" si="61"/>
        <v>0</v>
      </c>
    </row>
    <row r="146" spans="1:15" ht="14.25">
      <c r="A146" s="133" t="s">
        <v>511</v>
      </c>
      <c r="B146" s="132" t="s">
        <v>316</v>
      </c>
      <c r="C146" s="233"/>
      <c r="D146" s="281">
        <f t="shared" si="59"/>
        <v>0</v>
      </c>
      <c r="E146" s="281">
        <f t="shared" si="57"/>
        <v>0</v>
      </c>
      <c r="F146" s="281">
        <f t="shared" si="60"/>
        <v>0</v>
      </c>
      <c r="G146" s="281">
        <f t="shared" si="60"/>
        <v>0</v>
      </c>
      <c r="H146" s="281">
        <f t="shared" si="60"/>
        <v>0</v>
      </c>
      <c r="I146" s="281">
        <f t="shared" si="60"/>
        <v>0</v>
      </c>
      <c r="J146" s="281">
        <f t="shared" si="62"/>
        <v>0</v>
      </c>
      <c r="K146" s="281">
        <f t="shared" si="62"/>
        <v>0</v>
      </c>
      <c r="L146" s="281">
        <f t="shared" si="62"/>
        <v>0</v>
      </c>
      <c r="M146" s="281">
        <f t="shared" si="62"/>
        <v>0</v>
      </c>
      <c r="N146" s="281">
        <f t="shared" si="62"/>
        <v>0</v>
      </c>
      <c r="O146" s="281">
        <f t="shared" si="61"/>
        <v>0</v>
      </c>
    </row>
    <row r="147" spans="1:15" ht="14.25">
      <c r="A147" s="133" t="s">
        <v>512</v>
      </c>
      <c r="B147" s="132" t="s">
        <v>317</v>
      </c>
      <c r="C147" s="233"/>
      <c r="D147" s="281">
        <f t="shared" si="59"/>
        <v>0</v>
      </c>
      <c r="E147" s="281">
        <f t="shared" si="57"/>
        <v>0</v>
      </c>
      <c r="F147" s="281">
        <f t="shared" si="60"/>
        <v>0</v>
      </c>
      <c r="G147" s="281">
        <f t="shared" si="60"/>
        <v>0</v>
      </c>
      <c r="H147" s="281">
        <f t="shared" si="60"/>
        <v>0</v>
      </c>
      <c r="I147" s="281">
        <f t="shared" si="60"/>
        <v>0</v>
      </c>
      <c r="J147" s="281">
        <f t="shared" si="62"/>
        <v>0</v>
      </c>
      <c r="K147" s="281">
        <f t="shared" si="62"/>
        <v>0</v>
      </c>
      <c r="L147" s="281">
        <f t="shared" si="62"/>
        <v>0</v>
      </c>
      <c r="M147" s="281">
        <f t="shared" si="62"/>
        <v>0</v>
      </c>
      <c r="N147" s="281">
        <f t="shared" si="62"/>
        <v>0</v>
      </c>
      <c r="O147" s="281">
        <f t="shared" si="61"/>
        <v>0</v>
      </c>
    </row>
    <row r="148" spans="1:15" ht="14.25">
      <c r="A148" s="133" t="s">
        <v>513</v>
      </c>
      <c r="B148" s="132" t="s">
        <v>318</v>
      </c>
      <c r="C148" s="233">
        <v>2200000</v>
      </c>
      <c r="D148" s="281"/>
      <c r="E148" s="281"/>
      <c r="F148" s="281">
        <v>1200000</v>
      </c>
      <c r="G148" s="281"/>
      <c r="H148" s="281"/>
      <c r="I148" s="281"/>
      <c r="J148" s="281"/>
      <c r="K148" s="281"/>
      <c r="L148" s="281">
        <v>1200000</v>
      </c>
      <c r="M148" s="281"/>
      <c r="N148" s="281"/>
      <c r="O148" s="281">
        <f t="shared" si="61"/>
        <v>-200000</v>
      </c>
    </row>
    <row r="149" spans="1:15" ht="14.25">
      <c r="A149" s="133" t="s">
        <v>514</v>
      </c>
      <c r="B149" s="132" t="s">
        <v>319</v>
      </c>
      <c r="C149" s="233">
        <v>2000000</v>
      </c>
      <c r="D149" s="281"/>
      <c r="E149" s="281"/>
      <c r="F149" s="281">
        <v>100000</v>
      </c>
      <c r="G149" s="281"/>
      <c r="H149" s="281"/>
      <c r="I149" s="281"/>
      <c r="J149" s="281"/>
      <c r="K149" s="281"/>
      <c r="L149" s="281">
        <v>100000</v>
      </c>
      <c r="M149" s="281"/>
      <c r="N149" s="281"/>
      <c r="O149" s="281">
        <f t="shared" si="61"/>
        <v>1800000</v>
      </c>
    </row>
    <row r="150" spans="1:15" ht="14.25">
      <c r="A150" s="133" t="s">
        <v>515</v>
      </c>
      <c r="B150" s="132" t="s">
        <v>322</v>
      </c>
      <c r="C150" s="233"/>
      <c r="D150" s="281">
        <f t="shared" si="59"/>
        <v>0</v>
      </c>
      <c r="E150" s="281">
        <f aca="true" t="shared" si="63" ref="E150:N150">D150</f>
        <v>0</v>
      </c>
      <c r="F150" s="281">
        <f t="shared" si="63"/>
        <v>0</v>
      </c>
      <c r="G150" s="281">
        <f t="shared" si="63"/>
        <v>0</v>
      </c>
      <c r="H150" s="281">
        <f t="shared" si="63"/>
        <v>0</v>
      </c>
      <c r="I150" s="281">
        <f t="shared" si="63"/>
        <v>0</v>
      </c>
      <c r="J150" s="281">
        <f t="shared" si="63"/>
        <v>0</v>
      </c>
      <c r="K150" s="281">
        <f t="shared" si="63"/>
        <v>0</v>
      </c>
      <c r="L150" s="281">
        <f t="shared" si="63"/>
        <v>0</v>
      </c>
      <c r="M150" s="281">
        <f t="shared" si="63"/>
        <v>0</v>
      </c>
      <c r="N150" s="281">
        <f t="shared" si="63"/>
        <v>0</v>
      </c>
      <c r="O150" s="281">
        <f t="shared" si="61"/>
        <v>0</v>
      </c>
    </row>
    <row r="151" spans="1:15" ht="14.25">
      <c r="A151" s="133" t="s">
        <v>323</v>
      </c>
      <c r="B151" s="132" t="s">
        <v>324</v>
      </c>
      <c r="C151" s="233"/>
      <c r="D151" s="281">
        <f t="shared" si="59"/>
        <v>0</v>
      </c>
      <c r="E151" s="281">
        <f aca="true" t="shared" si="64" ref="E151:N151">D151</f>
        <v>0</v>
      </c>
      <c r="F151" s="281">
        <f t="shared" si="64"/>
        <v>0</v>
      </c>
      <c r="G151" s="281">
        <f t="shared" si="64"/>
        <v>0</v>
      </c>
      <c r="H151" s="281">
        <f t="shared" si="64"/>
        <v>0</v>
      </c>
      <c r="I151" s="281">
        <f t="shared" si="64"/>
        <v>0</v>
      </c>
      <c r="J151" s="281">
        <f t="shared" si="64"/>
        <v>0</v>
      </c>
      <c r="K151" s="281">
        <f t="shared" si="64"/>
        <v>0</v>
      </c>
      <c r="L151" s="281">
        <f t="shared" si="64"/>
        <v>0</v>
      </c>
      <c r="M151" s="281">
        <f t="shared" si="64"/>
        <v>0</v>
      </c>
      <c r="N151" s="281">
        <f t="shared" si="64"/>
        <v>0</v>
      </c>
      <c r="O151" s="281">
        <f t="shared" si="61"/>
        <v>0</v>
      </c>
    </row>
    <row r="152" spans="1:15" ht="14.25">
      <c r="A152" s="133" t="s">
        <v>516</v>
      </c>
      <c r="B152" s="132" t="s">
        <v>325</v>
      </c>
      <c r="C152" s="233">
        <v>430000</v>
      </c>
      <c r="D152" s="281"/>
      <c r="E152" s="281">
        <f>D152:E152</f>
        <v>0</v>
      </c>
      <c r="F152" s="281">
        <v>175000</v>
      </c>
      <c r="G152" s="281"/>
      <c r="H152" s="281"/>
      <c r="I152" s="281"/>
      <c r="J152" s="281"/>
      <c r="K152" s="281"/>
      <c r="L152" s="281">
        <v>175000</v>
      </c>
      <c r="M152" s="281"/>
      <c r="N152" s="281"/>
      <c r="O152" s="281">
        <v>0</v>
      </c>
    </row>
    <row r="153" spans="1:15" ht="14.25">
      <c r="A153" s="133" t="s">
        <v>517</v>
      </c>
      <c r="B153" s="132" t="s">
        <v>330</v>
      </c>
      <c r="C153" s="233"/>
      <c r="D153" s="281">
        <f t="shared" si="59"/>
        <v>0</v>
      </c>
      <c r="E153" s="281">
        <f aca="true" t="shared" si="65" ref="E153:N153">D153</f>
        <v>0</v>
      </c>
      <c r="F153" s="281">
        <f t="shared" si="65"/>
        <v>0</v>
      </c>
      <c r="G153" s="281">
        <f t="shared" si="65"/>
        <v>0</v>
      </c>
      <c r="H153" s="281">
        <f t="shared" si="65"/>
        <v>0</v>
      </c>
      <c r="I153" s="281">
        <f t="shared" si="65"/>
        <v>0</v>
      </c>
      <c r="J153" s="281">
        <f t="shared" si="65"/>
        <v>0</v>
      </c>
      <c r="K153" s="281">
        <f t="shared" si="65"/>
        <v>0</v>
      </c>
      <c r="L153" s="281">
        <f t="shared" si="65"/>
        <v>0</v>
      </c>
      <c r="M153" s="281">
        <f t="shared" si="65"/>
        <v>0</v>
      </c>
      <c r="N153" s="281">
        <f t="shared" si="65"/>
        <v>0</v>
      </c>
      <c r="O153" s="281">
        <f t="shared" si="61"/>
        <v>0</v>
      </c>
    </row>
    <row r="154" spans="1:15" ht="14.25">
      <c r="A154" s="134" t="s">
        <v>545</v>
      </c>
      <c r="B154" s="135" t="s">
        <v>333</v>
      </c>
      <c r="C154" s="233">
        <f>SUM(C149:C153)</f>
        <v>2430000</v>
      </c>
      <c r="D154" s="281"/>
      <c r="E154" s="281"/>
      <c r="F154" s="281">
        <v>175000</v>
      </c>
      <c r="G154" s="281"/>
      <c r="H154" s="281"/>
      <c r="I154" s="281"/>
      <c r="J154" s="281"/>
      <c r="K154" s="281"/>
      <c r="L154" s="281">
        <v>175000</v>
      </c>
      <c r="M154" s="281"/>
      <c r="N154" s="281"/>
      <c r="O154" s="281">
        <v>0</v>
      </c>
    </row>
    <row r="155" spans="1:15" ht="14.25">
      <c r="A155" s="133" t="s">
        <v>518</v>
      </c>
      <c r="B155" s="132" t="s">
        <v>334</v>
      </c>
      <c r="C155" s="233"/>
      <c r="D155" s="281">
        <f t="shared" si="59"/>
        <v>0</v>
      </c>
      <c r="E155" s="281">
        <f aca="true" t="shared" si="66" ref="E155:N155">D155</f>
        <v>0</v>
      </c>
      <c r="F155" s="281">
        <f t="shared" si="66"/>
        <v>0</v>
      </c>
      <c r="G155" s="281">
        <f t="shared" si="66"/>
        <v>0</v>
      </c>
      <c r="H155" s="281">
        <f t="shared" si="66"/>
        <v>0</v>
      </c>
      <c r="I155" s="281">
        <f t="shared" si="66"/>
        <v>0</v>
      </c>
      <c r="J155" s="281">
        <f t="shared" si="66"/>
        <v>0</v>
      </c>
      <c r="K155" s="281">
        <f t="shared" si="66"/>
        <v>0</v>
      </c>
      <c r="L155" s="281">
        <f t="shared" si="66"/>
        <v>0</v>
      </c>
      <c r="M155" s="281">
        <f t="shared" si="66"/>
        <v>0</v>
      </c>
      <c r="N155" s="281">
        <f t="shared" si="66"/>
        <v>0</v>
      </c>
      <c r="O155" s="281">
        <f t="shared" si="61"/>
        <v>0</v>
      </c>
    </row>
    <row r="156" spans="1:15" ht="14.25">
      <c r="A156" s="136" t="s">
        <v>546</v>
      </c>
      <c r="B156" s="137" t="s">
        <v>335</v>
      </c>
      <c r="C156" s="231">
        <f>C148+C154+C155</f>
        <v>4630000</v>
      </c>
      <c r="D156" s="281"/>
      <c r="E156" s="281"/>
      <c r="F156" s="281">
        <f>F148+F154</f>
        <v>1375000</v>
      </c>
      <c r="G156" s="281">
        <f aca="true" t="shared" si="67" ref="G156:N156">G148+G154</f>
        <v>0</v>
      </c>
      <c r="H156" s="281">
        <f t="shared" si="67"/>
        <v>0</v>
      </c>
      <c r="I156" s="281">
        <f t="shared" si="67"/>
        <v>0</v>
      </c>
      <c r="J156" s="281">
        <f t="shared" si="67"/>
        <v>0</v>
      </c>
      <c r="K156" s="281">
        <f t="shared" si="67"/>
        <v>0</v>
      </c>
      <c r="L156" s="281">
        <f t="shared" si="67"/>
        <v>1375000</v>
      </c>
      <c r="M156" s="281">
        <f t="shared" si="67"/>
        <v>0</v>
      </c>
      <c r="N156" s="281">
        <f t="shared" si="67"/>
        <v>0</v>
      </c>
      <c r="O156" s="281">
        <f t="shared" si="61"/>
        <v>1880000</v>
      </c>
    </row>
    <row r="157" spans="1:15" ht="14.25">
      <c r="A157" s="138" t="s">
        <v>336</v>
      </c>
      <c r="B157" s="132" t="s">
        <v>337</v>
      </c>
      <c r="C157" s="233"/>
      <c r="D157" s="281">
        <f t="shared" si="59"/>
        <v>0</v>
      </c>
      <c r="E157" s="281">
        <f aca="true" t="shared" si="68" ref="E157:N157">D157</f>
        <v>0</v>
      </c>
      <c r="F157" s="281">
        <f t="shared" si="68"/>
        <v>0</v>
      </c>
      <c r="G157" s="281">
        <f t="shared" si="68"/>
        <v>0</v>
      </c>
      <c r="H157" s="281">
        <f t="shared" si="68"/>
        <v>0</v>
      </c>
      <c r="I157" s="281">
        <f t="shared" si="68"/>
        <v>0</v>
      </c>
      <c r="J157" s="281">
        <f t="shared" si="68"/>
        <v>0</v>
      </c>
      <c r="K157" s="281">
        <f t="shared" si="68"/>
        <v>0</v>
      </c>
      <c r="L157" s="281">
        <f t="shared" si="68"/>
        <v>0</v>
      </c>
      <c r="M157" s="281">
        <f t="shared" si="68"/>
        <v>0</v>
      </c>
      <c r="N157" s="281">
        <f t="shared" si="68"/>
        <v>0</v>
      </c>
      <c r="O157" s="281">
        <f t="shared" si="61"/>
        <v>0</v>
      </c>
    </row>
    <row r="158" spans="1:15" ht="14.25">
      <c r="A158" s="138" t="s">
        <v>519</v>
      </c>
      <c r="B158" s="132" t="s">
        <v>338</v>
      </c>
      <c r="C158" s="233"/>
      <c r="D158" s="281">
        <f t="shared" si="59"/>
        <v>0</v>
      </c>
      <c r="E158" s="281">
        <f aca="true" t="shared" si="69" ref="E158:N158">D158</f>
        <v>0</v>
      </c>
      <c r="F158" s="281">
        <f t="shared" si="69"/>
        <v>0</v>
      </c>
      <c r="G158" s="281">
        <f t="shared" si="69"/>
        <v>0</v>
      </c>
      <c r="H158" s="281">
        <f t="shared" si="69"/>
        <v>0</v>
      </c>
      <c r="I158" s="281">
        <f t="shared" si="69"/>
        <v>0</v>
      </c>
      <c r="J158" s="281">
        <f t="shared" si="69"/>
        <v>0</v>
      </c>
      <c r="K158" s="281">
        <f t="shared" si="69"/>
        <v>0</v>
      </c>
      <c r="L158" s="281">
        <f t="shared" si="69"/>
        <v>0</v>
      </c>
      <c r="M158" s="281">
        <f t="shared" si="69"/>
        <v>0</v>
      </c>
      <c r="N158" s="281">
        <f t="shared" si="69"/>
        <v>0</v>
      </c>
      <c r="O158" s="281">
        <f t="shared" si="61"/>
        <v>0</v>
      </c>
    </row>
    <row r="159" spans="1:15" ht="14.25">
      <c r="A159" s="138" t="s">
        <v>520</v>
      </c>
      <c r="B159" s="132" t="s">
        <v>339</v>
      </c>
      <c r="C159" s="233">
        <v>30000</v>
      </c>
      <c r="D159" s="281">
        <f t="shared" si="59"/>
        <v>2500</v>
      </c>
      <c r="E159" s="281">
        <f aca="true" t="shared" si="70" ref="E159:N159">D159</f>
        <v>2500</v>
      </c>
      <c r="F159" s="281">
        <f t="shared" si="70"/>
        <v>2500</v>
      </c>
      <c r="G159" s="281">
        <f t="shared" si="70"/>
        <v>2500</v>
      </c>
      <c r="H159" s="281">
        <f t="shared" si="70"/>
        <v>2500</v>
      </c>
      <c r="I159" s="281">
        <f t="shared" si="70"/>
        <v>2500</v>
      </c>
      <c r="J159" s="281">
        <f t="shared" si="70"/>
        <v>2500</v>
      </c>
      <c r="K159" s="281">
        <f t="shared" si="70"/>
        <v>2500</v>
      </c>
      <c r="L159" s="281">
        <f t="shared" si="70"/>
        <v>2500</v>
      </c>
      <c r="M159" s="281">
        <f t="shared" si="70"/>
        <v>2500</v>
      </c>
      <c r="N159" s="281">
        <f t="shared" si="70"/>
        <v>2500</v>
      </c>
      <c r="O159" s="281">
        <f t="shared" si="61"/>
        <v>2500</v>
      </c>
    </row>
    <row r="160" spans="1:15" ht="14.25">
      <c r="A160" s="138" t="s">
        <v>521</v>
      </c>
      <c r="B160" s="132" t="s">
        <v>340</v>
      </c>
      <c r="C160" s="233">
        <v>3474000</v>
      </c>
      <c r="D160" s="281">
        <f t="shared" si="59"/>
        <v>289500</v>
      </c>
      <c r="E160" s="281">
        <f aca="true" t="shared" si="71" ref="E160:N160">D160</f>
        <v>289500</v>
      </c>
      <c r="F160" s="281">
        <f t="shared" si="71"/>
        <v>289500</v>
      </c>
      <c r="G160" s="281">
        <f t="shared" si="71"/>
        <v>289500</v>
      </c>
      <c r="H160" s="281">
        <f t="shared" si="71"/>
        <v>289500</v>
      </c>
      <c r="I160" s="281">
        <f t="shared" si="71"/>
        <v>289500</v>
      </c>
      <c r="J160" s="281">
        <f t="shared" si="71"/>
        <v>289500</v>
      </c>
      <c r="K160" s="281">
        <f t="shared" si="71"/>
        <v>289500</v>
      </c>
      <c r="L160" s="281">
        <f t="shared" si="71"/>
        <v>289500</v>
      </c>
      <c r="M160" s="281">
        <f t="shared" si="71"/>
        <v>289500</v>
      </c>
      <c r="N160" s="281">
        <f t="shared" si="71"/>
        <v>289500</v>
      </c>
      <c r="O160" s="281">
        <f t="shared" si="61"/>
        <v>289500</v>
      </c>
    </row>
    <row r="161" spans="1:15" ht="14.25">
      <c r="A161" s="138" t="s">
        <v>341</v>
      </c>
      <c r="B161" s="132" t="s">
        <v>342</v>
      </c>
      <c r="C161" s="233"/>
      <c r="D161" s="281">
        <f t="shared" si="59"/>
        <v>0</v>
      </c>
      <c r="E161" s="281">
        <f aca="true" t="shared" si="72" ref="E161:N161">D161</f>
        <v>0</v>
      </c>
      <c r="F161" s="281">
        <f t="shared" si="72"/>
        <v>0</v>
      </c>
      <c r="G161" s="281">
        <f t="shared" si="72"/>
        <v>0</v>
      </c>
      <c r="H161" s="281">
        <f t="shared" si="72"/>
        <v>0</v>
      </c>
      <c r="I161" s="281">
        <f t="shared" si="72"/>
        <v>0</v>
      </c>
      <c r="J161" s="281">
        <f t="shared" si="72"/>
        <v>0</v>
      </c>
      <c r="K161" s="281">
        <f t="shared" si="72"/>
        <v>0</v>
      </c>
      <c r="L161" s="281">
        <f t="shared" si="72"/>
        <v>0</v>
      </c>
      <c r="M161" s="281">
        <f t="shared" si="72"/>
        <v>0</v>
      </c>
      <c r="N161" s="281">
        <f t="shared" si="72"/>
        <v>0</v>
      </c>
      <c r="O161" s="281">
        <f t="shared" si="61"/>
        <v>0</v>
      </c>
    </row>
    <row r="162" spans="1:15" ht="14.25">
      <c r="A162" s="138" t="s">
        <v>343</v>
      </c>
      <c r="B162" s="132" t="s">
        <v>344</v>
      </c>
      <c r="C162" s="233">
        <v>938000</v>
      </c>
      <c r="D162" s="281">
        <f t="shared" si="59"/>
        <v>78166.66666666667</v>
      </c>
      <c r="E162" s="281">
        <f aca="true" t="shared" si="73" ref="E162:N162">D162</f>
        <v>78166.66666666667</v>
      </c>
      <c r="F162" s="281">
        <f t="shared" si="73"/>
        <v>78166.66666666667</v>
      </c>
      <c r="G162" s="281">
        <f t="shared" si="73"/>
        <v>78166.66666666667</v>
      </c>
      <c r="H162" s="281">
        <f t="shared" si="73"/>
        <v>78166.66666666667</v>
      </c>
      <c r="I162" s="281">
        <f t="shared" si="73"/>
        <v>78166.66666666667</v>
      </c>
      <c r="J162" s="281">
        <f t="shared" si="73"/>
        <v>78166.66666666667</v>
      </c>
      <c r="K162" s="281">
        <f t="shared" si="73"/>
        <v>78166.66666666667</v>
      </c>
      <c r="L162" s="281">
        <f t="shared" si="73"/>
        <v>78166.66666666667</v>
      </c>
      <c r="M162" s="281">
        <f t="shared" si="73"/>
        <v>78166.66666666667</v>
      </c>
      <c r="N162" s="281">
        <f t="shared" si="73"/>
        <v>78166.66666666667</v>
      </c>
      <c r="O162" s="281">
        <f t="shared" si="61"/>
        <v>78166.66666666676</v>
      </c>
    </row>
    <row r="163" spans="1:15" ht="14.25">
      <c r="A163" s="138" t="s">
        <v>345</v>
      </c>
      <c r="B163" s="132" t="s">
        <v>346</v>
      </c>
      <c r="C163" s="233"/>
      <c r="D163" s="281">
        <f t="shared" si="59"/>
        <v>0</v>
      </c>
      <c r="E163" s="281">
        <f aca="true" t="shared" si="74" ref="E163:N163">D163</f>
        <v>0</v>
      </c>
      <c r="F163" s="281">
        <f t="shared" si="74"/>
        <v>0</v>
      </c>
      <c r="G163" s="281">
        <f t="shared" si="74"/>
        <v>0</v>
      </c>
      <c r="H163" s="281">
        <f t="shared" si="74"/>
        <v>0</v>
      </c>
      <c r="I163" s="281">
        <f t="shared" si="74"/>
        <v>0</v>
      </c>
      <c r="J163" s="281">
        <f t="shared" si="74"/>
        <v>0</v>
      </c>
      <c r="K163" s="281">
        <f t="shared" si="74"/>
        <v>0</v>
      </c>
      <c r="L163" s="281">
        <f t="shared" si="74"/>
        <v>0</v>
      </c>
      <c r="M163" s="281">
        <f t="shared" si="74"/>
        <v>0</v>
      </c>
      <c r="N163" s="281">
        <f t="shared" si="74"/>
        <v>0</v>
      </c>
      <c r="O163" s="281">
        <f t="shared" si="61"/>
        <v>0</v>
      </c>
    </row>
    <row r="164" spans="1:15" ht="14.25">
      <c r="A164" s="138" t="s">
        <v>522</v>
      </c>
      <c r="B164" s="132" t="s">
        <v>347</v>
      </c>
      <c r="C164" s="233"/>
      <c r="D164" s="281">
        <f t="shared" si="59"/>
        <v>0</v>
      </c>
      <c r="E164" s="281">
        <f aca="true" t="shared" si="75" ref="E164:N164">D164</f>
        <v>0</v>
      </c>
      <c r="F164" s="281">
        <f t="shared" si="75"/>
        <v>0</v>
      </c>
      <c r="G164" s="281">
        <f t="shared" si="75"/>
        <v>0</v>
      </c>
      <c r="H164" s="281">
        <f t="shared" si="75"/>
        <v>0</v>
      </c>
      <c r="I164" s="281">
        <f t="shared" si="75"/>
        <v>0</v>
      </c>
      <c r="J164" s="281">
        <f t="shared" si="75"/>
        <v>0</v>
      </c>
      <c r="K164" s="281">
        <f t="shared" si="75"/>
        <v>0</v>
      </c>
      <c r="L164" s="281">
        <f t="shared" si="75"/>
        <v>0</v>
      </c>
      <c r="M164" s="281">
        <f t="shared" si="75"/>
        <v>0</v>
      </c>
      <c r="N164" s="281">
        <f t="shared" si="75"/>
        <v>0</v>
      </c>
      <c r="O164" s="281">
        <f t="shared" si="61"/>
        <v>0</v>
      </c>
    </row>
    <row r="165" spans="1:15" ht="14.25">
      <c r="A165" s="138" t="s">
        <v>523</v>
      </c>
      <c r="B165" s="132" t="s">
        <v>348</v>
      </c>
      <c r="C165" s="233"/>
      <c r="D165" s="281">
        <f t="shared" si="59"/>
        <v>0</v>
      </c>
      <c r="E165" s="281">
        <f aca="true" t="shared" si="76" ref="E165:N165">D165</f>
        <v>0</v>
      </c>
      <c r="F165" s="281">
        <f t="shared" si="76"/>
        <v>0</v>
      </c>
      <c r="G165" s="281">
        <f t="shared" si="76"/>
        <v>0</v>
      </c>
      <c r="H165" s="281">
        <f t="shared" si="76"/>
        <v>0</v>
      </c>
      <c r="I165" s="281">
        <f t="shared" si="76"/>
        <v>0</v>
      </c>
      <c r="J165" s="281">
        <f t="shared" si="76"/>
        <v>0</v>
      </c>
      <c r="K165" s="281">
        <f t="shared" si="76"/>
        <v>0</v>
      </c>
      <c r="L165" s="281">
        <f t="shared" si="76"/>
        <v>0</v>
      </c>
      <c r="M165" s="281">
        <f t="shared" si="76"/>
        <v>0</v>
      </c>
      <c r="N165" s="281">
        <f t="shared" si="76"/>
        <v>0</v>
      </c>
      <c r="O165" s="281">
        <f t="shared" si="61"/>
        <v>0</v>
      </c>
    </row>
    <row r="166" spans="1:15" ht="14.25">
      <c r="A166" s="138" t="s">
        <v>524</v>
      </c>
      <c r="B166" s="132" t="s">
        <v>349</v>
      </c>
      <c r="C166" s="233">
        <v>20000</v>
      </c>
      <c r="D166" s="281">
        <f t="shared" si="59"/>
        <v>1666.6666666666667</v>
      </c>
      <c r="E166" s="281">
        <f aca="true" t="shared" si="77" ref="E166:N166">D166</f>
        <v>1666.6666666666667</v>
      </c>
      <c r="F166" s="281">
        <f t="shared" si="77"/>
        <v>1666.6666666666667</v>
      </c>
      <c r="G166" s="281">
        <f t="shared" si="77"/>
        <v>1666.6666666666667</v>
      </c>
      <c r="H166" s="281">
        <f t="shared" si="77"/>
        <v>1666.6666666666667</v>
      </c>
      <c r="I166" s="281">
        <f t="shared" si="77"/>
        <v>1666.6666666666667</v>
      </c>
      <c r="J166" s="281">
        <f t="shared" si="77"/>
        <v>1666.6666666666667</v>
      </c>
      <c r="K166" s="281">
        <f t="shared" si="77"/>
        <v>1666.6666666666667</v>
      </c>
      <c r="L166" s="281">
        <f t="shared" si="77"/>
        <v>1666.6666666666667</v>
      </c>
      <c r="M166" s="281">
        <f t="shared" si="77"/>
        <v>1666.6666666666667</v>
      </c>
      <c r="N166" s="281">
        <f t="shared" si="77"/>
        <v>1666.6666666666667</v>
      </c>
      <c r="O166" s="281">
        <f t="shared" si="61"/>
        <v>1666.6666666666663</v>
      </c>
    </row>
    <row r="167" spans="1:15" ht="14.25">
      <c r="A167" s="139" t="s">
        <v>547</v>
      </c>
      <c r="B167" s="137" t="s">
        <v>350</v>
      </c>
      <c r="C167" s="231">
        <f>SUM(C157:C166)</f>
        <v>4462000</v>
      </c>
      <c r="D167" s="281">
        <f t="shared" si="59"/>
        <v>371833.3333333333</v>
      </c>
      <c r="E167" s="281">
        <f aca="true" t="shared" si="78" ref="E167:N167">D167</f>
        <v>371833.3333333333</v>
      </c>
      <c r="F167" s="281">
        <f t="shared" si="78"/>
        <v>371833.3333333333</v>
      </c>
      <c r="G167" s="281">
        <f t="shared" si="78"/>
        <v>371833.3333333333</v>
      </c>
      <c r="H167" s="281">
        <f t="shared" si="78"/>
        <v>371833.3333333333</v>
      </c>
      <c r="I167" s="281">
        <f t="shared" si="78"/>
        <v>371833.3333333333</v>
      </c>
      <c r="J167" s="281">
        <f t="shared" si="78"/>
        <v>371833.3333333333</v>
      </c>
      <c r="K167" s="281">
        <f t="shared" si="78"/>
        <v>371833.3333333333</v>
      </c>
      <c r="L167" s="281">
        <f t="shared" si="78"/>
        <v>371833.3333333333</v>
      </c>
      <c r="M167" s="281">
        <f t="shared" si="78"/>
        <v>371833.3333333333</v>
      </c>
      <c r="N167" s="281">
        <f t="shared" si="78"/>
        <v>371833.3333333333</v>
      </c>
      <c r="O167" s="281">
        <f t="shared" si="61"/>
        <v>371833.33333333273</v>
      </c>
    </row>
    <row r="168" spans="1:15" ht="14.25">
      <c r="A168" s="138" t="s">
        <v>525</v>
      </c>
      <c r="B168" s="132" t="s">
        <v>351</v>
      </c>
      <c r="C168" s="233"/>
      <c r="D168" s="281">
        <f t="shared" si="59"/>
        <v>0</v>
      </c>
      <c r="E168" s="281">
        <f aca="true" t="shared" si="79" ref="E168:N168">D168</f>
        <v>0</v>
      </c>
      <c r="F168" s="281">
        <f t="shared" si="79"/>
        <v>0</v>
      </c>
      <c r="G168" s="281">
        <f t="shared" si="79"/>
        <v>0</v>
      </c>
      <c r="H168" s="281">
        <f t="shared" si="79"/>
        <v>0</v>
      </c>
      <c r="I168" s="281">
        <f t="shared" si="79"/>
        <v>0</v>
      </c>
      <c r="J168" s="281">
        <f t="shared" si="79"/>
        <v>0</v>
      </c>
      <c r="K168" s="281">
        <f t="shared" si="79"/>
        <v>0</v>
      </c>
      <c r="L168" s="281">
        <f t="shared" si="79"/>
        <v>0</v>
      </c>
      <c r="M168" s="281">
        <f t="shared" si="79"/>
        <v>0</v>
      </c>
      <c r="N168" s="281">
        <f t="shared" si="79"/>
        <v>0</v>
      </c>
      <c r="O168" s="281">
        <f t="shared" si="61"/>
        <v>0</v>
      </c>
    </row>
    <row r="169" spans="1:15" ht="14.25">
      <c r="A169" s="138" t="s">
        <v>526</v>
      </c>
      <c r="B169" s="132" t="s">
        <v>352</v>
      </c>
      <c r="C169" s="233"/>
      <c r="D169" s="281">
        <f t="shared" si="59"/>
        <v>0</v>
      </c>
      <c r="E169" s="281">
        <f aca="true" t="shared" si="80" ref="E169:N169">D169</f>
        <v>0</v>
      </c>
      <c r="F169" s="281">
        <f t="shared" si="80"/>
        <v>0</v>
      </c>
      <c r="G169" s="281">
        <f t="shared" si="80"/>
        <v>0</v>
      </c>
      <c r="H169" s="281">
        <f t="shared" si="80"/>
        <v>0</v>
      </c>
      <c r="I169" s="281">
        <f t="shared" si="80"/>
        <v>0</v>
      </c>
      <c r="J169" s="281">
        <f t="shared" si="80"/>
        <v>0</v>
      </c>
      <c r="K169" s="281">
        <f t="shared" si="80"/>
        <v>0</v>
      </c>
      <c r="L169" s="281">
        <f t="shared" si="80"/>
        <v>0</v>
      </c>
      <c r="M169" s="281">
        <f t="shared" si="80"/>
        <v>0</v>
      </c>
      <c r="N169" s="281">
        <f t="shared" si="80"/>
        <v>0</v>
      </c>
      <c r="O169" s="281">
        <f t="shared" si="61"/>
        <v>0</v>
      </c>
    </row>
    <row r="170" spans="1:15" ht="14.25">
      <c r="A170" s="138" t="s">
        <v>353</v>
      </c>
      <c r="B170" s="132" t="s">
        <v>354</v>
      </c>
      <c r="C170" s="233"/>
      <c r="D170" s="281">
        <f t="shared" si="59"/>
        <v>0</v>
      </c>
      <c r="E170" s="281">
        <f aca="true" t="shared" si="81" ref="E170:N170">D170</f>
        <v>0</v>
      </c>
      <c r="F170" s="281">
        <f t="shared" si="81"/>
        <v>0</v>
      </c>
      <c r="G170" s="281">
        <f t="shared" si="81"/>
        <v>0</v>
      </c>
      <c r="H170" s="281">
        <f t="shared" si="81"/>
        <v>0</v>
      </c>
      <c r="I170" s="281">
        <f t="shared" si="81"/>
        <v>0</v>
      </c>
      <c r="J170" s="281">
        <f t="shared" si="81"/>
        <v>0</v>
      </c>
      <c r="K170" s="281">
        <f t="shared" si="81"/>
        <v>0</v>
      </c>
      <c r="L170" s="281">
        <f t="shared" si="81"/>
        <v>0</v>
      </c>
      <c r="M170" s="281">
        <f t="shared" si="81"/>
        <v>0</v>
      </c>
      <c r="N170" s="281">
        <f t="shared" si="81"/>
        <v>0</v>
      </c>
      <c r="O170" s="281">
        <f t="shared" si="61"/>
        <v>0</v>
      </c>
    </row>
    <row r="171" spans="1:15" ht="14.25">
      <c r="A171" s="138" t="s">
        <v>527</v>
      </c>
      <c r="B171" s="132" t="s">
        <v>355</v>
      </c>
      <c r="C171" s="233"/>
      <c r="D171" s="281">
        <f t="shared" si="59"/>
        <v>0</v>
      </c>
      <c r="E171" s="281">
        <f aca="true" t="shared" si="82" ref="E171:N171">D171</f>
        <v>0</v>
      </c>
      <c r="F171" s="281">
        <f t="shared" si="82"/>
        <v>0</v>
      </c>
      <c r="G171" s="281">
        <f t="shared" si="82"/>
        <v>0</v>
      </c>
      <c r="H171" s="281">
        <f t="shared" si="82"/>
        <v>0</v>
      </c>
      <c r="I171" s="281">
        <f t="shared" si="82"/>
        <v>0</v>
      </c>
      <c r="J171" s="281">
        <f t="shared" si="82"/>
        <v>0</v>
      </c>
      <c r="K171" s="281">
        <f t="shared" si="82"/>
        <v>0</v>
      </c>
      <c r="L171" s="281">
        <f t="shared" si="82"/>
        <v>0</v>
      </c>
      <c r="M171" s="281">
        <f t="shared" si="82"/>
        <v>0</v>
      </c>
      <c r="N171" s="281">
        <f t="shared" si="82"/>
        <v>0</v>
      </c>
      <c r="O171" s="281">
        <f t="shared" si="61"/>
        <v>0</v>
      </c>
    </row>
    <row r="172" spans="1:15" ht="14.25">
      <c r="A172" s="138" t="s">
        <v>356</v>
      </c>
      <c r="B172" s="132" t="s">
        <v>357</v>
      </c>
      <c r="C172" s="233"/>
      <c r="D172" s="281">
        <f t="shared" si="59"/>
        <v>0</v>
      </c>
      <c r="E172" s="281">
        <f aca="true" t="shared" si="83" ref="E172:N172">D172</f>
        <v>0</v>
      </c>
      <c r="F172" s="281">
        <f t="shared" si="83"/>
        <v>0</v>
      </c>
      <c r="G172" s="281">
        <f t="shared" si="83"/>
        <v>0</v>
      </c>
      <c r="H172" s="281">
        <f t="shared" si="83"/>
        <v>0</v>
      </c>
      <c r="I172" s="281">
        <f t="shared" si="83"/>
        <v>0</v>
      </c>
      <c r="J172" s="281">
        <f t="shared" si="83"/>
        <v>0</v>
      </c>
      <c r="K172" s="281">
        <f t="shared" si="83"/>
        <v>0</v>
      </c>
      <c r="L172" s="281">
        <f t="shared" si="83"/>
        <v>0</v>
      </c>
      <c r="M172" s="281">
        <f t="shared" si="83"/>
        <v>0</v>
      </c>
      <c r="N172" s="281">
        <f t="shared" si="83"/>
        <v>0</v>
      </c>
      <c r="O172" s="281">
        <f t="shared" si="61"/>
        <v>0</v>
      </c>
    </row>
    <row r="173" spans="1:15" ht="14.25">
      <c r="A173" s="136" t="s">
        <v>548</v>
      </c>
      <c r="B173" s="137" t="s">
        <v>358</v>
      </c>
      <c r="C173" s="233"/>
      <c r="D173" s="281">
        <f t="shared" si="59"/>
        <v>0</v>
      </c>
      <c r="E173" s="281">
        <f aca="true" t="shared" si="84" ref="E173:N173">D173</f>
        <v>0</v>
      </c>
      <c r="F173" s="281">
        <f t="shared" si="84"/>
        <v>0</v>
      </c>
      <c r="G173" s="281">
        <f t="shared" si="84"/>
        <v>0</v>
      </c>
      <c r="H173" s="281">
        <f t="shared" si="84"/>
        <v>0</v>
      </c>
      <c r="I173" s="281">
        <f t="shared" si="84"/>
        <v>0</v>
      </c>
      <c r="J173" s="281">
        <f t="shared" si="84"/>
        <v>0</v>
      </c>
      <c r="K173" s="281">
        <f t="shared" si="84"/>
        <v>0</v>
      </c>
      <c r="L173" s="281">
        <f t="shared" si="84"/>
        <v>0</v>
      </c>
      <c r="M173" s="281">
        <f t="shared" si="84"/>
        <v>0</v>
      </c>
      <c r="N173" s="281">
        <f t="shared" si="84"/>
        <v>0</v>
      </c>
      <c r="O173" s="281">
        <f t="shared" si="61"/>
        <v>0</v>
      </c>
    </row>
    <row r="174" spans="1:15" ht="26.25">
      <c r="A174" s="138" t="s">
        <v>359</v>
      </c>
      <c r="B174" s="132" t="s">
        <v>360</v>
      </c>
      <c r="C174" s="233"/>
      <c r="D174" s="281">
        <f t="shared" si="59"/>
        <v>0</v>
      </c>
      <c r="E174" s="281">
        <f aca="true" t="shared" si="85" ref="E174:N174">D174</f>
        <v>0</v>
      </c>
      <c r="F174" s="281">
        <f t="shared" si="85"/>
        <v>0</v>
      </c>
      <c r="G174" s="281">
        <f t="shared" si="85"/>
        <v>0</v>
      </c>
      <c r="H174" s="281">
        <f t="shared" si="85"/>
        <v>0</v>
      </c>
      <c r="I174" s="281">
        <f t="shared" si="85"/>
        <v>0</v>
      </c>
      <c r="J174" s="281">
        <f t="shared" si="85"/>
        <v>0</v>
      </c>
      <c r="K174" s="281">
        <f t="shared" si="85"/>
        <v>0</v>
      </c>
      <c r="L174" s="281">
        <f t="shared" si="85"/>
        <v>0</v>
      </c>
      <c r="M174" s="281">
        <f t="shared" si="85"/>
        <v>0</v>
      </c>
      <c r="N174" s="281">
        <f t="shared" si="85"/>
        <v>0</v>
      </c>
      <c r="O174" s="281">
        <f t="shared" si="61"/>
        <v>0</v>
      </c>
    </row>
    <row r="175" spans="1:15" ht="26.25">
      <c r="A175" s="133" t="s">
        <v>528</v>
      </c>
      <c r="B175" s="132" t="s">
        <v>361</v>
      </c>
      <c r="C175" s="233"/>
      <c r="D175" s="281">
        <f t="shared" si="59"/>
        <v>0</v>
      </c>
      <c r="E175" s="281">
        <f aca="true" t="shared" si="86" ref="E175:N175">D175</f>
        <v>0</v>
      </c>
      <c r="F175" s="281">
        <f t="shared" si="86"/>
        <v>0</v>
      </c>
      <c r="G175" s="281">
        <f t="shared" si="86"/>
        <v>0</v>
      </c>
      <c r="H175" s="281">
        <f t="shared" si="86"/>
        <v>0</v>
      </c>
      <c r="I175" s="281">
        <f t="shared" si="86"/>
        <v>0</v>
      </c>
      <c r="J175" s="281">
        <f t="shared" si="86"/>
        <v>0</v>
      </c>
      <c r="K175" s="281">
        <f t="shared" si="86"/>
        <v>0</v>
      </c>
      <c r="L175" s="281">
        <f t="shared" si="86"/>
        <v>0</v>
      </c>
      <c r="M175" s="281">
        <f t="shared" si="86"/>
        <v>0</v>
      </c>
      <c r="N175" s="281">
        <f t="shared" si="86"/>
        <v>0</v>
      </c>
      <c r="O175" s="281">
        <f t="shared" si="61"/>
        <v>0</v>
      </c>
    </row>
    <row r="176" spans="1:15" ht="14.25">
      <c r="A176" s="138" t="s">
        <v>529</v>
      </c>
      <c r="B176" s="132" t="s">
        <v>362</v>
      </c>
      <c r="C176" s="233"/>
      <c r="D176" s="281">
        <f t="shared" si="59"/>
        <v>0</v>
      </c>
      <c r="E176" s="281">
        <f aca="true" t="shared" si="87" ref="E176:N176">D176</f>
        <v>0</v>
      </c>
      <c r="F176" s="281">
        <f t="shared" si="87"/>
        <v>0</v>
      </c>
      <c r="G176" s="281">
        <f t="shared" si="87"/>
        <v>0</v>
      </c>
      <c r="H176" s="281">
        <f t="shared" si="87"/>
        <v>0</v>
      </c>
      <c r="I176" s="281">
        <f t="shared" si="87"/>
        <v>0</v>
      </c>
      <c r="J176" s="281">
        <f t="shared" si="87"/>
        <v>0</v>
      </c>
      <c r="K176" s="281">
        <f t="shared" si="87"/>
        <v>0</v>
      </c>
      <c r="L176" s="281">
        <f t="shared" si="87"/>
        <v>0</v>
      </c>
      <c r="M176" s="281">
        <f t="shared" si="87"/>
        <v>0</v>
      </c>
      <c r="N176" s="281">
        <f t="shared" si="87"/>
        <v>0</v>
      </c>
      <c r="O176" s="281">
        <f t="shared" si="61"/>
        <v>0</v>
      </c>
    </row>
    <row r="177" spans="1:15" ht="14.25">
      <c r="A177" s="136" t="s">
        <v>549</v>
      </c>
      <c r="B177" s="137" t="s">
        <v>363</v>
      </c>
      <c r="C177" s="233">
        <f>SUM(C174:C176)</f>
        <v>0</v>
      </c>
      <c r="D177" s="281">
        <f t="shared" si="59"/>
        <v>0</v>
      </c>
      <c r="E177" s="281">
        <f aca="true" t="shared" si="88" ref="E177:N177">D177</f>
        <v>0</v>
      </c>
      <c r="F177" s="281">
        <f t="shared" si="88"/>
        <v>0</v>
      </c>
      <c r="G177" s="281">
        <f t="shared" si="88"/>
        <v>0</v>
      </c>
      <c r="H177" s="281">
        <f t="shared" si="88"/>
        <v>0</v>
      </c>
      <c r="I177" s="281">
        <f t="shared" si="88"/>
        <v>0</v>
      </c>
      <c r="J177" s="281">
        <f t="shared" si="88"/>
        <v>0</v>
      </c>
      <c r="K177" s="281">
        <f t="shared" si="88"/>
        <v>0</v>
      </c>
      <c r="L177" s="281">
        <f t="shared" si="88"/>
        <v>0</v>
      </c>
      <c r="M177" s="281">
        <f t="shared" si="88"/>
        <v>0</v>
      </c>
      <c r="N177" s="281">
        <f t="shared" si="88"/>
        <v>0</v>
      </c>
      <c r="O177" s="281">
        <f t="shared" si="61"/>
        <v>0</v>
      </c>
    </row>
    <row r="178" spans="1:15" ht="26.25">
      <c r="A178" s="138" t="s">
        <v>364</v>
      </c>
      <c r="B178" s="132" t="s">
        <v>365</v>
      </c>
      <c r="C178" s="233"/>
      <c r="D178" s="281">
        <f t="shared" si="59"/>
        <v>0</v>
      </c>
      <c r="E178" s="281">
        <f aca="true" t="shared" si="89" ref="E178:N178">D178</f>
        <v>0</v>
      </c>
      <c r="F178" s="281">
        <f t="shared" si="89"/>
        <v>0</v>
      </c>
      <c r="G178" s="281">
        <f t="shared" si="89"/>
        <v>0</v>
      </c>
      <c r="H178" s="281">
        <f t="shared" si="89"/>
        <v>0</v>
      </c>
      <c r="I178" s="281">
        <f t="shared" si="89"/>
        <v>0</v>
      </c>
      <c r="J178" s="281">
        <f t="shared" si="89"/>
        <v>0</v>
      </c>
      <c r="K178" s="281">
        <f t="shared" si="89"/>
        <v>0</v>
      </c>
      <c r="L178" s="281">
        <f t="shared" si="89"/>
        <v>0</v>
      </c>
      <c r="M178" s="281">
        <f t="shared" si="89"/>
        <v>0</v>
      </c>
      <c r="N178" s="281">
        <f t="shared" si="89"/>
        <v>0</v>
      </c>
      <c r="O178" s="281">
        <f t="shared" si="61"/>
        <v>0</v>
      </c>
    </row>
    <row r="179" spans="1:15" ht="26.25">
      <c r="A179" s="133" t="s">
        <v>530</v>
      </c>
      <c r="B179" s="132" t="s">
        <v>366</v>
      </c>
      <c r="C179" s="233">
        <v>100000</v>
      </c>
      <c r="D179" s="281">
        <f t="shared" si="59"/>
        <v>8333.333333333334</v>
      </c>
      <c r="E179" s="281">
        <f aca="true" t="shared" si="90" ref="E179:N179">D179</f>
        <v>8333.333333333334</v>
      </c>
      <c r="F179" s="281">
        <f t="shared" si="90"/>
        <v>8333.333333333334</v>
      </c>
      <c r="G179" s="281">
        <f t="shared" si="90"/>
        <v>8333.333333333334</v>
      </c>
      <c r="H179" s="281">
        <f t="shared" si="90"/>
        <v>8333.333333333334</v>
      </c>
      <c r="I179" s="281">
        <f t="shared" si="90"/>
        <v>8333.333333333334</v>
      </c>
      <c r="J179" s="281">
        <f t="shared" si="90"/>
        <v>8333.333333333334</v>
      </c>
      <c r="K179" s="281">
        <f t="shared" si="90"/>
        <v>8333.333333333334</v>
      </c>
      <c r="L179" s="281">
        <f t="shared" si="90"/>
        <v>8333.333333333334</v>
      </c>
      <c r="M179" s="281">
        <f t="shared" si="90"/>
        <v>8333.333333333334</v>
      </c>
      <c r="N179" s="281">
        <f t="shared" si="90"/>
        <v>8333.333333333334</v>
      </c>
      <c r="O179" s="281">
        <f t="shared" si="61"/>
        <v>8333.333333333338</v>
      </c>
    </row>
    <row r="180" spans="1:15" ht="14.25">
      <c r="A180" s="138" t="s">
        <v>531</v>
      </c>
      <c r="B180" s="132" t="s">
        <v>367</v>
      </c>
      <c r="C180" s="233">
        <v>0</v>
      </c>
      <c r="D180" s="281">
        <f t="shared" si="59"/>
        <v>0</v>
      </c>
      <c r="E180" s="281">
        <f aca="true" t="shared" si="91" ref="E180:N180">D180</f>
        <v>0</v>
      </c>
      <c r="F180" s="281">
        <f t="shared" si="91"/>
        <v>0</v>
      </c>
      <c r="G180" s="281">
        <f t="shared" si="91"/>
        <v>0</v>
      </c>
      <c r="H180" s="281">
        <f t="shared" si="91"/>
        <v>0</v>
      </c>
      <c r="I180" s="281">
        <f t="shared" si="91"/>
        <v>0</v>
      </c>
      <c r="J180" s="281">
        <f t="shared" si="91"/>
        <v>0</v>
      </c>
      <c r="K180" s="281">
        <f t="shared" si="91"/>
        <v>0</v>
      </c>
      <c r="L180" s="281">
        <f t="shared" si="91"/>
        <v>0</v>
      </c>
      <c r="M180" s="281">
        <f t="shared" si="91"/>
        <v>0</v>
      </c>
      <c r="N180" s="281">
        <f t="shared" si="91"/>
        <v>0</v>
      </c>
      <c r="O180" s="281">
        <f t="shared" si="61"/>
        <v>0</v>
      </c>
    </row>
    <row r="181" spans="1:15" ht="14.25">
      <c r="A181" s="136" t="s">
        <v>551</v>
      </c>
      <c r="B181" s="137" t="s">
        <v>368</v>
      </c>
      <c r="C181" s="231">
        <f>SUM(C179:C180)</f>
        <v>100000</v>
      </c>
      <c r="D181" s="281">
        <f t="shared" si="59"/>
        <v>8333.333333333334</v>
      </c>
      <c r="E181" s="281">
        <f aca="true" t="shared" si="92" ref="E181:N181">D181</f>
        <v>8333.333333333334</v>
      </c>
      <c r="F181" s="281">
        <f t="shared" si="92"/>
        <v>8333.333333333334</v>
      </c>
      <c r="G181" s="281">
        <f t="shared" si="92"/>
        <v>8333.333333333334</v>
      </c>
      <c r="H181" s="281">
        <f t="shared" si="92"/>
        <v>8333.333333333334</v>
      </c>
      <c r="I181" s="281">
        <f t="shared" si="92"/>
        <v>8333.333333333334</v>
      </c>
      <c r="J181" s="281">
        <f t="shared" si="92"/>
        <v>8333.333333333334</v>
      </c>
      <c r="K181" s="281">
        <f t="shared" si="92"/>
        <v>8333.333333333334</v>
      </c>
      <c r="L181" s="281">
        <f t="shared" si="92"/>
        <v>8333.333333333334</v>
      </c>
      <c r="M181" s="281">
        <f t="shared" si="92"/>
        <v>8333.333333333334</v>
      </c>
      <c r="N181" s="281">
        <f t="shared" si="92"/>
        <v>8333.333333333334</v>
      </c>
      <c r="O181" s="281">
        <f t="shared" si="61"/>
        <v>8333.333333333338</v>
      </c>
    </row>
    <row r="182" spans="1:15" ht="15">
      <c r="A182" s="140" t="s">
        <v>550</v>
      </c>
      <c r="B182" s="141" t="s">
        <v>369</v>
      </c>
      <c r="C182" s="249">
        <f>C136+C156+C167+C181+C142+C177</f>
        <v>23950691</v>
      </c>
      <c r="D182" s="283">
        <f>D136+D142+D156+D167+D173+D177+D181</f>
        <v>1610057.5833333333</v>
      </c>
      <c r="E182" s="283">
        <f aca="true" t="shared" si="93" ref="E182:L182">E136+E142+E156+E167+E173+E177+E181</f>
        <v>1610057.5833333333</v>
      </c>
      <c r="F182" s="283">
        <f t="shared" si="93"/>
        <v>2985057.583333334</v>
      </c>
      <c r="G182" s="283">
        <f t="shared" si="93"/>
        <v>1610057.5833333333</v>
      </c>
      <c r="H182" s="283">
        <f t="shared" si="93"/>
        <v>1610057.5833333333</v>
      </c>
      <c r="I182" s="283">
        <f t="shared" si="93"/>
        <v>1610057.5833333333</v>
      </c>
      <c r="J182" s="283">
        <f t="shared" si="93"/>
        <v>1610057.5833333333</v>
      </c>
      <c r="K182" s="283">
        <f t="shared" si="93"/>
        <v>1610057.5833333333</v>
      </c>
      <c r="L182" s="283">
        <f t="shared" si="93"/>
        <v>2985057.583333334</v>
      </c>
      <c r="M182" s="283">
        <f>M136+M142+M156+M167+M173+M177+M181</f>
        <v>1610057.5833333333</v>
      </c>
      <c r="N182" s="283">
        <f>N136+N142+N156+N167+N173+N177+N181</f>
        <v>1610057.5833333333</v>
      </c>
      <c r="O182" s="283">
        <f t="shared" si="61"/>
        <v>3490057.58333333</v>
      </c>
    </row>
    <row r="183" spans="1:15" ht="14.25">
      <c r="A183" s="144" t="s">
        <v>533</v>
      </c>
      <c r="B183" s="133" t="s">
        <v>370</v>
      </c>
      <c r="C183" s="233"/>
      <c r="D183" s="281">
        <f t="shared" si="59"/>
        <v>0</v>
      </c>
      <c r="E183" s="281">
        <f aca="true" t="shared" si="94" ref="E183:N183">D183</f>
        <v>0</v>
      </c>
      <c r="F183" s="281">
        <f t="shared" si="94"/>
        <v>0</v>
      </c>
      <c r="G183" s="281">
        <f t="shared" si="94"/>
        <v>0</v>
      </c>
      <c r="H183" s="281">
        <f t="shared" si="94"/>
        <v>0</v>
      </c>
      <c r="I183" s="281">
        <f t="shared" si="94"/>
        <v>0</v>
      </c>
      <c r="J183" s="281">
        <f t="shared" si="94"/>
        <v>0</v>
      </c>
      <c r="K183" s="281">
        <f t="shared" si="94"/>
        <v>0</v>
      </c>
      <c r="L183" s="281">
        <f t="shared" si="94"/>
        <v>0</v>
      </c>
      <c r="M183" s="281">
        <f t="shared" si="94"/>
        <v>0</v>
      </c>
      <c r="N183" s="281">
        <f t="shared" si="94"/>
        <v>0</v>
      </c>
      <c r="O183" s="281"/>
    </row>
    <row r="184" spans="1:15" ht="14.25">
      <c r="A184" s="138" t="s">
        <v>371</v>
      </c>
      <c r="B184" s="133" t="s">
        <v>372</v>
      </c>
      <c r="C184" s="233"/>
      <c r="D184" s="281">
        <f t="shared" si="59"/>
        <v>0</v>
      </c>
      <c r="E184" s="281">
        <f aca="true" t="shared" si="95" ref="E184:N184">D184</f>
        <v>0</v>
      </c>
      <c r="F184" s="281">
        <f t="shared" si="95"/>
        <v>0</v>
      </c>
      <c r="G184" s="281">
        <f t="shared" si="95"/>
        <v>0</v>
      </c>
      <c r="H184" s="281">
        <f t="shared" si="95"/>
        <v>0</v>
      </c>
      <c r="I184" s="281">
        <f t="shared" si="95"/>
        <v>0</v>
      </c>
      <c r="J184" s="281">
        <f t="shared" si="95"/>
        <v>0</v>
      </c>
      <c r="K184" s="281">
        <f t="shared" si="95"/>
        <v>0</v>
      </c>
      <c r="L184" s="281">
        <f t="shared" si="95"/>
        <v>0</v>
      </c>
      <c r="M184" s="281">
        <f t="shared" si="95"/>
        <v>0</v>
      </c>
      <c r="N184" s="281">
        <f t="shared" si="95"/>
        <v>0</v>
      </c>
      <c r="O184" s="281"/>
    </row>
    <row r="185" spans="1:15" ht="14.25">
      <c r="A185" s="144" t="s">
        <v>534</v>
      </c>
      <c r="B185" s="133" t="s">
        <v>373</v>
      </c>
      <c r="C185" s="233"/>
      <c r="D185" s="281">
        <f t="shared" si="59"/>
        <v>0</v>
      </c>
      <c r="E185" s="281">
        <f aca="true" t="shared" si="96" ref="E185:N185">D185</f>
        <v>0</v>
      </c>
      <c r="F185" s="281">
        <f t="shared" si="96"/>
        <v>0</v>
      </c>
      <c r="G185" s="281">
        <f t="shared" si="96"/>
        <v>0</v>
      </c>
      <c r="H185" s="281">
        <f t="shared" si="96"/>
        <v>0</v>
      </c>
      <c r="I185" s="281">
        <f t="shared" si="96"/>
        <v>0</v>
      </c>
      <c r="J185" s="281">
        <f t="shared" si="96"/>
        <v>0</v>
      </c>
      <c r="K185" s="281">
        <f t="shared" si="96"/>
        <v>0</v>
      </c>
      <c r="L185" s="281">
        <f t="shared" si="96"/>
        <v>0</v>
      </c>
      <c r="M185" s="281">
        <f t="shared" si="96"/>
        <v>0</v>
      </c>
      <c r="N185" s="281">
        <f t="shared" si="96"/>
        <v>0</v>
      </c>
      <c r="O185" s="281"/>
    </row>
    <row r="186" spans="1:15" ht="14.25">
      <c r="A186" s="145" t="s">
        <v>552</v>
      </c>
      <c r="B186" s="134" t="s">
        <v>374</v>
      </c>
      <c r="C186" s="233"/>
      <c r="D186" s="281">
        <f t="shared" si="59"/>
        <v>0</v>
      </c>
      <c r="E186" s="281">
        <f aca="true" t="shared" si="97" ref="E186:N186">D186</f>
        <v>0</v>
      </c>
      <c r="F186" s="281">
        <f t="shared" si="97"/>
        <v>0</v>
      </c>
      <c r="G186" s="281">
        <f t="shared" si="97"/>
        <v>0</v>
      </c>
      <c r="H186" s="281">
        <f t="shared" si="97"/>
        <v>0</v>
      </c>
      <c r="I186" s="281">
        <f t="shared" si="97"/>
        <v>0</v>
      </c>
      <c r="J186" s="281">
        <f t="shared" si="97"/>
        <v>0</v>
      </c>
      <c r="K186" s="281">
        <f t="shared" si="97"/>
        <v>0</v>
      </c>
      <c r="L186" s="281">
        <f t="shared" si="97"/>
        <v>0</v>
      </c>
      <c r="M186" s="281">
        <f t="shared" si="97"/>
        <v>0</v>
      </c>
      <c r="N186" s="281">
        <f t="shared" si="97"/>
        <v>0</v>
      </c>
      <c r="O186" s="281"/>
    </row>
    <row r="187" spans="1:15" ht="14.25">
      <c r="A187" s="138" t="s">
        <v>535</v>
      </c>
      <c r="B187" s="133" t="s">
        <v>375</v>
      </c>
      <c r="C187" s="233"/>
      <c r="D187" s="281">
        <f t="shared" si="59"/>
        <v>0</v>
      </c>
      <c r="E187" s="281">
        <f aca="true" t="shared" si="98" ref="E187:N187">D187</f>
        <v>0</v>
      </c>
      <c r="F187" s="281">
        <f t="shared" si="98"/>
        <v>0</v>
      </c>
      <c r="G187" s="281">
        <f t="shared" si="98"/>
        <v>0</v>
      </c>
      <c r="H187" s="281">
        <f t="shared" si="98"/>
        <v>0</v>
      </c>
      <c r="I187" s="281">
        <f t="shared" si="98"/>
        <v>0</v>
      </c>
      <c r="J187" s="281">
        <f t="shared" si="98"/>
        <v>0</v>
      </c>
      <c r="K187" s="281">
        <f t="shared" si="98"/>
        <v>0</v>
      </c>
      <c r="L187" s="281">
        <f t="shared" si="98"/>
        <v>0</v>
      </c>
      <c r="M187" s="281">
        <f t="shared" si="98"/>
        <v>0</v>
      </c>
      <c r="N187" s="281">
        <f t="shared" si="98"/>
        <v>0</v>
      </c>
      <c r="O187" s="281"/>
    </row>
    <row r="188" spans="1:15" ht="14.25">
      <c r="A188" s="144" t="s">
        <v>376</v>
      </c>
      <c r="B188" s="133" t="s">
        <v>377</v>
      </c>
      <c r="C188" s="233"/>
      <c r="D188" s="281">
        <f t="shared" si="59"/>
        <v>0</v>
      </c>
      <c r="E188" s="281">
        <f aca="true" t="shared" si="99" ref="E188:N188">D188</f>
        <v>0</v>
      </c>
      <c r="F188" s="281">
        <f t="shared" si="99"/>
        <v>0</v>
      </c>
      <c r="G188" s="281">
        <f t="shared" si="99"/>
        <v>0</v>
      </c>
      <c r="H188" s="281">
        <f t="shared" si="99"/>
        <v>0</v>
      </c>
      <c r="I188" s="281">
        <f t="shared" si="99"/>
        <v>0</v>
      </c>
      <c r="J188" s="281">
        <f t="shared" si="99"/>
        <v>0</v>
      </c>
      <c r="K188" s="281">
        <f t="shared" si="99"/>
        <v>0</v>
      </c>
      <c r="L188" s="281">
        <f t="shared" si="99"/>
        <v>0</v>
      </c>
      <c r="M188" s="281">
        <f t="shared" si="99"/>
        <v>0</v>
      </c>
      <c r="N188" s="281">
        <f t="shared" si="99"/>
        <v>0</v>
      </c>
      <c r="O188" s="281"/>
    </row>
    <row r="189" spans="1:15" ht="14.25">
      <c r="A189" s="138" t="s">
        <v>536</v>
      </c>
      <c r="B189" s="133" t="s">
        <v>378</v>
      </c>
      <c r="C189" s="233"/>
      <c r="D189" s="281">
        <f aca="true" t="shared" si="100" ref="D189:D208">C189/12</f>
        <v>0</v>
      </c>
      <c r="E189" s="281">
        <f aca="true" t="shared" si="101" ref="E189:N208">D189</f>
        <v>0</v>
      </c>
      <c r="F189" s="281">
        <f t="shared" si="101"/>
        <v>0</v>
      </c>
      <c r="G189" s="281">
        <f t="shared" si="101"/>
        <v>0</v>
      </c>
      <c r="H189" s="281">
        <f t="shared" si="101"/>
        <v>0</v>
      </c>
      <c r="I189" s="281">
        <f t="shared" si="101"/>
        <v>0</v>
      </c>
      <c r="J189" s="281">
        <f t="shared" si="101"/>
        <v>0</v>
      </c>
      <c r="K189" s="281">
        <f t="shared" si="101"/>
        <v>0</v>
      </c>
      <c r="L189" s="281">
        <f t="shared" si="101"/>
        <v>0</v>
      </c>
      <c r="M189" s="281">
        <f t="shared" si="101"/>
        <v>0</v>
      </c>
      <c r="N189" s="281">
        <f t="shared" si="101"/>
        <v>0</v>
      </c>
      <c r="O189" s="281"/>
    </row>
    <row r="190" spans="1:15" ht="14.25">
      <c r="A190" s="144" t="s">
        <v>379</v>
      </c>
      <c r="B190" s="133" t="s">
        <v>380</v>
      </c>
      <c r="C190" s="233"/>
      <c r="D190" s="281">
        <f t="shared" si="100"/>
        <v>0</v>
      </c>
      <c r="E190" s="281">
        <f t="shared" si="101"/>
        <v>0</v>
      </c>
      <c r="F190" s="281">
        <f t="shared" si="101"/>
        <v>0</v>
      </c>
      <c r="G190" s="281">
        <f t="shared" si="101"/>
        <v>0</v>
      </c>
      <c r="H190" s="281">
        <f t="shared" si="101"/>
        <v>0</v>
      </c>
      <c r="I190" s="281">
        <f t="shared" si="101"/>
        <v>0</v>
      </c>
      <c r="J190" s="281">
        <f t="shared" si="101"/>
        <v>0</v>
      </c>
      <c r="K190" s="281">
        <f t="shared" si="101"/>
        <v>0</v>
      </c>
      <c r="L190" s="281">
        <f t="shared" si="101"/>
        <v>0</v>
      </c>
      <c r="M190" s="281">
        <f t="shared" si="101"/>
        <v>0</v>
      </c>
      <c r="N190" s="281">
        <f t="shared" si="101"/>
        <v>0</v>
      </c>
      <c r="O190" s="281"/>
    </row>
    <row r="191" spans="1:15" ht="14.25">
      <c r="A191" s="146" t="s">
        <v>553</v>
      </c>
      <c r="B191" s="134" t="s">
        <v>381</v>
      </c>
      <c r="C191" s="233"/>
      <c r="D191" s="281">
        <f t="shared" si="100"/>
        <v>0</v>
      </c>
      <c r="E191" s="281">
        <f t="shared" si="101"/>
        <v>0</v>
      </c>
      <c r="F191" s="281">
        <f t="shared" si="101"/>
        <v>0</v>
      </c>
      <c r="G191" s="281">
        <f t="shared" si="101"/>
        <v>0</v>
      </c>
      <c r="H191" s="281">
        <f t="shared" si="101"/>
        <v>0</v>
      </c>
      <c r="I191" s="281">
        <f t="shared" si="101"/>
        <v>0</v>
      </c>
      <c r="J191" s="281">
        <f t="shared" si="101"/>
        <v>0</v>
      </c>
      <c r="K191" s="281">
        <f t="shared" si="101"/>
        <v>0</v>
      </c>
      <c r="L191" s="281">
        <f t="shared" si="101"/>
        <v>0</v>
      </c>
      <c r="M191" s="281">
        <f t="shared" si="101"/>
        <v>0</v>
      </c>
      <c r="N191" s="281">
        <f t="shared" si="101"/>
        <v>0</v>
      </c>
      <c r="O191" s="281"/>
    </row>
    <row r="192" spans="1:15" ht="14.25">
      <c r="A192" s="133" t="s">
        <v>659</v>
      </c>
      <c r="B192" s="133" t="s">
        <v>382</v>
      </c>
      <c r="C192" s="233"/>
      <c r="D192" s="281">
        <f t="shared" si="100"/>
        <v>0</v>
      </c>
      <c r="E192" s="281">
        <f t="shared" si="101"/>
        <v>0</v>
      </c>
      <c r="F192" s="281">
        <f t="shared" si="101"/>
        <v>0</v>
      </c>
      <c r="G192" s="281">
        <f t="shared" si="101"/>
        <v>0</v>
      </c>
      <c r="H192" s="281">
        <f t="shared" si="101"/>
        <v>0</v>
      </c>
      <c r="I192" s="281">
        <f t="shared" si="101"/>
        <v>0</v>
      </c>
      <c r="J192" s="281">
        <f t="shared" si="101"/>
        <v>0</v>
      </c>
      <c r="K192" s="281">
        <f t="shared" si="101"/>
        <v>0</v>
      </c>
      <c r="L192" s="281">
        <f t="shared" si="101"/>
        <v>0</v>
      </c>
      <c r="M192" s="281">
        <f t="shared" si="101"/>
        <v>0</v>
      </c>
      <c r="N192" s="281">
        <f t="shared" si="101"/>
        <v>0</v>
      </c>
      <c r="O192" s="281"/>
    </row>
    <row r="193" spans="1:15" ht="14.25">
      <c r="A193" s="133" t="s">
        <v>660</v>
      </c>
      <c r="B193" s="133" t="s">
        <v>382</v>
      </c>
      <c r="C193" s="233">
        <v>13672359</v>
      </c>
      <c r="D193" s="281"/>
      <c r="E193" s="281"/>
      <c r="F193" s="281"/>
      <c r="G193" s="281"/>
      <c r="H193" s="281"/>
      <c r="I193" s="281"/>
      <c r="J193" s="281"/>
      <c r="K193" s="281"/>
      <c r="L193" s="281">
        <v>13672359</v>
      </c>
      <c r="M193" s="281"/>
      <c r="N193" s="281"/>
      <c r="O193" s="281"/>
    </row>
    <row r="194" spans="1:15" ht="14.25">
      <c r="A194" s="133" t="s">
        <v>657</v>
      </c>
      <c r="B194" s="133" t="s">
        <v>383</v>
      </c>
      <c r="C194" s="233"/>
      <c r="D194" s="281">
        <f t="shared" si="100"/>
        <v>0</v>
      </c>
      <c r="E194" s="281">
        <f t="shared" si="101"/>
        <v>0</v>
      </c>
      <c r="F194" s="281">
        <f t="shared" si="101"/>
        <v>0</v>
      </c>
      <c r="G194" s="281">
        <f t="shared" si="101"/>
        <v>0</v>
      </c>
      <c r="H194" s="281">
        <f t="shared" si="101"/>
        <v>0</v>
      </c>
      <c r="I194" s="281">
        <f t="shared" si="101"/>
        <v>0</v>
      </c>
      <c r="J194" s="281">
        <f t="shared" si="101"/>
        <v>0</v>
      </c>
      <c r="K194" s="281">
        <f t="shared" si="101"/>
        <v>0</v>
      </c>
      <c r="L194" s="281">
        <f t="shared" si="101"/>
        <v>0</v>
      </c>
      <c r="M194" s="281">
        <f t="shared" si="101"/>
        <v>0</v>
      </c>
      <c r="N194" s="281">
        <f t="shared" si="101"/>
        <v>0</v>
      </c>
      <c r="O194" s="281"/>
    </row>
    <row r="195" spans="1:15" ht="14.25">
      <c r="A195" s="133" t="s">
        <v>658</v>
      </c>
      <c r="B195" s="133" t="s">
        <v>383</v>
      </c>
      <c r="C195" s="233"/>
      <c r="D195" s="281">
        <f t="shared" si="100"/>
        <v>0</v>
      </c>
      <c r="E195" s="281">
        <f t="shared" si="101"/>
        <v>0</v>
      </c>
      <c r="F195" s="281">
        <f t="shared" si="101"/>
        <v>0</v>
      </c>
      <c r="G195" s="281">
        <f t="shared" si="101"/>
        <v>0</v>
      </c>
      <c r="H195" s="281">
        <f t="shared" si="101"/>
        <v>0</v>
      </c>
      <c r="I195" s="281">
        <f t="shared" si="101"/>
        <v>0</v>
      </c>
      <c r="J195" s="281">
        <f t="shared" si="101"/>
        <v>0</v>
      </c>
      <c r="K195" s="281">
        <f t="shared" si="101"/>
        <v>0</v>
      </c>
      <c r="L195" s="281">
        <f t="shared" si="101"/>
        <v>0</v>
      </c>
      <c r="M195" s="281">
        <f t="shared" si="101"/>
        <v>0</v>
      </c>
      <c r="N195" s="281">
        <f t="shared" si="101"/>
        <v>0</v>
      </c>
      <c r="O195" s="281"/>
    </row>
    <row r="196" spans="1:15" ht="14.25">
      <c r="A196" s="134" t="s">
        <v>554</v>
      </c>
      <c r="B196" s="134" t="s">
        <v>384</v>
      </c>
      <c r="C196" s="231">
        <f>SUM(C192:C195)</f>
        <v>13672359</v>
      </c>
      <c r="D196" s="281"/>
      <c r="E196" s="281"/>
      <c r="F196" s="281"/>
      <c r="G196" s="281"/>
      <c r="H196" s="281"/>
      <c r="I196" s="281"/>
      <c r="J196" s="281"/>
      <c r="K196" s="281"/>
      <c r="L196" s="281">
        <v>13672359</v>
      </c>
      <c r="M196" s="281"/>
      <c r="N196" s="281"/>
      <c r="O196" s="281"/>
    </row>
    <row r="197" spans="1:15" ht="14.25">
      <c r="A197" s="144" t="s">
        <v>385</v>
      </c>
      <c r="B197" s="133" t="s">
        <v>386</v>
      </c>
      <c r="C197" s="233"/>
      <c r="D197" s="281">
        <f t="shared" si="100"/>
        <v>0</v>
      </c>
      <c r="E197" s="281">
        <f t="shared" si="101"/>
        <v>0</v>
      </c>
      <c r="F197" s="281">
        <f t="shared" si="101"/>
        <v>0</v>
      </c>
      <c r="G197" s="281">
        <f t="shared" si="101"/>
        <v>0</v>
      </c>
      <c r="H197" s="281">
        <f t="shared" si="101"/>
        <v>0</v>
      </c>
      <c r="I197" s="281">
        <f t="shared" si="101"/>
        <v>0</v>
      </c>
      <c r="J197" s="281">
        <f t="shared" si="101"/>
        <v>0</v>
      </c>
      <c r="K197" s="281">
        <f t="shared" si="101"/>
        <v>0</v>
      </c>
      <c r="L197" s="281">
        <f t="shared" si="101"/>
        <v>0</v>
      </c>
      <c r="M197" s="281"/>
      <c r="N197" s="281"/>
      <c r="O197" s="281"/>
    </row>
    <row r="198" spans="1:15" ht="14.25">
      <c r="A198" s="144" t="s">
        <v>387</v>
      </c>
      <c r="B198" s="133" t="s">
        <v>388</v>
      </c>
      <c r="C198" s="233"/>
      <c r="D198" s="281">
        <f t="shared" si="100"/>
        <v>0</v>
      </c>
      <c r="E198" s="281">
        <f t="shared" si="101"/>
        <v>0</v>
      </c>
      <c r="F198" s="281">
        <f t="shared" si="101"/>
        <v>0</v>
      </c>
      <c r="G198" s="281">
        <f t="shared" si="101"/>
        <v>0</v>
      </c>
      <c r="H198" s="281">
        <f t="shared" si="101"/>
        <v>0</v>
      </c>
      <c r="I198" s="281">
        <f t="shared" si="101"/>
        <v>0</v>
      </c>
      <c r="J198" s="281">
        <f t="shared" si="101"/>
        <v>0</v>
      </c>
      <c r="K198" s="281">
        <f t="shared" si="101"/>
        <v>0</v>
      </c>
      <c r="L198" s="281">
        <f t="shared" si="101"/>
        <v>0</v>
      </c>
      <c r="M198" s="281">
        <f t="shared" si="101"/>
        <v>0</v>
      </c>
      <c r="N198" s="281">
        <f t="shared" si="101"/>
        <v>0</v>
      </c>
      <c r="O198" s="281"/>
    </row>
    <row r="199" spans="1:15" ht="14.25">
      <c r="A199" s="144" t="s">
        <v>389</v>
      </c>
      <c r="B199" s="133" t="s">
        <v>390</v>
      </c>
      <c r="C199" s="233"/>
      <c r="D199" s="281">
        <f t="shared" si="100"/>
        <v>0</v>
      </c>
      <c r="E199" s="281">
        <f t="shared" si="101"/>
        <v>0</v>
      </c>
      <c r="F199" s="281">
        <f t="shared" si="101"/>
        <v>0</v>
      </c>
      <c r="G199" s="281">
        <f t="shared" si="101"/>
        <v>0</v>
      </c>
      <c r="H199" s="281">
        <f t="shared" si="101"/>
        <v>0</v>
      </c>
      <c r="I199" s="281">
        <f t="shared" si="101"/>
        <v>0</v>
      </c>
      <c r="J199" s="281">
        <f t="shared" si="101"/>
        <v>0</v>
      </c>
      <c r="K199" s="281">
        <f t="shared" si="101"/>
        <v>0</v>
      </c>
      <c r="L199" s="281">
        <f t="shared" si="101"/>
        <v>0</v>
      </c>
      <c r="M199" s="281">
        <f t="shared" si="101"/>
        <v>0</v>
      </c>
      <c r="N199" s="281">
        <f t="shared" si="101"/>
        <v>0</v>
      </c>
      <c r="O199" s="281"/>
    </row>
    <row r="200" spans="1:15" ht="14.25">
      <c r="A200" s="144" t="s">
        <v>391</v>
      </c>
      <c r="B200" s="133" t="s">
        <v>392</v>
      </c>
      <c r="C200" s="233"/>
      <c r="D200" s="281">
        <f t="shared" si="100"/>
        <v>0</v>
      </c>
      <c r="E200" s="281">
        <f t="shared" si="101"/>
        <v>0</v>
      </c>
      <c r="F200" s="281">
        <f t="shared" si="101"/>
        <v>0</v>
      </c>
      <c r="G200" s="281">
        <f t="shared" si="101"/>
        <v>0</v>
      </c>
      <c r="H200" s="281">
        <f t="shared" si="101"/>
        <v>0</v>
      </c>
      <c r="I200" s="281">
        <f t="shared" si="101"/>
        <v>0</v>
      </c>
      <c r="J200" s="281">
        <f t="shared" si="101"/>
        <v>0</v>
      </c>
      <c r="K200" s="281">
        <f t="shared" si="101"/>
        <v>0</v>
      </c>
      <c r="L200" s="281">
        <f t="shared" si="101"/>
        <v>0</v>
      </c>
      <c r="M200" s="281">
        <f t="shared" si="101"/>
        <v>0</v>
      </c>
      <c r="N200" s="281">
        <f t="shared" si="101"/>
        <v>0</v>
      </c>
      <c r="O200" s="281"/>
    </row>
    <row r="201" spans="1:15" ht="14.25">
      <c r="A201" s="138" t="s">
        <v>537</v>
      </c>
      <c r="B201" s="133" t="s">
        <v>393</v>
      </c>
      <c r="C201" s="233"/>
      <c r="D201" s="281">
        <f t="shared" si="100"/>
        <v>0</v>
      </c>
      <c r="E201" s="281">
        <f t="shared" si="101"/>
        <v>0</v>
      </c>
      <c r="F201" s="281">
        <f t="shared" si="101"/>
        <v>0</v>
      </c>
      <c r="G201" s="281">
        <f t="shared" si="101"/>
        <v>0</v>
      </c>
      <c r="H201" s="281">
        <f t="shared" si="101"/>
        <v>0</v>
      </c>
      <c r="I201" s="281">
        <f t="shared" si="101"/>
        <v>0</v>
      </c>
      <c r="J201" s="281">
        <f t="shared" si="101"/>
        <v>0</v>
      </c>
      <c r="K201" s="281">
        <f t="shared" si="101"/>
        <v>0</v>
      </c>
      <c r="L201" s="281">
        <f t="shared" si="101"/>
        <v>0</v>
      </c>
      <c r="M201" s="281">
        <f t="shared" si="101"/>
        <v>0</v>
      </c>
      <c r="N201" s="281">
        <f t="shared" si="101"/>
        <v>0</v>
      </c>
      <c r="O201" s="281"/>
    </row>
    <row r="202" spans="1:15" ht="14.25">
      <c r="A202" s="145" t="s">
        <v>555</v>
      </c>
      <c r="B202" s="134" t="s">
        <v>395</v>
      </c>
      <c r="C202" s="233"/>
      <c r="D202" s="281">
        <f t="shared" si="100"/>
        <v>0</v>
      </c>
      <c r="E202" s="281">
        <f t="shared" si="101"/>
        <v>0</v>
      </c>
      <c r="F202" s="281">
        <f t="shared" si="101"/>
        <v>0</v>
      </c>
      <c r="G202" s="281">
        <f t="shared" si="101"/>
        <v>0</v>
      </c>
      <c r="H202" s="281">
        <f t="shared" si="101"/>
        <v>0</v>
      </c>
      <c r="I202" s="281">
        <f t="shared" si="101"/>
        <v>0</v>
      </c>
      <c r="J202" s="281">
        <f t="shared" si="101"/>
        <v>0</v>
      </c>
      <c r="K202" s="281">
        <f t="shared" si="101"/>
        <v>0</v>
      </c>
      <c r="L202" s="281">
        <f t="shared" si="101"/>
        <v>0</v>
      </c>
      <c r="M202" s="281">
        <f t="shared" si="101"/>
        <v>0</v>
      </c>
      <c r="N202" s="281">
        <f t="shared" si="101"/>
        <v>0</v>
      </c>
      <c r="O202" s="281"/>
    </row>
    <row r="203" spans="1:15" ht="14.25">
      <c r="A203" s="138" t="s">
        <v>396</v>
      </c>
      <c r="B203" s="133" t="s">
        <v>397</v>
      </c>
      <c r="C203" s="233"/>
      <c r="D203" s="281">
        <f t="shared" si="100"/>
        <v>0</v>
      </c>
      <c r="E203" s="281">
        <f t="shared" si="101"/>
        <v>0</v>
      </c>
      <c r="F203" s="281">
        <f t="shared" si="101"/>
        <v>0</v>
      </c>
      <c r="G203" s="281">
        <f t="shared" si="101"/>
        <v>0</v>
      </c>
      <c r="H203" s="281">
        <f t="shared" si="101"/>
        <v>0</v>
      </c>
      <c r="I203" s="281">
        <f t="shared" si="101"/>
        <v>0</v>
      </c>
      <c r="J203" s="281">
        <f t="shared" si="101"/>
        <v>0</v>
      </c>
      <c r="K203" s="281">
        <f t="shared" si="101"/>
        <v>0</v>
      </c>
      <c r="L203" s="281">
        <f t="shared" si="101"/>
        <v>0</v>
      </c>
      <c r="M203" s="281">
        <f t="shared" si="101"/>
        <v>0</v>
      </c>
      <c r="N203" s="281">
        <f t="shared" si="101"/>
        <v>0</v>
      </c>
      <c r="O203" s="281"/>
    </row>
    <row r="204" spans="1:15" ht="14.25">
      <c r="A204" s="138" t="s">
        <v>398</v>
      </c>
      <c r="B204" s="133" t="s">
        <v>399</v>
      </c>
      <c r="C204" s="233"/>
      <c r="D204" s="281">
        <f t="shared" si="100"/>
        <v>0</v>
      </c>
      <c r="E204" s="281">
        <f t="shared" si="101"/>
        <v>0</v>
      </c>
      <c r="F204" s="281">
        <f t="shared" si="101"/>
        <v>0</v>
      </c>
      <c r="G204" s="281">
        <f t="shared" si="101"/>
        <v>0</v>
      </c>
      <c r="H204" s="281">
        <f t="shared" si="101"/>
        <v>0</v>
      </c>
      <c r="I204" s="281">
        <f t="shared" si="101"/>
        <v>0</v>
      </c>
      <c r="J204" s="281">
        <f t="shared" si="101"/>
        <v>0</v>
      </c>
      <c r="K204" s="281">
        <f t="shared" si="101"/>
        <v>0</v>
      </c>
      <c r="L204" s="281">
        <f t="shared" si="101"/>
        <v>0</v>
      </c>
      <c r="M204" s="281">
        <f t="shared" si="101"/>
        <v>0</v>
      </c>
      <c r="N204" s="281">
        <f t="shared" si="101"/>
        <v>0</v>
      </c>
      <c r="O204" s="281"/>
    </row>
    <row r="205" spans="1:15" ht="14.25">
      <c r="A205" s="144" t="s">
        <v>400</v>
      </c>
      <c r="B205" s="133" t="s">
        <v>401</v>
      </c>
      <c r="C205" s="233"/>
      <c r="D205" s="281">
        <f t="shared" si="100"/>
        <v>0</v>
      </c>
      <c r="E205" s="281">
        <f t="shared" si="101"/>
        <v>0</v>
      </c>
      <c r="F205" s="281">
        <f t="shared" si="101"/>
        <v>0</v>
      </c>
      <c r="G205" s="281">
        <f t="shared" si="101"/>
        <v>0</v>
      </c>
      <c r="H205" s="281">
        <f t="shared" si="101"/>
        <v>0</v>
      </c>
      <c r="I205" s="281">
        <f t="shared" si="101"/>
        <v>0</v>
      </c>
      <c r="J205" s="281">
        <f t="shared" si="101"/>
        <v>0</v>
      </c>
      <c r="K205" s="281">
        <f t="shared" si="101"/>
        <v>0</v>
      </c>
      <c r="L205" s="281">
        <f t="shared" si="101"/>
        <v>0</v>
      </c>
      <c r="M205" s="281">
        <f t="shared" si="101"/>
        <v>0</v>
      </c>
      <c r="N205" s="281">
        <f t="shared" si="101"/>
        <v>0</v>
      </c>
      <c r="O205" s="281"/>
    </row>
    <row r="206" spans="1:15" ht="14.25">
      <c r="A206" s="144" t="s">
        <v>538</v>
      </c>
      <c r="B206" s="133" t="s">
        <v>402</v>
      </c>
      <c r="C206" s="233"/>
      <c r="D206" s="281">
        <f t="shared" si="100"/>
        <v>0</v>
      </c>
      <c r="E206" s="281">
        <f t="shared" si="101"/>
        <v>0</v>
      </c>
      <c r="F206" s="281">
        <f t="shared" si="101"/>
        <v>0</v>
      </c>
      <c r="G206" s="281">
        <f t="shared" si="101"/>
        <v>0</v>
      </c>
      <c r="H206" s="281">
        <f t="shared" si="101"/>
        <v>0</v>
      </c>
      <c r="I206" s="281">
        <f t="shared" si="101"/>
        <v>0</v>
      </c>
      <c r="J206" s="281">
        <f t="shared" si="101"/>
        <v>0</v>
      </c>
      <c r="K206" s="281">
        <f t="shared" si="101"/>
        <v>0</v>
      </c>
      <c r="L206" s="281">
        <f t="shared" si="101"/>
        <v>0</v>
      </c>
      <c r="M206" s="281">
        <f t="shared" si="101"/>
        <v>0</v>
      </c>
      <c r="N206" s="281">
        <f t="shared" si="101"/>
        <v>0</v>
      </c>
      <c r="O206" s="281"/>
    </row>
    <row r="207" spans="1:15" ht="14.25">
      <c r="A207" s="146" t="s">
        <v>556</v>
      </c>
      <c r="B207" s="134" t="s">
        <v>403</v>
      </c>
      <c r="C207" s="233"/>
      <c r="D207" s="281">
        <f t="shared" si="100"/>
        <v>0</v>
      </c>
      <c r="E207" s="281">
        <f t="shared" si="101"/>
        <v>0</v>
      </c>
      <c r="F207" s="281">
        <f t="shared" si="101"/>
        <v>0</v>
      </c>
      <c r="G207" s="281">
        <f t="shared" si="101"/>
        <v>0</v>
      </c>
      <c r="H207" s="281">
        <f t="shared" si="101"/>
        <v>0</v>
      </c>
      <c r="I207" s="281">
        <f t="shared" si="101"/>
        <v>0</v>
      </c>
      <c r="J207" s="281">
        <f t="shared" si="101"/>
        <v>0</v>
      </c>
      <c r="K207" s="281">
        <f t="shared" si="101"/>
        <v>0</v>
      </c>
      <c r="L207" s="281">
        <f t="shared" si="101"/>
        <v>0</v>
      </c>
      <c r="M207" s="281">
        <f t="shared" si="101"/>
        <v>0</v>
      </c>
      <c r="N207" s="281">
        <f t="shared" si="101"/>
        <v>0</v>
      </c>
      <c r="O207" s="281"/>
    </row>
    <row r="208" spans="1:15" ht="14.25">
      <c r="A208" s="145" t="s">
        <v>404</v>
      </c>
      <c r="B208" s="134" t="s">
        <v>405</v>
      </c>
      <c r="C208" s="233"/>
      <c r="D208" s="281">
        <f t="shared" si="100"/>
        <v>0</v>
      </c>
      <c r="E208" s="281">
        <f t="shared" si="101"/>
        <v>0</v>
      </c>
      <c r="F208" s="281">
        <f t="shared" si="101"/>
        <v>0</v>
      </c>
      <c r="G208" s="281">
        <f t="shared" si="101"/>
        <v>0</v>
      </c>
      <c r="H208" s="281">
        <f t="shared" si="101"/>
        <v>0</v>
      </c>
      <c r="I208" s="281">
        <f t="shared" si="101"/>
        <v>0</v>
      </c>
      <c r="J208" s="281">
        <f t="shared" si="101"/>
        <v>0</v>
      </c>
      <c r="K208" s="281">
        <f t="shared" si="101"/>
        <v>0</v>
      </c>
      <c r="L208" s="281">
        <f t="shared" si="101"/>
        <v>0</v>
      </c>
      <c r="M208" s="281">
        <f t="shared" si="101"/>
        <v>0</v>
      </c>
      <c r="N208" s="281">
        <f t="shared" si="101"/>
        <v>0</v>
      </c>
      <c r="O208" s="281"/>
    </row>
    <row r="209" spans="1:15" ht="15">
      <c r="A209" s="147" t="s">
        <v>557</v>
      </c>
      <c r="B209" s="148" t="s">
        <v>406</v>
      </c>
      <c r="C209" s="246">
        <f>C186+C191+C196+C202+C207+C208</f>
        <v>13672359</v>
      </c>
      <c r="D209" s="246"/>
      <c r="E209" s="246"/>
      <c r="F209" s="246"/>
      <c r="G209" s="246"/>
      <c r="H209" s="246"/>
      <c r="I209" s="246"/>
      <c r="J209" s="246"/>
      <c r="K209" s="246"/>
      <c r="L209" s="246">
        <v>13672359</v>
      </c>
      <c r="M209" s="246"/>
      <c r="N209" s="246"/>
      <c r="O209" s="246"/>
    </row>
    <row r="210" spans="1:15" ht="15">
      <c r="A210" s="149" t="s">
        <v>540</v>
      </c>
      <c r="B210" s="150"/>
      <c r="C210" s="247">
        <f>C182+C209</f>
        <v>37623050</v>
      </c>
      <c r="D210" s="284">
        <f aca="true" t="shared" si="102" ref="D210:O210">D182+D209</f>
        <v>1610057.5833333333</v>
      </c>
      <c r="E210" s="284">
        <f t="shared" si="102"/>
        <v>1610057.5833333333</v>
      </c>
      <c r="F210" s="284">
        <f t="shared" si="102"/>
        <v>2985057.583333334</v>
      </c>
      <c r="G210" s="284">
        <f t="shared" si="102"/>
        <v>1610057.5833333333</v>
      </c>
      <c r="H210" s="284">
        <f t="shared" si="102"/>
        <v>1610057.5833333333</v>
      </c>
      <c r="I210" s="284">
        <f t="shared" si="102"/>
        <v>1610057.5833333333</v>
      </c>
      <c r="J210" s="284">
        <f t="shared" si="102"/>
        <v>1610057.5833333333</v>
      </c>
      <c r="K210" s="284">
        <f t="shared" si="102"/>
        <v>1610057.5833333333</v>
      </c>
      <c r="L210" s="284">
        <f t="shared" si="102"/>
        <v>16657416.583333334</v>
      </c>
      <c r="M210" s="284">
        <f t="shared" si="102"/>
        <v>1610057.5833333333</v>
      </c>
      <c r="N210" s="284">
        <f t="shared" si="102"/>
        <v>1610057.5833333333</v>
      </c>
      <c r="O210" s="284">
        <f t="shared" si="102"/>
        <v>3490057.58333333</v>
      </c>
    </row>
    <row r="211" spans="2:15" ht="14.25">
      <c r="B211" s="121"/>
      <c r="C211" s="121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</row>
    <row r="212" spans="2:15" ht="14.25">
      <c r="B212" s="121"/>
      <c r="C212" s="121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</row>
    <row r="213" spans="2:15" ht="14.25">
      <c r="B213" s="121"/>
      <c r="C213" s="121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</row>
    <row r="214" spans="2:15" ht="14.25">
      <c r="B214" s="121"/>
      <c r="C214" s="121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</row>
    <row r="215" spans="2:15" ht="14.25">
      <c r="B215" s="121"/>
      <c r="C215" s="121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</row>
    <row r="216" spans="2:15" ht="14.25">
      <c r="B216" s="121"/>
      <c r="C216" s="121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</row>
    <row r="217" spans="2:15" ht="14.25">
      <c r="B217" s="121"/>
      <c r="C217" s="121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</row>
    <row r="218" spans="2:15" ht="14.25">
      <c r="B218" s="121"/>
      <c r="C218" s="121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</row>
    <row r="219" spans="2:15" ht="14.25">
      <c r="B219" s="121"/>
      <c r="C219" s="121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</row>
    <row r="220" spans="2:15" ht="14.25">
      <c r="B220" s="121"/>
      <c r="C220" s="121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</row>
    <row r="221" spans="2:15" ht="14.25">
      <c r="B221" s="121"/>
      <c r="C221" s="121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</row>
    <row r="222" spans="2:15" ht="14.25">
      <c r="B222" s="121"/>
      <c r="C222" s="121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</row>
    <row r="223" spans="2:15" ht="14.25">
      <c r="B223" s="121"/>
      <c r="C223" s="121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</row>
  </sheetData>
  <sheetProtection/>
  <mergeCells count="2">
    <mergeCell ref="A1:O1"/>
    <mergeCell ref="A2:O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2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0">
      <selection activeCell="A2" sqref="A2:I2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9" ht="30.75" customHeight="1">
      <c r="A1" s="406" t="s">
        <v>820</v>
      </c>
      <c r="B1" s="407"/>
      <c r="C1" s="407"/>
      <c r="D1" s="407"/>
      <c r="E1" s="407"/>
      <c r="F1" s="407"/>
      <c r="G1" s="407"/>
      <c r="H1" s="407"/>
      <c r="I1" s="407"/>
    </row>
    <row r="2" spans="1:9" ht="23.25" customHeight="1">
      <c r="A2" s="394" t="s">
        <v>774</v>
      </c>
      <c r="B2" s="399"/>
      <c r="C2" s="399"/>
      <c r="D2" s="399"/>
      <c r="E2" s="399"/>
      <c r="F2" s="399"/>
      <c r="G2" s="399"/>
      <c r="H2" s="399"/>
      <c r="I2" s="399"/>
    </row>
    <row r="4" spans="1:9" ht="14.25">
      <c r="A4" s="121" t="s">
        <v>1</v>
      </c>
      <c r="I4" s="285" t="s">
        <v>775</v>
      </c>
    </row>
    <row r="5" spans="1:9" ht="35.25">
      <c r="A5" s="91" t="s">
        <v>51</v>
      </c>
      <c r="B5" s="92" t="s">
        <v>52</v>
      </c>
      <c r="C5" s="92" t="s">
        <v>53</v>
      </c>
      <c r="D5" s="92" t="s">
        <v>803</v>
      </c>
      <c r="E5" s="92" t="s">
        <v>89</v>
      </c>
      <c r="F5" s="92" t="s">
        <v>804</v>
      </c>
      <c r="G5" s="92" t="s">
        <v>805</v>
      </c>
      <c r="H5" s="92" t="s">
        <v>806</v>
      </c>
      <c r="I5" s="99" t="s">
        <v>54</v>
      </c>
    </row>
    <row r="6" spans="1:9" ht="14.25">
      <c r="A6" s="93"/>
      <c r="B6" s="93"/>
      <c r="C6" s="94"/>
      <c r="D6" s="94"/>
      <c r="E6" s="94"/>
      <c r="F6" s="94"/>
      <c r="G6" s="94"/>
      <c r="H6" s="94"/>
      <c r="I6" s="94"/>
    </row>
    <row r="7" spans="1:9" ht="14.25">
      <c r="A7" s="93"/>
      <c r="B7" s="93"/>
      <c r="C7" s="94"/>
      <c r="D7" s="94"/>
      <c r="E7" s="94"/>
      <c r="F7" s="94"/>
      <c r="G7" s="94"/>
      <c r="H7" s="94"/>
      <c r="I7" s="94"/>
    </row>
    <row r="8" spans="1:9" ht="14.25">
      <c r="A8" s="93"/>
      <c r="B8" s="93"/>
      <c r="C8" s="94"/>
      <c r="D8" s="94"/>
      <c r="E8" s="94"/>
      <c r="F8" s="94"/>
      <c r="G8" s="94"/>
      <c r="H8" s="94"/>
      <c r="I8" s="94"/>
    </row>
    <row r="9" spans="1:9" ht="14.25">
      <c r="A9" s="93"/>
      <c r="B9" s="93"/>
      <c r="C9" s="94"/>
      <c r="D9" s="94"/>
      <c r="E9" s="94"/>
      <c r="F9" s="94"/>
      <c r="G9" s="94"/>
      <c r="H9" s="94"/>
      <c r="I9" s="94"/>
    </row>
    <row r="10" spans="1:9" ht="14.25">
      <c r="A10" s="95" t="s">
        <v>55</v>
      </c>
      <c r="B10" s="95"/>
      <c r="C10" s="96"/>
      <c r="D10" s="96"/>
      <c r="E10" s="96"/>
      <c r="F10" s="96"/>
      <c r="G10" s="96"/>
      <c r="H10" s="96"/>
      <c r="I10" s="96"/>
    </row>
    <row r="11" spans="1:9" ht="14.25">
      <c r="A11" s="93"/>
      <c r="B11" s="93"/>
      <c r="C11" s="94"/>
      <c r="D11" s="94"/>
      <c r="E11" s="94"/>
      <c r="F11" s="94"/>
      <c r="G11" s="94"/>
      <c r="H11" s="94"/>
      <c r="I11" s="94"/>
    </row>
    <row r="12" spans="1:9" ht="14.25">
      <c r="A12" s="93"/>
      <c r="B12" s="93"/>
      <c r="C12" s="94"/>
      <c r="D12" s="94"/>
      <c r="E12" s="94"/>
      <c r="F12" s="94"/>
      <c r="G12" s="94"/>
      <c r="H12" s="94"/>
      <c r="I12" s="94"/>
    </row>
    <row r="13" spans="1:9" ht="14.25">
      <c r="A13" s="93"/>
      <c r="B13" s="93"/>
      <c r="C13" s="94"/>
      <c r="D13" s="94"/>
      <c r="E13" s="94"/>
      <c r="F13" s="94"/>
      <c r="G13" s="94"/>
      <c r="H13" s="94"/>
      <c r="I13" s="94"/>
    </row>
    <row r="14" spans="1:9" ht="14.25">
      <c r="A14" s="93"/>
      <c r="B14" s="93"/>
      <c r="C14" s="94"/>
      <c r="D14" s="94"/>
      <c r="E14" s="94"/>
      <c r="F14" s="94"/>
      <c r="G14" s="94"/>
      <c r="H14" s="94"/>
      <c r="I14" s="94"/>
    </row>
    <row r="15" spans="1:9" ht="14.25">
      <c r="A15" s="95" t="s">
        <v>56</v>
      </c>
      <c r="B15" s="95"/>
      <c r="C15" s="96"/>
      <c r="D15" s="96"/>
      <c r="E15" s="96"/>
      <c r="F15" s="96"/>
      <c r="G15" s="96"/>
      <c r="H15" s="96"/>
      <c r="I15" s="96"/>
    </row>
    <row r="16" spans="1:9" ht="14.25">
      <c r="A16" s="93"/>
      <c r="B16" s="93"/>
      <c r="C16" s="94"/>
      <c r="D16" s="94"/>
      <c r="E16" s="94"/>
      <c r="F16" s="94"/>
      <c r="G16" s="94"/>
      <c r="H16" s="94"/>
      <c r="I16" s="94"/>
    </row>
    <row r="17" spans="1:9" ht="14.25">
      <c r="A17" s="93"/>
      <c r="B17" s="93"/>
      <c r="C17" s="94"/>
      <c r="D17" s="94"/>
      <c r="E17" s="94"/>
      <c r="F17" s="94"/>
      <c r="G17" s="94"/>
      <c r="H17" s="94"/>
      <c r="I17" s="94"/>
    </row>
    <row r="18" spans="1:9" ht="14.25">
      <c r="A18" s="93"/>
      <c r="B18" s="93"/>
      <c r="C18" s="94"/>
      <c r="D18" s="94"/>
      <c r="E18" s="94"/>
      <c r="F18" s="94"/>
      <c r="G18" s="94"/>
      <c r="H18" s="94"/>
      <c r="I18" s="94"/>
    </row>
    <row r="19" spans="1:9" ht="14.25">
      <c r="A19" s="93"/>
      <c r="B19" s="93"/>
      <c r="C19" s="94"/>
      <c r="D19" s="94"/>
      <c r="E19" s="94"/>
      <c r="F19" s="94"/>
      <c r="G19" s="94"/>
      <c r="H19" s="94"/>
      <c r="I19" s="94"/>
    </row>
    <row r="20" spans="1:9" ht="14.25">
      <c r="A20" s="95" t="s">
        <v>57</v>
      </c>
      <c r="B20" s="95"/>
      <c r="C20" s="96"/>
      <c r="D20" s="96"/>
      <c r="E20" s="96"/>
      <c r="F20" s="96"/>
      <c r="G20" s="96"/>
      <c r="H20" s="96"/>
      <c r="I20" s="96"/>
    </row>
    <row r="21" spans="1:9" ht="14.25">
      <c r="A21" s="93"/>
      <c r="B21" s="93"/>
      <c r="C21" s="94"/>
      <c r="D21" s="94"/>
      <c r="E21" s="94"/>
      <c r="F21" s="94"/>
      <c r="G21" s="94"/>
      <c r="H21" s="94"/>
      <c r="I21" s="94"/>
    </row>
    <row r="22" spans="1:9" ht="14.25">
      <c r="A22" s="93"/>
      <c r="B22" s="93"/>
      <c r="C22" s="94"/>
      <c r="D22" s="94"/>
      <c r="E22" s="94"/>
      <c r="F22" s="94"/>
      <c r="G22" s="94"/>
      <c r="H22" s="94"/>
      <c r="I22" s="94"/>
    </row>
    <row r="23" spans="1:9" ht="14.25">
      <c r="A23" s="93"/>
      <c r="B23" s="93"/>
      <c r="C23" s="94"/>
      <c r="D23" s="94"/>
      <c r="E23" s="94"/>
      <c r="F23" s="94"/>
      <c r="G23" s="94"/>
      <c r="H23" s="94"/>
      <c r="I23" s="94"/>
    </row>
    <row r="24" spans="1:9" ht="14.25">
      <c r="A24" s="93"/>
      <c r="B24" s="93"/>
      <c r="C24" s="94"/>
      <c r="D24" s="94"/>
      <c r="E24" s="94"/>
      <c r="F24" s="94"/>
      <c r="G24" s="94"/>
      <c r="H24" s="94"/>
      <c r="I24" s="94"/>
    </row>
    <row r="25" spans="1:9" ht="14.25">
      <c r="A25" s="95" t="s">
        <v>58</v>
      </c>
      <c r="B25" s="95"/>
      <c r="C25" s="96"/>
      <c r="D25" s="96"/>
      <c r="E25" s="96"/>
      <c r="F25" s="96"/>
      <c r="G25" s="96"/>
      <c r="H25" s="96"/>
      <c r="I25" s="96"/>
    </row>
    <row r="26" spans="1:9" ht="14.25">
      <c r="A26" s="95"/>
      <c r="B26" s="95"/>
      <c r="C26" s="96"/>
      <c r="D26" s="96"/>
      <c r="E26" s="96"/>
      <c r="F26" s="96"/>
      <c r="G26" s="96"/>
      <c r="H26" s="96"/>
      <c r="I26" s="96"/>
    </row>
    <row r="27" spans="1:9" ht="14.25">
      <c r="A27" s="95"/>
      <c r="B27" s="95"/>
      <c r="C27" s="96"/>
      <c r="D27" s="96"/>
      <c r="E27" s="96"/>
      <c r="F27" s="96"/>
      <c r="G27" s="96"/>
      <c r="H27" s="96"/>
      <c r="I27" s="96"/>
    </row>
    <row r="28" spans="1:9" ht="14.25">
      <c r="A28" s="95"/>
      <c r="B28" s="95"/>
      <c r="C28" s="96"/>
      <c r="D28" s="96"/>
      <c r="E28" s="96"/>
      <c r="F28" s="96"/>
      <c r="G28" s="96"/>
      <c r="H28" s="96"/>
      <c r="I28" s="96"/>
    </row>
    <row r="29" spans="1:9" ht="14.25">
      <c r="A29" s="95"/>
      <c r="B29" s="95"/>
      <c r="C29" s="96"/>
      <c r="D29" s="96"/>
      <c r="E29" s="96"/>
      <c r="F29" s="96"/>
      <c r="G29" s="96"/>
      <c r="H29" s="96"/>
      <c r="I29" s="96"/>
    </row>
    <row r="30" spans="1:9" ht="15">
      <c r="A30" s="97" t="s">
        <v>59</v>
      </c>
      <c r="B30" s="93"/>
      <c r="C30" s="98"/>
      <c r="D30" s="98"/>
      <c r="E30" s="98"/>
      <c r="F30" s="98"/>
      <c r="G30" s="98"/>
      <c r="H30" s="98"/>
      <c r="I30" s="98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zoomScalePageLayoutView="0" workbookViewId="0" topLeftCell="A28">
      <selection activeCell="A1" sqref="A1:E1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5" ht="27" customHeight="1">
      <c r="A1" s="406" t="s">
        <v>820</v>
      </c>
      <c r="B1" s="407"/>
      <c r="C1" s="407"/>
      <c r="D1" s="407"/>
      <c r="E1" s="407"/>
    </row>
    <row r="2" spans="1:5" ht="22.5" customHeight="1">
      <c r="A2" s="394" t="s">
        <v>776</v>
      </c>
      <c r="B2" s="399"/>
      <c r="C2" s="399"/>
      <c r="D2" s="399"/>
      <c r="E2" s="399"/>
    </row>
    <row r="3" ht="18">
      <c r="A3" s="286"/>
    </row>
    <row r="4" spans="1:5" ht="14.25">
      <c r="A4" s="121" t="s">
        <v>1</v>
      </c>
      <c r="E4" s="285" t="s">
        <v>777</v>
      </c>
    </row>
    <row r="5" spans="1:5" ht="31.5" customHeight="1">
      <c r="A5" s="80" t="s">
        <v>104</v>
      </c>
      <c r="B5" s="81" t="s">
        <v>105</v>
      </c>
      <c r="C5" s="119" t="s">
        <v>34</v>
      </c>
      <c r="D5" s="119" t="s">
        <v>35</v>
      </c>
      <c r="E5" s="119" t="s">
        <v>36</v>
      </c>
    </row>
    <row r="6" spans="1:5" ht="15" customHeight="1">
      <c r="A6" s="82"/>
      <c r="B6" s="123"/>
      <c r="C6" s="123"/>
      <c r="D6" s="123"/>
      <c r="E6" s="123"/>
    </row>
    <row r="7" spans="1:5" ht="15" customHeight="1">
      <c r="A7" s="82"/>
      <c r="B7" s="123"/>
      <c r="C7" s="123"/>
      <c r="D7" s="123"/>
      <c r="E7" s="123"/>
    </row>
    <row r="8" spans="1:5" ht="15" customHeight="1">
      <c r="A8" s="82"/>
      <c r="B8" s="123"/>
      <c r="C8" s="123"/>
      <c r="D8" s="123"/>
      <c r="E8" s="123"/>
    </row>
    <row r="9" spans="1:5" ht="15" customHeight="1">
      <c r="A9" s="123"/>
      <c r="B9" s="123"/>
      <c r="C9" s="123"/>
      <c r="D9" s="123"/>
      <c r="E9" s="123"/>
    </row>
    <row r="10" spans="1:5" ht="29.25" customHeight="1">
      <c r="A10" s="287" t="s">
        <v>27</v>
      </c>
      <c r="B10" s="54" t="s">
        <v>342</v>
      </c>
      <c r="C10" s="123"/>
      <c r="D10" s="123"/>
      <c r="E10" s="123"/>
    </row>
    <row r="11" spans="1:5" ht="29.25" customHeight="1">
      <c r="A11" s="287"/>
      <c r="B11" s="123"/>
      <c r="C11" s="123"/>
      <c r="D11" s="123"/>
      <c r="E11" s="123"/>
    </row>
    <row r="12" spans="1:5" ht="15" customHeight="1">
      <c r="A12" s="287"/>
      <c r="B12" s="123"/>
      <c r="C12" s="123"/>
      <c r="D12" s="123"/>
      <c r="E12" s="123"/>
    </row>
    <row r="13" spans="1:5" ht="15" customHeight="1">
      <c r="A13" s="83"/>
      <c r="B13" s="123"/>
      <c r="C13" s="123"/>
      <c r="D13" s="123"/>
      <c r="E13" s="123"/>
    </row>
    <row r="14" spans="1:5" ht="15" customHeight="1">
      <c r="A14" s="83"/>
      <c r="B14" s="123"/>
      <c r="C14" s="123"/>
      <c r="D14" s="123"/>
      <c r="E14" s="123"/>
    </row>
    <row r="15" spans="1:5" ht="30.75" customHeight="1">
      <c r="A15" s="287" t="s">
        <v>28</v>
      </c>
      <c r="B15" s="41" t="s">
        <v>366</v>
      </c>
      <c r="C15" s="123"/>
      <c r="D15" s="123"/>
      <c r="E15" s="123"/>
    </row>
    <row r="16" spans="1:5" ht="15" customHeight="1">
      <c r="A16" s="77" t="s">
        <v>562</v>
      </c>
      <c r="B16" s="77" t="s">
        <v>318</v>
      </c>
      <c r="C16" s="123"/>
      <c r="D16" s="123"/>
      <c r="E16" s="123"/>
    </row>
    <row r="17" spans="1:5" ht="15" customHeight="1">
      <c r="A17" s="77" t="s">
        <v>563</v>
      </c>
      <c r="B17" s="77" t="s">
        <v>318</v>
      </c>
      <c r="C17" s="123"/>
      <c r="D17" s="123"/>
      <c r="E17" s="123"/>
    </row>
    <row r="18" spans="1:5" ht="15" customHeight="1">
      <c r="A18" s="77" t="s">
        <v>564</v>
      </c>
      <c r="B18" s="77" t="s">
        <v>318</v>
      </c>
      <c r="C18" s="123"/>
      <c r="D18" s="123"/>
      <c r="E18" s="123"/>
    </row>
    <row r="19" spans="1:5" ht="15" customHeight="1">
      <c r="A19" s="77" t="s">
        <v>565</v>
      </c>
      <c r="B19" s="77" t="s">
        <v>318</v>
      </c>
      <c r="C19" s="123"/>
      <c r="D19" s="123"/>
      <c r="E19" s="123"/>
    </row>
    <row r="20" spans="1:5" ht="15" customHeight="1">
      <c r="A20" s="77" t="s">
        <v>516</v>
      </c>
      <c r="B20" s="84" t="s">
        <v>325</v>
      </c>
      <c r="C20" s="123"/>
      <c r="D20" s="123"/>
      <c r="E20" s="123"/>
    </row>
    <row r="21" spans="1:5" ht="15" customHeight="1">
      <c r="A21" s="77" t="s">
        <v>514</v>
      </c>
      <c r="B21" s="84" t="s">
        <v>319</v>
      </c>
      <c r="C21" s="123"/>
      <c r="D21" s="123"/>
      <c r="E21" s="123"/>
    </row>
    <row r="22" spans="1:5" ht="15" customHeight="1">
      <c r="A22" s="83"/>
      <c r="B22" s="123"/>
      <c r="C22" s="123"/>
      <c r="D22" s="123"/>
      <c r="E22" s="123"/>
    </row>
    <row r="23" spans="1:5" ht="27.75" customHeight="1">
      <c r="A23" s="287" t="s">
        <v>29</v>
      </c>
      <c r="B23" s="288" t="s">
        <v>32</v>
      </c>
      <c r="C23" s="123"/>
      <c r="D23" s="123"/>
      <c r="E23" s="123"/>
    </row>
    <row r="24" spans="1:5" ht="15" customHeight="1">
      <c r="A24" s="287"/>
      <c r="B24" s="123" t="s">
        <v>338</v>
      </c>
      <c r="C24" s="123"/>
      <c r="D24" s="123"/>
      <c r="E24" s="123"/>
    </row>
    <row r="25" spans="1:5" ht="15" customHeight="1">
      <c r="A25" s="287"/>
      <c r="B25" s="123" t="s">
        <v>358</v>
      </c>
      <c r="C25" s="123"/>
      <c r="D25" s="123"/>
      <c r="E25" s="123"/>
    </row>
    <row r="26" spans="1:5" ht="15" customHeight="1">
      <c r="A26" s="83"/>
      <c r="B26" s="123"/>
      <c r="C26" s="123"/>
      <c r="D26" s="123"/>
      <c r="E26" s="123"/>
    </row>
    <row r="27" spans="1:5" ht="15" customHeight="1">
      <c r="A27" s="83"/>
      <c r="B27" s="123"/>
      <c r="C27" s="123"/>
      <c r="D27" s="123"/>
      <c r="E27" s="123"/>
    </row>
    <row r="28" spans="1:5" ht="31.5" customHeight="1">
      <c r="A28" s="287" t="s">
        <v>30</v>
      </c>
      <c r="B28" s="288" t="s">
        <v>33</v>
      </c>
      <c r="C28" s="123"/>
      <c r="D28" s="123"/>
      <c r="E28" s="123"/>
    </row>
    <row r="29" spans="1:5" ht="15" customHeight="1">
      <c r="A29" s="287"/>
      <c r="B29" s="123"/>
      <c r="C29" s="123"/>
      <c r="D29" s="123"/>
      <c r="E29" s="123"/>
    </row>
    <row r="30" spans="1:5" ht="15" customHeight="1">
      <c r="A30" s="287"/>
      <c r="B30" s="123"/>
      <c r="C30" s="123"/>
      <c r="D30" s="123"/>
      <c r="E30" s="123"/>
    </row>
    <row r="31" spans="1:5" ht="15" customHeight="1">
      <c r="A31" s="83"/>
      <c r="B31" s="123"/>
      <c r="C31" s="123"/>
      <c r="D31" s="123"/>
      <c r="E31" s="123"/>
    </row>
    <row r="32" spans="1:5" ht="15" customHeight="1">
      <c r="A32" s="83"/>
      <c r="B32" s="123"/>
      <c r="C32" s="123"/>
      <c r="D32" s="123"/>
      <c r="E32" s="123"/>
    </row>
    <row r="33" spans="1:5" ht="15" customHeight="1">
      <c r="A33" s="287" t="s">
        <v>31</v>
      </c>
      <c r="B33" s="288"/>
      <c r="C33" s="123"/>
      <c r="D33" s="123"/>
      <c r="E33" s="123"/>
    </row>
    <row r="34" ht="15" customHeight="1"/>
    <row r="35" ht="15" customHeight="1"/>
    <row r="36" ht="15" customHeight="1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82">
      <selection activeCell="I75" sqref="I75"/>
    </sheetView>
  </sheetViews>
  <sheetFormatPr defaultColWidth="9.140625" defaultRowHeight="15"/>
  <cols>
    <col min="1" max="1" width="105.140625" style="0" customWidth="1"/>
    <col min="3" max="3" width="17.140625" style="277" customWidth="1"/>
    <col min="4" max="4" width="15.57421875" style="277" customWidth="1"/>
    <col min="5" max="5" width="18.140625" style="277" customWidth="1"/>
    <col min="6" max="6" width="17.7109375" style="277" customWidth="1"/>
  </cols>
  <sheetData>
    <row r="1" spans="1:6" ht="21" customHeight="1">
      <c r="A1" s="406" t="s">
        <v>833</v>
      </c>
      <c r="B1" s="407"/>
      <c r="C1" s="407"/>
      <c r="D1" s="407"/>
      <c r="E1" s="407"/>
      <c r="F1" s="402"/>
    </row>
    <row r="2" spans="1:6" ht="18.75" customHeight="1">
      <c r="A2" s="394" t="s">
        <v>778</v>
      </c>
      <c r="B2" s="399"/>
      <c r="C2" s="399"/>
      <c r="D2" s="399"/>
      <c r="E2" s="399"/>
      <c r="F2" s="402"/>
    </row>
    <row r="3" ht="18">
      <c r="A3" s="289"/>
    </row>
    <row r="4" spans="1:6" ht="14.25">
      <c r="A4" s="121" t="s">
        <v>68</v>
      </c>
      <c r="F4" s="290" t="s">
        <v>779</v>
      </c>
    </row>
    <row r="5" spans="1:6" ht="26.25">
      <c r="A5" s="2" t="s">
        <v>104</v>
      </c>
      <c r="B5" s="3" t="s">
        <v>105</v>
      </c>
      <c r="C5" s="291">
        <v>2020</v>
      </c>
      <c r="D5" s="291">
        <v>2021</v>
      </c>
      <c r="E5" s="291">
        <v>2022</v>
      </c>
      <c r="F5" s="292">
        <v>2023</v>
      </c>
    </row>
    <row r="6" spans="1:6" ht="14.25">
      <c r="A6" s="30" t="s">
        <v>106</v>
      </c>
      <c r="B6" s="31" t="s">
        <v>107</v>
      </c>
      <c r="C6" s="232">
        <v>1100000</v>
      </c>
      <c r="D6" s="293">
        <f>C6*101%</f>
        <v>1111000</v>
      </c>
      <c r="E6" s="293">
        <f>D6*101.5%</f>
        <v>1127665</v>
      </c>
      <c r="F6" s="122">
        <f>E6*101%</f>
        <v>1138941.65</v>
      </c>
    </row>
    <row r="7" spans="1:6" ht="14.25">
      <c r="A7" s="30" t="s">
        <v>108</v>
      </c>
      <c r="B7" s="32" t="s">
        <v>109</v>
      </c>
      <c r="C7" s="232"/>
      <c r="D7" s="293"/>
      <c r="E7" s="293"/>
      <c r="F7" s="122"/>
    </row>
    <row r="8" spans="1:6" ht="14.25">
      <c r="A8" s="30" t="s">
        <v>110</v>
      </c>
      <c r="B8" s="32" t="s">
        <v>111</v>
      </c>
      <c r="C8" s="232"/>
      <c r="D8" s="293"/>
      <c r="E8" s="293"/>
      <c r="F8" s="122"/>
    </row>
    <row r="9" spans="1:6" ht="14.25">
      <c r="A9" s="33" t="s">
        <v>112</v>
      </c>
      <c r="B9" s="32" t="s">
        <v>113</v>
      </c>
      <c r="C9" s="232"/>
      <c r="D9" s="293"/>
      <c r="E9" s="293"/>
      <c r="F9" s="122"/>
    </row>
    <row r="10" spans="1:6" ht="14.25">
      <c r="A10" s="33" t="s">
        <v>114</v>
      </c>
      <c r="B10" s="32" t="s">
        <v>115</v>
      </c>
      <c r="C10" s="232"/>
      <c r="D10" s="293"/>
      <c r="E10" s="293"/>
      <c r="F10" s="122"/>
    </row>
    <row r="11" spans="1:6" ht="14.25">
      <c r="A11" s="33" t="s">
        <v>116</v>
      </c>
      <c r="B11" s="32" t="s">
        <v>117</v>
      </c>
      <c r="C11" s="232"/>
      <c r="D11" s="293"/>
      <c r="E11" s="293"/>
      <c r="F11" s="122"/>
    </row>
    <row r="12" spans="1:6" ht="14.25">
      <c r="A12" s="33" t="s">
        <v>118</v>
      </c>
      <c r="B12" s="32" t="s">
        <v>119</v>
      </c>
      <c r="C12" s="232">
        <v>100000</v>
      </c>
      <c r="D12" s="293">
        <f>C12*101%</f>
        <v>101000</v>
      </c>
      <c r="E12" s="293">
        <f>D12*101.5%</f>
        <v>102514.99999999999</v>
      </c>
      <c r="F12" s="122">
        <f>E12*101%</f>
        <v>103540.14999999998</v>
      </c>
    </row>
    <row r="13" spans="1:6" ht="14.25">
      <c r="A13" s="33" t="s">
        <v>120</v>
      </c>
      <c r="B13" s="32" t="s">
        <v>121</v>
      </c>
      <c r="C13" s="232"/>
      <c r="D13" s="293"/>
      <c r="E13" s="293"/>
      <c r="F13" s="122"/>
    </row>
    <row r="14" spans="1:6" ht="14.25">
      <c r="A14" s="5" t="s">
        <v>122</v>
      </c>
      <c r="B14" s="32" t="s">
        <v>123</v>
      </c>
      <c r="C14" s="232"/>
      <c r="D14" s="293"/>
      <c r="E14" s="293"/>
      <c r="F14" s="122"/>
    </row>
    <row r="15" spans="1:6" ht="14.25">
      <c r="A15" s="5" t="s">
        <v>124</v>
      </c>
      <c r="B15" s="32" t="s">
        <v>125</v>
      </c>
      <c r="C15" s="232"/>
      <c r="D15" s="293"/>
      <c r="E15" s="293"/>
      <c r="F15" s="122"/>
    </row>
    <row r="16" spans="1:6" ht="14.25">
      <c r="A16" s="5" t="s">
        <v>126</v>
      </c>
      <c r="B16" s="32" t="s">
        <v>127</v>
      </c>
      <c r="C16" s="232"/>
      <c r="D16" s="293"/>
      <c r="E16" s="293"/>
      <c r="F16" s="122"/>
    </row>
    <row r="17" spans="1:6" ht="14.25">
      <c r="A17" s="5" t="s">
        <v>128</v>
      </c>
      <c r="B17" s="32" t="s">
        <v>129</v>
      </c>
      <c r="C17" s="232"/>
      <c r="D17" s="293"/>
      <c r="E17" s="293"/>
      <c r="F17" s="122"/>
    </row>
    <row r="18" spans="1:6" ht="14.25">
      <c r="A18" s="5" t="s">
        <v>469</v>
      </c>
      <c r="B18" s="32" t="s">
        <v>130</v>
      </c>
      <c r="C18" s="232"/>
      <c r="D18" s="293"/>
      <c r="E18" s="293"/>
      <c r="F18" s="122"/>
    </row>
    <row r="19" spans="1:6" ht="14.25">
      <c r="A19" s="34" t="s">
        <v>407</v>
      </c>
      <c r="B19" s="35" t="s">
        <v>131</v>
      </c>
      <c r="C19" s="232">
        <f>SUM(C6:C18)</f>
        <v>1200000</v>
      </c>
      <c r="D19" s="293">
        <f>C19*101%</f>
        <v>1212000</v>
      </c>
      <c r="E19" s="293">
        <f>D19*101.5%</f>
        <v>1230179.9999999998</v>
      </c>
      <c r="F19" s="122">
        <f>E19*101%</f>
        <v>1242481.7999999998</v>
      </c>
    </row>
    <row r="20" spans="1:6" ht="14.25">
      <c r="A20" s="5" t="s">
        <v>132</v>
      </c>
      <c r="B20" s="32" t="s">
        <v>133</v>
      </c>
      <c r="C20" s="232">
        <v>2100000</v>
      </c>
      <c r="D20" s="293">
        <f>C20*101%</f>
        <v>2121000</v>
      </c>
      <c r="E20" s="293">
        <f>D20*101.5%</f>
        <v>2152815</v>
      </c>
      <c r="F20" s="122">
        <f>E20*101%</f>
        <v>2174343.15</v>
      </c>
    </row>
    <row r="21" spans="1:6" ht="14.25">
      <c r="A21" s="5" t="s">
        <v>134</v>
      </c>
      <c r="B21" s="32" t="s">
        <v>135</v>
      </c>
      <c r="C21" s="232">
        <v>770000</v>
      </c>
      <c r="D21" s="293"/>
      <c r="E21" s="293"/>
      <c r="F21" s="122"/>
    </row>
    <row r="22" spans="1:6" ht="14.25">
      <c r="A22" s="6" t="s">
        <v>136</v>
      </c>
      <c r="B22" s="32" t="s">
        <v>137</v>
      </c>
      <c r="C22" s="232">
        <v>250000</v>
      </c>
      <c r="D22" s="293"/>
      <c r="E22" s="293"/>
      <c r="F22" s="122"/>
    </row>
    <row r="23" spans="1:6" ht="14.25">
      <c r="A23" s="7" t="s">
        <v>408</v>
      </c>
      <c r="B23" s="35" t="s">
        <v>138</v>
      </c>
      <c r="C23" s="232">
        <f>SUM(C20:C22)</f>
        <v>3120000</v>
      </c>
      <c r="D23" s="293">
        <f>C23*101%</f>
        <v>3151200</v>
      </c>
      <c r="E23" s="293">
        <f>D23*101.5%</f>
        <v>3198467.9999999995</v>
      </c>
      <c r="F23" s="122">
        <f>E23*101%</f>
        <v>3230452.6799999997</v>
      </c>
    </row>
    <row r="24" spans="1:6" ht="14.25">
      <c r="A24" s="55" t="s">
        <v>499</v>
      </c>
      <c r="B24" s="56" t="s">
        <v>139</v>
      </c>
      <c r="C24" s="232">
        <f>C19+C23</f>
        <v>4320000</v>
      </c>
      <c r="D24" s="293">
        <f>C24*101%</f>
        <v>4363200</v>
      </c>
      <c r="E24" s="293">
        <f>D24*101.5%</f>
        <v>4428648</v>
      </c>
      <c r="F24" s="122">
        <f>E24*101%</f>
        <v>4472934.48</v>
      </c>
    </row>
    <row r="25" spans="1:6" ht="14.25">
      <c r="A25" s="41" t="s">
        <v>470</v>
      </c>
      <c r="B25" s="56" t="s">
        <v>140</v>
      </c>
      <c r="C25" s="232">
        <v>875000</v>
      </c>
      <c r="D25" s="293">
        <f>C25*101%</f>
        <v>883750</v>
      </c>
      <c r="E25" s="293">
        <f>D25*101.5%</f>
        <v>897006.2499999999</v>
      </c>
      <c r="F25" s="122">
        <f>E25*101%</f>
        <v>905976.3124999999</v>
      </c>
    </row>
    <row r="26" spans="1:6" ht="14.25">
      <c r="A26" s="5" t="s">
        <v>141</v>
      </c>
      <c r="B26" s="32" t="s">
        <v>142</v>
      </c>
      <c r="C26" s="232"/>
      <c r="D26" s="293"/>
      <c r="E26" s="293"/>
      <c r="F26" s="122"/>
    </row>
    <row r="27" spans="1:6" ht="14.25">
      <c r="A27" s="5" t="s">
        <v>143</v>
      </c>
      <c r="B27" s="32" t="s">
        <v>144</v>
      </c>
      <c r="C27" s="232">
        <v>1328620</v>
      </c>
      <c r="D27" s="293">
        <f>C27*101%</f>
        <v>1341906.2</v>
      </c>
      <c r="E27" s="293">
        <f>D27*101.5%</f>
        <v>1362034.7929999998</v>
      </c>
      <c r="F27" s="122">
        <f>E27*101%</f>
        <v>1375655.1409299998</v>
      </c>
    </row>
    <row r="28" spans="1:6" ht="14.25">
      <c r="A28" s="5" t="s">
        <v>145</v>
      </c>
      <c r="B28" s="32" t="s">
        <v>146</v>
      </c>
      <c r="C28" s="232"/>
      <c r="D28" s="293"/>
      <c r="E28" s="293"/>
      <c r="F28" s="122"/>
    </row>
    <row r="29" spans="1:6" ht="14.25">
      <c r="A29" s="7" t="s">
        <v>409</v>
      </c>
      <c r="B29" s="35" t="s">
        <v>147</v>
      </c>
      <c r="C29" s="232">
        <f>SUM(C26:C28)</f>
        <v>1328620</v>
      </c>
      <c r="D29" s="293">
        <f>C29*101%</f>
        <v>1341906.2</v>
      </c>
      <c r="E29" s="293">
        <f>D29*101.5%</f>
        <v>1362034.7929999998</v>
      </c>
      <c r="F29" s="122">
        <f>E29*101%</f>
        <v>1375655.1409299998</v>
      </c>
    </row>
    <row r="30" spans="1:6" ht="14.25">
      <c r="A30" s="5" t="s">
        <v>148</v>
      </c>
      <c r="B30" s="32" t="s">
        <v>149</v>
      </c>
      <c r="C30" s="232"/>
      <c r="D30" s="293"/>
      <c r="E30" s="293"/>
      <c r="F30" s="122"/>
    </row>
    <row r="31" spans="1:6" ht="14.25">
      <c r="A31" s="5" t="s">
        <v>150</v>
      </c>
      <c r="B31" s="32" t="s">
        <v>151</v>
      </c>
      <c r="C31" s="232">
        <v>120000</v>
      </c>
      <c r="D31" s="293">
        <f>C31*101%</f>
        <v>121200</v>
      </c>
      <c r="E31" s="293">
        <f>D31*101.5%</f>
        <v>123017.99999999999</v>
      </c>
      <c r="F31" s="122">
        <f>E31*101%</f>
        <v>124248.18</v>
      </c>
    </row>
    <row r="32" spans="1:6" ht="15" customHeight="1">
      <c r="A32" s="7" t="s">
        <v>500</v>
      </c>
      <c r="B32" s="35" t="s">
        <v>152</v>
      </c>
      <c r="C32" s="232">
        <f>SUM(C30:C31)</f>
        <v>120000</v>
      </c>
      <c r="D32" s="293">
        <f>C32*101%</f>
        <v>121200</v>
      </c>
      <c r="E32" s="293">
        <f>D32*101.5%</f>
        <v>123017.99999999999</v>
      </c>
      <c r="F32" s="122">
        <f>E32*101%</f>
        <v>124248.18</v>
      </c>
    </row>
    <row r="33" spans="1:6" ht="14.25">
      <c r="A33" s="5" t="s">
        <v>153</v>
      </c>
      <c r="B33" s="32" t="s">
        <v>154</v>
      </c>
      <c r="C33" s="232">
        <v>1010000</v>
      </c>
      <c r="D33" s="293">
        <f>C33*101%</f>
        <v>1020100</v>
      </c>
      <c r="E33" s="293">
        <f>D33*101.5%</f>
        <v>1035401.4999999999</v>
      </c>
      <c r="F33" s="122">
        <f>E33*101%</f>
        <v>1045755.5149999999</v>
      </c>
    </row>
    <row r="34" spans="1:6" ht="14.25">
      <c r="A34" s="5" t="s">
        <v>155</v>
      </c>
      <c r="B34" s="32" t="s">
        <v>156</v>
      </c>
      <c r="C34" s="232"/>
      <c r="D34" s="293"/>
      <c r="E34" s="293"/>
      <c r="F34" s="122"/>
    </row>
    <row r="35" spans="1:6" ht="14.25">
      <c r="A35" s="5" t="s">
        <v>471</v>
      </c>
      <c r="B35" s="32" t="s">
        <v>157</v>
      </c>
      <c r="C35" s="232">
        <v>100000</v>
      </c>
      <c r="D35" s="293"/>
      <c r="E35" s="293"/>
      <c r="F35" s="122"/>
    </row>
    <row r="36" spans="1:6" ht="14.25">
      <c r="A36" s="5" t="s">
        <v>158</v>
      </c>
      <c r="B36" s="32" t="s">
        <v>159</v>
      </c>
      <c r="C36" s="232">
        <v>1390000</v>
      </c>
      <c r="D36" s="293">
        <f>C36*101%</f>
        <v>1403900</v>
      </c>
      <c r="E36" s="293">
        <f>D36*101.5%</f>
        <v>1424958.4999999998</v>
      </c>
      <c r="F36" s="122">
        <f>E36*101%</f>
        <v>1439208.0849999997</v>
      </c>
    </row>
    <row r="37" spans="1:6" ht="14.25">
      <c r="A37" s="10" t="s">
        <v>472</v>
      </c>
      <c r="B37" s="32" t="s">
        <v>160</v>
      </c>
      <c r="C37" s="232"/>
      <c r="D37" s="293"/>
      <c r="E37" s="293"/>
      <c r="F37" s="122"/>
    </row>
    <row r="38" spans="1:6" ht="14.25">
      <c r="A38" s="6" t="s">
        <v>161</v>
      </c>
      <c r="B38" s="32" t="s">
        <v>162</v>
      </c>
      <c r="C38" s="232"/>
      <c r="D38" s="293">
        <f>C38*101%</f>
        <v>0</v>
      </c>
      <c r="E38" s="293">
        <f>D38*101.5%</f>
        <v>0</v>
      </c>
      <c r="F38" s="122">
        <f>E38*101%</f>
        <v>0</v>
      </c>
    </row>
    <row r="39" spans="1:6" ht="14.25">
      <c r="A39" s="5" t="s">
        <v>473</v>
      </c>
      <c r="B39" s="32" t="s">
        <v>163</v>
      </c>
      <c r="C39" s="232">
        <v>2306000</v>
      </c>
      <c r="D39" s="293">
        <f>C39*101%</f>
        <v>2329060</v>
      </c>
      <c r="E39" s="293">
        <f>D39*101.5%</f>
        <v>2363995.9</v>
      </c>
      <c r="F39" s="122">
        <f>E39*101%</f>
        <v>2387635.8589999997</v>
      </c>
    </row>
    <row r="40" spans="1:6" ht="14.25">
      <c r="A40" s="7" t="s">
        <v>410</v>
      </c>
      <c r="B40" s="35" t="s">
        <v>164</v>
      </c>
      <c r="C40" s="232">
        <f>SUM(C33:C39)</f>
        <v>4806000</v>
      </c>
      <c r="D40" s="293">
        <f>C40*101%</f>
        <v>4854060</v>
      </c>
      <c r="E40" s="293">
        <f>D40*101.5%</f>
        <v>4926870.899999999</v>
      </c>
      <c r="F40" s="122">
        <f>E40*101%</f>
        <v>4976139.608999999</v>
      </c>
    </row>
    <row r="41" spans="1:6" ht="14.25">
      <c r="A41" s="5" t="s">
        <v>165</v>
      </c>
      <c r="B41" s="32" t="s">
        <v>166</v>
      </c>
      <c r="C41" s="232">
        <v>150000</v>
      </c>
      <c r="D41" s="293">
        <f>C41*101%</f>
        <v>151500</v>
      </c>
      <c r="E41" s="293">
        <f>D41*101.5%</f>
        <v>153772.49999999997</v>
      </c>
      <c r="F41" s="122">
        <f>E41*101%</f>
        <v>155310.22499999998</v>
      </c>
    </row>
    <row r="42" spans="1:6" ht="14.25">
      <c r="A42" s="5" t="s">
        <v>167</v>
      </c>
      <c r="B42" s="32" t="s">
        <v>168</v>
      </c>
      <c r="C42" s="232"/>
      <c r="D42" s="293"/>
      <c r="E42" s="293"/>
      <c r="F42" s="122"/>
    </row>
    <row r="43" spans="1:6" ht="14.25">
      <c r="A43" s="7" t="s">
        <v>411</v>
      </c>
      <c r="B43" s="35" t="s">
        <v>169</v>
      </c>
      <c r="C43" s="232">
        <f>SUM(C41:C42)</f>
        <v>150000</v>
      </c>
      <c r="D43" s="293">
        <f>C43*101%</f>
        <v>151500</v>
      </c>
      <c r="E43" s="293">
        <f>D43*101.5%</f>
        <v>153772.49999999997</v>
      </c>
      <c r="F43" s="122">
        <f>E43*101%</f>
        <v>155310.22499999998</v>
      </c>
    </row>
    <row r="44" spans="1:6" ht="14.25">
      <c r="A44" s="5" t="s">
        <v>170</v>
      </c>
      <c r="B44" s="32" t="s">
        <v>171</v>
      </c>
      <c r="C44" s="232">
        <v>1506000</v>
      </c>
      <c r="D44" s="293">
        <f>C44*101%</f>
        <v>1521060</v>
      </c>
      <c r="E44" s="293">
        <f>D44*101.5%</f>
        <v>1543875.9</v>
      </c>
      <c r="F44" s="122">
        <f>E44*101%</f>
        <v>1559314.659</v>
      </c>
    </row>
    <row r="45" spans="1:6" ht="14.25">
      <c r="A45" s="5" t="s">
        <v>172</v>
      </c>
      <c r="B45" s="32" t="s">
        <v>173</v>
      </c>
      <c r="C45" s="232">
        <v>470000</v>
      </c>
      <c r="D45" s="293"/>
      <c r="E45" s="293"/>
      <c r="F45" s="122"/>
    </row>
    <row r="46" spans="1:6" ht="14.25">
      <c r="A46" s="5" t="s">
        <v>474</v>
      </c>
      <c r="B46" s="32" t="s">
        <v>174</v>
      </c>
      <c r="C46" s="232"/>
      <c r="D46" s="293"/>
      <c r="E46" s="293"/>
      <c r="F46" s="122"/>
    </row>
    <row r="47" spans="1:6" ht="14.25">
      <c r="A47" s="5" t="s">
        <v>475</v>
      </c>
      <c r="B47" s="32" t="s">
        <v>175</v>
      </c>
      <c r="C47" s="232"/>
      <c r="D47" s="293"/>
      <c r="E47" s="293"/>
      <c r="F47" s="122"/>
    </row>
    <row r="48" spans="1:6" ht="14.25">
      <c r="A48" s="5" t="s">
        <v>176</v>
      </c>
      <c r="B48" s="32" t="s">
        <v>177</v>
      </c>
      <c r="C48" s="232">
        <v>100000</v>
      </c>
      <c r="D48" s="293"/>
      <c r="E48" s="293"/>
      <c r="F48" s="122"/>
    </row>
    <row r="49" spans="1:6" ht="14.25">
      <c r="A49" s="7" t="s">
        <v>412</v>
      </c>
      <c r="B49" s="35" t="s">
        <v>178</v>
      </c>
      <c r="C49" s="232">
        <f>SUM(C44:C48)</f>
        <v>2076000</v>
      </c>
      <c r="D49" s="293">
        <f>C49*101%</f>
        <v>2096760</v>
      </c>
      <c r="E49" s="293">
        <f>D49*101.5%</f>
        <v>2128211.4</v>
      </c>
      <c r="F49" s="122">
        <f>E49*101%</f>
        <v>2149493.514</v>
      </c>
    </row>
    <row r="50" spans="1:6" ht="14.25">
      <c r="A50" s="41" t="s">
        <v>413</v>
      </c>
      <c r="B50" s="56" t="s">
        <v>179</v>
      </c>
      <c r="C50" s="232">
        <f>C32+C40+C43+C49+C29</f>
        <v>8480620</v>
      </c>
      <c r="D50" s="293">
        <f>C50*101%</f>
        <v>8565426.2</v>
      </c>
      <c r="E50" s="293">
        <f>D50*101.5%</f>
        <v>8693907.592999998</v>
      </c>
      <c r="F50" s="122">
        <f>E50*101%</f>
        <v>8780846.668929998</v>
      </c>
    </row>
    <row r="51" spans="1:6" ht="14.25">
      <c r="A51" s="13" t="s">
        <v>180</v>
      </c>
      <c r="B51" s="32" t="s">
        <v>181</v>
      </c>
      <c r="C51" s="232"/>
      <c r="D51" s="293"/>
      <c r="E51" s="293"/>
      <c r="F51" s="122"/>
    </row>
    <row r="52" spans="1:6" ht="14.25">
      <c r="A52" s="13" t="s">
        <v>414</v>
      </c>
      <c r="B52" s="32" t="s">
        <v>182</v>
      </c>
      <c r="C52" s="232"/>
      <c r="D52" s="293"/>
      <c r="E52" s="293"/>
      <c r="F52" s="122"/>
    </row>
    <row r="53" spans="1:6" ht="14.25">
      <c r="A53" s="17" t="s">
        <v>476</v>
      </c>
      <c r="B53" s="32" t="s">
        <v>183</v>
      </c>
      <c r="C53" s="232"/>
      <c r="D53" s="293"/>
      <c r="E53" s="293"/>
      <c r="F53" s="122"/>
    </row>
    <row r="54" spans="1:6" ht="14.25">
      <c r="A54" s="17" t="s">
        <v>477</v>
      </c>
      <c r="B54" s="32" t="s">
        <v>184</v>
      </c>
      <c r="C54" s="232"/>
      <c r="D54" s="293"/>
      <c r="E54" s="293"/>
      <c r="F54" s="122"/>
    </row>
    <row r="55" spans="1:6" ht="14.25">
      <c r="A55" s="17" t="s">
        <v>478</v>
      </c>
      <c r="B55" s="32" t="s">
        <v>185</v>
      </c>
      <c r="C55" s="232"/>
      <c r="D55" s="293"/>
      <c r="E55" s="293"/>
      <c r="F55" s="122"/>
    </row>
    <row r="56" spans="1:6" ht="14.25">
      <c r="A56" s="13" t="s">
        <v>479</v>
      </c>
      <c r="B56" s="32" t="s">
        <v>186</v>
      </c>
      <c r="C56" s="232"/>
      <c r="D56" s="293"/>
      <c r="E56" s="293"/>
      <c r="F56" s="122"/>
    </row>
    <row r="57" spans="1:6" ht="14.25">
      <c r="A57" s="13" t="s">
        <v>480</v>
      </c>
      <c r="B57" s="32" t="s">
        <v>187</v>
      </c>
      <c r="C57" s="232"/>
      <c r="D57" s="293"/>
      <c r="E57" s="293"/>
      <c r="F57" s="122"/>
    </row>
    <row r="58" spans="1:6" ht="14.25">
      <c r="A58" s="13" t="s">
        <v>481</v>
      </c>
      <c r="B58" s="32" t="s">
        <v>188</v>
      </c>
      <c r="C58" s="232">
        <v>1393000</v>
      </c>
      <c r="D58" s="293">
        <f>C58*101%</f>
        <v>1406930</v>
      </c>
      <c r="E58" s="293">
        <f>D58*101.5%</f>
        <v>1428033.95</v>
      </c>
      <c r="F58" s="122">
        <f>E58*101%</f>
        <v>1442314.2895</v>
      </c>
    </row>
    <row r="59" spans="1:6" ht="14.25">
      <c r="A59" s="53" t="s">
        <v>443</v>
      </c>
      <c r="B59" s="56" t="s">
        <v>189</v>
      </c>
      <c r="C59" s="232">
        <v>1393000</v>
      </c>
      <c r="D59" s="232">
        <f>SUM(D51:D58)</f>
        <v>1406930</v>
      </c>
      <c r="E59" s="232">
        <f>SUM(E51:E58)</f>
        <v>1428033.95</v>
      </c>
      <c r="F59" s="232">
        <f>SUM(F51:F58)</f>
        <v>1442314.2895</v>
      </c>
    </row>
    <row r="60" spans="1:6" ht="14.25">
      <c r="A60" s="12" t="s">
        <v>482</v>
      </c>
      <c r="B60" s="32" t="s">
        <v>190</v>
      </c>
      <c r="C60" s="232"/>
      <c r="D60" s="293"/>
      <c r="E60" s="293"/>
      <c r="F60" s="122"/>
    </row>
    <row r="61" spans="1:6" ht="14.25">
      <c r="A61" s="12" t="s">
        <v>191</v>
      </c>
      <c r="B61" s="32" t="s">
        <v>192</v>
      </c>
      <c r="C61" s="232"/>
      <c r="D61" s="293">
        <f>C61*101%</f>
        <v>0</v>
      </c>
      <c r="E61" s="293">
        <f>D61*101.5%</f>
        <v>0</v>
      </c>
      <c r="F61" s="122">
        <f>E61*101%</f>
        <v>0</v>
      </c>
    </row>
    <row r="62" spans="1:6" ht="14.25">
      <c r="A62" s="12" t="s">
        <v>193</v>
      </c>
      <c r="B62" s="32" t="s">
        <v>194</v>
      </c>
      <c r="C62" s="232"/>
      <c r="D62" s="293"/>
      <c r="E62" s="293"/>
      <c r="F62" s="122"/>
    </row>
    <row r="63" spans="1:6" ht="14.25">
      <c r="A63" s="12" t="s">
        <v>444</v>
      </c>
      <c r="B63" s="32" t="s">
        <v>195</v>
      </c>
      <c r="C63" s="232"/>
      <c r="D63" s="293"/>
      <c r="E63" s="293"/>
      <c r="F63" s="122"/>
    </row>
    <row r="64" spans="1:6" ht="14.25">
      <c r="A64" s="12" t="s">
        <v>483</v>
      </c>
      <c r="B64" s="32" t="s">
        <v>196</v>
      </c>
      <c r="C64" s="232"/>
      <c r="D64" s="293"/>
      <c r="E64" s="293"/>
      <c r="F64" s="122"/>
    </row>
    <row r="65" spans="1:6" ht="14.25">
      <c r="A65" s="12" t="s">
        <v>446</v>
      </c>
      <c r="B65" s="32" t="s">
        <v>197</v>
      </c>
      <c r="C65" s="232">
        <v>1760000</v>
      </c>
      <c r="D65" s="293">
        <f>C65*101%</f>
        <v>1777600</v>
      </c>
      <c r="E65" s="293">
        <f>D65*101.5%</f>
        <v>1804263.9999999998</v>
      </c>
      <c r="F65" s="122">
        <f>E65*101%</f>
        <v>1822306.6399999997</v>
      </c>
    </row>
    <row r="66" spans="1:6" ht="14.25">
      <c r="A66" s="12" t="s">
        <v>484</v>
      </c>
      <c r="B66" s="32" t="s">
        <v>198</v>
      </c>
      <c r="C66" s="232"/>
      <c r="D66" s="293"/>
      <c r="E66" s="293"/>
      <c r="F66" s="122"/>
    </row>
    <row r="67" spans="1:6" ht="14.25">
      <c r="A67" s="12" t="s">
        <v>485</v>
      </c>
      <c r="B67" s="32" t="s">
        <v>199</v>
      </c>
      <c r="C67" s="232"/>
      <c r="D67" s="293"/>
      <c r="E67" s="293"/>
      <c r="F67" s="122"/>
    </row>
    <row r="68" spans="1:6" ht="14.25">
      <c r="A68" s="12" t="s">
        <v>200</v>
      </c>
      <c r="B68" s="32" t="s">
        <v>201</v>
      </c>
      <c r="C68" s="232"/>
      <c r="D68" s="293"/>
      <c r="E68" s="293"/>
      <c r="F68" s="122"/>
    </row>
    <row r="69" spans="1:6" ht="14.25">
      <c r="A69" s="20" t="s">
        <v>202</v>
      </c>
      <c r="B69" s="32" t="s">
        <v>203</v>
      </c>
      <c r="C69" s="232"/>
      <c r="D69" s="293"/>
      <c r="E69" s="293"/>
      <c r="F69" s="122"/>
    </row>
    <row r="70" spans="1:6" ht="14.25">
      <c r="A70" s="12" t="s">
        <v>486</v>
      </c>
      <c r="B70" s="32" t="s">
        <v>204</v>
      </c>
      <c r="C70" s="232">
        <v>60000</v>
      </c>
      <c r="D70" s="293">
        <f>C70*101%</f>
        <v>60600</v>
      </c>
      <c r="E70" s="293">
        <f>D70*101.5%</f>
        <v>61508.99999999999</v>
      </c>
      <c r="F70" s="122">
        <f>E70*101%</f>
        <v>62124.09</v>
      </c>
    </row>
    <row r="71" spans="1:6" ht="14.25">
      <c r="A71" s="20" t="s">
        <v>661</v>
      </c>
      <c r="B71" s="32" t="s">
        <v>205</v>
      </c>
      <c r="C71" s="232">
        <v>500000</v>
      </c>
      <c r="D71" s="293">
        <f>C71*101%</f>
        <v>505000</v>
      </c>
      <c r="E71" s="293">
        <f>D71*101.5%</f>
        <v>512574.99999999994</v>
      </c>
      <c r="F71" s="122">
        <f>E71*101%</f>
        <v>517700.74999999994</v>
      </c>
    </row>
    <row r="72" spans="1:6" ht="14.25">
      <c r="A72" s="20" t="s">
        <v>662</v>
      </c>
      <c r="B72" s="32" t="s">
        <v>205</v>
      </c>
      <c r="C72" s="232"/>
      <c r="D72" s="293"/>
      <c r="E72" s="293"/>
      <c r="F72" s="122"/>
    </row>
    <row r="73" spans="1:6" ht="14.25">
      <c r="A73" s="53" t="s">
        <v>449</v>
      </c>
      <c r="B73" s="56" t="s">
        <v>206</v>
      </c>
      <c r="C73" s="232">
        <v>2130000</v>
      </c>
      <c r="D73" s="293">
        <f>C73*101%</f>
        <v>2151300</v>
      </c>
      <c r="E73" s="293">
        <f>D73*101.5%</f>
        <v>2183569.5</v>
      </c>
      <c r="F73" s="122">
        <f>E73*101%</f>
        <v>2205405.195</v>
      </c>
    </row>
    <row r="74" spans="1:6" ht="15">
      <c r="A74" s="63" t="s">
        <v>69</v>
      </c>
      <c r="B74" s="63"/>
      <c r="C74" s="63">
        <f>C24+C50+C59+C73+C25</f>
        <v>17198620</v>
      </c>
      <c r="D74" s="294">
        <f>C74*101%</f>
        <v>17370606.2</v>
      </c>
      <c r="E74" s="294">
        <f>D74*101.5%</f>
        <v>17631165.292999998</v>
      </c>
      <c r="F74" s="294">
        <f>E74*101%</f>
        <v>17807476.945929997</v>
      </c>
    </row>
    <row r="75" spans="1:6" ht="14.25">
      <c r="A75" s="36" t="s">
        <v>207</v>
      </c>
      <c r="B75" s="32" t="s">
        <v>208</v>
      </c>
      <c r="C75" s="232"/>
      <c r="D75" s="293"/>
      <c r="E75" s="293"/>
      <c r="F75" s="122"/>
    </row>
    <row r="76" spans="1:6" ht="14.25">
      <c r="A76" s="36" t="s">
        <v>487</v>
      </c>
      <c r="B76" s="32" t="s">
        <v>209</v>
      </c>
      <c r="C76" s="232"/>
      <c r="D76" s="293"/>
      <c r="E76" s="293"/>
      <c r="F76" s="122"/>
    </row>
    <row r="77" spans="1:6" ht="14.25">
      <c r="A77" s="36" t="s">
        <v>210</v>
      </c>
      <c r="B77" s="32" t="s">
        <v>211</v>
      </c>
      <c r="C77" s="232"/>
      <c r="D77" s="293"/>
      <c r="E77" s="293"/>
      <c r="F77" s="122"/>
    </row>
    <row r="78" spans="1:6" ht="14.25">
      <c r="A78" s="36" t="s">
        <v>212</v>
      </c>
      <c r="B78" s="32" t="s">
        <v>213</v>
      </c>
      <c r="C78" s="232">
        <v>1640000</v>
      </c>
      <c r="D78" s="293">
        <f>C78*101%</f>
        <v>1656400</v>
      </c>
      <c r="E78" s="293">
        <f>D78*101.5%</f>
        <v>1681245.9999999998</v>
      </c>
      <c r="F78" s="122">
        <f>E78*101%</f>
        <v>1698058.4599999997</v>
      </c>
    </row>
    <row r="79" spans="1:6" ht="14.25">
      <c r="A79" s="6" t="s">
        <v>214</v>
      </c>
      <c r="B79" s="32" t="s">
        <v>215</v>
      </c>
      <c r="C79" s="232"/>
      <c r="D79" s="293"/>
      <c r="E79" s="293"/>
      <c r="F79" s="122"/>
    </row>
    <row r="80" spans="1:6" ht="14.25">
      <c r="A80" s="6" t="s">
        <v>216</v>
      </c>
      <c r="B80" s="32" t="s">
        <v>217</v>
      </c>
      <c r="C80" s="232"/>
      <c r="D80" s="293"/>
      <c r="E80" s="293"/>
      <c r="F80" s="122"/>
    </row>
    <row r="81" spans="1:6" ht="14.25">
      <c r="A81" s="6" t="s">
        <v>218</v>
      </c>
      <c r="B81" s="32" t="s">
        <v>219</v>
      </c>
      <c r="C81" s="232">
        <v>443500</v>
      </c>
      <c r="D81" s="293">
        <f>C81*101%</f>
        <v>447935</v>
      </c>
      <c r="E81" s="293">
        <f>D81*101.5%</f>
        <v>454654.02499999997</v>
      </c>
      <c r="F81" s="122">
        <f>E81*101%</f>
        <v>459200.56525</v>
      </c>
    </row>
    <row r="82" spans="1:6" ht="14.25">
      <c r="A82" s="54" t="s">
        <v>451</v>
      </c>
      <c r="B82" s="56" t="s">
        <v>220</v>
      </c>
      <c r="C82" s="232">
        <f>SUM(C75:C81)</f>
        <v>2083500</v>
      </c>
      <c r="D82" s="293">
        <f>C82*101%</f>
        <v>2104335</v>
      </c>
      <c r="E82" s="293">
        <f>D82*101.5%</f>
        <v>2135900.025</v>
      </c>
      <c r="F82" s="122">
        <f>E82*101%</f>
        <v>2157259.02525</v>
      </c>
    </row>
    <row r="83" spans="1:6" ht="14.25">
      <c r="A83" s="13" t="s">
        <v>221</v>
      </c>
      <c r="B83" s="32" t="s">
        <v>222</v>
      </c>
      <c r="C83" s="263">
        <v>14525892</v>
      </c>
      <c r="D83" s="293">
        <f>C83*101%</f>
        <v>14671150.92</v>
      </c>
      <c r="E83" s="293">
        <f>D83*101.5%</f>
        <v>14891218.183799999</v>
      </c>
      <c r="F83" s="122">
        <f>E83*101%</f>
        <v>15040130.365637999</v>
      </c>
    </row>
    <row r="84" spans="1:6" ht="14.25">
      <c r="A84" s="13" t="s">
        <v>223</v>
      </c>
      <c r="B84" s="32" t="s">
        <v>224</v>
      </c>
      <c r="C84" s="232"/>
      <c r="D84" s="293"/>
      <c r="E84" s="293"/>
      <c r="F84" s="122"/>
    </row>
    <row r="85" spans="1:6" ht="14.25">
      <c r="A85" s="13" t="s">
        <v>225</v>
      </c>
      <c r="B85" s="32" t="s">
        <v>226</v>
      </c>
      <c r="C85" s="232"/>
      <c r="D85" s="293"/>
      <c r="E85" s="293"/>
      <c r="F85" s="122"/>
    </row>
    <row r="86" spans="1:6" ht="14.25">
      <c r="A86" s="13" t="s">
        <v>227</v>
      </c>
      <c r="B86" s="32" t="s">
        <v>228</v>
      </c>
      <c r="C86" s="263">
        <v>3224690</v>
      </c>
      <c r="D86" s="293">
        <f>C86*101%</f>
        <v>3256936.9</v>
      </c>
      <c r="E86" s="293">
        <f>D86*101.5%</f>
        <v>3305790.9534999994</v>
      </c>
      <c r="F86" s="122">
        <f>E86*101%</f>
        <v>3338848.8630349995</v>
      </c>
    </row>
    <row r="87" spans="1:6" ht="14.25">
      <c r="A87" s="53" t="s">
        <v>452</v>
      </c>
      <c r="B87" s="56" t="s">
        <v>229</v>
      </c>
      <c r="C87" s="232">
        <f>SUM(C83:C86)</f>
        <v>17750582</v>
      </c>
      <c r="D87" s="293">
        <f>C87*101%</f>
        <v>17928087.82</v>
      </c>
      <c r="E87" s="293">
        <f>D87*101.5%</f>
        <v>18197009.1373</v>
      </c>
      <c r="F87" s="122">
        <f>E87*101%</f>
        <v>18378979.228673</v>
      </c>
    </row>
    <row r="88" spans="1:6" ht="14.25">
      <c r="A88" s="13" t="s">
        <v>230</v>
      </c>
      <c r="B88" s="32" t="s">
        <v>231</v>
      </c>
      <c r="C88" s="232"/>
      <c r="D88" s="293"/>
      <c r="E88" s="293"/>
      <c r="F88" s="122"/>
    </row>
    <row r="89" spans="1:6" ht="14.25">
      <c r="A89" s="13" t="s">
        <v>488</v>
      </c>
      <c r="B89" s="32" t="s">
        <v>232</v>
      </c>
      <c r="C89" s="232"/>
      <c r="D89" s="293"/>
      <c r="E89" s="293"/>
      <c r="F89" s="122"/>
    </row>
    <row r="90" spans="1:6" ht="14.25">
      <c r="A90" s="13" t="s">
        <v>489</v>
      </c>
      <c r="B90" s="32" t="s">
        <v>233</v>
      </c>
      <c r="C90" s="232"/>
      <c r="D90" s="293"/>
      <c r="E90" s="293"/>
      <c r="F90" s="122"/>
    </row>
    <row r="91" spans="1:6" ht="14.25">
      <c r="A91" s="13" t="s">
        <v>490</v>
      </c>
      <c r="B91" s="32" t="s">
        <v>234</v>
      </c>
      <c r="C91" s="232"/>
      <c r="D91" s="293"/>
      <c r="E91" s="293"/>
      <c r="F91" s="122"/>
    </row>
    <row r="92" spans="1:6" ht="14.25">
      <c r="A92" s="13" t="s">
        <v>491</v>
      </c>
      <c r="B92" s="32" t="s">
        <v>235</v>
      </c>
      <c r="C92" s="232"/>
      <c r="D92" s="293"/>
      <c r="E92" s="293"/>
      <c r="F92" s="122"/>
    </row>
    <row r="93" spans="1:6" ht="14.25">
      <c r="A93" s="13" t="s">
        <v>492</v>
      </c>
      <c r="B93" s="32" t="s">
        <v>236</v>
      </c>
      <c r="C93" s="232"/>
      <c r="D93" s="293"/>
      <c r="E93" s="293"/>
      <c r="F93" s="122"/>
    </row>
    <row r="94" spans="1:6" ht="14.25">
      <c r="A94" s="13" t="s">
        <v>237</v>
      </c>
      <c r="B94" s="32" t="s">
        <v>238</v>
      </c>
      <c r="C94" s="232"/>
      <c r="D94" s="293"/>
      <c r="E94" s="293"/>
      <c r="F94" s="122"/>
    </row>
    <row r="95" spans="1:6" ht="14.25">
      <c r="A95" s="13" t="s">
        <v>493</v>
      </c>
      <c r="B95" s="32" t="s">
        <v>239</v>
      </c>
      <c r="C95" s="232"/>
      <c r="D95" s="293"/>
      <c r="E95" s="293"/>
      <c r="F95" s="122"/>
    </row>
    <row r="96" spans="1:6" ht="14.25">
      <c r="A96" s="53" t="s">
        <v>453</v>
      </c>
      <c r="B96" s="56" t="s">
        <v>240</v>
      </c>
      <c r="C96" s="232">
        <v>0</v>
      </c>
      <c r="D96" s="293"/>
      <c r="E96" s="293"/>
      <c r="F96" s="122"/>
    </row>
    <row r="97" spans="1:6" ht="15">
      <c r="A97" s="63" t="s">
        <v>70</v>
      </c>
      <c r="B97" s="63"/>
      <c r="C97" s="294">
        <f>C82+C87+C96</f>
        <v>19834082</v>
      </c>
      <c r="D97" s="294">
        <f>C97*101%</f>
        <v>20032422.82</v>
      </c>
      <c r="E97" s="294">
        <f>D97*101.5%</f>
        <v>20332909.162299998</v>
      </c>
      <c r="F97" s="294">
        <f>E97*101%</f>
        <v>20536238.253923</v>
      </c>
    </row>
    <row r="98" spans="1:6" ht="15">
      <c r="A98" s="37" t="s">
        <v>501</v>
      </c>
      <c r="B98" s="38" t="s">
        <v>241</v>
      </c>
      <c r="C98" s="295">
        <f>C97+C74</f>
        <v>37032702</v>
      </c>
      <c r="D98" s="295">
        <f>C98*101%</f>
        <v>37403029.02</v>
      </c>
      <c r="E98" s="295">
        <f>D98*101.5%</f>
        <v>37964074.4553</v>
      </c>
      <c r="F98" s="295">
        <f>E98*101%</f>
        <v>38343715.199853</v>
      </c>
    </row>
    <row r="99" spans="1:25" ht="14.25">
      <c r="A99" s="13" t="s">
        <v>494</v>
      </c>
      <c r="B99" s="5" t="s">
        <v>242</v>
      </c>
      <c r="C99" s="234"/>
      <c r="D99" s="293">
        <f aca="true" t="shared" si="0" ref="D99:D122">C99*101%</f>
        <v>0</v>
      </c>
      <c r="E99" s="293">
        <f aca="true" t="shared" si="1" ref="E99:E122">D99*101.5%</f>
        <v>0</v>
      </c>
      <c r="F99" s="122">
        <f aca="true" t="shared" si="2" ref="F99:F122">E99*101%</f>
        <v>0</v>
      </c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5"/>
      <c r="Y99" s="25"/>
    </row>
    <row r="100" spans="1:25" ht="14.25">
      <c r="A100" s="13" t="s">
        <v>245</v>
      </c>
      <c r="B100" s="5" t="s">
        <v>246</v>
      </c>
      <c r="C100" s="234"/>
      <c r="D100" s="293">
        <f t="shared" si="0"/>
        <v>0</v>
      </c>
      <c r="E100" s="293">
        <f t="shared" si="1"/>
        <v>0</v>
      </c>
      <c r="F100" s="122">
        <f t="shared" si="2"/>
        <v>0</v>
      </c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5"/>
      <c r="Y100" s="25"/>
    </row>
    <row r="101" spans="1:25" ht="14.25">
      <c r="A101" s="13" t="s">
        <v>495</v>
      </c>
      <c r="B101" s="5" t="s">
        <v>247</v>
      </c>
      <c r="C101" s="234"/>
      <c r="D101" s="293">
        <f t="shared" si="0"/>
        <v>0</v>
      </c>
      <c r="E101" s="293">
        <f t="shared" si="1"/>
        <v>0</v>
      </c>
      <c r="F101" s="122">
        <f t="shared" si="2"/>
        <v>0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5"/>
      <c r="Y101" s="25"/>
    </row>
    <row r="102" spans="1:25" ht="14.25">
      <c r="A102" s="15" t="s">
        <v>458</v>
      </c>
      <c r="B102" s="7" t="s">
        <v>249</v>
      </c>
      <c r="C102" s="236"/>
      <c r="D102" s="293">
        <f t="shared" si="0"/>
        <v>0</v>
      </c>
      <c r="E102" s="293">
        <f t="shared" si="1"/>
        <v>0</v>
      </c>
      <c r="F102" s="122">
        <f t="shared" si="2"/>
        <v>0</v>
      </c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5"/>
      <c r="Y102" s="25"/>
    </row>
    <row r="103" spans="1:25" ht="14.25">
      <c r="A103" s="39" t="s">
        <v>496</v>
      </c>
      <c r="B103" s="5" t="s">
        <v>250</v>
      </c>
      <c r="C103" s="238"/>
      <c r="D103" s="293">
        <f t="shared" si="0"/>
        <v>0</v>
      </c>
      <c r="E103" s="293">
        <f t="shared" si="1"/>
        <v>0</v>
      </c>
      <c r="F103" s="122">
        <f t="shared" si="2"/>
        <v>0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5"/>
      <c r="Y103" s="25"/>
    </row>
    <row r="104" spans="1:25" ht="14.25">
      <c r="A104" s="39" t="s">
        <v>464</v>
      </c>
      <c r="B104" s="5" t="s">
        <v>253</v>
      </c>
      <c r="C104" s="238"/>
      <c r="D104" s="293">
        <f t="shared" si="0"/>
        <v>0</v>
      </c>
      <c r="E104" s="293">
        <f t="shared" si="1"/>
        <v>0</v>
      </c>
      <c r="F104" s="122">
        <f t="shared" si="2"/>
        <v>0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5"/>
      <c r="Y104" s="25"/>
    </row>
    <row r="105" spans="1:25" ht="14.25">
      <c r="A105" s="13" t="s">
        <v>254</v>
      </c>
      <c r="B105" s="5" t="s">
        <v>255</v>
      </c>
      <c r="C105" s="234"/>
      <c r="D105" s="293">
        <f t="shared" si="0"/>
        <v>0</v>
      </c>
      <c r="E105" s="293">
        <f t="shared" si="1"/>
        <v>0</v>
      </c>
      <c r="F105" s="122">
        <f t="shared" si="2"/>
        <v>0</v>
      </c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5"/>
      <c r="Y105" s="25"/>
    </row>
    <row r="106" spans="1:25" ht="14.25">
      <c r="A106" s="13" t="s">
        <v>497</v>
      </c>
      <c r="B106" s="5" t="s">
        <v>256</v>
      </c>
      <c r="C106" s="234"/>
      <c r="D106" s="293">
        <f t="shared" si="0"/>
        <v>0</v>
      </c>
      <c r="E106" s="293">
        <f t="shared" si="1"/>
        <v>0</v>
      </c>
      <c r="F106" s="122">
        <f t="shared" si="2"/>
        <v>0</v>
      </c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5"/>
      <c r="Y106" s="25"/>
    </row>
    <row r="107" spans="1:25" ht="14.25">
      <c r="A107" s="14" t="s">
        <v>461</v>
      </c>
      <c r="B107" s="7" t="s">
        <v>257</v>
      </c>
      <c r="C107" s="240"/>
      <c r="D107" s="293">
        <f t="shared" si="0"/>
        <v>0</v>
      </c>
      <c r="E107" s="293">
        <f t="shared" si="1"/>
        <v>0</v>
      </c>
      <c r="F107" s="122">
        <f t="shared" si="2"/>
        <v>0</v>
      </c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5"/>
      <c r="Y107" s="25"/>
    </row>
    <row r="108" spans="1:25" ht="14.25">
      <c r="A108" s="39" t="s">
        <v>258</v>
      </c>
      <c r="B108" s="5" t="s">
        <v>259</v>
      </c>
      <c r="C108" s="238"/>
      <c r="D108" s="293">
        <f t="shared" si="0"/>
        <v>0</v>
      </c>
      <c r="E108" s="293">
        <f t="shared" si="1"/>
        <v>0</v>
      </c>
      <c r="F108" s="122">
        <f t="shared" si="2"/>
        <v>0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5"/>
      <c r="Y108" s="25"/>
    </row>
    <row r="109" spans="1:25" ht="14.25">
      <c r="A109" s="39" t="s">
        <v>260</v>
      </c>
      <c r="B109" s="5" t="s">
        <v>261</v>
      </c>
      <c r="C109" s="238">
        <v>590348</v>
      </c>
      <c r="D109" s="293">
        <f t="shared" si="0"/>
        <v>596251.48</v>
      </c>
      <c r="E109" s="293">
        <f t="shared" si="1"/>
        <v>605195.2521999999</v>
      </c>
      <c r="F109" s="122">
        <f t="shared" si="2"/>
        <v>611247.2047219998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5"/>
      <c r="Y109" s="25"/>
    </row>
    <row r="110" spans="1:25" ht="14.25">
      <c r="A110" s="14" t="s">
        <v>262</v>
      </c>
      <c r="B110" s="7" t="s">
        <v>263</v>
      </c>
      <c r="C110" s="238">
        <f>SUM(C108:C109)</f>
        <v>590348</v>
      </c>
      <c r="D110" s="293">
        <f t="shared" si="0"/>
        <v>596251.48</v>
      </c>
      <c r="E110" s="293">
        <f t="shared" si="1"/>
        <v>605195.2521999999</v>
      </c>
      <c r="F110" s="122">
        <f t="shared" si="2"/>
        <v>611247.2047219998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5"/>
      <c r="Y110" s="25"/>
    </row>
    <row r="111" spans="1:25" ht="14.25">
      <c r="A111" s="39" t="s">
        <v>264</v>
      </c>
      <c r="B111" s="5" t="s">
        <v>265</v>
      </c>
      <c r="C111" s="238"/>
      <c r="D111" s="293">
        <f t="shared" si="0"/>
        <v>0</v>
      </c>
      <c r="E111" s="293">
        <f t="shared" si="1"/>
        <v>0</v>
      </c>
      <c r="F111" s="122">
        <f t="shared" si="2"/>
        <v>0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5"/>
      <c r="Y111" s="25"/>
    </row>
    <row r="112" spans="1:25" ht="14.25">
      <c r="A112" s="39" t="s">
        <v>266</v>
      </c>
      <c r="B112" s="5" t="s">
        <v>267</v>
      </c>
      <c r="C112" s="238"/>
      <c r="D112" s="293">
        <f t="shared" si="0"/>
        <v>0</v>
      </c>
      <c r="E112" s="293">
        <f t="shared" si="1"/>
        <v>0</v>
      </c>
      <c r="F112" s="122">
        <f t="shared" si="2"/>
        <v>0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5"/>
      <c r="Y112" s="25"/>
    </row>
    <row r="113" spans="1:25" ht="14.25">
      <c r="A113" s="39" t="s">
        <v>268</v>
      </c>
      <c r="B113" s="5" t="s">
        <v>269</v>
      </c>
      <c r="C113" s="238"/>
      <c r="D113" s="293">
        <f t="shared" si="0"/>
        <v>0</v>
      </c>
      <c r="E113" s="293">
        <f t="shared" si="1"/>
        <v>0</v>
      </c>
      <c r="F113" s="122">
        <f t="shared" si="2"/>
        <v>0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5"/>
      <c r="Y113" s="25"/>
    </row>
    <row r="114" spans="1:25" ht="14.25">
      <c r="A114" s="40" t="s">
        <v>462</v>
      </c>
      <c r="B114" s="41" t="s">
        <v>270</v>
      </c>
      <c r="C114" s="240"/>
      <c r="D114" s="293">
        <f t="shared" si="0"/>
        <v>0</v>
      </c>
      <c r="E114" s="293">
        <f t="shared" si="1"/>
        <v>0</v>
      </c>
      <c r="F114" s="122">
        <f t="shared" si="2"/>
        <v>0</v>
      </c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5"/>
      <c r="Y114" s="25"/>
    </row>
    <row r="115" spans="1:25" ht="14.25">
      <c r="A115" s="39" t="s">
        <v>271</v>
      </c>
      <c r="B115" s="5" t="s">
        <v>272</v>
      </c>
      <c r="C115" s="238"/>
      <c r="D115" s="293">
        <f t="shared" si="0"/>
        <v>0</v>
      </c>
      <c r="E115" s="293">
        <f t="shared" si="1"/>
        <v>0</v>
      </c>
      <c r="F115" s="122">
        <f t="shared" si="2"/>
        <v>0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5"/>
      <c r="Y115" s="25"/>
    </row>
    <row r="116" spans="1:25" ht="14.25">
      <c r="A116" s="13" t="s">
        <v>273</v>
      </c>
      <c r="B116" s="5" t="s">
        <v>274</v>
      </c>
      <c r="C116" s="234"/>
      <c r="D116" s="293">
        <f t="shared" si="0"/>
        <v>0</v>
      </c>
      <c r="E116" s="293">
        <f t="shared" si="1"/>
        <v>0</v>
      </c>
      <c r="F116" s="122">
        <f t="shared" si="2"/>
        <v>0</v>
      </c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5"/>
      <c r="Y116" s="25"/>
    </row>
    <row r="117" spans="1:25" ht="14.25">
      <c r="A117" s="39" t="s">
        <v>498</v>
      </c>
      <c r="B117" s="5" t="s">
        <v>275</v>
      </c>
      <c r="C117" s="238"/>
      <c r="D117" s="293">
        <f t="shared" si="0"/>
        <v>0</v>
      </c>
      <c r="E117" s="293">
        <f t="shared" si="1"/>
        <v>0</v>
      </c>
      <c r="F117" s="122">
        <f t="shared" si="2"/>
        <v>0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5"/>
      <c r="Y117" s="25"/>
    </row>
    <row r="118" spans="1:25" ht="14.25">
      <c r="A118" s="39" t="s">
        <v>467</v>
      </c>
      <c r="B118" s="5" t="s">
        <v>276</v>
      </c>
      <c r="C118" s="238"/>
      <c r="D118" s="293">
        <f t="shared" si="0"/>
        <v>0</v>
      </c>
      <c r="E118" s="293">
        <f t="shared" si="1"/>
        <v>0</v>
      </c>
      <c r="F118" s="122">
        <f t="shared" si="2"/>
        <v>0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5"/>
      <c r="Y118" s="25"/>
    </row>
    <row r="119" spans="1:25" ht="14.25">
      <c r="A119" s="40" t="s">
        <v>468</v>
      </c>
      <c r="B119" s="41" t="s">
        <v>280</v>
      </c>
      <c r="C119" s="240"/>
      <c r="D119" s="293">
        <f t="shared" si="0"/>
        <v>0</v>
      </c>
      <c r="E119" s="293">
        <f t="shared" si="1"/>
        <v>0</v>
      </c>
      <c r="F119" s="122">
        <f t="shared" si="2"/>
        <v>0</v>
      </c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5"/>
      <c r="Y119" s="25"/>
    </row>
    <row r="120" spans="1:25" ht="14.25">
      <c r="A120" s="13" t="s">
        <v>281</v>
      </c>
      <c r="B120" s="5" t="s">
        <v>282</v>
      </c>
      <c r="C120" s="234"/>
      <c r="D120" s="293">
        <f t="shared" si="0"/>
        <v>0</v>
      </c>
      <c r="E120" s="293">
        <f t="shared" si="1"/>
        <v>0</v>
      </c>
      <c r="F120" s="122">
        <f t="shared" si="2"/>
        <v>0</v>
      </c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5"/>
      <c r="Y120" s="25"/>
    </row>
    <row r="121" spans="1:25" ht="15">
      <c r="A121" s="42" t="s">
        <v>502</v>
      </c>
      <c r="B121" s="43" t="s">
        <v>283</v>
      </c>
      <c r="C121" s="244">
        <f>C102+C107+C110+C119</f>
        <v>590348</v>
      </c>
      <c r="D121" s="296">
        <f t="shared" si="0"/>
        <v>596251.48</v>
      </c>
      <c r="E121" s="296">
        <f t="shared" si="1"/>
        <v>605195.2521999999</v>
      </c>
      <c r="F121" s="296">
        <f t="shared" si="2"/>
        <v>611247.2047219998</v>
      </c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5"/>
      <c r="Y121" s="25"/>
    </row>
    <row r="122" spans="1:25" ht="15">
      <c r="A122" s="297" t="s">
        <v>539</v>
      </c>
      <c r="B122" s="48"/>
      <c r="C122" s="245">
        <f>C98+C121</f>
        <v>37623050</v>
      </c>
      <c r="D122" s="316">
        <f t="shared" si="0"/>
        <v>37999280.5</v>
      </c>
      <c r="E122" s="316">
        <f t="shared" si="1"/>
        <v>38569269.707499996</v>
      </c>
      <c r="F122" s="316">
        <f t="shared" si="2"/>
        <v>38954962.404575</v>
      </c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</row>
    <row r="123" spans="2:25" ht="14.25">
      <c r="B123" s="25"/>
      <c r="C123" s="298"/>
      <c r="D123" s="298"/>
      <c r="E123" s="298"/>
      <c r="F123" s="298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</row>
    <row r="124" spans="2:25" ht="14.25">
      <c r="B124" s="25"/>
      <c r="C124" s="298"/>
      <c r="D124" s="298"/>
      <c r="E124" s="298"/>
      <c r="F124" s="298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</row>
    <row r="125" spans="2:25" ht="14.25">
      <c r="B125" s="25"/>
      <c r="C125" s="298"/>
      <c r="D125" s="298"/>
      <c r="E125" s="298"/>
      <c r="F125" s="298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</row>
    <row r="126" spans="2:25" ht="14.25">
      <c r="B126" s="25"/>
      <c r="C126" s="298"/>
      <c r="D126" s="298"/>
      <c r="E126" s="298"/>
      <c r="F126" s="298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</row>
    <row r="127" spans="2:25" ht="14.25">
      <c r="B127" s="25"/>
      <c r="C127" s="298"/>
      <c r="D127" s="298"/>
      <c r="E127" s="298"/>
      <c r="F127" s="298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</row>
    <row r="128" spans="2:25" ht="14.25">
      <c r="B128" s="25"/>
      <c r="C128" s="298"/>
      <c r="D128" s="298"/>
      <c r="E128" s="298"/>
      <c r="F128" s="298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</row>
    <row r="129" spans="2:25" ht="14.25">
      <c r="B129" s="25"/>
      <c r="C129" s="298"/>
      <c r="D129" s="298"/>
      <c r="E129" s="298"/>
      <c r="F129" s="298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</row>
    <row r="130" spans="2:25" ht="14.25">
      <c r="B130" s="25"/>
      <c r="C130" s="298"/>
      <c r="D130" s="298"/>
      <c r="E130" s="298"/>
      <c r="F130" s="298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</row>
    <row r="131" spans="2:25" ht="14.25">
      <c r="B131" s="25"/>
      <c r="C131" s="298"/>
      <c r="D131" s="298"/>
      <c r="E131" s="298"/>
      <c r="F131" s="298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</row>
    <row r="132" spans="2:25" ht="14.25">
      <c r="B132" s="25"/>
      <c r="C132" s="298"/>
      <c r="D132" s="298"/>
      <c r="E132" s="298"/>
      <c r="F132" s="298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</row>
    <row r="133" spans="2:25" ht="14.25">
      <c r="B133" s="25"/>
      <c r="C133" s="298"/>
      <c r="D133" s="298"/>
      <c r="E133" s="298"/>
      <c r="F133" s="298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</row>
    <row r="134" spans="2:25" ht="14.25">
      <c r="B134" s="25"/>
      <c r="C134" s="298"/>
      <c r="D134" s="298"/>
      <c r="E134" s="298"/>
      <c r="F134" s="298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</row>
    <row r="135" spans="2:25" ht="14.25">
      <c r="B135" s="25"/>
      <c r="C135" s="298"/>
      <c r="D135" s="298"/>
      <c r="E135" s="298"/>
      <c r="F135" s="298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</row>
    <row r="136" spans="2:25" ht="14.25">
      <c r="B136" s="25"/>
      <c r="C136" s="298"/>
      <c r="D136" s="298"/>
      <c r="E136" s="298"/>
      <c r="F136" s="298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</row>
    <row r="137" spans="2:25" ht="14.25">
      <c r="B137" s="25"/>
      <c r="C137" s="298"/>
      <c r="D137" s="298"/>
      <c r="E137" s="298"/>
      <c r="F137" s="298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</row>
    <row r="138" spans="2:25" ht="14.25">
      <c r="B138" s="25"/>
      <c r="C138" s="298"/>
      <c r="D138" s="298"/>
      <c r="E138" s="298"/>
      <c r="F138" s="298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</row>
    <row r="139" spans="2:25" ht="14.25">
      <c r="B139" s="25"/>
      <c r="C139" s="298"/>
      <c r="D139" s="298"/>
      <c r="E139" s="298"/>
      <c r="F139" s="298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</row>
    <row r="140" spans="2:25" ht="14.25">
      <c r="B140" s="25"/>
      <c r="C140" s="298"/>
      <c r="D140" s="298"/>
      <c r="E140" s="298"/>
      <c r="F140" s="298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</row>
    <row r="141" spans="2:25" ht="14.25">
      <c r="B141" s="25"/>
      <c r="C141" s="298"/>
      <c r="D141" s="298"/>
      <c r="E141" s="298"/>
      <c r="F141" s="298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</row>
    <row r="142" spans="2:25" ht="14.25">
      <c r="B142" s="25"/>
      <c r="C142" s="298"/>
      <c r="D142" s="298"/>
      <c r="E142" s="298"/>
      <c r="F142" s="298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</row>
    <row r="143" spans="2:25" ht="14.25">
      <c r="B143" s="25"/>
      <c r="C143" s="298"/>
      <c r="D143" s="298"/>
      <c r="E143" s="298"/>
      <c r="F143" s="298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</row>
    <row r="144" spans="2:25" ht="14.25">
      <c r="B144" s="25"/>
      <c r="C144" s="298"/>
      <c r="D144" s="298"/>
      <c r="E144" s="298"/>
      <c r="F144" s="298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</row>
    <row r="145" spans="2:25" ht="14.25">
      <c r="B145" s="25"/>
      <c r="C145" s="298"/>
      <c r="D145" s="298"/>
      <c r="E145" s="298"/>
      <c r="F145" s="298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</row>
    <row r="146" spans="2:25" ht="14.25">
      <c r="B146" s="25"/>
      <c r="C146" s="298"/>
      <c r="D146" s="298"/>
      <c r="E146" s="298"/>
      <c r="F146" s="298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</row>
    <row r="147" spans="2:25" ht="14.25">
      <c r="B147" s="25"/>
      <c r="C147" s="298"/>
      <c r="D147" s="298"/>
      <c r="E147" s="298"/>
      <c r="F147" s="298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8" spans="2:25" ht="14.25">
      <c r="B148" s="25"/>
      <c r="C148" s="298"/>
      <c r="D148" s="298"/>
      <c r="E148" s="298"/>
      <c r="F148" s="298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</row>
    <row r="149" spans="2:25" ht="14.25">
      <c r="B149" s="25"/>
      <c r="C149" s="298"/>
      <c r="D149" s="298"/>
      <c r="E149" s="298"/>
      <c r="F149" s="298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</row>
    <row r="150" spans="2:25" ht="14.25">
      <c r="B150" s="25"/>
      <c r="C150" s="298"/>
      <c r="D150" s="298"/>
      <c r="E150" s="298"/>
      <c r="F150" s="298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</row>
    <row r="151" spans="2:25" ht="14.25">
      <c r="B151" s="25"/>
      <c r="C151" s="298"/>
      <c r="D151" s="298"/>
      <c r="E151" s="298"/>
      <c r="F151" s="298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</row>
    <row r="152" spans="2:25" ht="14.25">
      <c r="B152" s="25"/>
      <c r="C152" s="298"/>
      <c r="D152" s="298"/>
      <c r="E152" s="298"/>
      <c r="F152" s="298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</row>
    <row r="153" spans="2:25" ht="14.25">
      <c r="B153" s="25"/>
      <c r="C153" s="298"/>
      <c r="D153" s="298"/>
      <c r="E153" s="298"/>
      <c r="F153" s="298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</row>
    <row r="154" spans="2:25" ht="14.25">
      <c r="B154" s="25"/>
      <c r="C154" s="298"/>
      <c r="D154" s="298"/>
      <c r="E154" s="298"/>
      <c r="F154" s="298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</row>
    <row r="155" spans="2:25" ht="14.25">
      <c r="B155" s="25"/>
      <c r="C155" s="298"/>
      <c r="D155" s="298"/>
      <c r="E155" s="298"/>
      <c r="F155" s="298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</row>
    <row r="156" spans="2:25" ht="14.25">
      <c r="B156" s="25"/>
      <c r="C156" s="298"/>
      <c r="D156" s="298"/>
      <c r="E156" s="298"/>
      <c r="F156" s="298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</row>
    <row r="157" spans="2:25" ht="14.25">
      <c r="B157" s="25"/>
      <c r="C157" s="298"/>
      <c r="D157" s="298"/>
      <c r="E157" s="298"/>
      <c r="F157" s="298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</row>
    <row r="158" spans="2:25" ht="14.25">
      <c r="B158" s="25"/>
      <c r="C158" s="298"/>
      <c r="D158" s="298"/>
      <c r="E158" s="298"/>
      <c r="F158" s="298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</row>
    <row r="159" spans="2:25" ht="14.25">
      <c r="B159" s="25"/>
      <c r="C159" s="298"/>
      <c r="D159" s="298"/>
      <c r="E159" s="298"/>
      <c r="F159" s="298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</row>
    <row r="160" spans="2:25" ht="14.25">
      <c r="B160" s="25"/>
      <c r="C160" s="298"/>
      <c r="D160" s="298"/>
      <c r="E160" s="298"/>
      <c r="F160" s="298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</row>
    <row r="161" spans="2:25" ht="14.25">
      <c r="B161" s="25"/>
      <c r="C161" s="298"/>
      <c r="D161" s="298"/>
      <c r="E161" s="298"/>
      <c r="F161" s="298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</row>
    <row r="162" spans="2:25" ht="14.25">
      <c r="B162" s="25"/>
      <c r="C162" s="298"/>
      <c r="D162" s="298"/>
      <c r="E162" s="298"/>
      <c r="F162" s="298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</row>
    <row r="163" spans="2:25" ht="14.25">
      <c r="B163" s="25"/>
      <c r="C163" s="298"/>
      <c r="D163" s="298"/>
      <c r="E163" s="298"/>
      <c r="F163" s="298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</row>
    <row r="164" spans="2:25" ht="14.25">
      <c r="B164" s="25"/>
      <c r="C164" s="298"/>
      <c r="D164" s="298"/>
      <c r="E164" s="298"/>
      <c r="F164" s="298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</row>
    <row r="165" spans="2:25" ht="14.25">
      <c r="B165" s="25"/>
      <c r="C165" s="298"/>
      <c r="D165" s="298"/>
      <c r="E165" s="298"/>
      <c r="F165" s="298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</row>
    <row r="166" spans="2:25" ht="14.25">
      <c r="B166" s="25"/>
      <c r="C166" s="298"/>
      <c r="D166" s="298"/>
      <c r="E166" s="298"/>
      <c r="F166" s="298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</row>
    <row r="167" spans="2:25" ht="14.25">
      <c r="B167" s="25"/>
      <c r="C167" s="298"/>
      <c r="D167" s="298"/>
      <c r="E167" s="298"/>
      <c r="F167" s="298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</row>
    <row r="168" spans="2:25" ht="14.25">
      <c r="B168" s="25"/>
      <c r="C168" s="298"/>
      <c r="D168" s="298"/>
      <c r="E168" s="298"/>
      <c r="F168" s="298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</row>
    <row r="169" spans="2:25" ht="14.25">
      <c r="B169" s="25"/>
      <c r="C169" s="298"/>
      <c r="D169" s="298"/>
      <c r="E169" s="298"/>
      <c r="F169" s="298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</row>
    <row r="170" spans="2:25" ht="14.25">
      <c r="B170" s="25"/>
      <c r="C170" s="298"/>
      <c r="D170" s="298"/>
      <c r="E170" s="298"/>
      <c r="F170" s="298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</row>
    <row r="171" spans="2:25" ht="14.25">
      <c r="B171" s="25"/>
      <c r="C171" s="298"/>
      <c r="D171" s="298"/>
      <c r="E171" s="298"/>
      <c r="F171" s="298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92.57421875" style="0" customWidth="1"/>
    <col min="3" max="3" width="16.421875" style="299" customWidth="1"/>
    <col min="4" max="4" width="16.00390625" style="300" customWidth="1"/>
    <col min="5" max="5" width="16.7109375" style="300" customWidth="1"/>
    <col min="6" max="6" width="16.57421875" style="300" customWidth="1"/>
  </cols>
  <sheetData>
    <row r="1" spans="1:6" ht="27" customHeight="1">
      <c r="A1" s="406" t="s">
        <v>833</v>
      </c>
      <c r="B1" s="407"/>
      <c r="C1" s="407"/>
      <c r="D1" s="407"/>
      <c r="E1" s="407"/>
      <c r="F1" s="402"/>
    </row>
    <row r="2" spans="1:6" ht="23.25" customHeight="1">
      <c r="A2" s="411" t="s">
        <v>754</v>
      </c>
      <c r="B2" s="412"/>
      <c r="C2" s="412"/>
      <c r="D2" s="412"/>
      <c r="E2" s="412"/>
      <c r="F2" s="413"/>
    </row>
    <row r="3" ht="18">
      <c r="A3" s="289"/>
    </row>
    <row r="4" spans="1:6" ht="14.25">
      <c r="A4" s="121" t="s">
        <v>68</v>
      </c>
      <c r="F4" s="301" t="s">
        <v>781</v>
      </c>
    </row>
    <row r="5" spans="1:6" ht="26.25">
      <c r="A5" s="2" t="s">
        <v>104</v>
      </c>
      <c r="B5" s="3" t="s">
        <v>50</v>
      </c>
      <c r="C5" s="291" t="s">
        <v>780</v>
      </c>
      <c r="D5" s="302" t="s">
        <v>784</v>
      </c>
      <c r="E5" s="302" t="s">
        <v>834</v>
      </c>
      <c r="F5" s="303" t="s">
        <v>835</v>
      </c>
    </row>
    <row r="6" spans="1:6" ht="15" customHeight="1">
      <c r="A6" s="33" t="s">
        <v>284</v>
      </c>
      <c r="B6" s="6" t="s">
        <v>285</v>
      </c>
      <c r="C6" s="233">
        <v>11565691</v>
      </c>
      <c r="D6" s="305">
        <f>C6*101%</f>
        <v>11681347.91</v>
      </c>
      <c r="E6" s="305">
        <f>D6*101.5%</f>
        <v>11856568.128649998</v>
      </c>
      <c r="F6" s="305">
        <f>E6*101%</f>
        <v>11975133.8099365</v>
      </c>
    </row>
    <row r="7" spans="1:6" ht="15" customHeight="1">
      <c r="A7" s="5" t="s">
        <v>286</v>
      </c>
      <c r="B7" s="6" t="s">
        <v>287</v>
      </c>
      <c r="C7" s="233">
        <v>0</v>
      </c>
      <c r="D7" s="305"/>
      <c r="E7" s="305"/>
      <c r="F7" s="305"/>
    </row>
    <row r="8" spans="1:6" ht="15" customHeight="1">
      <c r="A8" s="5" t="s">
        <v>288</v>
      </c>
      <c r="B8" s="6" t="s">
        <v>289</v>
      </c>
      <c r="C8" s="233">
        <v>1393000</v>
      </c>
      <c r="D8" s="305">
        <f>C8*101%</f>
        <v>1406930</v>
      </c>
      <c r="E8" s="305">
        <f>D8*101.5%</f>
        <v>1428033.95</v>
      </c>
      <c r="F8" s="305">
        <f>E8*101%</f>
        <v>1442314.2895</v>
      </c>
    </row>
    <row r="9" spans="1:6" ht="15" customHeight="1">
      <c r="A9" s="5" t="s">
        <v>290</v>
      </c>
      <c r="B9" s="6" t="s">
        <v>291</v>
      </c>
      <c r="C9" s="233">
        <v>1800000</v>
      </c>
      <c r="D9" s="305">
        <f>C9*101%</f>
        <v>1818000</v>
      </c>
      <c r="E9" s="305">
        <f>D9*101.5%</f>
        <v>1845269.9999999998</v>
      </c>
      <c r="F9" s="305">
        <f>E9*101%</f>
        <v>1863722.6999999997</v>
      </c>
    </row>
    <row r="10" spans="1:6" ht="15" customHeight="1">
      <c r="A10" s="5" t="s">
        <v>292</v>
      </c>
      <c r="B10" s="6" t="s">
        <v>293</v>
      </c>
      <c r="C10" s="233"/>
      <c r="D10" s="305"/>
      <c r="E10" s="305"/>
      <c r="F10" s="305"/>
    </row>
    <row r="11" spans="1:6" ht="15" customHeight="1">
      <c r="A11" s="5" t="s">
        <v>294</v>
      </c>
      <c r="B11" s="6" t="s">
        <v>295</v>
      </c>
      <c r="C11" s="233"/>
      <c r="D11" s="305"/>
      <c r="E11" s="305"/>
      <c r="F11" s="305"/>
    </row>
    <row r="12" spans="1:6" ht="15" customHeight="1">
      <c r="A12" s="7" t="s">
        <v>541</v>
      </c>
      <c r="B12" s="8" t="s">
        <v>296</v>
      </c>
      <c r="C12" s="231">
        <f>SUM(C6:C11)</f>
        <v>14758691</v>
      </c>
      <c r="D12" s="305">
        <f>C12*101%</f>
        <v>14906277.91</v>
      </c>
      <c r="E12" s="305">
        <f>D12*101.5%</f>
        <v>15129872.07865</v>
      </c>
      <c r="F12" s="305">
        <f>E12*101%</f>
        <v>15281170.7994365</v>
      </c>
    </row>
    <row r="13" spans="1:6" ht="15" customHeight="1">
      <c r="A13" s="5" t="s">
        <v>297</v>
      </c>
      <c r="B13" s="6" t="s">
        <v>298</v>
      </c>
      <c r="C13" s="233"/>
      <c r="D13" s="305"/>
      <c r="E13" s="305"/>
      <c r="F13" s="305"/>
    </row>
    <row r="14" spans="1:6" ht="15" customHeight="1">
      <c r="A14" s="5" t="s">
        <v>299</v>
      </c>
      <c r="B14" s="6" t="s">
        <v>300</v>
      </c>
      <c r="C14" s="233"/>
      <c r="D14" s="305"/>
      <c r="E14" s="305"/>
      <c r="F14" s="305"/>
    </row>
    <row r="15" spans="1:6" ht="15" customHeight="1">
      <c r="A15" s="5" t="s">
        <v>503</v>
      </c>
      <c r="B15" s="6" t="s">
        <v>301</v>
      </c>
      <c r="C15" s="233"/>
      <c r="D15" s="305"/>
      <c r="E15" s="305"/>
      <c r="F15" s="305"/>
    </row>
    <row r="16" spans="1:6" ht="15" customHeight="1">
      <c r="A16" s="5" t="s">
        <v>504</v>
      </c>
      <c r="B16" s="6" t="s">
        <v>302</v>
      </c>
      <c r="C16" s="233"/>
      <c r="D16" s="305"/>
      <c r="E16" s="305"/>
      <c r="F16" s="305"/>
    </row>
    <row r="17" spans="1:6" ht="15" customHeight="1">
      <c r="A17" s="5" t="s">
        <v>505</v>
      </c>
      <c r="B17" s="6" t="s">
        <v>303</v>
      </c>
      <c r="C17" s="233"/>
      <c r="D17" s="305"/>
      <c r="E17" s="305"/>
      <c r="F17" s="305"/>
    </row>
    <row r="18" spans="1:6" ht="15" customHeight="1">
      <c r="A18" s="41" t="s">
        <v>542</v>
      </c>
      <c r="B18" s="54" t="s">
        <v>304</v>
      </c>
      <c r="C18" s="233">
        <f>SUM(C12:C17)</f>
        <v>14758691</v>
      </c>
      <c r="D18" s="305">
        <f>C18*101%</f>
        <v>14906277.91</v>
      </c>
      <c r="E18" s="305">
        <f>D18*101.5%</f>
        <v>15129872.07865</v>
      </c>
      <c r="F18" s="305">
        <f>E18*101%</f>
        <v>15281170.7994365</v>
      </c>
    </row>
    <row r="19" spans="1:6" ht="15" customHeight="1">
      <c r="A19" s="5" t="s">
        <v>509</v>
      </c>
      <c r="B19" s="6" t="s">
        <v>313</v>
      </c>
      <c r="C19" s="233">
        <v>0</v>
      </c>
      <c r="D19" s="305">
        <f>C19*101%</f>
        <v>0</v>
      </c>
      <c r="E19" s="305">
        <f>D19*101.5%</f>
        <v>0</v>
      </c>
      <c r="F19" s="305">
        <f>E19*101%</f>
        <v>0</v>
      </c>
    </row>
    <row r="20" spans="1:6" ht="15" customHeight="1">
      <c r="A20" s="5" t="s">
        <v>510</v>
      </c>
      <c r="B20" s="6" t="s">
        <v>314</v>
      </c>
      <c r="C20" s="233"/>
      <c r="D20" s="305">
        <f>C20*101%</f>
        <v>0</v>
      </c>
      <c r="E20" s="305">
        <f>D20*101.5%</f>
        <v>0</v>
      </c>
      <c r="F20" s="305">
        <f>E20*101%</f>
        <v>0</v>
      </c>
    </row>
    <row r="21" spans="1:6" ht="15" customHeight="1">
      <c r="A21" s="7" t="s">
        <v>544</v>
      </c>
      <c r="B21" s="8" t="s">
        <v>315</v>
      </c>
      <c r="C21" s="233"/>
      <c r="D21" s="305">
        <f>C21*101%</f>
        <v>0</v>
      </c>
      <c r="E21" s="305">
        <f>D21*101.5%</f>
        <v>0</v>
      </c>
      <c r="F21" s="305">
        <f>E21*101%</f>
        <v>0</v>
      </c>
    </row>
    <row r="22" spans="1:6" ht="15" customHeight="1">
      <c r="A22" s="5" t="s">
        <v>511</v>
      </c>
      <c r="B22" s="6" t="s">
        <v>316</v>
      </c>
      <c r="C22" s="233"/>
      <c r="D22" s="305"/>
      <c r="E22" s="305"/>
      <c r="F22" s="305"/>
    </row>
    <row r="23" spans="1:6" ht="15" customHeight="1">
      <c r="A23" s="5" t="s">
        <v>512</v>
      </c>
      <c r="B23" s="6" t="s">
        <v>317</v>
      </c>
      <c r="C23" s="233"/>
      <c r="D23" s="305"/>
      <c r="E23" s="305"/>
      <c r="F23" s="305"/>
    </row>
    <row r="24" spans="1:6" ht="15" customHeight="1">
      <c r="A24" s="5" t="s">
        <v>513</v>
      </c>
      <c r="B24" s="6" t="s">
        <v>318</v>
      </c>
      <c r="C24" s="233">
        <v>2200000</v>
      </c>
      <c r="D24" s="305">
        <f>C24*101%</f>
        <v>2222000</v>
      </c>
      <c r="E24" s="305">
        <f>D24*101.5%</f>
        <v>2255330</v>
      </c>
      <c r="F24" s="305">
        <f>E24*101%</f>
        <v>2277883.3</v>
      </c>
    </row>
    <row r="25" spans="1:6" ht="15" customHeight="1">
      <c r="A25" s="5" t="s">
        <v>514</v>
      </c>
      <c r="B25" s="6" t="s">
        <v>319</v>
      </c>
      <c r="C25" s="233">
        <v>2000000</v>
      </c>
      <c r="D25" s="305"/>
      <c r="E25" s="305"/>
      <c r="F25" s="305"/>
    </row>
    <row r="26" spans="1:6" ht="15" customHeight="1">
      <c r="A26" s="5" t="s">
        <v>515</v>
      </c>
      <c r="B26" s="6" t="s">
        <v>322</v>
      </c>
      <c r="C26" s="233"/>
      <c r="D26" s="305"/>
      <c r="E26" s="305"/>
      <c r="F26" s="305"/>
    </row>
    <row r="27" spans="1:6" ht="15" customHeight="1">
      <c r="A27" s="5" t="s">
        <v>323</v>
      </c>
      <c r="B27" s="6" t="s">
        <v>324</v>
      </c>
      <c r="C27" s="233"/>
      <c r="D27" s="305"/>
      <c r="E27" s="305"/>
      <c r="F27" s="305"/>
    </row>
    <row r="28" spans="1:6" ht="15" customHeight="1">
      <c r="A28" s="5" t="s">
        <v>516</v>
      </c>
      <c r="B28" s="6" t="s">
        <v>325</v>
      </c>
      <c r="C28" s="233">
        <v>430000</v>
      </c>
      <c r="D28" s="305">
        <f>C28*101%</f>
        <v>434300</v>
      </c>
      <c r="E28" s="305">
        <f>D28*101.5%</f>
        <v>440814.49999999994</v>
      </c>
      <c r="F28" s="305">
        <f>E28*101%</f>
        <v>445222.64499999996</v>
      </c>
    </row>
    <row r="29" spans="1:6" ht="15" customHeight="1">
      <c r="A29" s="5" t="s">
        <v>517</v>
      </c>
      <c r="B29" s="6" t="s">
        <v>330</v>
      </c>
      <c r="C29" s="233"/>
      <c r="D29" s="305"/>
      <c r="E29" s="305"/>
      <c r="F29" s="305"/>
    </row>
    <row r="30" spans="1:6" ht="15" customHeight="1">
      <c r="A30" s="7" t="s">
        <v>545</v>
      </c>
      <c r="B30" s="8" t="s">
        <v>333</v>
      </c>
      <c r="C30" s="233">
        <f>SUM(C25:C29)</f>
        <v>2430000</v>
      </c>
      <c r="D30" s="305">
        <f>C30*101%</f>
        <v>2454300</v>
      </c>
      <c r="E30" s="305">
        <f>D30*101.5%</f>
        <v>2491114.4999999995</v>
      </c>
      <c r="F30" s="305">
        <f>E30*101%</f>
        <v>2516025.6449999996</v>
      </c>
    </row>
    <row r="31" spans="1:6" ht="15" customHeight="1">
      <c r="A31" s="5" t="s">
        <v>518</v>
      </c>
      <c r="B31" s="6" t="s">
        <v>334</v>
      </c>
      <c r="C31" s="233"/>
      <c r="D31" s="305">
        <f>C31*101%</f>
        <v>0</v>
      </c>
      <c r="E31" s="305">
        <f>D31*101.5%</f>
        <v>0</v>
      </c>
      <c r="F31" s="305">
        <f>E31*101%</f>
        <v>0</v>
      </c>
    </row>
    <row r="32" spans="1:6" ht="15" customHeight="1">
      <c r="A32" s="41" t="s">
        <v>546</v>
      </c>
      <c r="B32" s="54" t="s">
        <v>335</v>
      </c>
      <c r="C32" s="231">
        <f>C24+C30+C31</f>
        <v>4630000</v>
      </c>
      <c r="D32" s="305">
        <f>C32*101%</f>
        <v>4676300</v>
      </c>
      <c r="E32" s="305">
        <f>D32*101.5%</f>
        <v>4746444.5</v>
      </c>
      <c r="F32" s="305">
        <f>E32*101%</f>
        <v>4793908.945</v>
      </c>
    </row>
    <row r="33" spans="1:6" ht="15" customHeight="1">
      <c r="A33" s="13" t="s">
        <v>336</v>
      </c>
      <c r="B33" s="6" t="s">
        <v>337</v>
      </c>
      <c r="C33" s="233"/>
      <c r="D33" s="305"/>
      <c r="E33" s="305"/>
      <c r="F33" s="305"/>
    </row>
    <row r="34" spans="1:6" ht="15" customHeight="1">
      <c r="A34" s="13" t="s">
        <v>519</v>
      </c>
      <c r="B34" s="6" t="s">
        <v>338</v>
      </c>
      <c r="C34" s="233"/>
      <c r="D34" s="305"/>
      <c r="E34" s="305"/>
      <c r="F34" s="305"/>
    </row>
    <row r="35" spans="1:6" ht="15" customHeight="1">
      <c r="A35" s="13" t="s">
        <v>520</v>
      </c>
      <c r="B35" s="6" t="s">
        <v>339</v>
      </c>
      <c r="C35" s="233">
        <v>30000</v>
      </c>
      <c r="D35" s="305"/>
      <c r="E35" s="305"/>
      <c r="F35" s="305"/>
    </row>
    <row r="36" spans="1:6" ht="15" customHeight="1">
      <c r="A36" s="13" t="s">
        <v>521</v>
      </c>
      <c r="B36" s="6" t="s">
        <v>340</v>
      </c>
      <c r="C36" s="233">
        <v>3474000</v>
      </c>
      <c r="D36" s="305">
        <f>C36*101%</f>
        <v>3508740</v>
      </c>
      <c r="E36" s="305">
        <f>D36*101.5%</f>
        <v>3561371.0999999996</v>
      </c>
      <c r="F36" s="305">
        <f>E36*101%</f>
        <v>3596984.8109999998</v>
      </c>
    </row>
    <row r="37" spans="1:6" ht="15" customHeight="1">
      <c r="A37" s="13" t="s">
        <v>341</v>
      </c>
      <c r="B37" s="6" t="s">
        <v>342</v>
      </c>
      <c r="C37" s="233"/>
      <c r="D37" s="305"/>
      <c r="E37" s="305"/>
      <c r="F37" s="305"/>
    </row>
    <row r="38" spans="1:6" ht="15" customHeight="1">
      <c r="A38" s="13" t="s">
        <v>343</v>
      </c>
      <c r="B38" s="6" t="s">
        <v>344</v>
      </c>
      <c r="C38" s="233">
        <v>938000</v>
      </c>
      <c r="D38" s="305"/>
      <c r="E38" s="305"/>
      <c r="F38" s="305"/>
    </row>
    <row r="39" spans="1:6" ht="15" customHeight="1">
      <c r="A39" s="13" t="s">
        <v>345</v>
      </c>
      <c r="B39" s="6" t="s">
        <v>346</v>
      </c>
      <c r="C39" s="233"/>
      <c r="D39" s="305"/>
      <c r="E39" s="305"/>
      <c r="F39" s="305"/>
    </row>
    <row r="40" spans="1:6" ht="15" customHeight="1">
      <c r="A40" s="13" t="s">
        <v>522</v>
      </c>
      <c r="B40" s="6" t="s">
        <v>347</v>
      </c>
      <c r="C40" s="233"/>
      <c r="D40" s="305"/>
      <c r="E40" s="305"/>
      <c r="F40" s="305"/>
    </row>
    <row r="41" spans="1:6" ht="15" customHeight="1">
      <c r="A41" s="13" t="s">
        <v>523</v>
      </c>
      <c r="B41" s="6" t="s">
        <v>348</v>
      </c>
      <c r="C41" s="233"/>
      <c r="D41" s="305"/>
      <c r="E41" s="305"/>
      <c r="F41" s="305"/>
    </row>
    <row r="42" spans="1:6" ht="15" customHeight="1">
      <c r="A42" s="13" t="s">
        <v>524</v>
      </c>
      <c r="B42" s="6" t="s">
        <v>349</v>
      </c>
      <c r="C42" s="233">
        <v>20000</v>
      </c>
      <c r="D42" s="305">
        <f>C42*101%</f>
        <v>20200</v>
      </c>
      <c r="E42" s="305">
        <f>D42*101.5%</f>
        <v>20502.999999999996</v>
      </c>
      <c r="F42" s="305">
        <f>E42*101%</f>
        <v>20708.029999999995</v>
      </c>
    </row>
    <row r="43" spans="1:6" ht="15" customHeight="1">
      <c r="A43" s="53" t="s">
        <v>547</v>
      </c>
      <c r="B43" s="54" t="s">
        <v>350</v>
      </c>
      <c r="C43" s="231">
        <f>SUM(C33:C42)</f>
        <v>4462000</v>
      </c>
      <c r="D43" s="305">
        <f>C43*101%</f>
        <v>4506620</v>
      </c>
      <c r="E43" s="305">
        <f>D43*101.5%</f>
        <v>4574219.3</v>
      </c>
      <c r="F43" s="305">
        <f>E43*101%</f>
        <v>4619961.493</v>
      </c>
    </row>
    <row r="44" spans="1:6" ht="15" customHeight="1">
      <c r="A44" s="13" t="s">
        <v>359</v>
      </c>
      <c r="B44" s="6" t="s">
        <v>360</v>
      </c>
      <c r="C44" s="233"/>
      <c r="D44" s="305"/>
      <c r="E44" s="305"/>
      <c r="F44" s="305"/>
    </row>
    <row r="45" spans="1:6" ht="15" customHeight="1">
      <c r="A45" s="5" t="s">
        <v>528</v>
      </c>
      <c r="B45" s="6" t="s">
        <v>361</v>
      </c>
      <c r="C45" s="233"/>
      <c r="D45" s="305"/>
      <c r="E45" s="305"/>
      <c r="F45" s="305"/>
    </row>
    <row r="46" spans="1:6" ht="15" customHeight="1">
      <c r="A46" s="13" t="s">
        <v>529</v>
      </c>
      <c r="B46" s="6" t="s">
        <v>362</v>
      </c>
      <c r="C46" s="233"/>
      <c r="D46" s="305"/>
      <c r="E46" s="305"/>
      <c r="F46" s="305"/>
    </row>
    <row r="47" spans="1:6" ht="15" customHeight="1">
      <c r="A47" s="41" t="s">
        <v>549</v>
      </c>
      <c r="B47" s="54" t="s">
        <v>363</v>
      </c>
      <c r="C47" s="233"/>
      <c r="D47" s="305"/>
      <c r="E47" s="305"/>
      <c r="F47" s="305"/>
    </row>
    <row r="48" spans="1:6" ht="15" customHeight="1">
      <c r="A48" s="63" t="s">
        <v>71</v>
      </c>
      <c r="B48" s="65"/>
      <c r="C48" s="306">
        <f>C18+C32+C43</f>
        <v>23850691</v>
      </c>
      <c r="D48" s="306">
        <f>C48*101%</f>
        <v>24089197.91</v>
      </c>
      <c r="E48" s="306">
        <f>D48*101.5%</f>
        <v>24450535.87865</v>
      </c>
      <c r="F48" s="306">
        <f>E48*101%</f>
        <v>24695041.2374365</v>
      </c>
    </row>
    <row r="49" spans="1:6" ht="15" customHeight="1">
      <c r="A49" s="5" t="s">
        <v>305</v>
      </c>
      <c r="B49" s="6" t="s">
        <v>306</v>
      </c>
      <c r="C49" s="233"/>
      <c r="D49" s="305"/>
      <c r="E49" s="305"/>
      <c r="F49" s="305"/>
    </row>
    <row r="50" spans="1:6" ht="15" customHeight="1">
      <c r="A50" s="5" t="s">
        <v>307</v>
      </c>
      <c r="B50" s="6" t="s">
        <v>308</v>
      </c>
      <c r="C50" s="233"/>
      <c r="D50" s="305"/>
      <c r="E50" s="305"/>
      <c r="F50" s="305"/>
    </row>
    <row r="51" spans="1:6" ht="15" customHeight="1">
      <c r="A51" s="5" t="s">
        <v>506</v>
      </c>
      <c r="B51" s="6" t="s">
        <v>309</v>
      </c>
      <c r="C51" s="233"/>
      <c r="D51" s="305"/>
      <c r="E51" s="305"/>
      <c r="F51" s="305"/>
    </row>
    <row r="52" spans="1:6" ht="15" customHeight="1">
      <c r="A52" s="5" t="s">
        <v>507</v>
      </c>
      <c r="B52" s="6" t="s">
        <v>310</v>
      </c>
      <c r="C52" s="233"/>
      <c r="D52" s="305"/>
      <c r="E52" s="305"/>
      <c r="F52" s="305"/>
    </row>
    <row r="53" spans="1:6" ht="15" customHeight="1">
      <c r="A53" s="5" t="s">
        <v>508</v>
      </c>
      <c r="B53" s="6" t="s">
        <v>311</v>
      </c>
      <c r="C53" s="233">
        <f>SUM(C50:C52)</f>
        <v>0</v>
      </c>
      <c r="D53" s="305"/>
      <c r="E53" s="305"/>
      <c r="F53" s="305"/>
    </row>
    <row r="54" spans="1:6" ht="15" customHeight="1">
      <c r="A54" s="41" t="s">
        <v>543</v>
      </c>
      <c r="B54" s="54" t="s">
        <v>312</v>
      </c>
      <c r="C54" s="233"/>
      <c r="D54" s="305"/>
      <c r="E54" s="305"/>
      <c r="F54" s="305"/>
    </row>
    <row r="55" spans="1:6" ht="15" customHeight="1">
      <c r="A55" s="13" t="s">
        <v>525</v>
      </c>
      <c r="B55" s="6" t="s">
        <v>351</v>
      </c>
      <c r="C55" s="233">
        <v>100000</v>
      </c>
      <c r="D55" s="305"/>
      <c r="E55" s="305"/>
      <c r="F55" s="305"/>
    </row>
    <row r="56" spans="1:6" ht="15" customHeight="1">
      <c r="A56" s="13" t="s">
        <v>526</v>
      </c>
      <c r="B56" s="6" t="s">
        <v>352</v>
      </c>
      <c r="C56" s="233">
        <v>0</v>
      </c>
      <c r="D56" s="305"/>
      <c r="E56" s="305"/>
      <c r="F56" s="305"/>
    </row>
    <row r="57" spans="1:6" ht="15" customHeight="1">
      <c r="A57" s="13" t="s">
        <v>353</v>
      </c>
      <c r="B57" s="6" t="s">
        <v>354</v>
      </c>
      <c r="C57" s="231">
        <f>SUM(C55:C56)</f>
        <v>100000</v>
      </c>
      <c r="D57" s="305"/>
      <c r="E57" s="305"/>
      <c r="F57" s="305"/>
    </row>
    <row r="58" spans="1:6" ht="15" customHeight="1">
      <c r="A58" s="13" t="s">
        <v>527</v>
      </c>
      <c r="B58" s="6" t="s">
        <v>355</v>
      </c>
      <c r="C58" s="305"/>
      <c r="D58" s="305"/>
      <c r="E58" s="305"/>
      <c r="F58" s="305"/>
    </row>
    <row r="59" spans="1:6" ht="15" customHeight="1">
      <c r="A59" s="13" t="s">
        <v>356</v>
      </c>
      <c r="B59" s="6" t="s">
        <v>357</v>
      </c>
      <c r="C59" s="305"/>
      <c r="D59" s="305"/>
      <c r="E59" s="305"/>
      <c r="F59" s="305"/>
    </row>
    <row r="60" spans="1:6" ht="15" customHeight="1">
      <c r="A60" s="41" t="s">
        <v>548</v>
      </c>
      <c r="B60" s="54" t="s">
        <v>358</v>
      </c>
      <c r="C60" s="233"/>
      <c r="D60" s="305"/>
      <c r="E60" s="305"/>
      <c r="F60" s="305"/>
    </row>
    <row r="61" spans="1:6" ht="15" customHeight="1">
      <c r="A61" s="368" t="s">
        <v>364</v>
      </c>
      <c r="B61" s="6" t="s">
        <v>365</v>
      </c>
      <c r="C61" s="233"/>
      <c r="D61" s="305"/>
      <c r="E61" s="305"/>
      <c r="F61" s="305"/>
    </row>
    <row r="62" spans="1:6" ht="15" customHeight="1">
      <c r="A62" s="369" t="s">
        <v>530</v>
      </c>
      <c r="B62" s="6" t="s">
        <v>366</v>
      </c>
      <c r="C62" s="233"/>
      <c r="D62" s="305"/>
      <c r="E62" s="305"/>
      <c r="F62" s="305"/>
    </row>
    <row r="63" spans="1:6" ht="15" customHeight="1">
      <c r="A63" s="13" t="s">
        <v>531</v>
      </c>
      <c r="B63" s="6" t="s">
        <v>367</v>
      </c>
      <c r="C63" s="370">
        <v>100000</v>
      </c>
      <c r="D63" s="305">
        <f>C64*101%</f>
        <v>101000</v>
      </c>
      <c r="E63" s="305">
        <f>D63*101.5%</f>
        <v>102514.99999999999</v>
      </c>
      <c r="F63" s="305">
        <f>E63*101%</f>
        <v>103540.14999999998</v>
      </c>
    </row>
    <row r="64" spans="1:6" ht="14.25">
      <c r="A64" s="41" t="s">
        <v>551</v>
      </c>
      <c r="B64" s="54" t="s">
        <v>368</v>
      </c>
      <c r="C64" s="371">
        <v>100000</v>
      </c>
      <c r="D64" s="305">
        <f>C65*101%</f>
        <v>101000</v>
      </c>
      <c r="E64" s="305">
        <f>D64*101.5%</f>
        <v>102514.99999999999</v>
      </c>
      <c r="F64" s="305">
        <f>E64*101%</f>
        <v>103540.14999999998</v>
      </c>
    </row>
    <row r="65" spans="1:6" ht="15">
      <c r="A65" s="63" t="s">
        <v>72</v>
      </c>
      <c r="B65" s="65"/>
      <c r="C65" s="306">
        <f>C54+C60+C64</f>
        <v>100000</v>
      </c>
      <c r="D65" s="306">
        <f>D54+D60+D64</f>
        <v>101000</v>
      </c>
      <c r="E65" s="306">
        <f>E54+E60+E64</f>
        <v>102514.99999999999</v>
      </c>
      <c r="F65" s="306">
        <f>F54+F60+F64</f>
        <v>103540.14999999998</v>
      </c>
    </row>
    <row r="66" spans="1:6" ht="15">
      <c r="A66" s="51" t="s">
        <v>550</v>
      </c>
      <c r="B66" s="37" t="s">
        <v>369</v>
      </c>
      <c r="C66" s="295">
        <f>C48+C65</f>
        <v>23950691</v>
      </c>
      <c r="D66" s="295">
        <f>C66*101%</f>
        <v>24190197.91</v>
      </c>
      <c r="E66" s="295">
        <f>D66*101.5%</f>
        <v>24553050.87865</v>
      </c>
      <c r="F66" s="295">
        <f>E66*101%</f>
        <v>24798581.387436498</v>
      </c>
    </row>
    <row r="67" spans="1:6" ht="15">
      <c r="A67" s="307" t="s">
        <v>73</v>
      </c>
      <c r="B67" s="103"/>
      <c r="C67" s="317">
        <f>C48-'19. m GÖRDÜLŐ kiadások teljes'!C74</f>
        <v>6652071</v>
      </c>
      <c r="D67" s="317">
        <f>D48-'19. m GÖRDÜLŐ kiadások teljes'!D74</f>
        <v>6718591.710000001</v>
      </c>
      <c r="E67" s="317">
        <f>E48-'19. m GÖRDÜLŐ kiadások teljes'!E74</f>
        <v>6819370.585650001</v>
      </c>
      <c r="F67" s="317">
        <f>F48-'19. m GÖRDÜLŐ kiadások teljes'!F74</f>
        <v>6887564.291506503</v>
      </c>
    </row>
    <row r="68" spans="1:6" ht="15">
      <c r="A68" s="307" t="s">
        <v>74</v>
      </c>
      <c r="B68" s="103"/>
      <c r="C68" s="317">
        <f>C65-'19. m GÖRDÜLŐ kiadások teljes'!C97</f>
        <v>-19734082</v>
      </c>
      <c r="D68" s="317">
        <f>D65-'19. m GÖRDÜLŐ kiadások teljes'!D97</f>
        <v>-19931422.82</v>
      </c>
      <c r="E68" s="317">
        <f>E65-'19. m GÖRDÜLŐ kiadások teljes'!E97</f>
        <v>-20230394.162299998</v>
      </c>
      <c r="F68" s="317">
        <f>F65-'19. m GÖRDÜLŐ kiadások teljes'!F97</f>
        <v>-20432698.103923</v>
      </c>
    </row>
    <row r="69" spans="1:6" ht="14.25">
      <c r="A69" s="39" t="s">
        <v>533</v>
      </c>
      <c r="B69" s="5" t="s">
        <v>370</v>
      </c>
      <c r="C69" s="304"/>
      <c r="D69" s="305"/>
      <c r="E69" s="305"/>
      <c r="F69" s="305"/>
    </row>
    <row r="70" spans="1:6" ht="14.25">
      <c r="A70" s="13" t="s">
        <v>371</v>
      </c>
      <c r="B70" s="5" t="s">
        <v>372</v>
      </c>
      <c r="C70" s="304"/>
      <c r="D70" s="305"/>
      <c r="E70" s="305"/>
      <c r="F70" s="305"/>
    </row>
    <row r="71" spans="1:6" ht="14.25">
      <c r="A71" s="39" t="s">
        <v>534</v>
      </c>
      <c r="B71" s="5" t="s">
        <v>373</v>
      </c>
      <c r="C71" s="304"/>
      <c r="D71" s="305"/>
      <c r="E71" s="305"/>
      <c r="F71" s="305"/>
    </row>
    <row r="72" spans="1:6" ht="14.25">
      <c r="A72" s="15" t="s">
        <v>552</v>
      </c>
      <c r="B72" s="7" t="s">
        <v>374</v>
      </c>
      <c r="C72" s="304"/>
      <c r="D72" s="305"/>
      <c r="E72" s="305"/>
      <c r="F72" s="305"/>
    </row>
    <row r="73" spans="1:6" ht="14.25">
      <c r="A73" s="13" t="s">
        <v>535</v>
      </c>
      <c r="B73" s="5" t="s">
        <v>375</v>
      </c>
      <c r="C73" s="304"/>
      <c r="D73" s="305"/>
      <c r="E73" s="305"/>
      <c r="F73" s="305"/>
    </row>
    <row r="74" spans="1:6" ht="14.25">
      <c r="A74" s="39" t="s">
        <v>376</v>
      </c>
      <c r="B74" s="5" t="s">
        <v>377</v>
      </c>
      <c r="C74" s="304"/>
      <c r="D74" s="305"/>
      <c r="E74" s="305"/>
      <c r="F74" s="305"/>
    </row>
    <row r="75" spans="1:6" ht="14.25">
      <c r="A75" s="13" t="s">
        <v>536</v>
      </c>
      <c r="B75" s="5" t="s">
        <v>378</v>
      </c>
      <c r="C75" s="304"/>
      <c r="D75" s="305"/>
      <c r="E75" s="305"/>
      <c r="F75" s="305"/>
    </row>
    <row r="76" spans="1:6" ht="14.25">
      <c r="A76" s="39" t="s">
        <v>379</v>
      </c>
      <c r="B76" s="5" t="s">
        <v>380</v>
      </c>
      <c r="C76" s="304"/>
      <c r="D76" s="305"/>
      <c r="E76" s="305"/>
      <c r="F76" s="305"/>
    </row>
    <row r="77" spans="1:6" ht="14.25">
      <c r="A77" s="14" t="s">
        <v>553</v>
      </c>
      <c r="B77" s="7" t="s">
        <v>381</v>
      </c>
      <c r="C77" s="304">
        <f>SUM(C73:C76)</f>
        <v>0</v>
      </c>
      <c r="D77" s="305"/>
      <c r="E77" s="305"/>
      <c r="F77" s="305"/>
    </row>
    <row r="78" spans="1:6" ht="14.25">
      <c r="A78" s="5" t="s">
        <v>659</v>
      </c>
      <c r="B78" s="5" t="s">
        <v>382</v>
      </c>
      <c r="C78" s="304"/>
      <c r="D78" s="305">
        <f>C78*101%</f>
        <v>0</v>
      </c>
      <c r="E78" s="305">
        <f>D78*101.5%</f>
        <v>0</v>
      </c>
      <c r="F78" s="305">
        <f>E78*101%</f>
        <v>0</v>
      </c>
    </row>
    <row r="79" spans="1:6" ht="14.25">
      <c r="A79" s="5" t="s">
        <v>660</v>
      </c>
      <c r="B79" s="5" t="s">
        <v>382</v>
      </c>
      <c r="C79" s="304">
        <v>13672359</v>
      </c>
      <c r="D79" s="304">
        <v>1778276</v>
      </c>
      <c r="E79" s="304">
        <v>1804950</v>
      </c>
      <c r="F79" s="304">
        <v>1822999</v>
      </c>
    </row>
    <row r="80" spans="1:6" ht="14.25">
      <c r="A80" s="5" t="s">
        <v>657</v>
      </c>
      <c r="B80" s="5" t="s">
        <v>383</v>
      </c>
      <c r="C80" s="304"/>
      <c r="D80" s="305"/>
      <c r="E80" s="305"/>
      <c r="F80" s="305"/>
    </row>
    <row r="81" spans="1:6" ht="14.25">
      <c r="A81" s="5" t="s">
        <v>658</v>
      </c>
      <c r="B81" s="5" t="s">
        <v>383</v>
      </c>
      <c r="C81" s="304"/>
      <c r="D81" s="305"/>
      <c r="E81" s="305"/>
      <c r="F81" s="305"/>
    </row>
    <row r="82" spans="1:6" ht="14.25">
      <c r="A82" s="7" t="s">
        <v>554</v>
      </c>
      <c r="B82" s="7" t="s">
        <v>384</v>
      </c>
      <c r="C82" s="304">
        <f>SUM(C78:C81)</f>
        <v>13672359</v>
      </c>
      <c r="D82" s="305">
        <f>C82*101%</f>
        <v>13809082.59</v>
      </c>
      <c r="E82" s="305">
        <f>D82*101.5%</f>
        <v>14016218.82885</v>
      </c>
      <c r="F82" s="305">
        <f>E82*101%</f>
        <v>14156381.0171385</v>
      </c>
    </row>
    <row r="83" spans="1:6" ht="14.25">
      <c r="A83" s="39" t="s">
        <v>385</v>
      </c>
      <c r="B83" s="5" t="s">
        <v>386</v>
      </c>
      <c r="C83" s="304"/>
      <c r="D83" s="305"/>
      <c r="E83" s="305"/>
      <c r="F83" s="305"/>
    </row>
    <row r="84" spans="1:6" ht="14.25">
      <c r="A84" s="39" t="s">
        <v>387</v>
      </c>
      <c r="B84" s="5" t="s">
        <v>388</v>
      </c>
      <c r="C84" s="304"/>
      <c r="D84" s="305"/>
      <c r="E84" s="305"/>
      <c r="F84" s="305"/>
    </row>
    <row r="85" spans="1:6" ht="14.25">
      <c r="A85" s="39" t="s">
        <v>389</v>
      </c>
      <c r="B85" s="5" t="s">
        <v>390</v>
      </c>
      <c r="C85" s="304"/>
      <c r="D85" s="305"/>
      <c r="E85" s="305"/>
      <c r="F85" s="305"/>
    </row>
    <row r="86" spans="1:6" ht="14.25">
      <c r="A86" s="39" t="s">
        <v>391</v>
      </c>
      <c r="B86" s="5" t="s">
        <v>392</v>
      </c>
      <c r="C86" s="304"/>
      <c r="D86" s="305"/>
      <c r="E86" s="305"/>
      <c r="F86" s="305"/>
    </row>
    <row r="87" spans="1:6" ht="14.25">
      <c r="A87" s="13" t="s">
        <v>537</v>
      </c>
      <c r="B87" s="5" t="s">
        <v>393</v>
      </c>
      <c r="C87" s="304"/>
      <c r="D87" s="305"/>
      <c r="E87" s="305"/>
      <c r="F87" s="305"/>
    </row>
    <row r="88" spans="1:6" ht="14.25">
      <c r="A88" s="15" t="s">
        <v>555</v>
      </c>
      <c r="B88" s="7" t="s">
        <v>395</v>
      </c>
      <c r="C88" s="304"/>
      <c r="D88" s="305"/>
      <c r="E88" s="305"/>
      <c r="F88" s="305"/>
    </row>
    <row r="89" spans="1:6" ht="14.25">
      <c r="A89" s="13" t="s">
        <v>396</v>
      </c>
      <c r="B89" s="5" t="s">
        <v>397</v>
      </c>
      <c r="C89" s="304"/>
      <c r="D89" s="305"/>
      <c r="E89" s="305"/>
      <c r="F89" s="305"/>
    </row>
    <row r="90" spans="1:6" ht="14.25">
      <c r="A90" s="13" t="s">
        <v>398</v>
      </c>
      <c r="B90" s="5" t="s">
        <v>399</v>
      </c>
      <c r="C90" s="304"/>
      <c r="D90" s="305"/>
      <c r="E90" s="305"/>
      <c r="F90" s="305"/>
    </row>
    <row r="91" spans="1:6" ht="14.25">
      <c r="A91" s="39" t="s">
        <v>400</v>
      </c>
      <c r="B91" s="5" t="s">
        <v>401</v>
      </c>
      <c r="C91" s="304"/>
      <c r="D91" s="305"/>
      <c r="E91" s="305"/>
      <c r="F91" s="305"/>
    </row>
    <row r="92" spans="1:6" ht="14.25">
      <c r="A92" s="39" t="s">
        <v>538</v>
      </c>
      <c r="B92" s="5" t="s">
        <v>402</v>
      </c>
      <c r="C92" s="304"/>
      <c r="D92" s="305"/>
      <c r="E92" s="305"/>
      <c r="F92" s="305"/>
    </row>
    <row r="93" spans="1:6" ht="14.25">
      <c r="A93" s="14" t="s">
        <v>556</v>
      </c>
      <c r="B93" s="7" t="s">
        <v>403</v>
      </c>
      <c r="C93" s="304"/>
      <c r="D93" s="305"/>
      <c r="E93" s="305"/>
      <c r="F93" s="305"/>
    </row>
    <row r="94" spans="1:6" ht="14.25">
      <c r="A94" s="15" t="s">
        <v>404</v>
      </c>
      <c r="B94" s="7" t="s">
        <v>405</v>
      </c>
      <c r="C94" s="304"/>
      <c r="D94" s="305"/>
      <c r="E94" s="305"/>
      <c r="F94" s="305"/>
    </row>
    <row r="95" spans="1:6" ht="15">
      <c r="A95" s="42" t="s">
        <v>557</v>
      </c>
      <c r="B95" s="43" t="s">
        <v>406</v>
      </c>
      <c r="C95" s="308">
        <f>C72+C77+C82+C88+C93+C94</f>
        <v>13672359</v>
      </c>
      <c r="D95" s="308">
        <f>C95*101%</f>
        <v>13809082.59</v>
      </c>
      <c r="E95" s="308">
        <f>D95*101.5%</f>
        <v>14016218.82885</v>
      </c>
      <c r="F95" s="308">
        <f>E95*101%</f>
        <v>14156381.0171385</v>
      </c>
    </row>
    <row r="96" spans="1:6" ht="15">
      <c r="A96" s="297" t="s">
        <v>540</v>
      </c>
      <c r="B96" s="48"/>
      <c r="C96" s="309">
        <f>C66+C95</f>
        <v>37623050</v>
      </c>
      <c r="D96" s="309">
        <f>C96*101%</f>
        <v>37999280.5</v>
      </c>
      <c r="E96" s="309">
        <f>D96*101.5%</f>
        <v>38569269.707499996</v>
      </c>
      <c r="F96" s="309">
        <f>E96*101%</f>
        <v>38954962.404575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10" ht="30" customHeight="1">
      <c r="A1" s="406" t="s">
        <v>839</v>
      </c>
      <c r="B1" s="399"/>
      <c r="C1" s="399"/>
      <c r="D1" s="399"/>
      <c r="E1" s="399"/>
      <c r="F1" s="399"/>
      <c r="G1" s="248"/>
      <c r="H1" s="248"/>
      <c r="I1" s="248"/>
      <c r="J1" s="248"/>
    </row>
    <row r="3" ht="15">
      <c r="A3" s="100"/>
    </row>
    <row r="4" spans="1:6" ht="14.25">
      <c r="A4" s="121" t="s">
        <v>4</v>
      </c>
      <c r="F4" s="285" t="s">
        <v>782</v>
      </c>
    </row>
    <row r="5" spans="1:6" ht="18">
      <c r="A5" s="414" t="s">
        <v>93</v>
      </c>
      <c r="B5" s="415"/>
      <c r="C5" s="415"/>
      <c r="D5" s="415"/>
      <c r="E5" s="415"/>
      <c r="F5" s="416"/>
    </row>
    <row r="6" spans="1:10" ht="36" customHeight="1">
      <c r="A6" s="2" t="s">
        <v>104</v>
      </c>
      <c r="B6" s="3" t="s">
        <v>105</v>
      </c>
      <c r="C6" s="120" t="s">
        <v>783</v>
      </c>
      <c r="D6" s="120" t="s">
        <v>785</v>
      </c>
      <c r="E6" s="120" t="s">
        <v>788</v>
      </c>
      <c r="F6" s="120" t="s">
        <v>836</v>
      </c>
      <c r="G6" s="310"/>
      <c r="H6" s="311"/>
      <c r="I6" s="311"/>
      <c r="J6" s="311"/>
    </row>
    <row r="7" spans="1:10" ht="14.25">
      <c r="A7" s="312" t="s">
        <v>90</v>
      </c>
      <c r="B7" s="5"/>
      <c r="C7" s="123"/>
      <c r="D7" s="123"/>
      <c r="E7" s="66"/>
      <c r="F7" s="66"/>
      <c r="G7" s="313"/>
      <c r="H7" s="268"/>
      <c r="I7" s="268"/>
      <c r="J7" s="25"/>
    </row>
    <row r="8" spans="1:10" ht="39">
      <c r="A8" s="312" t="s">
        <v>76</v>
      </c>
      <c r="B8" s="57"/>
      <c r="C8" s="123"/>
      <c r="D8" s="123"/>
      <c r="E8" s="123"/>
      <c r="F8" s="123"/>
      <c r="G8" s="313"/>
      <c r="H8" s="268"/>
      <c r="I8" s="268"/>
      <c r="J8" s="25"/>
    </row>
    <row r="9" spans="1:10" ht="26.25">
      <c r="A9" s="312" t="s">
        <v>77</v>
      </c>
      <c r="B9" s="5"/>
      <c r="C9" s="123"/>
      <c r="D9" s="123"/>
      <c r="E9" s="123"/>
      <c r="F9" s="123"/>
      <c r="G9" s="313"/>
      <c r="H9" s="268"/>
      <c r="I9" s="268"/>
      <c r="J9" s="25"/>
    </row>
    <row r="10" spans="1:10" ht="26.25">
      <c r="A10" s="312" t="s">
        <v>78</v>
      </c>
      <c r="B10" s="5"/>
      <c r="C10" s="123"/>
      <c r="D10" s="123"/>
      <c r="E10" s="123"/>
      <c r="F10" s="123"/>
      <c r="G10" s="313"/>
      <c r="H10" s="268"/>
      <c r="I10" s="268"/>
      <c r="J10" s="25"/>
    </row>
    <row r="11" spans="1:10" ht="26.25">
      <c r="A11" s="312" t="s">
        <v>79</v>
      </c>
      <c r="B11" s="57"/>
      <c r="C11" s="123"/>
      <c r="D11" s="123"/>
      <c r="E11" s="123"/>
      <c r="F11" s="123"/>
      <c r="G11" s="313"/>
      <c r="H11" s="268"/>
      <c r="I11" s="268"/>
      <c r="J11" s="25"/>
    </row>
    <row r="12" spans="1:10" ht="26.25">
      <c r="A12" s="312" t="s">
        <v>80</v>
      </c>
      <c r="B12" s="7"/>
      <c r="C12" s="123"/>
      <c r="D12" s="123"/>
      <c r="E12" s="123"/>
      <c r="F12" s="123"/>
      <c r="G12" s="313"/>
      <c r="H12" s="268"/>
      <c r="I12" s="268"/>
      <c r="J12" s="25"/>
    </row>
    <row r="13" spans="1:10" ht="26.25">
      <c r="A13" s="312" t="s">
        <v>91</v>
      </c>
      <c r="B13" s="5"/>
      <c r="C13" s="123"/>
      <c r="D13" s="123"/>
      <c r="E13" s="123"/>
      <c r="F13" s="123"/>
      <c r="G13" s="313"/>
      <c r="H13" s="268"/>
      <c r="I13" s="268"/>
      <c r="J13" s="25"/>
    </row>
    <row r="14" spans="1:10" ht="26.25" customHeight="1">
      <c r="A14" s="49" t="s">
        <v>41</v>
      </c>
      <c r="B14" s="115" t="s">
        <v>283</v>
      </c>
      <c r="C14" s="114"/>
      <c r="D14" s="114"/>
      <c r="E14" s="114"/>
      <c r="F14" s="114"/>
      <c r="G14" s="25"/>
      <c r="H14" s="25"/>
      <c r="I14" s="25"/>
      <c r="J14" s="25"/>
    </row>
    <row r="15" spans="1:10" ht="26.25" customHeight="1">
      <c r="A15" s="101"/>
      <c r="B15" s="116"/>
      <c r="C15" s="117"/>
      <c r="D15" s="117"/>
      <c r="E15" s="117"/>
      <c r="F15" s="117"/>
      <c r="G15" s="117"/>
      <c r="H15" s="117"/>
      <c r="I15" s="117"/>
      <c r="J15" s="25"/>
    </row>
    <row r="16" spans="1:10" ht="14.25">
      <c r="A16" s="101"/>
      <c r="B16" s="102"/>
      <c r="C16" s="25"/>
      <c r="D16" s="25"/>
      <c r="E16" s="25"/>
      <c r="F16" s="198"/>
      <c r="G16" s="25"/>
      <c r="H16" s="25"/>
      <c r="I16" s="25"/>
      <c r="J16" s="25"/>
    </row>
    <row r="17" spans="1:6" ht="18">
      <c r="A17" s="417" t="s">
        <v>94</v>
      </c>
      <c r="B17" s="418"/>
      <c r="C17" s="418"/>
      <c r="D17" s="418"/>
      <c r="E17" s="418"/>
      <c r="F17" s="419"/>
    </row>
    <row r="18" spans="1:9" ht="26.25">
      <c r="A18" s="2" t="s">
        <v>104</v>
      </c>
      <c r="B18" s="3" t="s">
        <v>105</v>
      </c>
      <c r="C18" s="120" t="s">
        <v>786</v>
      </c>
      <c r="D18" s="120" t="s">
        <v>787</v>
      </c>
      <c r="E18" s="120" t="s">
        <v>837</v>
      </c>
      <c r="F18" s="120" t="s">
        <v>838</v>
      </c>
      <c r="G18" s="113"/>
      <c r="H18" s="25"/>
      <c r="I18" s="25"/>
    </row>
    <row r="19" spans="1:9" ht="14.25">
      <c r="A19" s="119" t="s">
        <v>66</v>
      </c>
      <c r="B19" s="41"/>
      <c r="C19" s="29"/>
      <c r="D19" s="29"/>
      <c r="E19" s="29"/>
      <c r="F19" s="29"/>
      <c r="G19" s="113"/>
      <c r="H19" s="25"/>
      <c r="I19" s="25"/>
    </row>
    <row r="20" spans="1:9" ht="14.25">
      <c r="A20" s="120" t="s">
        <v>60</v>
      </c>
      <c r="B20" s="118" t="s">
        <v>335</v>
      </c>
      <c r="C20" s="122">
        <v>4630000</v>
      </c>
      <c r="D20" s="122">
        <f>C20*101%</f>
        <v>4676300</v>
      </c>
      <c r="E20" s="122">
        <f>D20*101.5%</f>
        <v>4746444.5</v>
      </c>
      <c r="F20" s="122">
        <f>E20*101%</f>
        <v>4793908.945</v>
      </c>
      <c r="G20" s="113"/>
      <c r="H20" s="25"/>
      <c r="I20" s="25"/>
    </row>
    <row r="21" spans="1:9" ht="27">
      <c r="A21" s="120" t="s">
        <v>61</v>
      </c>
      <c r="B21" s="118" t="s">
        <v>358</v>
      </c>
      <c r="C21" s="29"/>
      <c r="D21" s="122"/>
      <c r="E21" s="122"/>
      <c r="F21" s="122"/>
      <c r="G21" s="113"/>
      <c r="H21" s="25"/>
      <c r="I21" s="25"/>
    </row>
    <row r="22" spans="1:9" ht="14.25">
      <c r="A22" s="120" t="s">
        <v>62</v>
      </c>
      <c r="B22" s="118" t="s">
        <v>358</v>
      </c>
      <c r="C22" s="29"/>
      <c r="D22" s="122"/>
      <c r="E22" s="122"/>
      <c r="F22" s="122"/>
      <c r="G22" s="113"/>
      <c r="H22" s="25"/>
      <c r="I22" s="25"/>
    </row>
    <row r="23" spans="1:9" ht="27">
      <c r="A23" s="120" t="s">
        <v>63</v>
      </c>
      <c r="B23" s="118" t="s">
        <v>358</v>
      </c>
      <c r="C23" s="29"/>
      <c r="D23" s="122"/>
      <c r="E23" s="122"/>
      <c r="F23" s="122"/>
      <c r="G23" s="113"/>
      <c r="H23" s="25"/>
      <c r="I23" s="25"/>
    </row>
    <row r="24" spans="1:9" ht="14.25">
      <c r="A24" s="120" t="s">
        <v>64</v>
      </c>
      <c r="B24" s="118" t="s">
        <v>335</v>
      </c>
      <c r="C24" s="29"/>
      <c r="D24" s="122"/>
      <c r="E24" s="122"/>
      <c r="F24" s="122"/>
      <c r="G24" s="113"/>
      <c r="H24" s="25"/>
      <c r="I24" s="25"/>
    </row>
    <row r="25" spans="1:9" ht="14.25">
      <c r="A25" s="120" t="s">
        <v>65</v>
      </c>
      <c r="B25" s="77" t="s">
        <v>95</v>
      </c>
      <c r="C25" s="29"/>
      <c r="D25" s="122"/>
      <c r="E25" s="122"/>
      <c r="F25" s="122"/>
      <c r="G25" s="113"/>
      <c r="H25" s="25"/>
      <c r="I25" s="25"/>
    </row>
    <row r="26" spans="1:9" ht="24" customHeight="1">
      <c r="A26" s="49" t="s">
        <v>41</v>
      </c>
      <c r="B26" s="50"/>
      <c r="C26" s="114">
        <f>SUM(C20:C25)</f>
        <v>4630000</v>
      </c>
      <c r="D26" s="314">
        <f>SUM(D20:D25)</f>
        <v>4676300</v>
      </c>
      <c r="E26" s="314">
        <f>SUM(E20:E25)</f>
        <v>4746444.5</v>
      </c>
      <c r="F26" s="314">
        <f>SUM(F20:F25)</f>
        <v>4793908.945</v>
      </c>
      <c r="G26" s="113"/>
      <c r="H26" s="25"/>
      <c r="I26" s="25"/>
    </row>
  </sheetData>
  <sheetProtection/>
  <mergeCells count="3">
    <mergeCell ref="A1:F1"/>
    <mergeCell ref="A5:F5"/>
    <mergeCell ref="A17:F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4">
      <selection activeCell="D7" sqref="D7"/>
    </sheetView>
  </sheetViews>
  <sheetFormatPr defaultColWidth="9.140625" defaultRowHeight="15"/>
  <cols>
    <col min="2" max="2" width="67.00390625" style="0" customWidth="1"/>
    <col min="4" max="4" width="20.57421875" style="277" customWidth="1"/>
    <col min="6" max="6" width="9.8515625" style="0" bestFit="1" customWidth="1"/>
    <col min="13" max="13" width="24.8515625" style="0" customWidth="1"/>
  </cols>
  <sheetData>
    <row r="2" spans="1:5" ht="30" customHeight="1">
      <c r="A2" s="422" t="s">
        <v>887</v>
      </c>
      <c r="B2" s="422"/>
      <c r="C2" s="422"/>
      <c r="D2" s="422"/>
      <c r="E2" s="422"/>
    </row>
    <row r="3" ht="15" thickBot="1">
      <c r="D3" s="383" t="s">
        <v>886</v>
      </c>
    </row>
    <row r="4" spans="2:4" ht="15" thickBot="1">
      <c r="B4" s="372" t="s">
        <v>665</v>
      </c>
      <c r="C4" s="379" t="s">
        <v>840</v>
      </c>
      <c r="D4" s="122" t="s">
        <v>885</v>
      </c>
    </row>
    <row r="5" spans="2:4" ht="60" customHeight="1" thickBot="1">
      <c r="B5" s="373" t="s">
        <v>841</v>
      </c>
      <c r="C5" s="380"/>
      <c r="D5" s="122">
        <f>SUM(D6:D9)</f>
        <v>23850691</v>
      </c>
    </row>
    <row r="6" spans="2:4" ht="60" customHeight="1" thickBot="1">
      <c r="B6" s="374" t="s">
        <v>866</v>
      </c>
      <c r="C6" s="381" t="s">
        <v>842</v>
      </c>
      <c r="D6" s="122">
        <v>14758691</v>
      </c>
    </row>
    <row r="7" spans="2:4" ht="60" customHeight="1" thickBot="1">
      <c r="B7" s="374" t="s">
        <v>867</v>
      </c>
      <c r="C7" s="381" t="s">
        <v>843</v>
      </c>
      <c r="D7" s="122">
        <v>4630000</v>
      </c>
    </row>
    <row r="8" spans="2:4" ht="60" customHeight="1" thickBot="1">
      <c r="B8" s="374" t="s">
        <v>868</v>
      </c>
      <c r="C8" s="381" t="s">
        <v>844</v>
      </c>
      <c r="D8" s="122">
        <v>4462000</v>
      </c>
    </row>
    <row r="9" spans="2:4" ht="60" customHeight="1" thickBot="1">
      <c r="B9" s="374" t="s">
        <v>869</v>
      </c>
      <c r="C9" s="381" t="s">
        <v>845</v>
      </c>
      <c r="D9" s="122"/>
    </row>
    <row r="10" spans="2:6" ht="60" customHeight="1" thickBot="1">
      <c r="B10" s="373" t="s">
        <v>846</v>
      </c>
      <c r="C10" s="380"/>
      <c r="D10" s="122">
        <f>SUM(D11:D15)</f>
        <v>17198620</v>
      </c>
      <c r="F10" s="277"/>
    </row>
    <row r="11" spans="2:4" ht="60" customHeight="1" thickBot="1">
      <c r="B11" s="374" t="s">
        <v>870</v>
      </c>
      <c r="C11" s="381" t="s">
        <v>847</v>
      </c>
      <c r="D11" s="122">
        <v>4320000</v>
      </c>
    </row>
    <row r="12" spans="2:4" ht="60" customHeight="1" thickBot="1">
      <c r="B12" s="374" t="s">
        <v>871</v>
      </c>
      <c r="C12" s="381" t="s">
        <v>848</v>
      </c>
      <c r="D12" s="122">
        <v>875000</v>
      </c>
    </row>
    <row r="13" spans="2:4" ht="60" customHeight="1" thickBot="1">
      <c r="B13" s="374" t="s">
        <v>872</v>
      </c>
      <c r="C13" s="381" t="s">
        <v>849</v>
      </c>
      <c r="D13" s="122">
        <v>8480620</v>
      </c>
    </row>
    <row r="14" spans="2:4" ht="60" customHeight="1" thickBot="1">
      <c r="B14" s="374" t="s">
        <v>873</v>
      </c>
      <c r="C14" s="381" t="s">
        <v>850</v>
      </c>
      <c r="D14" s="122">
        <v>1393000</v>
      </c>
    </row>
    <row r="15" spans="2:6" ht="60" customHeight="1" thickBot="1">
      <c r="B15" s="374" t="s">
        <v>874</v>
      </c>
      <c r="C15" s="381" t="s">
        <v>851</v>
      </c>
      <c r="D15" s="122">
        <v>2130000</v>
      </c>
      <c r="F15" s="277"/>
    </row>
    <row r="16" spans="2:6" ht="60" customHeight="1" thickBot="1">
      <c r="B16" s="375" t="s">
        <v>875</v>
      </c>
      <c r="C16" s="381"/>
      <c r="D16" s="122">
        <f>D5-D10</f>
        <v>6652071</v>
      </c>
      <c r="F16" s="277"/>
    </row>
    <row r="17" spans="2:4" ht="60" customHeight="1" thickBot="1">
      <c r="B17" s="376" t="s">
        <v>876</v>
      </c>
      <c r="C17" s="381" t="s">
        <v>852</v>
      </c>
      <c r="D17" s="122">
        <v>0</v>
      </c>
    </row>
    <row r="18" spans="2:4" ht="60" customHeight="1">
      <c r="B18" s="420" t="s">
        <v>853</v>
      </c>
      <c r="C18" s="378" t="s">
        <v>854</v>
      </c>
      <c r="D18" s="122">
        <v>590348</v>
      </c>
    </row>
    <row r="19" spans="2:4" ht="60" customHeight="1" thickBot="1">
      <c r="B19" s="421"/>
      <c r="C19" s="381" t="s">
        <v>852</v>
      </c>
      <c r="D19" s="122"/>
    </row>
    <row r="20" spans="2:4" ht="60" customHeight="1" thickBot="1">
      <c r="B20" s="376" t="s">
        <v>855</v>
      </c>
      <c r="C20" s="381"/>
      <c r="D20" s="122">
        <f>D5-D10-D18</f>
        <v>6061723</v>
      </c>
    </row>
    <row r="21" ht="60" customHeight="1">
      <c r="B21" s="377"/>
    </row>
    <row r="22" ht="60" customHeight="1" thickBot="1">
      <c r="B22" s="377"/>
    </row>
    <row r="23" spans="2:4" ht="60" customHeight="1" thickBot="1">
      <c r="B23" s="372" t="s">
        <v>665</v>
      </c>
      <c r="C23" s="379" t="s">
        <v>840</v>
      </c>
      <c r="D23" s="122"/>
    </row>
    <row r="24" spans="2:4" ht="60" customHeight="1" thickBot="1">
      <c r="B24" s="373" t="s">
        <v>856</v>
      </c>
      <c r="C24" s="380"/>
      <c r="D24" s="122">
        <v>100000</v>
      </c>
    </row>
    <row r="25" spans="2:4" ht="60" customHeight="1" thickBot="1">
      <c r="B25" s="374" t="s">
        <v>877</v>
      </c>
      <c r="C25" s="381" t="s">
        <v>857</v>
      </c>
      <c r="D25" s="122"/>
    </row>
    <row r="26" spans="2:4" ht="60" customHeight="1" thickBot="1">
      <c r="B26" s="374" t="s">
        <v>878</v>
      </c>
      <c r="C26" s="381" t="s">
        <v>858</v>
      </c>
      <c r="D26" s="122"/>
    </row>
    <row r="27" spans="2:4" ht="60" customHeight="1" thickBot="1">
      <c r="B27" s="374" t="s">
        <v>879</v>
      </c>
      <c r="C27" s="381" t="s">
        <v>859</v>
      </c>
      <c r="D27" s="122">
        <v>100000</v>
      </c>
    </row>
    <row r="28" spans="2:4" ht="60" customHeight="1" thickBot="1">
      <c r="B28" s="373" t="s">
        <v>860</v>
      </c>
      <c r="C28" s="380"/>
      <c r="D28" s="122">
        <f>SUM(D29:D31)</f>
        <v>19834082</v>
      </c>
    </row>
    <row r="29" spans="2:4" ht="60" customHeight="1" thickBot="1">
      <c r="B29" s="374" t="s">
        <v>880</v>
      </c>
      <c r="C29" s="381" t="s">
        <v>865</v>
      </c>
      <c r="D29" s="122">
        <v>2083500</v>
      </c>
    </row>
    <row r="30" spans="2:4" ht="60" customHeight="1" thickBot="1">
      <c r="B30" s="374" t="s">
        <v>881</v>
      </c>
      <c r="C30" s="381" t="s">
        <v>861</v>
      </c>
      <c r="D30" s="122">
        <v>17750582</v>
      </c>
    </row>
    <row r="31" spans="2:4" ht="60" customHeight="1" thickBot="1">
      <c r="B31" s="374" t="s">
        <v>882</v>
      </c>
      <c r="C31" s="381" t="s">
        <v>862</v>
      </c>
      <c r="D31" s="122"/>
    </row>
    <row r="32" spans="2:4" ht="60" customHeight="1" thickBot="1">
      <c r="B32" s="376" t="s">
        <v>883</v>
      </c>
      <c r="C32" s="381"/>
      <c r="D32" s="122">
        <f>D24-D28</f>
        <v>-19734082</v>
      </c>
    </row>
    <row r="33" spans="2:4" ht="60" customHeight="1" thickBot="1">
      <c r="B33" s="376" t="s">
        <v>884</v>
      </c>
      <c r="C33" s="381" t="s">
        <v>852</v>
      </c>
      <c r="D33" s="122">
        <v>13672359</v>
      </c>
    </row>
    <row r="34" spans="2:4" ht="60" customHeight="1">
      <c r="B34" s="420" t="s">
        <v>863</v>
      </c>
      <c r="C34" s="378" t="s">
        <v>854</v>
      </c>
      <c r="D34" s="122">
        <v>0</v>
      </c>
    </row>
    <row r="35" spans="2:4" ht="60" customHeight="1" thickBot="1">
      <c r="B35" s="421"/>
      <c r="C35" s="381" t="s">
        <v>852</v>
      </c>
      <c r="D35" s="122"/>
    </row>
    <row r="36" spans="2:4" ht="60" customHeight="1" thickBot="1">
      <c r="B36" s="376" t="s">
        <v>864</v>
      </c>
      <c r="C36" s="381"/>
      <c r="D36" s="122">
        <f>D32+D33</f>
        <v>-6061723</v>
      </c>
    </row>
  </sheetData>
  <sheetProtection/>
  <mergeCells count="3">
    <mergeCell ref="B18:B19"/>
    <mergeCell ref="B34:B35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7">
      <selection activeCell="A1" sqref="A1:L1"/>
    </sheetView>
  </sheetViews>
  <sheetFormatPr defaultColWidth="9.140625" defaultRowHeight="15"/>
  <cols>
    <col min="1" max="1" width="8.8515625" style="253" customWidth="1"/>
    <col min="2" max="2" width="41.140625" style="253" customWidth="1"/>
    <col min="3" max="3" width="14.140625" style="253" customWidth="1"/>
    <col min="4" max="5" width="10.7109375" style="253" customWidth="1"/>
    <col min="6" max="6" width="13.7109375" style="253" bestFit="1" customWidth="1"/>
    <col min="7" max="12" width="10.7109375" style="253" customWidth="1"/>
    <col min="13" max="16384" width="9.140625" style="253" customWidth="1"/>
  </cols>
  <sheetData>
    <row r="1" spans="1:12" s="251" customFormat="1" ht="79.5" customHeight="1">
      <c r="A1" s="391" t="s">
        <v>820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</row>
    <row r="2" spans="1:12" ht="24.75" customHeight="1">
      <c r="A2" s="392" t="s">
        <v>755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</row>
    <row r="3" spans="1:12" ht="24.75" customHeight="1">
      <c r="A3" s="252"/>
      <c r="B3" s="252"/>
      <c r="C3" s="252"/>
      <c r="D3" s="252"/>
      <c r="E3" s="252"/>
      <c r="F3" s="252"/>
      <c r="G3" s="252"/>
      <c r="L3" s="254" t="s">
        <v>750</v>
      </c>
    </row>
    <row r="4" spans="1:12" s="358" customFormat="1" ht="90" customHeight="1">
      <c r="A4" s="357" t="s">
        <v>756</v>
      </c>
      <c r="B4" s="357" t="s">
        <v>665</v>
      </c>
      <c r="C4" s="357" t="s">
        <v>54</v>
      </c>
      <c r="D4" s="357" t="s">
        <v>696</v>
      </c>
      <c r="E4" s="357" t="s">
        <v>697</v>
      </c>
      <c r="F4" s="357" t="s">
        <v>698</v>
      </c>
      <c r="G4" s="357" t="s">
        <v>744</v>
      </c>
      <c r="H4" s="357" t="s">
        <v>699</v>
      </c>
      <c r="I4" s="357" t="s">
        <v>700</v>
      </c>
      <c r="J4" s="357" t="s">
        <v>727</v>
      </c>
      <c r="K4" s="357" t="s">
        <v>758</v>
      </c>
      <c r="L4" s="357" t="s">
        <v>737</v>
      </c>
    </row>
    <row r="5" spans="1:12" ht="24.75" customHeight="1">
      <c r="A5" s="256">
        <v>1</v>
      </c>
      <c r="B5" s="256" t="s">
        <v>284</v>
      </c>
      <c r="C5" s="257">
        <v>11565691</v>
      </c>
      <c r="D5" s="257">
        <v>0</v>
      </c>
      <c r="E5" s="257">
        <v>0</v>
      </c>
      <c r="F5" s="257">
        <v>11565691</v>
      </c>
      <c r="G5" s="257">
        <v>0</v>
      </c>
      <c r="H5" s="257">
        <v>0</v>
      </c>
      <c r="I5" s="257">
        <v>0</v>
      </c>
      <c r="J5" s="257">
        <v>0</v>
      </c>
      <c r="K5" s="257">
        <v>0</v>
      </c>
      <c r="L5" s="257">
        <v>0</v>
      </c>
    </row>
    <row r="6" spans="1:12" ht="24.75" customHeight="1">
      <c r="A6" s="256">
        <v>3</v>
      </c>
      <c r="B6" s="256" t="s">
        <v>738</v>
      </c>
      <c r="C6" s="257">
        <v>1393000</v>
      </c>
      <c r="D6" s="257">
        <v>0</v>
      </c>
      <c r="E6" s="257">
        <v>0</v>
      </c>
      <c r="F6" s="257">
        <v>1393000</v>
      </c>
      <c r="G6" s="257">
        <v>0</v>
      </c>
      <c r="H6" s="257">
        <v>0</v>
      </c>
      <c r="I6" s="257">
        <v>0</v>
      </c>
      <c r="J6" s="257">
        <v>0</v>
      </c>
      <c r="K6" s="257">
        <v>0</v>
      </c>
      <c r="L6" s="257">
        <v>0</v>
      </c>
    </row>
    <row r="7" spans="1:12" ht="24.75" customHeight="1">
      <c r="A7" s="256">
        <v>4</v>
      </c>
      <c r="B7" s="256" t="s">
        <v>290</v>
      </c>
      <c r="C7" s="257">
        <v>1800000</v>
      </c>
      <c r="D7" s="257">
        <v>0</v>
      </c>
      <c r="E7" s="257">
        <v>0</v>
      </c>
      <c r="F7" s="257">
        <v>1800000</v>
      </c>
      <c r="G7" s="257">
        <v>0</v>
      </c>
      <c r="H7" s="257">
        <v>0</v>
      </c>
      <c r="I7" s="257">
        <v>0</v>
      </c>
      <c r="J7" s="257">
        <v>0</v>
      </c>
      <c r="K7" s="257">
        <v>0</v>
      </c>
      <c r="L7" s="257">
        <v>0</v>
      </c>
    </row>
    <row r="8" spans="1:12" ht="24.75" customHeight="1">
      <c r="A8" s="258">
        <v>7</v>
      </c>
      <c r="B8" s="258" t="s">
        <v>701</v>
      </c>
      <c r="C8" s="259">
        <v>14758691</v>
      </c>
      <c r="D8" s="259">
        <v>0</v>
      </c>
      <c r="E8" s="259">
        <v>0</v>
      </c>
      <c r="F8" s="259">
        <v>14758691</v>
      </c>
      <c r="G8" s="259">
        <v>0</v>
      </c>
      <c r="H8" s="259">
        <v>0</v>
      </c>
      <c r="I8" s="259">
        <v>0</v>
      </c>
      <c r="J8" s="259">
        <v>0</v>
      </c>
      <c r="K8" s="259">
        <v>0</v>
      </c>
      <c r="L8" s="259">
        <v>0</v>
      </c>
    </row>
    <row r="9" spans="1:12" ht="24.75" customHeight="1">
      <c r="A9" s="256">
        <v>13</v>
      </c>
      <c r="B9" s="256" t="s">
        <v>702</v>
      </c>
      <c r="C9" s="257">
        <v>14758691</v>
      </c>
      <c r="D9" s="257">
        <v>0</v>
      </c>
      <c r="E9" s="257">
        <v>0</v>
      </c>
      <c r="F9" s="257">
        <v>14758691</v>
      </c>
      <c r="G9" s="257">
        <v>0</v>
      </c>
      <c r="H9" s="257">
        <v>0</v>
      </c>
      <c r="I9" s="257">
        <v>0</v>
      </c>
      <c r="J9" s="257">
        <v>0</v>
      </c>
      <c r="K9" s="257">
        <v>0</v>
      </c>
      <c r="L9" s="257">
        <v>0</v>
      </c>
    </row>
    <row r="10" spans="1:12" ht="24.75" customHeight="1">
      <c r="A10" s="256">
        <v>25</v>
      </c>
      <c r="B10" s="256" t="s">
        <v>513</v>
      </c>
      <c r="C10" s="257">
        <v>2200000</v>
      </c>
      <c r="D10" s="257">
        <v>0</v>
      </c>
      <c r="E10" s="257">
        <v>0</v>
      </c>
      <c r="F10" s="257">
        <v>0</v>
      </c>
      <c r="G10" s="257">
        <v>0</v>
      </c>
      <c r="H10" s="257">
        <v>0</v>
      </c>
      <c r="I10" s="257">
        <v>0</v>
      </c>
      <c r="J10" s="257">
        <v>0</v>
      </c>
      <c r="K10" s="257">
        <v>0</v>
      </c>
      <c r="L10" s="257">
        <v>2200000</v>
      </c>
    </row>
    <row r="11" spans="1:12" ht="24.75" customHeight="1">
      <c r="A11" s="256">
        <v>26</v>
      </c>
      <c r="B11" s="256" t="s">
        <v>514</v>
      </c>
      <c r="C11" s="257">
        <v>2000000</v>
      </c>
      <c r="D11" s="257">
        <v>0</v>
      </c>
      <c r="E11" s="257">
        <v>0</v>
      </c>
      <c r="F11" s="257">
        <v>0</v>
      </c>
      <c r="G11" s="257">
        <v>0</v>
      </c>
      <c r="H11" s="257">
        <v>0</v>
      </c>
      <c r="I11" s="257">
        <v>0</v>
      </c>
      <c r="J11" s="257">
        <v>0</v>
      </c>
      <c r="K11" s="257">
        <v>0</v>
      </c>
      <c r="L11" s="257">
        <v>2000000</v>
      </c>
    </row>
    <row r="12" spans="1:12" ht="24.75" customHeight="1">
      <c r="A12" s="256">
        <v>29</v>
      </c>
      <c r="B12" s="256" t="s">
        <v>516</v>
      </c>
      <c r="C12" s="257">
        <v>430000</v>
      </c>
      <c r="D12" s="257">
        <v>0</v>
      </c>
      <c r="E12" s="257">
        <v>0</v>
      </c>
      <c r="F12" s="257">
        <v>0</v>
      </c>
      <c r="G12" s="257">
        <v>0</v>
      </c>
      <c r="H12" s="257">
        <v>0</v>
      </c>
      <c r="I12" s="257">
        <v>0</v>
      </c>
      <c r="J12" s="257">
        <v>0</v>
      </c>
      <c r="K12" s="257">
        <v>0</v>
      </c>
      <c r="L12" s="257">
        <v>430000</v>
      </c>
    </row>
    <row r="13" spans="1:12" ht="24.75" customHeight="1">
      <c r="A13" s="258">
        <v>31</v>
      </c>
      <c r="B13" s="258" t="s">
        <v>703</v>
      </c>
      <c r="C13" s="259">
        <v>2430000</v>
      </c>
      <c r="D13" s="259">
        <v>0</v>
      </c>
      <c r="E13" s="259">
        <v>0</v>
      </c>
      <c r="F13" s="259">
        <v>0</v>
      </c>
      <c r="G13" s="259">
        <v>0</v>
      </c>
      <c r="H13" s="259">
        <v>0</v>
      </c>
      <c r="I13" s="259">
        <v>0</v>
      </c>
      <c r="J13" s="259">
        <v>0</v>
      </c>
      <c r="K13" s="259">
        <v>0</v>
      </c>
      <c r="L13" s="259">
        <v>2430000</v>
      </c>
    </row>
    <row r="14" spans="1:12" ht="24.75" customHeight="1">
      <c r="A14" s="258">
        <v>33</v>
      </c>
      <c r="B14" s="258" t="s">
        <v>704</v>
      </c>
      <c r="C14" s="259">
        <v>4630000</v>
      </c>
      <c r="D14" s="259">
        <v>0</v>
      </c>
      <c r="E14" s="259">
        <v>0</v>
      </c>
      <c r="F14" s="259">
        <v>0</v>
      </c>
      <c r="G14" s="259">
        <v>0</v>
      </c>
      <c r="H14" s="259">
        <v>0</v>
      </c>
      <c r="I14" s="259">
        <v>0</v>
      </c>
      <c r="J14" s="259">
        <v>0</v>
      </c>
      <c r="K14" s="259">
        <v>0</v>
      </c>
      <c r="L14" s="259">
        <v>4630000</v>
      </c>
    </row>
    <row r="15" spans="1:12" ht="24.75" customHeight="1">
      <c r="A15" s="256">
        <v>35</v>
      </c>
      <c r="B15" s="256" t="s">
        <v>519</v>
      </c>
      <c r="C15" s="257">
        <v>30000</v>
      </c>
      <c r="D15" s="257">
        <v>0</v>
      </c>
      <c r="E15" s="257">
        <v>30000</v>
      </c>
      <c r="F15" s="257">
        <v>0</v>
      </c>
      <c r="G15" s="257">
        <v>0</v>
      </c>
      <c r="H15" s="257">
        <v>0</v>
      </c>
      <c r="I15" s="257">
        <v>2584000</v>
      </c>
      <c r="J15" s="257">
        <v>0</v>
      </c>
      <c r="K15" s="257">
        <v>0</v>
      </c>
      <c r="L15" s="257">
        <v>0</v>
      </c>
    </row>
    <row r="16" spans="1:12" ht="24.75" customHeight="1">
      <c r="A16" s="256">
        <v>37</v>
      </c>
      <c r="B16" s="256" t="s">
        <v>521</v>
      </c>
      <c r="C16" s="257">
        <v>3474000</v>
      </c>
      <c r="D16" s="257">
        <v>0</v>
      </c>
      <c r="E16" s="257">
        <v>0</v>
      </c>
      <c r="F16" s="257">
        <v>0</v>
      </c>
      <c r="G16" s="257">
        <v>0</v>
      </c>
      <c r="H16" s="257">
        <v>0</v>
      </c>
      <c r="I16" s="257">
        <v>2584000</v>
      </c>
      <c r="J16" s="257">
        <v>0</v>
      </c>
      <c r="K16" s="257">
        <v>890000</v>
      </c>
      <c r="L16" s="257">
        <v>0</v>
      </c>
    </row>
    <row r="17" spans="1:12" ht="24.75" customHeight="1">
      <c r="A17" s="256">
        <v>39</v>
      </c>
      <c r="B17" s="256" t="s">
        <v>343</v>
      </c>
      <c r="C17" s="257">
        <v>938000</v>
      </c>
      <c r="D17" s="257">
        <v>0</v>
      </c>
      <c r="E17" s="257">
        <v>0</v>
      </c>
      <c r="F17" s="257">
        <v>0</v>
      </c>
      <c r="G17" s="257">
        <v>0</v>
      </c>
      <c r="H17" s="257">
        <v>0</v>
      </c>
      <c r="I17" s="257">
        <v>698000</v>
      </c>
      <c r="J17" s="257">
        <v>0</v>
      </c>
      <c r="K17" s="257">
        <v>240000</v>
      </c>
      <c r="L17" s="257">
        <v>0</v>
      </c>
    </row>
    <row r="18" spans="1:12" ht="24.75" customHeight="1">
      <c r="A18" s="256">
        <v>48</v>
      </c>
      <c r="B18" s="256" t="s">
        <v>524</v>
      </c>
      <c r="C18" s="257">
        <v>20000</v>
      </c>
      <c r="D18" s="257">
        <v>20000</v>
      </c>
      <c r="E18" s="257">
        <v>0</v>
      </c>
      <c r="F18" s="257">
        <v>0</v>
      </c>
      <c r="G18" s="257">
        <v>0</v>
      </c>
      <c r="H18" s="257">
        <v>0</v>
      </c>
      <c r="I18" s="257">
        <v>0</v>
      </c>
      <c r="J18" s="257">
        <v>0</v>
      </c>
      <c r="K18" s="257">
        <v>0</v>
      </c>
      <c r="L18" s="257">
        <v>0</v>
      </c>
    </row>
    <row r="19" spans="1:12" ht="24.75" customHeight="1">
      <c r="A19" s="258">
        <v>49</v>
      </c>
      <c r="B19" s="258" t="s">
        <v>739</v>
      </c>
      <c r="C19" s="259">
        <v>4462000</v>
      </c>
      <c r="D19" s="259">
        <v>20000</v>
      </c>
      <c r="E19" s="259">
        <v>30000</v>
      </c>
      <c r="F19" s="259">
        <v>0</v>
      </c>
      <c r="G19" s="259">
        <v>0</v>
      </c>
      <c r="H19" s="259">
        <v>0</v>
      </c>
      <c r="I19" s="259">
        <v>3282000</v>
      </c>
      <c r="J19" s="259">
        <v>0</v>
      </c>
      <c r="K19" s="259">
        <v>1130000</v>
      </c>
      <c r="L19" s="259">
        <v>0</v>
      </c>
    </row>
    <row r="20" spans="1:12" ht="24.75" customHeight="1">
      <c r="A20" s="256">
        <v>65</v>
      </c>
      <c r="B20" s="256" t="s">
        <v>530</v>
      </c>
      <c r="C20" s="257">
        <v>100000</v>
      </c>
      <c r="D20" s="257">
        <v>0</v>
      </c>
      <c r="E20" s="257">
        <v>0</v>
      </c>
      <c r="F20" s="257">
        <v>0</v>
      </c>
      <c r="G20" s="257">
        <v>0</v>
      </c>
      <c r="H20" s="257">
        <v>0</v>
      </c>
      <c r="I20" s="257">
        <v>0</v>
      </c>
      <c r="J20" s="257">
        <v>100000</v>
      </c>
      <c r="K20" s="257">
        <v>0</v>
      </c>
      <c r="L20" s="257">
        <v>0</v>
      </c>
    </row>
    <row r="21" spans="1:12" ht="24.75" customHeight="1">
      <c r="A21" s="256">
        <v>67</v>
      </c>
      <c r="B21" s="256" t="s">
        <v>740</v>
      </c>
      <c r="C21" s="257">
        <v>100000</v>
      </c>
      <c r="D21" s="257">
        <v>0</v>
      </c>
      <c r="E21" s="257">
        <v>0</v>
      </c>
      <c r="F21" s="257">
        <v>0</v>
      </c>
      <c r="G21" s="257">
        <v>0</v>
      </c>
      <c r="H21" s="257">
        <v>0</v>
      </c>
      <c r="I21" s="257">
        <v>0</v>
      </c>
      <c r="J21" s="257">
        <v>100000</v>
      </c>
      <c r="K21" s="257">
        <v>0</v>
      </c>
      <c r="L21" s="257">
        <v>0</v>
      </c>
    </row>
    <row r="22" spans="1:12" ht="24.75" customHeight="1">
      <c r="A22" s="258">
        <v>68</v>
      </c>
      <c r="B22" s="258" t="s">
        <v>741</v>
      </c>
      <c r="C22" s="259">
        <v>23950691</v>
      </c>
      <c r="D22" s="259">
        <v>20000</v>
      </c>
      <c r="E22" s="259">
        <v>30000</v>
      </c>
      <c r="F22" s="259">
        <v>14758691</v>
      </c>
      <c r="G22" s="259">
        <v>0</v>
      </c>
      <c r="H22" s="259">
        <v>0</v>
      </c>
      <c r="I22" s="259">
        <v>3282000</v>
      </c>
      <c r="J22" s="259">
        <v>100000</v>
      </c>
      <c r="K22" s="259">
        <v>1130000</v>
      </c>
      <c r="L22" s="259">
        <v>4630000</v>
      </c>
    </row>
  </sheetData>
  <sheetProtection/>
  <mergeCells count="2">
    <mergeCell ref="A1:L1"/>
    <mergeCell ref="A2:L2"/>
  </mergeCells>
  <printOptions/>
  <pageMargins left="0.75" right="0.75" top="1" bottom="1" header="0.5" footer="0.5"/>
  <pageSetup fitToHeight="1" fitToWidth="1" horizontalDpi="600" verticalDpi="600" orientation="portrait" paperSize="8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H4" sqref="G4:H4"/>
    </sheetView>
  </sheetViews>
  <sheetFormatPr defaultColWidth="9.140625" defaultRowHeight="15"/>
  <cols>
    <col min="1" max="1" width="8.8515625" style="253" customWidth="1"/>
    <col min="2" max="2" width="48.8515625" style="253" bestFit="1" customWidth="1"/>
    <col min="3" max="3" width="17.7109375" style="253" customWidth="1"/>
    <col min="4" max="4" width="18.7109375" style="253" customWidth="1"/>
    <col min="5" max="16384" width="9.140625" style="253" customWidth="1"/>
  </cols>
  <sheetData>
    <row r="1" spans="1:8" ht="24.75" customHeight="1">
      <c r="A1" s="393" t="s">
        <v>820</v>
      </c>
      <c r="B1" s="393"/>
      <c r="C1" s="393"/>
      <c r="D1" s="393"/>
      <c r="E1" s="261"/>
      <c r="F1" s="261"/>
      <c r="G1" s="261"/>
      <c r="H1" s="261"/>
    </row>
    <row r="2" spans="1:8" s="260" customFormat="1" ht="24.75" customHeight="1">
      <c r="A2" s="392" t="s">
        <v>755</v>
      </c>
      <c r="B2" s="392"/>
      <c r="C2" s="392"/>
      <c r="D2" s="392"/>
      <c r="E2" s="262"/>
      <c r="F2" s="262"/>
      <c r="G2" s="262"/>
      <c r="H2" s="262"/>
    </row>
    <row r="3" spans="1:8" s="260" customFormat="1" ht="24.75" customHeight="1">
      <c r="A3" s="252"/>
      <c r="B3" s="252"/>
      <c r="C3" s="252"/>
      <c r="D3" s="254" t="s">
        <v>751</v>
      </c>
      <c r="E3" s="262"/>
      <c r="F3" s="262"/>
      <c r="G3" s="262"/>
      <c r="H3" s="262"/>
    </row>
    <row r="4" spans="1:4" ht="79.5" customHeight="1">
      <c r="A4" s="255" t="s">
        <v>756</v>
      </c>
      <c r="B4" s="255" t="s">
        <v>665</v>
      </c>
      <c r="C4" s="255" t="s">
        <v>54</v>
      </c>
      <c r="D4" s="255" t="s">
        <v>744</v>
      </c>
    </row>
    <row r="5" spans="1:4" s="260" customFormat="1" ht="24.75" customHeight="1">
      <c r="A5" s="256">
        <v>10</v>
      </c>
      <c r="B5" s="256" t="s">
        <v>705</v>
      </c>
      <c r="C5" s="257">
        <v>4813653</v>
      </c>
      <c r="D5" s="257">
        <v>4813653</v>
      </c>
    </row>
    <row r="6" spans="1:4" ht="24.75" customHeight="1">
      <c r="A6" s="258">
        <v>12</v>
      </c>
      <c r="B6" s="258" t="s">
        <v>706</v>
      </c>
      <c r="C6" s="259">
        <v>4813653</v>
      </c>
      <c r="D6" s="259">
        <v>4813653</v>
      </c>
    </row>
    <row r="7" spans="1:4" ht="24.75" customHeight="1">
      <c r="A7" s="256">
        <v>21</v>
      </c>
      <c r="B7" s="256" t="s">
        <v>745</v>
      </c>
      <c r="C7" s="257">
        <v>4813653</v>
      </c>
      <c r="D7" s="257">
        <v>4813653</v>
      </c>
    </row>
    <row r="8" spans="1:4" ht="24.75" customHeight="1">
      <c r="A8" s="258">
        <v>30</v>
      </c>
      <c r="B8" s="258" t="s">
        <v>746</v>
      </c>
      <c r="C8" s="259">
        <v>4813653</v>
      </c>
      <c r="D8" s="259">
        <v>4813653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scale="91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71"/>
  <sheetViews>
    <sheetView zoomScalePageLayoutView="0" workbookViewId="0" topLeftCell="A97">
      <selection activeCell="C98" sqref="C98:E98"/>
    </sheetView>
  </sheetViews>
  <sheetFormatPr defaultColWidth="9.140625" defaultRowHeight="15"/>
  <cols>
    <col min="1" max="1" width="105.140625" style="124" customWidth="1"/>
    <col min="2" max="2" width="9.140625" style="124" customWidth="1"/>
    <col min="3" max="3" width="20.57421875" style="124" customWidth="1"/>
    <col min="4" max="4" width="20.140625" style="124" customWidth="1"/>
    <col min="5" max="5" width="18.28125" style="124" customWidth="1"/>
    <col min="6" max="16384" width="9.140625" style="124" customWidth="1"/>
  </cols>
  <sheetData>
    <row r="1" spans="1:5" ht="21" customHeight="1">
      <c r="A1" s="386" t="s">
        <v>821</v>
      </c>
      <c r="B1" s="390"/>
      <c r="C1" s="390"/>
      <c r="D1" s="390"/>
      <c r="E1" s="388"/>
    </row>
    <row r="2" spans="1:5" ht="18.75" customHeight="1">
      <c r="A2" s="389" t="s">
        <v>748</v>
      </c>
      <c r="B2" s="390"/>
      <c r="C2" s="390"/>
      <c r="D2" s="390"/>
      <c r="E2" s="388"/>
    </row>
    <row r="3" ht="18">
      <c r="A3" s="129"/>
    </row>
    <row r="4" spans="1:5" ht="14.25">
      <c r="A4" s="125" t="s">
        <v>1</v>
      </c>
      <c r="E4" s="230" t="s">
        <v>752</v>
      </c>
    </row>
    <row r="5" spans="1:5" ht="27">
      <c r="A5" s="151" t="s">
        <v>104</v>
      </c>
      <c r="B5" s="152" t="s">
        <v>105</v>
      </c>
      <c r="C5" s="153" t="s">
        <v>691</v>
      </c>
      <c r="D5" s="153" t="s">
        <v>692</v>
      </c>
      <c r="E5" s="203" t="s">
        <v>707</v>
      </c>
    </row>
    <row r="6" spans="1:5" ht="14.25">
      <c r="A6" s="154" t="s">
        <v>106</v>
      </c>
      <c r="B6" s="155" t="s">
        <v>107</v>
      </c>
      <c r="C6" s="232">
        <v>1100000</v>
      </c>
      <c r="D6" s="232"/>
      <c r="E6" s="233">
        <f>SUM(C6:D6)</f>
        <v>1100000</v>
      </c>
    </row>
    <row r="7" spans="1:5" ht="14.25">
      <c r="A7" s="154" t="s">
        <v>108</v>
      </c>
      <c r="B7" s="156" t="s">
        <v>109</v>
      </c>
      <c r="C7" s="232"/>
      <c r="D7" s="232"/>
      <c r="E7" s="233">
        <f aca="true" t="shared" si="0" ref="E7:E70">SUM(C7:D7)</f>
        <v>0</v>
      </c>
    </row>
    <row r="8" spans="1:5" ht="14.25">
      <c r="A8" s="154" t="s">
        <v>110</v>
      </c>
      <c r="B8" s="156" t="s">
        <v>111</v>
      </c>
      <c r="C8" s="232"/>
      <c r="D8" s="232"/>
      <c r="E8" s="233">
        <f t="shared" si="0"/>
        <v>0</v>
      </c>
    </row>
    <row r="9" spans="1:5" ht="14.25">
      <c r="A9" s="131" t="s">
        <v>112</v>
      </c>
      <c r="B9" s="156" t="s">
        <v>113</v>
      </c>
      <c r="C9" s="232"/>
      <c r="D9" s="232"/>
      <c r="E9" s="233">
        <f t="shared" si="0"/>
        <v>0</v>
      </c>
    </row>
    <row r="10" spans="1:5" ht="14.25">
      <c r="A10" s="131" t="s">
        <v>114</v>
      </c>
      <c r="B10" s="156" t="s">
        <v>115</v>
      </c>
      <c r="C10" s="232"/>
      <c r="D10" s="232"/>
      <c r="E10" s="233">
        <f t="shared" si="0"/>
        <v>0</v>
      </c>
    </row>
    <row r="11" spans="1:5" ht="14.25">
      <c r="A11" s="131" t="s">
        <v>116</v>
      </c>
      <c r="B11" s="156" t="s">
        <v>117</v>
      </c>
      <c r="C11" s="232"/>
      <c r="D11" s="232"/>
      <c r="E11" s="233">
        <f t="shared" si="0"/>
        <v>0</v>
      </c>
    </row>
    <row r="12" spans="1:5" ht="14.25">
      <c r="A12" s="131" t="s">
        <v>118</v>
      </c>
      <c r="B12" s="156" t="s">
        <v>119</v>
      </c>
      <c r="C12" s="232">
        <v>100000</v>
      </c>
      <c r="D12" s="232"/>
      <c r="E12" s="233">
        <f t="shared" si="0"/>
        <v>100000</v>
      </c>
    </row>
    <row r="13" spans="1:5" ht="14.25">
      <c r="A13" s="131" t="s">
        <v>120</v>
      </c>
      <c r="B13" s="156" t="s">
        <v>121</v>
      </c>
      <c r="C13" s="232"/>
      <c r="D13" s="232"/>
      <c r="E13" s="233">
        <f t="shared" si="0"/>
        <v>0</v>
      </c>
    </row>
    <row r="14" spans="1:5" ht="14.25">
      <c r="A14" s="133" t="s">
        <v>122</v>
      </c>
      <c r="B14" s="156" t="s">
        <v>123</v>
      </c>
      <c r="C14" s="232"/>
      <c r="D14" s="232"/>
      <c r="E14" s="233">
        <f t="shared" si="0"/>
        <v>0</v>
      </c>
    </row>
    <row r="15" spans="1:5" ht="14.25">
      <c r="A15" s="133" t="s">
        <v>124</v>
      </c>
      <c r="B15" s="156" t="s">
        <v>125</v>
      </c>
      <c r="C15" s="232"/>
      <c r="D15" s="232"/>
      <c r="E15" s="233">
        <f t="shared" si="0"/>
        <v>0</v>
      </c>
    </row>
    <row r="16" spans="1:5" ht="14.25">
      <c r="A16" s="133" t="s">
        <v>126</v>
      </c>
      <c r="B16" s="156" t="s">
        <v>127</v>
      </c>
      <c r="C16" s="232"/>
      <c r="D16" s="232"/>
      <c r="E16" s="233">
        <f t="shared" si="0"/>
        <v>0</v>
      </c>
    </row>
    <row r="17" spans="1:5" ht="14.25">
      <c r="A17" s="133" t="s">
        <v>128</v>
      </c>
      <c r="B17" s="156" t="s">
        <v>129</v>
      </c>
      <c r="C17" s="232"/>
      <c r="D17" s="232"/>
      <c r="E17" s="233">
        <f t="shared" si="0"/>
        <v>0</v>
      </c>
    </row>
    <row r="18" spans="1:5" ht="14.25">
      <c r="A18" s="133" t="s">
        <v>469</v>
      </c>
      <c r="B18" s="156" t="s">
        <v>130</v>
      </c>
      <c r="C18" s="232"/>
      <c r="D18" s="232"/>
      <c r="E18" s="233">
        <f t="shared" si="0"/>
        <v>0</v>
      </c>
    </row>
    <row r="19" spans="1:5" ht="14.25">
      <c r="A19" s="130" t="s">
        <v>407</v>
      </c>
      <c r="B19" s="157" t="s">
        <v>131</v>
      </c>
      <c r="C19" s="232">
        <f>SUM(C6:C18)</f>
        <v>1200000</v>
      </c>
      <c r="D19" s="232"/>
      <c r="E19" s="233">
        <f t="shared" si="0"/>
        <v>1200000</v>
      </c>
    </row>
    <row r="20" spans="1:5" ht="14.25">
      <c r="A20" s="133" t="s">
        <v>132</v>
      </c>
      <c r="B20" s="156" t="s">
        <v>133</v>
      </c>
      <c r="C20" s="232">
        <v>2100000</v>
      </c>
      <c r="D20" s="232"/>
      <c r="E20" s="233">
        <f t="shared" si="0"/>
        <v>2100000</v>
      </c>
    </row>
    <row r="21" spans="1:5" ht="14.25">
      <c r="A21" s="133" t="s">
        <v>134</v>
      </c>
      <c r="B21" s="156" t="s">
        <v>135</v>
      </c>
      <c r="C21" s="232">
        <v>770000</v>
      </c>
      <c r="D21" s="232"/>
      <c r="E21" s="233">
        <f t="shared" si="0"/>
        <v>770000</v>
      </c>
    </row>
    <row r="22" spans="1:5" ht="14.25">
      <c r="A22" s="132" t="s">
        <v>136</v>
      </c>
      <c r="B22" s="156" t="s">
        <v>137</v>
      </c>
      <c r="C22" s="232">
        <v>250000</v>
      </c>
      <c r="D22" s="232"/>
      <c r="E22" s="233">
        <f t="shared" si="0"/>
        <v>250000</v>
      </c>
    </row>
    <row r="23" spans="1:5" ht="14.25">
      <c r="A23" s="134" t="s">
        <v>408</v>
      </c>
      <c r="B23" s="157" t="s">
        <v>138</v>
      </c>
      <c r="C23" s="232">
        <f>SUM(C20:C22)</f>
        <v>3120000</v>
      </c>
      <c r="D23" s="232"/>
      <c r="E23" s="233">
        <f t="shared" si="0"/>
        <v>3120000</v>
      </c>
    </row>
    <row r="24" spans="1:5" ht="14.25">
      <c r="A24" s="158" t="s">
        <v>499</v>
      </c>
      <c r="B24" s="159" t="s">
        <v>139</v>
      </c>
      <c r="C24" s="232">
        <f>C19+C23</f>
        <v>4320000</v>
      </c>
      <c r="D24" s="232"/>
      <c r="E24" s="233">
        <f t="shared" si="0"/>
        <v>4320000</v>
      </c>
    </row>
    <row r="25" spans="1:5" ht="14.25">
      <c r="A25" s="136" t="s">
        <v>470</v>
      </c>
      <c r="B25" s="159" t="s">
        <v>140</v>
      </c>
      <c r="C25" s="232">
        <v>875000</v>
      </c>
      <c r="D25" s="232"/>
      <c r="E25" s="233">
        <f t="shared" si="0"/>
        <v>875000</v>
      </c>
    </row>
    <row r="26" spans="1:5" ht="14.25">
      <c r="A26" s="133" t="s">
        <v>141</v>
      </c>
      <c r="B26" s="156" t="s">
        <v>142</v>
      </c>
      <c r="C26" s="232"/>
      <c r="D26" s="232"/>
      <c r="E26" s="233">
        <f t="shared" si="0"/>
        <v>0</v>
      </c>
    </row>
    <row r="27" spans="1:5" ht="14.25">
      <c r="A27" s="133" t="s">
        <v>143</v>
      </c>
      <c r="B27" s="156" t="s">
        <v>144</v>
      </c>
      <c r="C27" s="232">
        <v>1328620</v>
      </c>
      <c r="D27" s="232"/>
      <c r="E27" s="233">
        <f t="shared" si="0"/>
        <v>1328620</v>
      </c>
    </row>
    <row r="28" spans="1:5" ht="14.25">
      <c r="A28" s="133" t="s">
        <v>145</v>
      </c>
      <c r="B28" s="156" t="s">
        <v>146</v>
      </c>
      <c r="C28" s="232"/>
      <c r="D28" s="232"/>
      <c r="E28" s="233">
        <f t="shared" si="0"/>
        <v>0</v>
      </c>
    </row>
    <row r="29" spans="1:5" ht="14.25">
      <c r="A29" s="134" t="s">
        <v>409</v>
      </c>
      <c r="B29" s="157" t="s">
        <v>147</v>
      </c>
      <c r="C29" s="232">
        <f>SUM(C26:C28)</f>
        <v>1328620</v>
      </c>
      <c r="D29" s="232"/>
      <c r="E29" s="233">
        <f>SUM(C29:D29)</f>
        <v>1328620</v>
      </c>
    </row>
    <row r="30" spans="1:5" ht="14.25">
      <c r="A30" s="133" t="s">
        <v>148</v>
      </c>
      <c r="B30" s="156" t="s">
        <v>149</v>
      </c>
      <c r="C30" s="232"/>
      <c r="D30" s="232"/>
      <c r="E30" s="233">
        <f t="shared" si="0"/>
        <v>0</v>
      </c>
    </row>
    <row r="31" spans="1:5" ht="14.25">
      <c r="A31" s="133" t="s">
        <v>150</v>
      </c>
      <c r="B31" s="156" t="s">
        <v>151</v>
      </c>
      <c r="C31" s="232">
        <v>120000</v>
      </c>
      <c r="D31" s="232"/>
      <c r="E31" s="233">
        <f t="shared" si="0"/>
        <v>120000</v>
      </c>
    </row>
    <row r="32" spans="1:5" ht="15" customHeight="1">
      <c r="A32" s="134" t="s">
        <v>500</v>
      </c>
      <c r="B32" s="157" t="s">
        <v>152</v>
      </c>
      <c r="C32" s="232">
        <f>SUM(C30:C31)</f>
        <v>120000</v>
      </c>
      <c r="D32" s="232"/>
      <c r="E32" s="233">
        <f t="shared" si="0"/>
        <v>120000</v>
      </c>
    </row>
    <row r="33" spans="1:5" ht="14.25">
      <c r="A33" s="133" t="s">
        <v>153</v>
      </c>
      <c r="B33" s="156" t="s">
        <v>154</v>
      </c>
      <c r="C33" s="232">
        <v>1010000</v>
      </c>
      <c r="D33" s="232"/>
      <c r="E33" s="233">
        <f t="shared" si="0"/>
        <v>1010000</v>
      </c>
    </row>
    <row r="34" spans="1:5" ht="14.25">
      <c r="A34" s="133" t="s">
        <v>155</v>
      </c>
      <c r="B34" s="156" t="s">
        <v>156</v>
      </c>
      <c r="C34" s="232"/>
      <c r="D34" s="232"/>
      <c r="E34" s="233">
        <f t="shared" si="0"/>
        <v>0</v>
      </c>
    </row>
    <row r="35" spans="1:5" ht="14.25">
      <c r="A35" s="133" t="s">
        <v>471</v>
      </c>
      <c r="B35" s="156" t="s">
        <v>157</v>
      </c>
      <c r="C35" s="232">
        <v>100000</v>
      </c>
      <c r="D35" s="232"/>
      <c r="E35" s="233">
        <f t="shared" si="0"/>
        <v>100000</v>
      </c>
    </row>
    <row r="36" spans="1:5" ht="14.25">
      <c r="A36" s="133" t="s">
        <v>158</v>
      </c>
      <c r="B36" s="156" t="s">
        <v>159</v>
      </c>
      <c r="C36" s="232">
        <v>1390000</v>
      </c>
      <c r="D36" s="232"/>
      <c r="E36" s="233">
        <f t="shared" si="0"/>
        <v>1390000</v>
      </c>
    </row>
    <row r="37" spans="1:5" ht="14.25">
      <c r="A37" s="161" t="s">
        <v>472</v>
      </c>
      <c r="B37" s="156" t="s">
        <v>160</v>
      </c>
      <c r="C37" s="232"/>
      <c r="D37" s="232"/>
      <c r="E37" s="233">
        <f t="shared" si="0"/>
        <v>0</v>
      </c>
    </row>
    <row r="38" spans="1:5" ht="14.25">
      <c r="A38" s="132" t="s">
        <v>161</v>
      </c>
      <c r="B38" s="156" t="s">
        <v>162</v>
      </c>
      <c r="C38" s="232"/>
      <c r="D38" s="232"/>
      <c r="E38" s="233">
        <f t="shared" si="0"/>
        <v>0</v>
      </c>
    </row>
    <row r="39" spans="1:5" ht="14.25">
      <c r="A39" s="133" t="s">
        <v>473</v>
      </c>
      <c r="B39" s="156" t="s">
        <v>163</v>
      </c>
      <c r="C39" s="232">
        <v>2306000</v>
      </c>
      <c r="D39" s="232"/>
      <c r="E39" s="233">
        <f t="shared" si="0"/>
        <v>2306000</v>
      </c>
    </row>
    <row r="40" spans="1:5" ht="14.25">
      <c r="A40" s="134" t="s">
        <v>410</v>
      </c>
      <c r="B40" s="157" t="s">
        <v>164</v>
      </c>
      <c r="C40" s="232">
        <f>SUM(C33:C39)</f>
        <v>4806000</v>
      </c>
      <c r="D40" s="232"/>
      <c r="E40" s="233">
        <f t="shared" si="0"/>
        <v>4806000</v>
      </c>
    </row>
    <row r="41" spans="1:5" ht="14.25">
      <c r="A41" s="133" t="s">
        <v>165</v>
      </c>
      <c r="B41" s="156" t="s">
        <v>166</v>
      </c>
      <c r="C41" s="232">
        <v>150000</v>
      </c>
      <c r="D41" s="232"/>
      <c r="E41" s="233">
        <f t="shared" si="0"/>
        <v>150000</v>
      </c>
    </row>
    <row r="42" spans="1:5" ht="14.25">
      <c r="A42" s="133" t="s">
        <v>167</v>
      </c>
      <c r="B42" s="156" t="s">
        <v>168</v>
      </c>
      <c r="C42" s="232"/>
      <c r="D42" s="232"/>
      <c r="E42" s="233">
        <f t="shared" si="0"/>
        <v>0</v>
      </c>
    </row>
    <row r="43" spans="1:5" ht="14.25">
      <c r="A43" s="134" t="s">
        <v>411</v>
      </c>
      <c r="B43" s="157" t="s">
        <v>169</v>
      </c>
      <c r="C43" s="232">
        <f>SUM(C41:C42)</f>
        <v>150000</v>
      </c>
      <c r="D43" s="232"/>
      <c r="E43" s="233">
        <f t="shared" si="0"/>
        <v>150000</v>
      </c>
    </row>
    <row r="44" spans="1:5" ht="14.25">
      <c r="A44" s="133" t="s">
        <v>170</v>
      </c>
      <c r="B44" s="156" t="s">
        <v>171</v>
      </c>
      <c r="C44" s="232">
        <v>1506000</v>
      </c>
      <c r="D44" s="232"/>
      <c r="E44" s="233">
        <f t="shared" si="0"/>
        <v>1506000</v>
      </c>
    </row>
    <row r="45" spans="1:5" ht="14.25">
      <c r="A45" s="133" t="s">
        <v>172</v>
      </c>
      <c r="B45" s="156" t="s">
        <v>173</v>
      </c>
      <c r="C45" s="232">
        <v>470000</v>
      </c>
      <c r="D45" s="232"/>
      <c r="E45" s="233">
        <f t="shared" si="0"/>
        <v>470000</v>
      </c>
    </row>
    <row r="46" spans="1:5" ht="14.25">
      <c r="A46" s="133" t="s">
        <v>474</v>
      </c>
      <c r="B46" s="156" t="s">
        <v>174</v>
      </c>
      <c r="C46" s="232"/>
      <c r="D46" s="232"/>
      <c r="E46" s="233">
        <f t="shared" si="0"/>
        <v>0</v>
      </c>
    </row>
    <row r="47" spans="1:5" ht="14.25">
      <c r="A47" s="133" t="s">
        <v>475</v>
      </c>
      <c r="B47" s="156" t="s">
        <v>175</v>
      </c>
      <c r="C47" s="232"/>
      <c r="D47" s="232"/>
      <c r="E47" s="233">
        <f t="shared" si="0"/>
        <v>0</v>
      </c>
    </row>
    <row r="48" spans="1:5" ht="14.25">
      <c r="A48" s="133" t="s">
        <v>176</v>
      </c>
      <c r="B48" s="156" t="s">
        <v>177</v>
      </c>
      <c r="C48" s="232">
        <v>100000</v>
      </c>
      <c r="D48" s="232"/>
      <c r="E48" s="233">
        <f t="shared" si="0"/>
        <v>100000</v>
      </c>
    </row>
    <row r="49" spans="1:5" ht="14.25">
      <c r="A49" s="134" t="s">
        <v>412</v>
      </c>
      <c r="B49" s="157" t="s">
        <v>178</v>
      </c>
      <c r="C49" s="232">
        <f>SUM(C44:C48)</f>
        <v>2076000</v>
      </c>
      <c r="D49" s="232"/>
      <c r="E49" s="233">
        <f t="shared" si="0"/>
        <v>2076000</v>
      </c>
    </row>
    <row r="50" spans="1:5" ht="14.25">
      <c r="A50" s="136" t="s">
        <v>413</v>
      </c>
      <c r="B50" s="159" t="s">
        <v>179</v>
      </c>
      <c r="C50" s="232">
        <f>C32+C40+C43+C49+C29</f>
        <v>8480620</v>
      </c>
      <c r="D50" s="232"/>
      <c r="E50" s="233">
        <f t="shared" si="0"/>
        <v>8480620</v>
      </c>
    </row>
    <row r="51" spans="1:5" ht="14.25">
      <c r="A51" s="138" t="s">
        <v>180</v>
      </c>
      <c r="B51" s="156" t="s">
        <v>181</v>
      </c>
      <c r="C51" s="232"/>
      <c r="D51" s="232"/>
      <c r="E51" s="233">
        <f t="shared" si="0"/>
        <v>0</v>
      </c>
    </row>
    <row r="52" spans="1:5" ht="14.25">
      <c r="A52" s="138" t="s">
        <v>414</v>
      </c>
      <c r="B52" s="156" t="s">
        <v>182</v>
      </c>
      <c r="C52" s="232"/>
      <c r="D52" s="232"/>
      <c r="E52" s="233">
        <f t="shared" si="0"/>
        <v>0</v>
      </c>
    </row>
    <row r="53" spans="1:5" ht="14.25">
      <c r="A53" s="162" t="s">
        <v>476</v>
      </c>
      <c r="B53" s="156" t="s">
        <v>183</v>
      </c>
      <c r="C53" s="232"/>
      <c r="D53" s="232"/>
      <c r="E53" s="233">
        <f t="shared" si="0"/>
        <v>0</v>
      </c>
    </row>
    <row r="54" spans="1:5" ht="14.25">
      <c r="A54" s="162" t="s">
        <v>477</v>
      </c>
      <c r="B54" s="156" t="s">
        <v>184</v>
      </c>
      <c r="C54" s="232"/>
      <c r="D54" s="232"/>
      <c r="E54" s="233">
        <f t="shared" si="0"/>
        <v>0</v>
      </c>
    </row>
    <row r="55" spans="1:5" ht="14.25">
      <c r="A55" s="162" t="s">
        <v>478</v>
      </c>
      <c r="B55" s="156" t="s">
        <v>185</v>
      </c>
      <c r="C55" s="232"/>
      <c r="D55" s="232"/>
      <c r="E55" s="233">
        <f t="shared" si="0"/>
        <v>0</v>
      </c>
    </row>
    <row r="56" spans="1:5" ht="14.25">
      <c r="A56" s="138" t="s">
        <v>479</v>
      </c>
      <c r="B56" s="156" t="s">
        <v>186</v>
      </c>
      <c r="C56" s="232"/>
      <c r="D56" s="232"/>
      <c r="E56" s="233">
        <f t="shared" si="0"/>
        <v>0</v>
      </c>
    </row>
    <row r="57" spans="1:5" ht="14.25">
      <c r="A57" s="138" t="s">
        <v>480</v>
      </c>
      <c r="B57" s="156" t="s">
        <v>187</v>
      </c>
      <c r="C57" s="232"/>
      <c r="D57" s="232"/>
      <c r="E57" s="233">
        <f t="shared" si="0"/>
        <v>0</v>
      </c>
    </row>
    <row r="58" spans="1:5" ht="14.25">
      <c r="A58" s="138" t="s">
        <v>481</v>
      </c>
      <c r="B58" s="156" t="s">
        <v>188</v>
      </c>
      <c r="C58" s="232">
        <v>1393000</v>
      </c>
      <c r="D58" s="232">
        <v>0</v>
      </c>
      <c r="E58" s="233">
        <f t="shared" si="0"/>
        <v>1393000</v>
      </c>
    </row>
    <row r="59" spans="1:5" ht="14.25">
      <c r="A59" s="139" t="s">
        <v>443</v>
      </c>
      <c r="B59" s="159" t="s">
        <v>189</v>
      </c>
      <c r="C59" s="232">
        <v>1393000</v>
      </c>
      <c r="D59" s="232">
        <v>0</v>
      </c>
      <c r="E59" s="233">
        <f t="shared" si="0"/>
        <v>1393000</v>
      </c>
    </row>
    <row r="60" spans="1:5" ht="14.25">
      <c r="A60" s="163" t="s">
        <v>482</v>
      </c>
      <c r="B60" s="156" t="s">
        <v>190</v>
      </c>
      <c r="C60" s="232"/>
      <c r="D60" s="232"/>
      <c r="E60" s="233">
        <f t="shared" si="0"/>
        <v>0</v>
      </c>
    </row>
    <row r="61" spans="1:5" ht="14.25">
      <c r="A61" s="163" t="s">
        <v>191</v>
      </c>
      <c r="B61" s="156" t="s">
        <v>192</v>
      </c>
      <c r="C61" s="232"/>
      <c r="D61" s="232"/>
      <c r="E61" s="233">
        <f t="shared" si="0"/>
        <v>0</v>
      </c>
    </row>
    <row r="62" spans="1:5" ht="14.25">
      <c r="A62" s="163" t="s">
        <v>193</v>
      </c>
      <c r="B62" s="156" t="s">
        <v>194</v>
      </c>
      <c r="C62" s="232"/>
      <c r="D62" s="232"/>
      <c r="E62" s="233">
        <f t="shared" si="0"/>
        <v>0</v>
      </c>
    </row>
    <row r="63" spans="1:5" ht="14.25">
      <c r="A63" s="163" t="s">
        <v>444</v>
      </c>
      <c r="B63" s="156" t="s">
        <v>195</v>
      </c>
      <c r="C63" s="232"/>
      <c r="D63" s="232"/>
      <c r="E63" s="233">
        <f t="shared" si="0"/>
        <v>0</v>
      </c>
    </row>
    <row r="64" spans="1:5" ht="14.25">
      <c r="A64" s="163" t="s">
        <v>483</v>
      </c>
      <c r="B64" s="156" t="s">
        <v>196</v>
      </c>
      <c r="C64" s="232"/>
      <c r="D64" s="232"/>
      <c r="E64" s="233">
        <f t="shared" si="0"/>
        <v>0</v>
      </c>
    </row>
    <row r="65" spans="1:5" ht="14.25">
      <c r="A65" s="163" t="s">
        <v>446</v>
      </c>
      <c r="B65" s="156" t="s">
        <v>197</v>
      </c>
      <c r="C65" s="232">
        <v>1200000</v>
      </c>
      <c r="D65" s="232">
        <v>370000</v>
      </c>
      <c r="E65" s="233">
        <f t="shared" si="0"/>
        <v>1570000</v>
      </c>
    </row>
    <row r="66" spans="1:5" ht="14.25">
      <c r="A66" s="163" t="s">
        <v>484</v>
      </c>
      <c r="B66" s="156" t="s">
        <v>198</v>
      </c>
      <c r="C66" s="232"/>
      <c r="D66" s="232"/>
      <c r="E66" s="233">
        <f t="shared" si="0"/>
        <v>0</v>
      </c>
    </row>
    <row r="67" spans="1:5" ht="14.25">
      <c r="A67" s="163" t="s">
        <v>485</v>
      </c>
      <c r="B67" s="156" t="s">
        <v>199</v>
      </c>
      <c r="C67" s="232"/>
      <c r="D67" s="232"/>
      <c r="E67" s="233">
        <f t="shared" si="0"/>
        <v>0</v>
      </c>
    </row>
    <row r="68" spans="1:5" ht="14.25">
      <c r="A68" s="163" t="s">
        <v>200</v>
      </c>
      <c r="B68" s="156" t="s">
        <v>201</v>
      </c>
      <c r="C68" s="232"/>
      <c r="D68" s="232"/>
      <c r="E68" s="233">
        <f t="shared" si="0"/>
        <v>0</v>
      </c>
    </row>
    <row r="69" spans="1:5" ht="14.25">
      <c r="A69" s="164" t="s">
        <v>202</v>
      </c>
      <c r="B69" s="156" t="s">
        <v>203</v>
      </c>
      <c r="C69" s="232"/>
      <c r="D69" s="232"/>
      <c r="E69" s="233">
        <f t="shared" si="0"/>
        <v>0</v>
      </c>
    </row>
    <row r="70" spans="1:5" ht="14.25">
      <c r="A70" s="163" t="s">
        <v>486</v>
      </c>
      <c r="B70" s="156" t="s">
        <v>204</v>
      </c>
      <c r="C70" s="232">
        <v>60000</v>
      </c>
      <c r="D70" s="232"/>
      <c r="E70" s="233">
        <f t="shared" si="0"/>
        <v>60000</v>
      </c>
    </row>
    <row r="71" spans="1:5" ht="14.25">
      <c r="A71" s="164" t="s">
        <v>661</v>
      </c>
      <c r="B71" s="156" t="s">
        <v>205</v>
      </c>
      <c r="C71" s="232">
        <v>500000</v>
      </c>
      <c r="D71" s="232"/>
      <c r="E71" s="233">
        <f aca="true" t="shared" si="1" ref="E71:E121">SUM(C71:D71)</f>
        <v>500000</v>
      </c>
    </row>
    <row r="72" spans="1:5" ht="14.25">
      <c r="A72" s="164" t="s">
        <v>662</v>
      </c>
      <c r="B72" s="156" t="s">
        <v>205</v>
      </c>
      <c r="C72" s="232"/>
      <c r="D72" s="232"/>
      <c r="E72" s="233">
        <f t="shared" si="1"/>
        <v>0</v>
      </c>
    </row>
    <row r="73" spans="1:5" ht="14.25">
      <c r="A73" s="139" t="s">
        <v>449</v>
      </c>
      <c r="B73" s="159" t="s">
        <v>206</v>
      </c>
      <c r="C73" s="232">
        <f>SUM(C60:C72)</f>
        <v>1760000</v>
      </c>
      <c r="D73" s="232">
        <f>SUM(D60:D72)</f>
        <v>370000</v>
      </c>
      <c r="E73" s="233">
        <f t="shared" si="1"/>
        <v>2130000</v>
      </c>
    </row>
    <row r="74" spans="1:5" ht="15">
      <c r="A74" s="165" t="s">
        <v>708</v>
      </c>
      <c r="B74" s="159"/>
      <c r="C74" s="232">
        <f>C24+C50+C59+C73+C25</f>
        <v>16828620</v>
      </c>
      <c r="D74" s="232">
        <f>D24+D50+D59+D73+D25</f>
        <v>370000</v>
      </c>
      <c r="E74" s="233">
        <f>SUM(C74:D74)</f>
        <v>17198620</v>
      </c>
    </row>
    <row r="75" spans="1:5" ht="14.25">
      <c r="A75" s="166" t="s">
        <v>207</v>
      </c>
      <c r="B75" s="156" t="s">
        <v>208</v>
      </c>
      <c r="C75" s="232"/>
      <c r="D75" s="232"/>
      <c r="E75" s="233">
        <f t="shared" si="1"/>
        <v>0</v>
      </c>
    </row>
    <row r="76" spans="1:5" ht="14.25">
      <c r="A76" s="166" t="s">
        <v>487</v>
      </c>
      <c r="B76" s="156" t="s">
        <v>209</v>
      </c>
      <c r="C76" s="232"/>
      <c r="D76" s="232"/>
      <c r="E76" s="233">
        <f t="shared" si="1"/>
        <v>0</v>
      </c>
    </row>
    <row r="77" spans="1:5" ht="14.25">
      <c r="A77" s="166" t="s">
        <v>210</v>
      </c>
      <c r="B77" s="156" t="s">
        <v>211</v>
      </c>
      <c r="C77" s="232"/>
      <c r="D77" s="232"/>
      <c r="E77" s="233">
        <f t="shared" si="1"/>
        <v>0</v>
      </c>
    </row>
    <row r="78" spans="1:5" ht="14.25">
      <c r="A78" s="166" t="s">
        <v>212</v>
      </c>
      <c r="B78" s="156" t="s">
        <v>213</v>
      </c>
      <c r="C78" s="232">
        <v>1640000</v>
      </c>
      <c r="D78" s="232"/>
      <c r="E78" s="233">
        <f t="shared" si="1"/>
        <v>1640000</v>
      </c>
    </row>
    <row r="79" spans="1:5" ht="14.25">
      <c r="A79" s="132" t="s">
        <v>214</v>
      </c>
      <c r="B79" s="156" t="s">
        <v>215</v>
      </c>
      <c r="C79" s="232"/>
      <c r="D79" s="232"/>
      <c r="E79" s="233">
        <f t="shared" si="1"/>
        <v>0</v>
      </c>
    </row>
    <row r="80" spans="1:5" ht="14.25">
      <c r="A80" s="132" t="s">
        <v>216</v>
      </c>
      <c r="B80" s="156" t="s">
        <v>217</v>
      </c>
      <c r="C80" s="232"/>
      <c r="D80" s="232"/>
      <c r="E80" s="233">
        <f t="shared" si="1"/>
        <v>0</v>
      </c>
    </row>
    <row r="81" spans="1:5" ht="14.25">
      <c r="A81" s="132" t="s">
        <v>218</v>
      </c>
      <c r="B81" s="156" t="s">
        <v>219</v>
      </c>
      <c r="C81" s="232">
        <v>443500</v>
      </c>
      <c r="D81" s="232"/>
      <c r="E81" s="233">
        <f t="shared" si="1"/>
        <v>443500</v>
      </c>
    </row>
    <row r="82" spans="1:5" ht="14.25">
      <c r="A82" s="137" t="s">
        <v>451</v>
      </c>
      <c r="B82" s="159" t="s">
        <v>220</v>
      </c>
      <c r="C82" s="232">
        <f>SUM(C75:C81)</f>
        <v>2083500</v>
      </c>
      <c r="D82" s="232"/>
      <c r="E82" s="233">
        <f t="shared" si="1"/>
        <v>2083500</v>
      </c>
    </row>
    <row r="83" spans="1:5" ht="14.25">
      <c r="A83" s="138" t="s">
        <v>221</v>
      </c>
      <c r="B83" s="156" t="s">
        <v>222</v>
      </c>
      <c r="C83" s="263">
        <v>14525892</v>
      </c>
      <c r="D83" s="232"/>
      <c r="E83" s="233">
        <f t="shared" si="1"/>
        <v>14525892</v>
      </c>
    </row>
    <row r="84" spans="1:5" ht="14.25">
      <c r="A84" s="138" t="s">
        <v>223</v>
      </c>
      <c r="B84" s="156" t="s">
        <v>224</v>
      </c>
      <c r="C84" s="232"/>
      <c r="D84" s="232"/>
      <c r="E84" s="233">
        <f t="shared" si="1"/>
        <v>0</v>
      </c>
    </row>
    <row r="85" spans="1:5" ht="14.25">
      <c r="A85" s="138" t="s">
        <v>225</v>
      </c>
      <c r="B85" s="156" t="s">
        <v>226</v>
      </c>
      <c r="C85" s="232"/>
      <c r="D85" s="232"/>
      <c r="E85" s="233">
        <f t="shared" si="1"/>
        <v>0</v>
      </c>
    </row>
    <row r="86" spans="1:5" ht="14.25">
      <c r="A86" s="138" t="s">
        <v>227</v>
      </c>
      <c r="B86" s="156" t="s">
        <v>228</v>
      </c>
      <c r="C86" s="263">
        <v>3224690</v>
      </c>
      <c r="D86" s="232"/>
      <c r="E86" s="233">
        <f t="shared" si="1"/>
        <v>3224690</v>
      </c>
    </row>
    <row r="87" spans="1:5" ht="14.25">
      <c r="A87" s="139" t="s">
        <v>452</v>
      </c>
      <c r="B87" s="159" t="s">
        <v>229</v>
      </c>
      <c r="C87" s="232">
        <f>SUM(C83:C86)</f>
        <v>17750582</v>
      </c>
      <c r="D87" s="232"/>
      <c r="E87" s="233">
        <f t="shared" si="1"/>
        <v>17750582</v>
      </c>
    </row>
    <row r="88" spans="1:5" ht="14.25">
      <c r="A88" s="138" t="s">
        <v>230</v>
      </c>
      <c r="B88" s="156" t="s">
        <v>231</v>
      </c>
      <c r="C88" s="232"/>
      <c r="D88" s="232"/>
      <c r="E88" s="233">
        <f t="shared" si="1"/>
        <v>0</v>
      </c>
    </row>
    <row r="89" spans="1:5" ht="14.25">
      <c r="A89" s="138" t="s">
        <v>488</v>
      </c>
      <c r="B89" s="156" t="s">
        <v>232</v>
      </c>
      <c r="C89" s="232"/>
      <c r="D89" s="232"/>
      <c r="E89" s="233">
        <f t="shared" si="1"/>
        <v>0</v>
      </c>
    </row>
    <row r="90" spans="1:5" ht="14.25">
      <c r="A90" s="138" t="s">
        <v>489</v>
      </c>
      <c r="B90" s="156" t="s">
        <v>233</v>
      </c>
      <c r="C90" s="232"/>
      <c r="D90" s="232"/>
      <c r="E90" s="233">
        <f t="shared" si="1"/>
        <v>0</v>
      </c>
    </row>
    <row r="91" spans="1:5" ht="14.25">
      <c r="A91" s="138" t="s">
        <v>490</v>
      </c>
      <c r="B91" s="156" t="s">
        <v>234</v>
      </c>
      <c r="C91" s="232"/>
      <c r="D91" s="232"/>
      <c r="E91" s="233">
        <f t="shared" si="1"/>
        <v>0</v>
      </c>
    </row>
    <row r="92" spans="1:5" ht="14.25">
      <c r="A92" s="138" t="s">
        <v>491</v>
      </c>
      <c r="B92" s="156" t="s">
        <v>235</v>
      </c>
      <c r="C92" s="232"/>
      <c r="D92" s="232"/>
      <c r="E92" s="233">
        <f t="shared" si="1"/>
        <v>0</v>
      </c>
    </row>
    <row r="93" spans="1:5" ht="14.25">
      <c r="A93" s="138" t="s">
        <v>492</v>
      </c>
      <c r="B93" s="156" t="s">
        <v>236</v>
      </c>
      <c r="C93" s="232"/>
      <c r="D93" s="232"/>
      <c r="E93" s="233">
        <f t="shared" si="1"/>
        <v>0</v>
      </c>
    </row>
    <row r="94" spans="1:5" ht="14.25">
      <c r="A94" s="138" t="s">
        <v>237</v>
      </c>
      <c r="B94" s="156" t="s">
        <v>238</v>
      </c>
      <c r="C94" s="232"/>
      <c r="D94" s="232"/>
      <c r="E94" s="233">
        <f t="shared" si="1"/>
        <v>0</v>
      </c>
    </row>
    <row r="95" spans="1:5" ht="14.25">
      <c r="A95" s="138" t="s">
        <v>493</v>
      </c>
      <c r="B95" s="156" t="s">
        <v>239</v>
      </c>
      <c r="C95" s="232"/>
      <c r="D95" s="232"/>
      <c r="E95" s="233">
        <f t="shared" si="1"/>
        <v>0</v>
      </c>
    </row>
    <row r="96" spans="1:5" ht="14.25">
      <c r="A96" s="139" t="s">
        <v>453</v>
      </c>
      <c r="B96" s="159" t="s">
        <v>240</v>
      </c>
      <c r="C96" s="232">
        <v>0</v>
      </c>
      <c r="D96" s="232"/>
      <c r="E96" s="233">
        <f t="shared" si="1"/>
        <v>0</v>
      </c>
    </row>
    <row r="97" spans="1:5" ht="15">
      <c r="A97" s="165" t="s">
        <v>709</v>
      </c>
      <c r="B97" s="382"/>
      <c r="C97" s="382">
        <f>C82+C87+C96</f>
        <v>19834082</v>
      </c>
      <c r="D97" s="382"/>
      <c r="E97" s="382">
        <f t="shared" si="1"/>
        <v>19834082</v>
      </c>
    </row>
    <row r="98" spans="1:5" ht="15">
      <c r="A98" s="141" t="s">
        <v>501</v>
      </c>
      <c r="B98" s="167" t="s">
        <v>241</v>
      </c>
      <c r="C98" s="283">
        <f>C97+C74</f>
        <v>36662702</v>
      </c>
      <c r="D98" s="283">
        <f>D97+D74</f>
        <v>370000</v>
      </c>
      <c r="E98" s="283">
        <f>E97+E74</f>
        <v>37032702</v>
      </c>
    </row>
    <row r="99" spans="1:14" ht="14.25">
      <c r="A99" s="138" t="s">
        <v>494</v>
      </c>
      <c r="B99" s="133" t="s">
        <v>242</v>
      </c>
      <c r="C99" s="234"/>
      <c r="D99" s="235"/>
      <c r="E99" s="233">
        <f t="shared" si="1"/>
        <v>0</v>
      </c>
      <c r="F99" s="168"/>
      <c r="G99" s="168"/>
      <c r="H99" s="168"/>
      <c r="I99" s="168"/>
      <c r="J99" s="168"/>
      <c r="K99" s="168"/>
      <c r="L99" s="168"/>
      <c r="M99" s="169"/>
      <c r="N99" s="169"/>
    </row>
    <row r="100" spans="1:14" ht="14.25">
      <c r="A100" s="138" t="s">
        <v>245</v>
      </c>
      <c r="B100" s="133" t="s">
        <v>246</v>
      </c>
      <c r="C100" s="234"/>
      <c r="D100" s="235"/>
      <c r="E100" s="233">
        <f t="shared" si="1"/>
        <v>0</v>
      </c>
      <c r="F100" s="168"/>
      <c r="G100" s="168"/>
      <c r="H100" s="168"/>
      <c r="I100" s="168"/>
      <c r="J100" s="168"/>
      <c r="K100" s="168"/>
      <c r="L100" s="168"/>
      <c r="M100" s="169"/>
      <c r="N100" s="169"/>
    </row>
    <row r="101" spans="1:14" ht="14.25">
      <c r="A101" s="138" t="s">
        <v>495</v>
      </c>
      <c r="B101" s="133" t="s">
        <v>247</v>
      </c>
      <c r="C101" s="234"/>
      <c r="D101" s="235"/>
      <c r="E101" s="233">
        <f t="shared" si="1"/>
        <v>0</v>
      </c>
      <c r="F101" s="168"/>
      <c r="G101" s="168"/>
      <c r="H101" s="168"/>
      <c r="I101" s="168"/>
      <c r="J101" s="168"/>
      <c r="K101" s="168"/>
      <c r="L101" s="168"/>
      <c r="M101" s="169"/>
      <c r="N101" s="169"/>
    </row>
    <row r="102" spans="1:14" ht="14.25">
      <c r="A102" s="145" t="s">
        <v>458</v>
      </c>
      <c r="B102" s="134" t="s">
        <v>249</v>
      </c>
      <c r="C102" s="236"/>
      <c r="D102" s="237"/>
      <c r="E102" s="233">
        <f t="shared" si="1"/>
        <v>0</v>
      </c>
      <c r="F102" s="170"/>
      <c r="G102" s="170"/>
      <c r="H102" s="170"/>
      <c r="I102" s="170"/>
      <c r="J102" s="170"/>
      <c r="K102" s="170"/>
      <c r="L102" s="170"/>
      <c r="M102" s="169"/>
      <c r="N102" s="169"/>
    </row>
    <row r="103" spans="1:14" ht="14.25">
      <c r="A103" s="144" t="s">
        <v>496</v>
      </c>
      <c r="B103" s="133" t="s">
        <v>250</v>
      </c>
      <c r="C103" s="238"/>
      <c r="D103" s="239"/>
      <c r="E103" s="233">
        <f t="shared" si="1"/>
        <v>0</v>
      </c>
      <c r="F103" s="171"/>
      <c r="G103" s="171"/>
      <c r="H103" s="171"/>
      <c r="I103" s="171"/>
      <c r="J103" s="171"/>
      <c r="K103" s="171"/>
      <c r="L103" s="171"/>
      <c r="M103" s="169"/>
      <c r="N103" s="169"/>
    </row>
    <row r="104" spans="1:14" ht="14.25">
      <c r="A104" s="144" t="s">
        <v>464</v>
      </c>
      <c r="B104" s="133" t="s">
        <v>253</v>
      </c>
      <c r="C104" s="238"/>
      <c r="D104" s="239"/>
      <c r="E104" s="233">
        <f t="shared" si="1"/>
        <v>0</v>
      </c>
      <c r="F104" s="171"/>
      <c r="G104" s="171"/>
      <c r="H104" s="171"/>
      <c r="I104" s="171"/>
      <c r="J104" s="171"/>
      <c r="K104" s="171"/>
      <c r="L104" s="171"/>
      <c r="M104" s="169"/>
      <c r="N104" s="169"/>
    </row>
    <row r="105" spans="1:14" ht="14.25">
      <c r="A105" s="138" t="s">
        <v>254</v>
      </c>
      <c r="B105" s="133" t="s">
        <v>255</v>
      </c>
      <c r="C105" s="234"/>
      <c r="D105" s="235"/>
      <c r="E105" s="233">
        <f t="shared" si="1"/>
        <v>0</v>
      </c>
      <c r="F105" s="168"/>
      <c r="G105" s="168"/>
      <c r="H105" s="168"/>
      <c r="I105" s="168"/>
      <c r="J105" s="168"/>
      <c r="K105" s="168"/>
      <c r="L105" s="168"/>
      <c r="M105" s="169"/>
      <c r="N105" s="169"/>
    </row>
    <row r="106" spans="1:14" ht="14.25">
      <c r="A106" s="138" t="s">
        <v>497</v>
      </c>
      <c r="B106" s="133" t="s">
        <v>256</v>
      </c>
      <c r="C106" s="234"/>
      <c r="D106" s="235"/>
      <c r="E106" s="233">
        <f t="shared" si="1"/>
        <v>0</v>
      </c>
      <c r="F106" s="168"/>
      <c r="G106" s="168"/>
      <c r="H106" s="168"/>
      <c r="I106" s="168"/>
      <c r="J106" s="168"/>
      <c r="K106" s="168"/>
      <c r="L106" s="168"/>
      <c r="M106" s="169"/>
      <c r="N106" s="169"/>
    </row>
    <row r="107" spans="1:14" ht="14.25">
      <c r="A107" s="146" t="s">
        <v>461</v>
      </c>
      <c r="B107" s="134" t="s">
        <v>257</v>
      </c>
      <c r="C107" s="240"/>
      <c r="D107" s="241"/>
      <c r="E107" s="233">
        <f t="shared" si="1"/>
        <v>0</v>
      </c>
      <c r="F107" s="172"/>
      <c r="G107" s="172"/>
      <c r="H107" s="172"/>
      <c r="I107" s="172"/>
      <c r="J107" s="172"/>
      <c r="K107" s="172"/>
      <c r="L107" s="172"/>
      <c r="M107" s="169"/>
      <c r="N107" s="169"/>
    </row>
    <row r="108" spans="1:14" ht="14.25">
      <c r="A108" s="144" t="s">
        <v>258</v>
      </c>
      <c r="B108" s="133" t="s">
        <v>259</v>
      </c>
      <c r="C108" s="238"/>
      <c r="D108" s="239"/>
      <c r="E108" s="233">
        <f t="shared" si="1"/>
        <v>0</v>
      </c>
      <c r="F108" s="171"/>
      <c r="G108" s="171"/>
      <c r="H108" s="171"/>
      <c r="I108" s="171"/>
      <c r="J108" s="171"/>
      <c r="K108" s="171"/>
      <c r="L108" s="171"/>
      <c r="M108" s="169"/>
      <c r="N108" s="169"/>
    </row>
    <row r="109" spans="1:14" ht="14.25">
      <c r="A109" s="144" t="s">
        <v>260</v>
      </c>
      <c r="B109" s="133" t="s">
        <v>261</v>
      </c>
      <c r="C109" s="238">
        <v>590348</v>
      </c>
      <c r="D109" s="239"/>
      <c r="E109" s="233">
        <f t="shared" si="1"/>
        <v>590348</v>
      </c>
      <c r="F109" s="171"/>
      <c r="G109" s="171"/>
      <c r="H109" s="171"/>
      <c r="I109" s="171"/>
      <c r="J109" s="171"/>
      <c r="K109" s="171"/>
      <c r="L109" s="171"/>
      <c r="M109" s="169"/>
      <c r="N109" s="169"/>
    </row>
    <row r="110" spans="1:14" ht="14.25">
      <c r="A110" s="146" t="s">
        <v>262</v>
      </c>
      <c r="B110" s="134" t="s">
        <v>263</v>
      </c>
      <c r="C110" s="238">
        <f>SUM(C108:C109)</f>
        <v>590348</v>
      </c>
      <c r="D110" s="239"/>
      <c r="E110" s="233">
        <f t="shared" si="1"/>
        <v>590348</v>
      </c>
      <c r="F110" s="171"/>
      <c r="G110" s="171"/>
      <c r="H110" s="171"/>
      <c r="I110" s="171"/>
      <c r="J110" s="171"/>
      <c r="K110" s="171"/>
      <c r="L110" s="171"/>
      <c r="M110" s="169"/>
      <c r="N110" s="169"/>
    </row>
    <row r="111" spans="1:14" ht="14.25">
      <c r="A111" s="144" t="s">
        <v>264</v>
      </c>
      <c r="B111" s="133" t="s">
        <v>265</v>
      </c>
      <c r="C111" s="238"/>
      <c r="D111" s="239"/>
      <c r="E111" s="233">
        <f t="shared" si="1"/>
        <v>0</v>
      </c>
      <c r="F111" s="171"/>
      <c r="G111" s="171"/>
      <c r="H111" s="171"/>
      <c r="I111" s="171"/>
      <c r="J111" s="171"/>
      <c r="K111" s="171"/>
      <c r="L111" s="171"/>
      <c r="M111" s="169"/>
      <c r="N111" s="169"/>
    </row>
    <row r="112" spans="1:14" ht="14.25">
      <c r="A112" s="144" t="s">
        <v>266</v>
      </c>
      <c r="B112" s="133" t="s">
        <v>267</v>
      </c>
      <c r="C112" s="238"/>
      <c r="D112" s="239"/>
      <c r="E112" s="233">
        <f t="shared" si="1"/>
        <v>0</v>
      </c>
      <c r="F112" s="171"/>
      <c r="G112" s="171"/>
      <c r="H112" s="171"/>
      <c r="I112" s="171"/>
      <c r="J112" s="171"/>
      <c r="K112" s="171"/>
      <c r="L112" s="171"/>
      <c r="M112" s="169"/>
      <c r="N112" s="169"/>
    </row>
    <row r="113" spans="1:14" ht="14.25">
      <c r="A113" s="144" t="s">
        <v>268</v>
      </c>
      <c r="B113" s="133" t="s">
        <v>269</v>
      </c>
      <c r="C113" s="238"/>
      <c r="D113" s="239"/>
      <c r="E113" s="233">
        <f t="shared" si="1"/>
        <v>0</v>
      </c>
      <c r="F113" s="171"/>
      <c r="G113" s="171"/>
      <c r="H113" s="171"/>
      <c r="I113" s="171"/>
      <c r="J113" s="171"/>
      <c r="K113" s="171"/>
      <c r="L113" s="171"/>
      <c r="M113" s="169"/>
      <c r="N113" s="169"/>
    </row>
    <row r="114" spans="1:14" ht="14.25">
      <c r="A114" s="173" t="s">
        <v>462</v>
      </c>
      <c r="B114" s="136" t="s">
        <v>270</v>
      </c>
      <c r="C114" s="240"/>
      <c r="D114" s="241"/>
      <c r="E114" s="233">
        <f t="shared" si="1"/>
        <v>0</v>
      </c>
      <c r="F114" s="172"/>
      <c r="G114" s="172"/>
      <c r="H114" s="172"/>
      <c r="I114" s="172"/>
      <c r="J114" s="172"/>
      <c r="K114" s="172"/>
      <c r="L114" s="172"/>
      <c r="M114" s="169"/>
      <c r="N114" s="169"/>
    </row>
    <row r="115" spans="1:14" ht="14.25">
      <c r="A115" s="144" t="s">
        <v>271</v>
      </c>
      <c r="B115" s="133" t="s">
        <v>272</v>
      </c>
      <c r="C115" s="238"/>
      <c r="D115" s="239"/>
      <c r="E115" s="233">
        <f t="shared" si="1"/>
        <v>0</v>
      </c>
      <c r="F115" s="171"/>
      <c r="G115" s="171"/>
      <c r="H115" s="171"/>
      <c r="I115" s="171"/>
      <c r="J115" s="171"/>
      <c r="K115" s="171"/>
      <c r="L115" s="171"/>
      <c r="M115" s="169"/>
      <c r="N115" s="169"/>
    </row>
    <row r="116" spans="1:14" ht="14.25">
      <c r="A116" s="138" t="s">
        <v>273</v>
      </c>
      <c r="B116" s="133" t="s">
        <v>274</v>
      </c>
      <c r="C116" s="234"/>
      <c r="D116" s="235"/>
      <c r="E116" s="233">
        <f t="shared" si="1"/>
        <v>0</v>
      </c>
      <c r="F116" s="168"/>
      <c r="G116" s="168"/>
      <c r="H116" s="168"/>
      <c r="I116" s="168"/>
      <c r="J116" s="168"/>
      <c r="K116" s="168"/>
      <c r="L116" s="168"/>
      <c r="M116" s="169"/>
      <c r="N116" s="169"/>
    </row>
    <row r="117" spans="1:14" ht="14.25">
      <c r="A117" s="144" t="s">
        <v>498</v>
      </c>
      <c r="B117" s="133" t="s">
        <v>275</v>
      </c>
      <c r="C117" s="238"/>
      <c r="D117" s="239"/>
      <c r="E117" s="233">
        <f t="shared" si="1"/>
        <v>0</v>
      </c>
      <c r="F117" s="171"/>
      <c r="G117" s="171"/>
      <c r="H117" s="171"/>
      <c r="I117" s="171"/>
      <c r="J117" s="171"/>
      <c r="K117" s="171"/>
      <c r="L117" s="171"/>
      <c r="M117" s="169"/>
      <c r="N117" s="169"/>
    </row>
    <row r="118" spans="1:14" ht="14.25">
      <c r="A118" s="144" t="s">
        <v>467</v>
      </c>
      <c r="B118" s="133" t="s">
        <v>276</v>
      </c>
      <c r="C118" s="238"/>
      <c r="D118" s="239"/>
      <c r="E118" s="233">
        <f t="shared" si="1"/>
        <v>0</v>
      </c>
      <c r="F118" s="171"/>
      <c r="G118" s="171"/>
      <c r="H118" s="171"/>
      <c r="I118" s="171"/>
      <c r="J118" s="171"/>
      <c r="K118" s="171"/>
      <c r="L118" s="171"/>
      <c r="M118" s="169"/>
      <c r="N118" s="169"/>
    </row>
    <row r="119" spans="1:14" ht="14.25">
      <c r="A119" s="173" t="s">
        <v>468</v>
      </c>
      <c r="B119" s="136" t="s">
        <v>280</v>
      </c>
      <c r="C119" s="240"/>
      <c r="D119" s="241"/>
      <c r="E119" s="233">
        <f t="shared" si="1"/>
        <v>0</v>
      </c>
      <c r="F119" s="172"/>
      <c r="G119" s="172"/>
      <c r="H119" s="172"/>
      <c r="I119" s="172"/>
      <c r="J119" s="172"/>
      <c r="K119" s="172"/>
      <c r="L119" s="172"/>
      <c r="M119" s="169"/>
      <c r="N119" s="169"/>
    </row>
    <row r="120" spans="1:14" ht="14.25">
      <c r="A120" s="138" t="s">
        <v>281</v>
      </c>
      <c r="B120" s="133" t="s">
        <v>282</v>
      </c>
      <c r="C120" s="234"/>
      <c r="D120" s="235"/>
      <c r="E120" s="233">
        <f t="shared" si="1"/>
        <v>0</v>
      </c>
      <c r="F120" s="168"/>
      <c r="G120" s="168"/>
      <c r="H120" s="168"/>
      <c r="I120" s="168"/>
      <c r="J120" s="168"/>
      <c r="K120" s="168"/>
      <c r="L120" s="168"/>
      <c r="M120" s="169"/>
      <c r="N120" s="169"/>
    </row>
    <row r="121" spans="1:14" ht="15">
      <c r="A121" s="147" t="s">
        <v>502</v>
      </c>
      <c r="B121" s="148" t="s">
        <v>283</v>
      </c>
      <c r="C121" s="244">
        <f>C102+C107+C110+C119</f>
        <v>590348</v>
      </c>
      <c r="D121" s="244"/>
      <c r="E121" s="244">
        <f t="shared" si="1"/>
        <v>590348</v>
      </c>
      <c r="F121" s="172"/>
      <c r="G121" s="172"/>
      <c r="H121" s="172"/>
      <c r="I121" s="172"/>
      <c r="J121" s="172"/>
      <c r="K121" s="172"/>
      <c r="L121" s="172"/>
      <c r="M121" s="169"/>
      <c r="N121" s="169"/>
    </row>
    <row r="122" spans="1:14" ht="15">
      <c r="A122" s="149" t="s">
        <v>539</v>
      </c>
      <c r="B122" s="150"/>
      <c r="C122" s="245">
        <f>C98+C121</f>
        <v>37253050</v>
      </c>
      <c r="D122" s="245">
        <f>D98+D121</f>
        <v>370000</v>
      </c>
      <c r="E122" s="245">
        <f>E98+E121</f>
        <v>37623050</v>
      </c>
      <c r="F122" s="169"/>
      <c r="G122" s="169"/>
      <c r="H122" s="169"/>
      <c r="I122" s="169"/>
      <c r="J122" s="169"/>
      <c r="K122" s="169"/>
      <c r="L122" s="169"/>
      <c r="M122" s="169"/>
      <c r="N122" s="169"/>
    </row>
    <row r="123" spans="2:14" ht="14.25">
      <c r="B123" s="169"/>
      <c r="C123" s="169"/>
      <c r="D123" s="169"/>
      <c r="E123" s="204"/>
      <c r="F123" s="169"/>
      <c r="G123" s="169"/>
      <c r="H123" s="169"/>
      <c r="I123" s="169"/>
      <c r="J123" s="169"/>
      <c r="K123" s="169"/>
      <c r="L123" s="169"/>
      <c r="M123" s="169"/>
      <c r="N123" s="169"/>
    </row>
    <row r="124" spans="2:14" ht="14.25">
      <c r="B124" s="169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</row>
    <row r="125" spans="2:14" ht="14.25">
      <c r="B125" s="169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</row>
    <row r="126" spans="2:14" ht="14.25">
      <c r="B126" s="169"/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</row>
    <row r="127" spans="2:14" ht="14.25">
      <c r="B127" s="169"/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</row>
    <row r="128" spans="2:14" ht="14.25">
      <c r="B128" s="169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</row>
    <row r="129" spans="2:14" ht="14.25">
      <c r="B129" s="169"/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</row>
    <row r="130" spans="2:14" ht="14.25">
      <c r="B130" s="169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</row>
    <row r="131" spans="2:14" ht="14.25">
      <c r="B131" s="169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</row>
    <row r="132" spans="2:14" ht="14.25">
      <c r="B132" s="169"/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</row>
    <row r="133" spans="2:14" ht="14.25">
      <c r="B133" s="169"/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</row>
    <row r="134" spans="2:14" ht="14.25">
      <c r="B134" s="169"/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</row>
    <row r="135" spans="2:14" ht="14.25">
      <c r="B135" s="169"/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</row>
    <row r="136" spans="2:14" ht="14.25">
      <c r="B136" s="169"/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</row>
    <row r="137" spans="2:14" ht="14.25">
      <c r="B137" s="169"/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</row>
    <row r="138" spans="2:14" ht="14.25">
      <c r="B138" s="169"/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</row>
    <row r="139" spans="2:14" ht="14.25">
      <c r="B139" s="169"/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</row>
    <row r="140" spans="2:14" ht="14.25">
      <c r="B140" s="169"/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</row>
    <row r="141" spans="2:14" ht="14.25">
      <c r="B141" s="169"/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</row>
    <row r="142" spans="2:14" ht="14.25">
      <c r="B142" s="169"/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</row>
    <row r="143" spans="2:14" ht="14.25">
      <c r="B143" s="169"/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</row>
    <row r="144" spans="2:14" ht="14.25">
      <c r="B144" s="169"/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</row>
    <row r="145" spans="2:14" ht="14.25">
      <c r="B145" s="169"/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</row>
    <row r="146" spans="2:14" ht="14.25">
      <c r="B146" s="169"/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</row>
    <row r="147" spans="2:14" ht="14.25">
      <c r="B147" s="169"/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</row>
    <row r="148" spans="2:14" ht="14.25">
      <c r="B148" s="169"/>
      <c r="C148" s="169"/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</row>
    <row r="149" spans="2:14" ht="14.25">
      <c r="B149" s="169"/>
      <c r="C149" s="169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</row>
    <row r="150" spans="2:14" ht="14.25">
      <c r="B150" s="169"/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</row>
    <row r="151" spans="2:14" ht="14.25">
      <c r="B151" s="169"/>
      <c r="C151" s="169"/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</row>
    <row r="152" spans="2:14" ht="14.25">
      <c r="B152" s="169"/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</row>
    <row r="153" spans="2:14" ht="14.25">
      <c r="B153" s="169"/>
      <c r="C153" s="169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</row>
    <row r="154" spans="2:14" ht="14.25">
      <c r="B154" s="169"/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</row>
    <row r="155" spans="2:14" ht="14.25">
      <c r="B155" s="169"/>
      <c r="C155" s="169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</row>
    <row r="156" spans="2:14" ht="14.25">
      <c r="B156" s="169"/>
      <c r="C156" s="169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</row>
    <row r="157" spans="2:14" ht="14.25">
      <c r="B157" s="169"/>
      <c r="C157" s="169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</row>
    <row r="158" spans="2:14" ht="14.25">
      <c r="B158" s="169"/>
      <c r="C158" s="169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</row>
    <row r="159" spans="2:14" ht="14.25">
      <c r="B159" s="169"/>
      <c r="C159" s="169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</row>
    <row r="160" spans="2:14" ht="14.25">
      <c r="B160" s="169"/>
      <c r="C160" s="169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</row>
    <row r="161" spans="2:14" ht="14.25">
      <c r="B161" s="169"/>
      <c r="C161" s="169"/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</row>
    <row r="162" spans="2:14" ht="14.25">
      <c r="B162" s="169"/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</row>
    <row r="163" spans="2:14" ht="14.25">
      <c r="B163" s="169"/>
      <c r="C163" s="169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</row>
    <row r="164" spans="2:14" ht="14.25">
      <c r="B164" s="169"/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</row>
    <row r="165" spans="2:14" ht="14.25">
      <c r="B165" s="169"/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</row>
    <row r="166" spans="2:14" ht="14.25">
      <c r="B166" s="169"/>
      <c r="C166" s="169"/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</row>
    <row r="167" spans="2:14" ht="14.25">
      <c r="B167" s="169"/>
      <c r="C167" s="169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</row>
    <row r="168" spans="2:14" ht="14.25">
      <c r="B168" s="169"/>
      <c r="C168" s="169"/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  <c r="N168" s="169"/>
    </row>
    <row r="169" spans="2:14" ht="14.25">
      <c r="B169" s="169"/>
      <c r="C169" s="169"/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</row>
    <row r="170" spans="2:14" ht="14.25">
      <c r="B170" s="169"/>
      <c r="C170" s="169"/>
      <c r="D170" s="169"/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</row>
    <row r="171" spans="2:14" ht="14.25">
      <c r="B171" s="169"/>
      <c r="C171" s="169"/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B2" sqref="B2:P2"/>
    </sheetView>
  </sheetViews>
  <sheetFormatPr defaultColWidth="9.140625" defaultRowHeight="15"/>
  <cols>
    <col min="1" max="1" width="8.8515625" style="354" customWidth="1"/>
    <col min="2" max="2" width="78.8515625" style="354" customWidth="1"/>
    <col min="3" max="3" width="13.7109375" style="354" customWidth="1"/>
    <col min="4" max="16" width="10.7109375" style="354" customWidth="1"/>
    <col min="17" max="16384" width="9.140625" style="354" customWidth="1"/>
  </cols>
  <sheetData>
    <row r="1" spans="1:18" s="351" customFormat="1" ht="90" customHeight="1">
      <c r="A1" s="393" t="s">
        <v>820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261"/>
      <c r="R1" s="261"/>
    </row>
    <row r="2" spans="2:19" s="228" customFormat="1" ht="39.75" customHeight="1">
      <c r="B2" s="389" t="s">
        <v>757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65"/>
      <c r="R2" s="365"/>
      <c r="S2" s="365"/>
    </row>
    <row r="3" spans="2:16" s="228" customFormat="1" ht="23.25" customHeight="1">
      <c r="B3" s="229"/>
      <c r="P3" s="228" t="s">
        <v>753</v>
      </c>
    </row>
    <row r="4" spans="1:16" ht="24.75" customHeight="1">
      <c r="A4" s="352">
        <v>1</v>
      </c>
      <c r="B4" s="352" t="s">
        <v>106</v>
      </c>
      <c r="C4" s="353">
        <v>1100000</v>
      </c>
      <c r="D4" s="353">
        <v>1100000</v>
      </c>
      <c r="E4" s="353">
        <v>0</v>
      </c>
      <c r="F4" s="353">
        <v>0</v>
      </c>
      <c r="G4" s="353">
        <v>0</v>
      </c>
      <c r="H4" s="353">
        <v>0</v>
      </c>
      <c r="I4" s="353">
        <v>0</v>
      </c>
      <c r="J4" s="353">
        <v>0</v>
      </c>
      <c r="K4" s="353">
        <v>0</v>
      </c>
      <c r="L4" s="353">
        <v>0</v>
      </c>
      <c r="M4" s="353">
        <v>0</v>
      </c>
      <c r="N4" s="353">
        <v>0</v>
      </c>
      <c r="O4" s="353">
        <v>0</v>
      </c>
      <c r="P4" s="353">
        <v>0</v>
      </c>
    </row>
    <row r="5" spans="1:16" ht="24.75" customHeight="1">
      <c r="A5" s="352">
        <v>7</v>
      </c>
      <c r="B5" s="352" t="s">
        <v>118</v>
      </c>
      <c r="C5" s="353">
        <v>100000</v>
      </c>
      <c r="D5" s="353">
        <v>100000</v>
      </c>
      <c r="E5" s="353">
        <v>0</v>
      </c>
      <c r="F5" s="353">
        <v>0</v>
      </c>
      <c r="G5" s="353">
        <v>0</v>
      </c>
      <c r="H5" s="353">
        <v>0</v>
      </c>
      <c r="I5" s="353">
        <v>0</v>
      </c>
      <c r="J5" s="353">
        <v>0</v>
      </c>
      <c r="K5" s="353">
        <v>0</v>
      </c>
      <c r="L5" s="353">
        <v>0</v>
      </c>
      <c r="M5" s="353">
        <v>0</v>
      </c>
      <c r="N5" s="353">
        <v>0</v>
      </c>
      <c r="O5" s="353">
        <v>0</v>
      </c>
      <c r="P5" s="353">
        <v>0</v>
      </c>
    </row>
    <row r="6" spans="1:16" ht="24.75" customHeight="1">
      <c r="A6" s="355">
        <v>14</v>
      </c>
      <c r="B6" s="355" t="s">
        <v>807</v>
      </c>
      <c r="C6" s="356">
        <v>1200000</v>
      </c>
      <c r="D6" s="356">
        <v>1200000</v>
      </c>
      <c r="E6" s="356">
        <v>0</v>
      </c>
      <c r="F6" s="356">
        <v>0</v>
      </c>
      <c r="G6" s="356">
        <v>0</v>
      </c>
      <c r="H6" s="356">
        <v>0</v>
      </c>
      <c r="I6" s="356">
        <v>0</v>
      </c>
      <c r="J6" s="356">
        <v>0</v>
      </c>
      <c r="K6" s="356">
        <v>0</v>
      </c>
      <c r="L6" s="356">
        <v>0</v>
      </c>
      <c r="M6" s="356">
        <v>0</v>
      </c>
      <c r="N6" s="356">
        <v>0</v>
      </c>
      <c r="O6" s="356">
        <v>0</v>
      </c>
      <c r="P6" s="356">
        <v>0</v>
      </c>
    </row>
    <row r="7" spans="1:16" ht="24.75" customHeight="1">
      <c r="A7" s="352">
        <v>15</v>
      </c>
      <c r="B7" s="352" t="s">
        <v>132</v>
      </c>
      <c r="C7" s="353">
        <v>2100000</v>
      </c>
      <c r="D7" s="353">
        <v>2100000</v>
      </c>
      <c r="E7" s="353">
        <v>0</v>
      </c>
      <c r="F7" s="353">
        <v>0</v>
      </c>
      <c r="G7" s="353">
        <v>0</v>
      </c>
      <c r="H7" s="353">
        <v>0</v>
      </c>
      <c r="I7" s="353">
        <v>0</v>
      </c>
      <c r="J7" s="353">
        <v>0</v>
      </c>
      <c r="K7" s="353">
        <v>0</v>
      </c>
      <c r="L7" s="353">
        <v>0</v>
      </c>
      <c r="M7" s="353">
        <v>0</v>
      </c>
      <c r="N7" s="353">
        <v>0</v>
      </c>
      <c r="O7" s="353">
        <v>0</v>
      </c>
      <c r="P7" s="353">
        <v>0</v>
      </c>
    </row>
    <row r="8" spans="1:16" ht="24.75" customHeight="1">
      <c r="A8" s="352">
        <v>16</v>
      </c>
      <c r="B8" s="352" t="s">
        <v>134</v>
      </c>
      <c r="C8" s="353">
        <v>770000</v>
      </c>
      <c r="D8" s="353">
        <v>0</v>
      </c>
      <c r="E8" s="353">
        <v>0</v>
      </c>
      <c r="F8" s="353">
        <v>0</v>
      </c>
      <c r="G8" s="353">
        <v>0</v>
      </c>
      <c r="H8" s="353">
        <v>0</v>
      </c>
      <c r="I8" s="353">
        <v>0</v>
      </c>
      <c r="J8" s="353">
        <v>0</v>
      </c>
      <c r="K8" s="353">
        <v>560000</v>
      </c>
      <c r="L8" s="353">
        <v>0</v>
      </c>
      <c r="M8" s="353">
        <v>210000</v>
      </c>
      <c r="N8" s="353">
        <v>0</v>
      </c>
      <c r="O8" s="353">
        <v>0</v>
      </c>
      <c r="P8" s="353">
        <v>0</v>
      </c>
    </row>
    <row r="9" spans="1:16" ht="24.75" customHeight="1">
      <c r="A9" s="352">
        <v>17</v>
      </c>
      <c r="B9" s="352" t="s">
        <v>136</v>
      </c>
      <c r="C9" s="353">
        <v>250000</v>
      </c>
      <c r="D9" s="353">
        <v>250000</v>
      </c>
      <c r="E9" s="353">
        <v>0</v>
      </c>
      <c r="F9" s="353">
        <v>0</v>
      </c>
      <c r="G9" s="353">
        <v>0</v>
      </c>
      <c r="H9" s="353">
        <v>0</v>
      </c>
      <c r="I9" s="353">
        <v>0</v>
      </c>
      <c r="J9" s="353">
        <v>0</v>
      </c>
      <c r="K9" s="353">
        <v>0</v>
      </c>
      <c r="L9" s="353">
        <v>0</v>
      </c>
      <c r="M9" s="353">
        <v>0</v>
      </c>
      <c r="N9" s="353">
        <v>0</v>
      </c>
      <c r="O9" s="353">
        <v>0</v>
      </c>
      <c r="P9" s="353">
        <v>0</v>
      </c>
    </row>
    <row r="10" spans="1:16" ht="24.75" customHeight="1">
      <c r="A10" s="355">
        <v>18</v>
      </c>
      <c r="B10" s="355" t="s">
        <v>710</v>
      </c>
      <c r="C10" s="356">
        <v>3120000</v>
      </c>
      <c r="D10" s="356">
        <v>2350000</v>
      </c>
      <c r="E10" s="356">
        <v>0</v>
      </c>
      <c r="F10" s="356">
        <v>0</v>
      </c>
      <c r="G10" s="356">
        <v>0</v>
      </c>
      <c r="H10" s="356">
        <v>0</v>
      </c>
      <c r="I10" s="356">
        <v>0</v>
      </c>
      <c r="J10" s="356">
        <v>0</v>
      </c>
      <c r="K10" s="356">
        <v>560000</v>
      </c>
      <c r="L10" s="356">
        <v>0</v>
      </c>
      <c r="M10" s="356">
        <v>210000</v>
      </c>
      <c r="N10" s="356">
        <v>0</v>
      </c>
      <c r="O10" s="356">
        <v>0</v>
      </c>
      <c r="P10" s="356">
        <v>0</v>
      </c>
    </row>
    <row r="11" spans="1:16" ht="24.75" customHeight="1">
      <c r="A11" s="355">
        <v>19</v>
      </c>
      <c r="B11" s="355" t="s">
        <v>711</v>
      </c>
      <c r="C11" s="356">
        <v>4320000</v>
      </c>
      <c r="D11" s="356">
        <v>3550000</v>
      </c>
      <c r="E11" s="356">
        <v>0</v>
      </c>
      <c r="F11" s="356">
        <v>0</v>
      </c>
      <c r="G11" s="356">
        <v>0</v>
      </c>
      <c r="H11" s="356">
        <v>0</v>
      </c>
      <c r="I11" s="356">
        <v>0</v>
      </c>
      <c r="J11" s="356">
        <v>0</v>
      </c>
      <c r="K11" s="356">
        <v>560000</v>
      </c>
      <c r="L11" s="356">
        <v>0</v>
      </c>
      <c r="M11" s="356">
        <v>210000</v>
      </c>
      <c r="N11" s="356">
        <v>0</v>
      </c>
      <c r="O11" s="356">
        <v>0</v>
      </c>
      <c r="P11" s="356">
        <v>0</v>
      </c>
    </row>
    <row r="12" spans="1:16" ht="24.75" customHeight="1">
      <c r="A12" s="355">
        <v>20</v>
      </c>
      <c r="B12" s="355" t="s">
        <v>470</v>
      </c>
      <c r="C12" s="356">
        <v>875000</v>
      </c>
      <c r="D12" s="356">
        <v>735000</v>
      </c>
      <c r="E12" s="356">
        <v>0</v>
      </c>
      <c r="F12" s="356">
        <v>0</v>
      </c>
      <c r="G12" s="356">
        <v>0</v>
      </c>
      <c r="H12" s="356">
        <v>0</v>
      </c>
      <c r="I12" s="356">
        <v>0</v>
      </c>
      <c r="J12" s="356">
        <v>0</v>
      </c>
      <c r="K12" s="356">
        <v>100000</v>
      </c>
      <c r="L12" s="356">
        <v>0</v>
      </c>
      <c r="M12" s="356">
        <v>40000</v>
      </c>
      <c r="N12" s="356">
        <v>0</v>
      </c>
      <c r="O12" s="356">
        <v>0</v>
      </c>
      <c r="P12" s="356">
        <v>0</v>
      </c>
    </row>
    <row r="13" spans="1:16" ht="24.75" customHeight="1">
      <c r="A13" s="352">
        <v>22</v>
      </c>
      <c r="B13" s="352" t="s">
        <v>143</v>
      </c>
      <c r="C13" s="353">
        <v>1328620</v>
      </c>
      <c r="D13" s="353">
        <v>200000</v>
      </c>
      <c r="E13" s="353">
        <v>0</v>
      </c>
      <c r="F13" s="353">
        <v>0</v>
      </c>
      <c r="G13" s="353">
        <v>0</v>
      </c>
      <c r="H13" s="353">
        <v>0</v>
      </c>
      <c r="I13" s="353">
        <v>0</v>
      </c>
      <c r="J13" s="353">
        <v>0</v>
      </c>
      <c r="K13" s="353">
        <v>300000</v>
      </c>
      <c r="L13" s="353">
        <v>240000</v>
      </c>
      <c r="M13" s="353">
        <v>0</v>
      </c>
      <c r="N13" s="353">
        <v>200000</v>
      </c>
      <c r="O13" s="353">
        <v>0</v>
      </c>
      <c r="P13" s="353">
        <v>388620</v>
      </c>
    </row>
    <row r="14" spans="1:16" ht="24.75" customHeight="1">
      <c r="A14" s="355">
        <v>24</v>
      </c>
      <c r="B14" s="355" t="s">
        <v>712</v>
      </c>
      <c r="C14" s="356">
        <v>1328620</v>
      </c>
      <c r="D14" s="356">
        <v>200000</v>
      </c>
      <c r="E14" s="356">
        <v>0</v>
      </c>
      <c r="F14" s="356">
        <v>0</v>
      </c>
      <c r="G14" s="356">
        <v>0</v>
      </c>
      <c r="H14" s="356">
        <v>0</v>
      </c>
      <c r="I14" s="356">
        <v>0</v>
      </c>
      <c r="J14" s="356">
        <v>0</v>
      </c>
      <c r="K14" s="356">
        <v>300000</v>
      </c>
      <c r="L14" s="356">
        <v>240000</v>
      </c>
      <c r="M14" s="356">
        <v>0</v>
      </c>
      <c r="N14" s="356">
        <v>200000</v>
      </c>
      <c r="O14" s="356">
        <v>0</v>
      </c>
      <c r="P14" s="356">
        <v>388620</v>
      </c>
    </row>
    <row r="15" spans="1:16" ht="24.75" customHeight="1">
      <c r="A15" s="352">
        <v>26</v>
      </c>
      <c r="B15" s="352" t="s">
        <v>150</v>
      </c>
      <c r="C15" s="353">
        <v>120000</v>
      </c>
      <c r="D15" s="353">
        <v>120000</v>
      </c>
      <c r="E15" s="353">
        <v>0</v>
      </c>
      <c r="F15" s="353">
        <v>0</v>
      </c>
      <c r="G15" s="353">
        <v>0</v>
      </c>
      <c r="H15" s="353">
        <v>0</v>
      </c>
      <c r="I15" s="353">
        <v>0</v>
      </c>
      <c r="J15" s="353">
        <v>0</v>
      </c>
      <c r="K15" s="353">
        <v>0</v>
      </c>
      <c r="L15" s="353">
        <v>0</v>
      </c>
      <c r="M15" s="353">
        <v>0</v>
      </c>
      <c r="N15" s="353">
        <v>0</v>
      </c>
      <c r="O15" s="353">
        <v>0</v>
      </c>
      <c r="P15" s="353">
        <v>0</v>
      </c>
    </row>
    <row r="16" spans="1:16" ht="24.75" customHeight="1">
      <c r="A16" s="352">
        <v>27</v>
      </c>
      <c r="B16" s="352" t="s">
        <v>713</v>
      </c>
      <c r="C16" s="353">
        <v>120000</v>
      </c>
      <c r="D16" s="353">
        <v>120000</v>
      </c>
      <c r="E16" s="353">
        <v>0</v>
      </c>
      <c r="F16" s="353">
        <v>0</v>
      </c>
      <c r="G16" s="353">
        <v>0</v>
      </c>
      <c r="H16" s="353">
        <v>0</v>
      </c>
      <c r="I16" s="353">
        <v>0</v>
      </c>
      <c r="J16" s="353">
        <v>0</v>
      </c>
      <c r="K16" s="353">
        <v>0</v>
      </c>
      <c r="L16" s="353">
        <v>0</v>
      </c>
      <c r="M16" s="353">
        <v>0</v>
      </c>
      <c r="N16" s="353">
        <v>0</v>
      </c>
      <c r="O16" s="353">
        <v>0</v>
      </c>
      <c r="P16" s="353">
        <v>0</v>
      </c>
    </row>
    <row r="17" spans="1:16" ht="24.75" customHeight="1">
      <c r="A17" s="352">
        <v>28</v>
      </c>
      <c r="B17" s="352" t="s">
        <v>153</v>
      </c>
      <c r="C17" s="353">
        <v>1010000</v>
      </c>
      <c r="D17" s="353">
        <v>510000</v>
      </c>
      <c r="E17" s="353">
        <v>20000</v>
      </c>
      <c r="F17" s="353">
        <v>0</v>
      </c>
      <c r="G17" s="353">
        <v>0</v>
      </c>
      <c r="H17" s="353">
        <v>0</v>
      </c>
      <c r="I17" s="353">
        <v>0</v>
      </c>
      <c r="J17" s="353">
        <v>400000</v>
      </c>
      <c r="K17" s="353">
        <v>0</v>
      </c>
      <c r="L17" s="353">
        <v>80000</v>
      </c>
      <c r="M17" s="353">
        <v>0</v>
      </c>
      <c r="N17" s="353">
        <v>0</v>
      </c>
      <c r="O17" s="353">
        <v>0</v>
      </c>
      <c r="P17" s="353">
        <v>0</v>
      </c>
    </row>
    <row r="18" spans="1:16" ht="24.75" customHeight="1">
      <c r="A18" s="352">
        <v>30</v>
      </c>
      <c r="B18" s="352" t="s">
        <v>471</v>
      </c>
      <c r="C18" s="353">
        <v>100000</v>
      </c>
      <c r="D18" s="353">
        <v>0</v>
      </c>
      <c r="E18" s="353">
        <v>0</v>
      </c>
      <c r="F18" s="353">
        <v>0</v>
      </c>
      <c r="G18" s="353">
        <v>0</v>
      </c>
      <c r="H18" s="353">
        <v>100000</v>
      </c>
      <c r="I18" s="353">
        <v>0</v>
      </c>
      <c r="J18" s="353">
        <v>0</v>
      </c>
      <c r="K18" s="353">
        <v>0</v>
      </c>
      <c r="L18" s="353">
        <v>0</v>
      </c>
      <c r="M18" s="353">
        <v>0</v>
      </c>
      <c r="N18" s="353">
        <v>0</v>
      </c>
      <c r="O18" s="353">
        <v>0</v>
      </c>
      <c r="P18" s="353">
        <v>0</v>
      </c>
    </row>
    <row r="19" spans="1:16" ht="24.75" customHeight="1">
      <c r="A19" s="352">
        <v>31</v>
      </c>
      <c r="B19" s="352" t="s">
        <v>158</v>
      </c>
      <c r="C19" s="353">
        <v>1390000</v>
      </c>
      <c r="D19" s="353">
        <v>120000</v>
      </c>
      <c r="E19" s="353">
        <v>200000</v>
      </c>
      <c r="F19" s="353">
        <v>0</v>
      </c>
      <c r="G19" s="353">
        <v>600000</v>
      </c>
      <c r="H19" s="353">
        <v>0</v>
      </c>
      <c r="I19" s="353">
        <v>0</v>
      </c>
      <c r="J19" s="353">
        <v>120000</v>
      </c>
      <c r="K19" s="353">
        <v>150000</v>
      </c>
      <c r="L19" s="353">
        <v>200000</v>
      </c>
      <c r="M19" s="353">
        <v>0</v>
      </c>
      <c r="N19" s="353">
        <v>0</v>
      </c>
      <c r="O19" s="353">
        <v>0</v>
      </c>
      <c r="P19" s="353">
        <v>0</v>
      </c>
    </row>
    <row r="20" spans="1:16" ht="24.75" customHeight="1">
      <c r="A20" s="352">
        <v>34</v>
      </c>
      <c r="B20" s="352" t="s">
        <v>473</v>
      </c>
      <c r="C20" s="353">
        <v>2306000</v>
      </c>
      <c r="D20" s="353">
        <v>750000</v>
      </c>
      <c r="E20" s="353">
        <v>100000</v>
      </c>
      <c r="F20" s="353">
        <v>0</v>
      </c>
      <c r="G20" s="353">
        <v>0</v>
      </c>
      <c r="H20" s="353">
        <v>100000</v>
      </c>
      <c r="I20" s="353">
        <v>220000</v>
      </c>
      <c r="J20" s="353">
        <v>0</v>
      </c>
      <c r="K20" s="353">
        <v>50000</v>
      </c>
      <c r="L20" s="353">
        <v>50000</v>
      </c>
      <c r="M20" s="353">
        <v>0</v>
      </c>
      <c r="N20" s="353">
        <v>1036000</v>
      </c>
      <c r="O20" s="353">
        <v>0</v>
      </c>
      <c r="P20" s="353">
        <v>0</v>
      </c>
    </row>
    <row r="21" spans="1:16" ht="24.75" customHeight="1">
      <c r="A21" s="355">
        <v>35</v>
      </c>
      <c r="B21" s="355" t="s">
        <v>714</v>
      </c>
      <c r="C21" s="356">
        <v>4806000</v>
      </c>
      <c r="D21" s="356">
        <v>1380000</v>
      </c>
      <c r="E21" s="356">
        <v>320000</v>
      </c>
      <c r="F21" s="356">
        <v>0</v>
      </c>
      <c r="G21" s="356">
        <v>600000</v>
      </c>
      <c r="H21" s="356">
        <v>200000</v>
      </c>
      <c r="I21" s="356">
        <v>220000</v>
      </c>
      <c r="J21" s="356">
        <v>520000</v>
      </c>
      <c r="K21" s="356">
        <v>200000</v>
      </c>
      <c r="L21" s="356">
        <v>330000</v>
      </c>
      <c r="M21" s="356">
        <v>0</v>
      </c>
      <c r="N21" s="356">
        <v>1036000</v>
      </c>
      <c r="O21" s="356">
        <v>0</v>
      </c>
      <c r="P21" s="356">
        <v>0</v>
      </c>
    </row>
    <row r="22" spans="1:16" ht="24.75" customHeight="1">
      <c r="A22" s="352">
        <v>36</v>
      </c>
      <c r="B22" s="352" t="s">
        <v>165</v>
      </c>
      <c r="C22" s="353">
        <v>150000</v>
      </c>
      <c r="D22" s="353">
        <v>150000</v>
      </c>
      <c r="E22" s="353">
        <v>0</v>
      </c>
      <c r="F22" s="353">
        <v>0</v>
      </c>
      <c r="G22" s="353">
        <v>0</v>
      </c>
      <c r="H22" s="353">
        <v>0</v>
      </c>
      <c r="I22" s="353">
        <v>0</v>
      </c>
      <c r="J22" s="353">
        <v>0</v>
      </c>
      <c r="K22" s="353">
        <v>0</v>
      </c>
      <c r="L22" s="353">
        <v>0</v>
      </c>
      <c r="M22" s="353">
        <v>0</v>
      </c>
      <c r="N22" s="353">
        <v>0</v>
      </c>
      <c r="O22" s="353">
        <v>0</v>
      </c>
      <c r="P22" s="353">
        <v>0</v>
      </c>
    </row>
    <row r="23" spans="1:16" ht="24.75" customHeight="1">
      <c r="A23" s="355">
        <v>38</v>
      </c>
      <c r="B23" s="355" t="s">
        <v>725</v>
      </c>
      <c r="C23" s="356">
        <v>150000</v>
      </c>
      <c r="D23" s="356">
        <v>150000</v>
      </c>
      <c r="E23" s="356">
        <v>0</v>
      </c>
      <c r="F23" s="356">
        <v>0</v>
      </c>
      <c r="G23" s="356">
        <v>0</v>
      </c>
      <c r="H23" s="356">
        <v>0</v>
      </c>
      <c r="I23" s="356">
        <v>0</v>
      </c>
      <c r="J23" s="356">
        <v>0</v>
      </c>
      <c r="K23" s="356">
        <v>0</v>
      </c>
      <c r="L23" s="356">
        <v>0</v>
      </c>
      <c r="M23" s="356">
        <v>0</v>
      </c>
      <c r="N23" s="356">
        <v>0</v>
      </c>
      <c r="O23" s="356">
        <v>0</v>
      </c>
      <c r="P23" s="356">
        <v>0</v>
      </c>
    </row>
    <row r="24" spans="1:16" ht="24.75" customHeight="1">
      <c r="A24" s="352">
        <v>39</v>
      </c>
      <c r="B24" s="352" t="s">
        <v>170</v>
      </c>
      <c r="C24" s="353">
        <v>1506000</v>
      </c>
      <c r="D24" s="353">
        <v>400000</v>
      </c>
      <c r="E24" s="353">
        <v>80000</v>
      </c>
      <c r="F24" s="353">
        <v>0</v>
      </c>
      <c r="G24" s="353">
        <v>162000</v>
      </c>
      <c r="H24" s="353">
        <v>35000</v>
      </c>
      <c r="I24" s="353">
        <v>60000</v>
      </c>
      <c r="J24" s="353">
        <v>140000</v>
      </c>
      <c r="K24" s="353">
        <v>95000</v>
      </c>
      <c r="L24" s="353">
        <v>200000</v>
      </c>
      <c r="M24" s="353">
        <v>0</v>
      </c>
      <c r="N24" s="353">
        <v>334000</v>
      </c>
      <c r="O24" s="353">
        <v>0</v>
      </c>
      <c r="P24" s="353">
        <v>0</v>
      </c>
    </row>
    <row r="25" spans="1:16" ht="24.75" customHeight="1">
      <c r="A25" s="352">
        <v>40</v>
      </c>
      <c r="B25" s="352" t="s">
        <v>172</v>
      </c>
      <c r="C25" s="353">
        <v>470000</v>
      </c>
      <c r="D25" s="353">
        <v>0</v>
      </c>
      <c r="E25" s="353">
        <v>0</v>
      </c>
      <c r="F25" s="353">
        <v>0</v>
      </c>
      <c r="G25" s="353">
        <v>0</v>
      </c>
      <c r="H25" s="353">
        <v>470000</v>
      </c>
      <c r="I25" s="353">
        <v>0</v>
      </c>
      <c r="J25" s="353">
        <v>0</v>
      </c>
      <c r="K25" s="353">
        <v>0</v>
      </c>
      <c r="L25" s="353">
        <v>0</v>
      </c>
      <c r="M25" s="353">
        <v>0</v>
      </c>
      <c r="N25" s="353">
        <v>0</v>
      </c>
      <c r="O25" s="353">
        <v>0</v>
      </c>
      <c r="P25" s="353">
        <v>0</v>
      </c>
    </row>
    <row r="26" spans="1:16" ht="24.75" customHeight="1">
      <c r="A26" s="352">
        <v>43</v>
      </c>
      <c r="B26" s="352" t="s">
        <v>176</v>
      </c>
      <c r="C26" s="353">
        <v>100000</v>
      </c>
      <c r="D26" s="353">
        <v>100000</v>
      </c>
      <c r="E26" s="353">
        <v>0</v>
      </c>
      <c r="F26" s="353">
        <v>0</v>
      </c>
      <c r="G26" s="353">
        <v>0</v>
      </c>
      <c r="H26" s="353">
        <v>0</v>
      </c>
      <c r="I26" s="353">
        <v>0</v>
      </c>
      <c r="J26" s="353">
        <v>0</v>
      </c>
      <c r="K26" s="353">
        <v>0</v>
      </c>
      <c r="L26" s="353">
        <v>0</v>
      </c>
      <c r="M26" s="353">
        <v>0</v>
      </c>
      <c r="N26" s="353">
        <v>0</v>
      </c>
      <c r="O26" s="353">
        <v>0</v>
      </c>
      <c r="P26" s="353">
        <v>0</v>
      </c>
    </row>
    <row r="27" spans="1:16" ht="24.75" customHeight="1">
      <c r="A27" s="355">
        <v>44</v>
      </c>
      <c r="B27" s="355" t="s">
        <v>715</v>
      </c>
      <c r="C27" s="356">
        <v>2076000</v>
      </c>
      <c r="D27" s="356">
        <v>500000</v>
      </c>
      <c r="E27" s="356">
        <v>80000</v>
      </c>
      <c r="F27" s="356">
        <v>0</v>
      </c>
      <c r="G27" s="356">
        <v>162000</v>
      </c>
      <c r="H27" s="356">
        <v>505000</v>
      </c>
      <c r="I27" s="356">
        <v>60000</v>
      </c>
      <c r="J27" s="356">
        <v>140000</v>
      </c>
      <c r="K27" s="356">
        <v>95000</v>
      </c>
      <c r="L27" s="356">
        <v>200000</v>
      </c>
      <c r="M27" s="353">
        <v>0</v>
      </c>
      <c r="N27" s="353">
        <v>334000</v>
      </c>
      <c r="O27" s="353">
        <v>0</v>
      </c>
      <c r="P27" s="353">
        <v>0</v>
      </c>
    </row>
    <row r="28" spans="1:16" ht="24.75" customHeight="1">
      <c r="A28" s="355">
        <v>45</v>
      </c>
      <c r="B28" s="355" t="s">
        <v>716</v>
      </c>
      <c r="C28" s="356">
        <v>8480620</v>
      </c>
      <c r="D28" s="356">
        <v>2350000</v>
      </c>
      <c r="E28" s="356">
        <v>400000</v>
      </c>
      <c r="F28" s="356">
        <v>0</v>
      </c>
      <c r="G28" s="356">
        <v>762000</v>
      </c>
      <c r="H28" s="356">
        <v>705000</v>
      </c>
      <c r="I28" s="356">
        <v>280000</v>
      </c>
      <c r="J28" s="356">
        <v>660000</v>
      </c>
      <c r="K28" s="356">
        <v>595000</v>
      </c>
      <c r="L28" s="356">
        <v>770000</v>
      </c>
      <c r="M28" s="353">
        <v>0</v>
      </c>
      <c r="N28" s="353">
        <v>1570000</v>
      </c>
      <c r="O28" s="353">
        <v>0</v>
      </c>
      <c r="P28" s="353">
        <v>388620</v>
      </c>
    </row>
    <row r="29" spans="1:16" ht="24.75" customHeight="1">
      <c r="A29" s="352">
        <v>53</v>
      </c>
      <c r="B29" s="352" t="s">
        <v>481</v>
      </c>
      <c r="C29" s="353">
        <v>1393000</v>
      </c>
      <c r="D29" s="353">
        <v>0</v>
      </c>
      <c r="E29" s="353">
        <v>0</v>
      </c>
      <c r="F29" s="353">
        <v>0</v>
      </c>
      <c r="G29" s="353">
        <v>0</v>
      </c>
      <c r="H29" s="353">
        <v>0</v>
      </c>
      <c r="I29" s="353">
        <v>0</v>
      </c>
      <c r="J29" s="353">
        <v>0</v>
      </c>
      <c r="K29" s="353">
        <v>0</v>
      </c>
      <c r="L29" s="353">
        <v>0</v>
      </c>
      <c r="M29" s="353">
        <v>0</v>
      </c>
      <c r="N29" s="353">
        <v>0</v>
      </c>
      <c r="O29" s="353">
        <v>0</v>
      </c>
      <c r="P29" s="353">
        <v>1393000</v>
      </c>
    </row>
    <row r="30" spans="1:16" ht="24.75" customHeight="1">
      <c r="A30" s="355">
        <v>54</v>
      </c>
      <c r="B30" s="355" t="s">
        <v>717</v>
      </c>
      <c r="C30" s="356">
        <v>1393000</v>
      </c>
      <c r="D30" s="356">
        <v>0</v>
      </c>
      <c r="E30" s="356">
        <v>0</v>
      </c>
      <c r="F30" s="356">
        <v>0</v>
      </c>
      <c r="G30" s="356">
        <v>0</v>
      </c>
      <c r="H30" s="356">
        <v>0</v>
      </c>
      <c r="I30" s="356">
        <v>0</v>
      </c>
      <c r="J30" s="356">
        <v>0</v>
      </c>
      <c r="K30" s="356">
        <v>0</v>
      </c>
      <c r="L30" s="356">
        <v>0</v>
      </c>
      <c r="M30" s="356">
        <v>0</v>
      </c>
      <c r="N30" s="356">
        <v>0</v>
      </c>
      <c r="O30" s="356">
        <v>0</v>
      </c>
      <c r="P30" s="356">
        <v>1393000</v>
      </c>
    </row>
    <row r="31" spans="1:16" ht="24.75" customHeight="1">
      <c r="A31" s="352">
        <v>63</v>
      </c>
      <c r="B31" s="352" t="s">
        <v>446</v>
      </c>
      <c r="C31" s="353">
        <v>1570000</v>
      </c>
      <c r="D31" s="353">
        <v>0</v>
      </c>
      <c r="E31" s="353">
        <v>0</v>
      </c>
      <c r="F31" s="353">
        <v>1570000</v>
      </c>
      <c r="G31" s="353">
        <v>0</v>
      </c>
      <c r="H31" s="353">
        <v>0</v>
      </c>
      <c r="I31" s="353">
        <v>0</v>
      </c>
      <c r="J31" s="353">
        <v>0</v>
      </c>
      <c r="K31" s="353">
        <v>0</v>
      </c>
      <c r="L31" s="353">
        <v>0</v>
      </c>
      <c r="M31" s="353">
        <v>0</v>
      </c>
      <c r="N31" s="353">
        <v>0</v>
      </c>
      <c r="O31" s="353">
        <v>0</v>
      </c>
      <c r="P31" s="353">
        <v>0</v>
      </c>
    </row>
    <row r="32" spans="1:16" ht="24.75" customHeight="1">
      <c r="A32" s="352">
        <v>69</v>
      </c>
      <c r="B32" s="352" t="s">
        <v>486</v>
      </c>
      <c r="C32" s="353">
        <v>60000</v>
      </c>
      <c r="D32" s="353">
        <v>0</v>
      </c>
      <c r="E32" s="353">
        <v>0</v>
      </c>
      <c r="F32" s="353">
        <v>0</v>
      </c>
      <c r="G32" s="353">
        <v>0</v>
      </c>
      <c r="H32" s="353">
        <v>0</v>
      </c>
      <c r="I32" s="353">
        <v>0</v>
      </c>
      <c r="J32" s="353">
        <v>0</v>
      </c>
      <c r="K32" s="353">
        <v>0</v>
      </c>
      <c r="L32" s="353">
        <v>0</v>
      </c>
      <c r="M32" s="353">
        <v>0</v>
      </c>
      <c r="N32" s="353">
        <v>0</v>
      </c>
      <c r="O32" s="353">
        <v>60000</v>
      </c>
      <c r="P32" s="353">
        <v>0</v>
      </c>
    </row>
    <row r="33" spans="1:16" ht="24.75" customHeight="1">
      <c r="A33" s="352">
        <v>70</v>
      </c>
      <c r="B33" s="352" t="s">
        <v>718</v>
      </c>
      <c r="C33" s="353">
        <v>500000</v>
      </c>
      <c r="D33" s="353">
        <v>0</v>
      </c>
      <c r="E33" s="353">
        <v>0</v>
      </c>
      <c r="F33" s="353">
        <v>0</v>
      </c>
      <c r="G33" s="353">
        <v>0</v>
      </c>
      <c r="H33" s="353">
        <v>0</v>
      </c>
      <c r="I33" s="353">
        <v>0</v>
      </c>
      <c r="J33" s="353">
        <v>0</v>
      </c>
      <c r="K33" s="353">
        <v>0</v>
      </c>
      <c r="L33" s="353">
        <v>500000</v>
      </c>
      <c r="M33" s="353">
        <v>0</v>
      </c>
      <c r="N33" s="353">
        <v>0</v>
      </c>
      <c r="O33" s="353">
        <v>0</v>
      </c>
      <c r="P33" s="353">
        <v>0</v>
      </c>
    </row>
    <row r="34" spans="1:16" ht="24.75" customHeight="1">
      <c r="A34" s="355">
        <v>71</v>
      </c>
      <c r="B34" s="355" t="s">
        <v>734</v>
      </c>
      <c r="C34" s="356">
        <v>2130000</v>
      </c>
      <c r="D34" s="356">
        <v>0</v>
      </c>
      <c r="E34" s="356">
        <v>0</v>
      </c>
      <c r="F34" s="356">
        <v>1570000</v>
      </c>
      <c r="G34" s="356">
        <v>0</v>
      </c>
      <c r="H34" s="356">
        <v>0</v>
      </c>
      <c r="I34" s="356">
        <v>0</v>
      </c>
      <c r="J34" s="356">
        <v>0</v>
      </c>
      <c r="K34" s="356">
        <v>0</v>
      </c>
      <c r="L34" s="356">
        <v>500000</v>
      </c>
      <c r="M34" s="356">
        <v>0</v>
      </c>
      <c r="N34" s="356">
        <v>0</v>
      </c>
      <c r="O34" s="356">
        <v>60000</v>
      </c>
      <c r="P34" s="356">
        <v>0</v>
      </c>
    </row>
    <row r="35" spans="1:16" ht="24.75" customHeight="1">
      <c r="A35" s="352">
        <v>75</v>
      </c>
      <c r="B35" s="352" t="s">
        <v>212</v>
      </c>
      <c r="C35" s="353">
        <v>1640000</v>
      </c>
      <c r="D35" s="353">
        <v>0</v>
      </c>
      <c r="E35" s="353">
        <v>0</v>
      </c>
      <c r="F35" s="353">
        <v>0</v>
      </c>
      <c r="G35" s="353">
        <v>0</v>
      </c>
      <c r="H35" s="353">
        <v>0</v>
      </c>
      <c r="I35" s="353">
        <v>0</v>
      </c>
      <c r="J35" s="353">
        <v>0</v>
      </c>
      <c r="K35" s="353">
        <v>0</v>
      </c>
      <c r="L35" s="353">
        <v>1640000</v>
      </c>
      <c r="M35" s="353">
        <v>0</v>
      </c>
      <c r="N35" s="353">
        <v>0</v>
      </c>
      <c r="O35" s="353">
        <v>0</v>
      </c>
      <c r="P35" s="353">
        <v>0</v>
      </c>
    </row>
    <row r="36" spans="1:16" ht="24.75" customHeight="1">
      <c r="A36" s="352">
        <v>78</v>
      </c>
      <c r="B36" s="352" t="s">
        <v>218</v>
      </c>
      <c r="C36" s="353">
        <v>443500</v>
      </c>
      <c r="D36" s="353">
        <v>0</v>
      </c>
      <c r="E36" s="353">
        <v>0</v>
      </c>
      <c r="F36" s="353">
        <v>0</v>
      </c>
      <c r="G36" s="353">
        <v>0</v>
      </c>
      <c r="H36" s="353">
        <v>0</v>
      </c>
      <c r="I36" s="353">
        <v>0</v>
      </c>
      <c r="J36" s="353">
        <v>0</v>
      </c>
      <c r="K36" s="353">
        <v>0</v>
      </c>
      <c r="L36" s="353">
        <v>443500</v>
      </c>
      <c r="M36" s="353">
        <v>0</v>
      </c>
      <c r="N36" s="353">
        <v>0</v>
      </c>
      <c r="O36" s="353">
        <v>0</v>
      </c>
      <c r="P36" s="353">
        <v>0</v>
      </c>
    </row>
    <row r="37" spans="1:16" ht="24.75" customHeight="1">
      <c r="A37" s="355">
        <v>79</v>
      </c>
      <c r="B37" s="355" t="s">
        <v>808</v>
      </c>
      <c r="C37" s="356">
        <v>2083500</v>
      </c>
      <c r="D37" s="356">
        <v>0</v>
      </c>
      <c r="E37" s="356">
        <v>0</v>
      </c>
      <c r="F37" s="356">
        <v>0</v>
      </c>
      <c r="G37" s="356">
        <v>0</v>
      </c>
      <c r="H37" s="356">
        <v>0</v>
      </c>
      <c r="I37" s="356">
        <v>0</v>
      </c>
      <c r="J37" s="356">
        <v>0</v>
      </c>
      <c r="K37" s="356">
        <v>0</v>
      </c>
      <c r="L37" s="356">
        <v>2083500</v>
      </c>
      <c r="M37" s="356">
        <v>0</v>
      </c>
      <c r="N37" s="356">
        <v>0</v>
      </c>
      <c r="O37" s="356">
        <v>0</v>
      </c>
      <c r="P37" s="356">
        <v>0</v>
      </c>
    </row>
    <row r="38" spans="1:16" ht="24.75" customHeight="1">
      <c r="A38" s="352">
        <v>80</v>
      </c>
      <c r="B38" s="352" t="s">
        <v>221</v>
      </c>
      <c r="C38" s="353">
        <v>14525892</v>
      </c>
      <c r="D38" s="353">
        <v>1822307</v>
      </c>
      <c r="E38" s="353">
        <v>0</v>
      </c>
      <c r="F38" s="353">
        <v>0</v>
      </c>
      <c r="G38" s="353">
        <v>0</v>
      </c>
      <c r="H38" s="353">
        <v>2584000</v>
      </c>
      <c r="I38" s="353">
        <v>890000</v>
      </c>
      <c r="J38" s="353">
        <v>0</v>
      </c>
      <c r="K38" s="353">
        <v>0</v>
      </c>
      <c r="L38" s="353">
        <v>6223415</v>
      </c>
      <c r="M38" s="353">
        <v>0</v>
      </c>
      <c r="N38" s="353">
        <v>3006170</v>
      </c>
      <c r="O38" s="353">
        <v>0</v>
      </c>
      <c r="P38" s="353">
        <v>0</v>
      </c>
    </row>
    <row r="39" spans="1:16" ht="24.75" customHeight="1">
      <c r="A39" s="352">
        <v>83</v>
      </c>
      <c r="B39" s="352" t="s">
        <v>227</v>
      </c>
      <c r="C39" s="353">
        <v>3224690</v>
      </c>
      <c r="D39" s="353">
        <v>492023</v>
      </c>
      <c r="E39" s="353">
        <v>0</v>
      </c>
      <c r="F39" s="353">
        <v>0</v>
      </c>
      <c r="G39" s="353">
        <v>0</v>
      </c>
      <c r="H39" s="353">
        <v>698000</v>
      </c>
      <c r="I39" s="353">
        <v>240000</v>
      </c>
      <c r="J39" s="353">
        <v>0</v>
      </c>
      <c r="K39" s="353">
        <v>0</v>
      </c>
      <c r="L39" s="353">
        <v>983000</v>
      </c>
      <c r="M39" s="353">
        <v>0</v>
      </c>
      <c r="N39" s="353">
        <v>811667</v>
      </c>
      <c r="O39" s="353">
        <v>0</v>
      </c>
      <c r="P39" s="353">
        <v>0</v>
      </c>
    </row>
    <row r="40" spans="1:16" ht="24.75" customHeight="1">
      <c r="A40" s="355">
        <v>84</v>
      </c>
      <c r="B40" s="355" t="s">
        <v>735</v>
      </c>
      <c r="C40" s="356">
        <v>17750582</v>
      </c>
      <c r="D40" s="356">
        <v>2314330</v>
      </c>
      <c r="E40" s="356">
        <v>0</v>
      </c>
      <c r="F40" s="356">
        <v>0</v>
      </c>
      <c r="G40" s="356">
        <v>0</v>
      </c>
      <c r="H40" s="356">
        <v>3282000</v>
      </c>
      <c r="I40" s="356">
        <v>1130000</v>
      </c>
      <c r="J40" s="356">
        <v>0</v>
      </c>
      <c r="K40" s="356">
        <v>0</v>
      </c>
      <c r="L40" s="356">
        <v>7206415</v>
      </c>
      <c r="M40" s="356">
        <v>0</v>
      </c>
      <c r="N40" s="356">
        <v>3817837</v>
      </c>
      <c r="O40" s="356">
        <v>0</v>
      </c>
      <c r="P40" s="356">
        <v>0</v>
      </c>
    </row>
    <row r="41" spans="1:16" ht="24.75" customHeight="1">
      <c r="A41" s="355">
        <v>95</v>
      </c>
      <c r="B41" s="355" t="s">
        <v>736</v>
      </c>
      <c r="C41" s="356">
        <v>37032702</v>
      </c>
      <c r="D41" s="356">
        <v>8949330</v>
      </c>
      <c r="E41" s="356">
        <v>400000</v>
      </c>
      <c r="F41" s="356">
        <v>1570000</v>
      </c>
      <c r="G41" s="356">
        <v>762000</v>
      </c>
      <c r="H41" s="356">
        <v>3987000</v>
      </c>
      <c r="I41" s="356">
        <v>1410000</v>
      </c>
      <c r="J41" s="356">
        <v>660000</v>
      </c>
      <c r="K41" s="356">
        <v>1255000</v>
      </c>
      <c r="L41" s="356">
        <v>10559915</v>
      </c>
      <c r="M41" s="356">
        <v>250000</v>
      </c>
      <c r="N41" s="356">
        <v>5387837</v>
      </c>
      <c r="O41" s="356">
        <v>60000</v>
      </c>
      <c r="P41" s="356">
        <v>1781620</v>
      </c>
    </row>
  </sheetData>
  <sheetProtection/>
  <mergeCells count="2">
    <mergeCell ref="A1:P1"/>
    <mergeCell ref="B2:P2"/>
  </mergeCells>
  <printOptions/>
  <pageMargins left="0.75" right="0.75" top="1" bottom="1" header="0.5" footer="0.5"/>
  <pageSetup horizontalDpi="600" verticalDpi="600" orientation="landscape" paperSize="8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8.8515625" style="253" customWidth="1"/>
    <col min="2" max="2" width="47.140625" style="253" customWidth="1"/>
    <col min="3" max="3" width="12.28125" style="253" customWidth="1"/>
    <col min="4" max="4" width="25.7109375" style="253" customWidth="1"/>
    <col min="5" max="16384" width="9.140625" style="253" customWidth="1"/>
  </cols>
  <sheetData>
    <row r="1" spans="1:5" s="228" customFormat="1" ht="15" customHeight="1">
      <c r="A1" s="386" t="s">
        <v>821</v>
      </c>
      <c r="B1" s="386"/>
      <c r="C1" s="386"/>
      <c r="D1" s="386"/>
      <c r="E1" s="386"/>
    </row>
    <row r="2" spans="1:5" s="228" customFormat="1" ht="15">
      <c r="A2" s="389" t="s">
        <v>747</v>
      </c>
      <c r="B2" s="390"/>
      <c r="C2" s="390"/>
      <c r="D2" s="390"/>
      <c r="E2" s="388"/>
    </row>
    <row r="3" ht="12.75">
      <c r="D3" s="361" t="s">
        <v>809</v>
      </c>
    </row>
    <row r="4" spans="1:4" s="360" customFormat="1" ht="90" customHeight="1">
      <c r="A4" s="359" t="s">
        <v>756</v>
      </c>
      <c r="B4" s="359" t="s">
        <v>665</v>
      </c>
      <c r="C4" s="359" t="s">
        <v>54</v>
      </c>
      <c r="D4" s="359" t="s">
        <v>698</v>
      </c>
    </row>
    <row r="5" spans="1:4" ht="24.75" customHeight="1">
      <c r="A5" s="256">
        <v>13</v>
      </c>
      <c r="B5" s="256" t="s">
        <v>260</v>
      </c>
      <c r="C5" s="257">
        <v>590348</v>
      </c>
      <c r="D5" s="257">
        <v>590348</v>
      </c>
    </row>
    <row r="6" spans="1:4" ht="24.75" customHeight="1">
      <c r="A6" s="258">
        <v>21</v>
      </c>
      <c r="B6" s="258" t="s">
        <v>742</v>
      </c>
      <c r="C6" s="259">
        <v>590348</v>
      </c>
      <c r="D6" s="259">
        <v>590348</v>
      </c>
    </row>
    <row r="7" spans="1:4" ht="24.75" customHeight="1">
      <c r="A7" s="258">
        <v>30</v>
      </c>
      <c r="B7" s="258" t="s">
        <v>743</v>
      </c>
      <c r="C7" s="259">
        <v>590348</v>
      </c>
      <c r="D7" s="259">
        <v>590348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0">
      <selection activeCell="E8" sqref="E8"/>
    </sheetView>
  </sheetViews>
  <sheetFormatPr defaultColWidth="9.140625" defaultRowHeight="15"/>
  <cols>
    <col min="1" max="1" width="86.28125" style="0" customWidth="1"/>
    <col min="2" max="2" width="28.28125" style="0" customWidth="1"/>
  </cols>
  <sheetData>
    <row r="1" spans="1:5" ht="25.5" customHeight="1">
      <c r="A1" s="386" t="s">
        <v>821</v>
      </c>
      <c r="B1" s="390"/>
      <c r="C1" s="390"/>
      <c r="D1" s="390"/>
      <c r="E1" s="388"/>
    </row>
    <row r="2" spans="1:2" ht="23.25" customHeight="1">
      <c r="A2" s="394" t="s">
        <v>612</v>
      </c>
      <c r="B2" s="395"/>
    </row>
    <row r="3" ht="14.25">
      <c r="A3" s="1"/>
    </row>
    <row r="4" spans="1:2" ht="14.25">
      <c r="A4" s="1"/>
      <c r="B4" s="197" t="s">
        <v>759</v>
      </c>
    </row>
    <row r="5" spans="1:2" ht="51" customHeight="1">
      <c r="A5" s="60" t="s">
        <v>611</v>
      </c>
      <c r="B5" s="61" t="s">
        <v>656</v>
      </c>
    </row>
    <row r="6" spans="1:2" ht="15" customHeight="1">
      <c r="A6" s="61" t="s">
        <v>585</v>
      </c>
      <c r="B6" s="62"/>
    </row>
    <row r="7" spans="1:2" ht="15" customHeight="1">
      <c r="A7" s="61" t="s">
        <v>586</v>
      </c>
      <c r="B7" s="62"/>
    </row>
    <row r="8" spans="1:2" ht="15" customHeight="1">
      <c r="A8" s="61" t="s">
        <v>587</v>
      </c>
      <c r="B8" s="62"/>
    </row>
    <row r="9" spans="1:2" ht="15" customHeight="1">
      <c r="A9" s="61" t="s">
        <v>588</v>
      </c>
      <c r="B9" s="62"/>
    </row>
    <row r="10" spans="1:2" ht="15" customHeight="1">
      <c r="A10" s="60" t="s">
        <v>606</v>
      </c>
      <c r="B10" s="62"/>
    </row>
    <row r="11" spans="1:2" ht="15" customHeight="1">
      <c r="A11" s="61" t="s">
        <v>589</v>
      </c>
      <c r="B11" s="62"/>
    </row>
    <row r="12" spans="1:2" ht="33" customHeight="1">
      <c r="A12" s="61" t="s">
        <v>590</v>
      </c>
      <c r="B12" s="62"/>
    </row>
    <row r="13" spans="1:2" ht="15" customHeight="1">
      <c r="A13" s="61" t="s">
        <v>591</v>
      </c>
      <c r="B13" s="62"/>
    </row>
    <row r="14" spans="1:2" ht="15" customHeight="1">
      <c r="A14" s="61" t="s">
        <v>592</v>
      </c>
      <c r="B14" s="62"/>
    </row>
    <row r="15" spans="1:2" ht="15" customHeight="1">
      <c r="A15" s="61" t="s">
        <v>593</v>
      </c>
      <c r="B15" s="62"/>
    </row>
    <row r="16" spans="1:2" ht="15" customHeight="1">
      <c r="A16" s="61" t="s">
        <v>594</v>
      </c>
      <c r="B16" s="62"/>
    </row>
    <row r="17" spans="1:2" ht="15" customHeight="1">
      <c r="A17" s="61" t="s">
        <v>595</v>
      </c>
      <c r="B17" s="62"/>
    </row>
    <row r="18" spans="1:2" ht="15" customHeight="1">
      <c r="A18" s="60" t="s">
        <v>607</v>
      </c>
      <c r="B18" s="62"/>
    </row>
    <row r="19" spans="1:2" ht="39.75" customHeight="1">
      <c r="A19" s="61" t="s">
        <v>596</v>
      </c>
      <c r="B19" s="62">
        <v>1</v>
      </c>
    </row>
    <row r="20" spans="1:2" ht="15" customHeight="1">
      <c r="A20" s="61" t="s">
        <v>597</v>
      </c>
      <c r="B20" s="62"/>
    </row>
    <row r="21" spans="1:2" ht="15" customHeight="1">
      <c r="A21" s="61" t="s">
        <v>598</v>
      </c>
      <c r="B21" s="62"/>
    </row>
    <row r="22" spans="1:2" ht="15" customHeight="1">
      <c r="A22" s="60" t="s">
        <v>608</v>
      </c>
      <c r="B22" s="62">
        <v>1</v>
      </c>
    </row>
    <row r="23" spans="1:2" ht="15" customHeight="1">
      <c r="A23" s="61" t="s">
        <v>599</v>
      </c>
      <c r="B23" s="62">
        <v>1</v>
      </c>
    </row>
    <row r="24" spans="1:2" ht="15" customHeight="1">
      <c r="A24" s="61" t="s">
        <v>600</v>
      </c>
      <c r="B24" s="62">
        <v>3</v>
      </c>
    </row>
    <row r="25" spans="1:2" ht="39.75" customHeight="1">
      <c r="A25" s="61" t="s">
        <v>601</v>
      </c>
      <c r="B25" s="62">
        <v>1</v>
      </c>
    </row>
    <row r="26" spans="1:2" ht="15" customHeight="1">
      <c r="A26" s="60" t="s">
        <v>609</v>
      </c>
      <c r="B26" s="62">
        <v>5</v>
      </c>
    </row>
    <row r="27" spans="1:2" ht="37.5" customHeight="1">
      <c r="A27" s="60" t="s">
        <v>610</v>
      </c>
      <c r="B27" s="118">
        <v>1</v>
      </c>
    </row>
    <row r="28" spans="1:2" ht="30" customHeight="1">
      <c r="A28" s="61" t="s">
        <v>602</v>
      </c>
      <c r="B28" s="62"/>
    </row>
    <row r="29" spans="1:2" ht="32.25" customHeight="1">
      <c r="A29" s="61" t="s">
        <v>603</v>
      </c>
      <c r="B29" s="62"/>
    </row>
    <row r="30" spans="1:2" ht="33.75" customHeight="1">
      <c r="A30" s="61" t="s">
        <v>604</v>
      </c>
      <c r="B30" s="62"/>
    </row>
    <row r="31" spans="1:2" ht="18.75" customHeight="1">
      <c r="A31" s="61" t="s">
        <v>605</v>
      </c>
      <c r="B31" s="62"/>
    </row>
    <row r="32" spans="1:2" ht="33" customHeight="1">
      <c r="A32" s="60" t="s">
        <v>75</v>
      </c>
      <c r="B32" s="62"/>
    </row>
    <row r="33" spans="1:2" ht="14.25">
      <c r="A33" s="396"/>
      <c r="B33" s="397"/>
    </row>
    <row r="34" spans="1:2" ht="14.25">
      <c r="A34" s="398"/>
      <c r="B34" s="397"/>
    </row>
  </sheetData>
  <sheetProtection/>
  <mergeCells count="4">
    <mergeCell ref="A1:E1"/>
    <mergeCell ref="A2:B2"/>
    <mergeCell ref="A33:B33"/>
    <mergeCell ref="A34:B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25.421875" style="0" customWidth="1"/>
  </cols>
  <sheetData>
    <row r="1" spans="1:6" s="195" customFormat="1" ht="21.75" customHeight="1">
      <c r="A1" s="386" t="s">
        <v>821</v>
      </c>
      <c r="B1" s="390"/>
      <c r="C1" s="390"/>
      <c r="D1" s="390"/>
      <c r="E1" s="388"/>
      <c r="F1" s="194"/>
    </row>
    <row r="2" spans="1:6" ht="26.25" customHeight="1">
      <c r="A2" s="394" t="s">
        <v>822</v>
      </c>
      <c r="B2" s="399"/>
      <c r="C2" s="399"/>
      <c r="D2" s="399"/>
      <c r="E2" s="399"/>
      <c r="F2" s="399"/>
    </row>
    <row r="3" ht="14.25">
      <c r="E3" s="198" t="s">
        <v>798</v>
      </c>
    </row>
    <row r="4" spans="1:3" ht="27">
      <c r="A4" s="2" t="s">
        <v>104</v>
      </c>
      <c r="B4" s="3" t="s">
        <v>105</v>
      </c>
      <c r="C4" s="120" t="s">
        <v>1</v>
      </c>
    </row>
    <row r="5" spans="1:3" ht="14.25">
      <c r="A5" s="29"/>
      <c r="B5" s="29"/>
      <c r="C5" s="122"/>
    </row>
    <row r="6" spans="1:3" ht="14.25">
      <c r="A6" s="29"/>
      <c r="B6" s="29"/>
      <c r="C6" s="122"/>
    </row>
    <row r="7" spans="1:3" ht="14.25">
      <c r="A7" s="29"/>
      <c r="B7" s="29"/>
      <c r="C7" s="122"/>
    </row>
    <row r="8" spans="1:3" ht="14.25">
      <c r="A8" s="29"/>
      <c r="B8" s="29"/>
      <c r="C8" s="122"/>
    </row>
    <row r="9" spans="1:3" ht="14.25">
      <c r="A9" s="13" t="s">
        <v>207</v>
      </c>
      <c r="B9" s="6" t="s">
        <v>208</v>
      </c>
      <c r="C9" s="122"/>
    </row>
    <row r="10" spans="1:3" ht="14.25">
      <c r="A10" s="13"/>
      <c r="B10" s="6"/>
      <c r="C10" s="122"/>
    </row>
    <row r="11" spans="1:3" ht="14.25">
      <c r="A11" s="13" t="s">
        <v>810</v>
      </c>
      <c r="B11" s="6"/>
      <c r="C11" s="122">
        <v>550000</v>
      </c>
    </row>
    <row r="12" spans="1:3" ht="14.25">
      <c r="A12" s="13" t="s">
        <v>811</v>
      </c>
      <c r="B12" s="6"/>
      <c r="C12" s="122">
        <v>1090000</v>
      </c>
    </row>
    <row r="13" spans="1:3" ht="14.25">
      <c r="A13" s="13"/>
      <c r="B13" s="6"/>
      <c r="C13" s="122"/>
    </row>
    <row r="14" spans="1:3" ht="14.25">
      <c r="A14" s="264" t="s">
        <v>812</v>
      </c>
      <c r="B14" s="6" t="s">
        <v>209</v>
      </c>
      <c r="C14" s="363">
        <f>SUM(C11:C13)</f>
        <v>1640000</v>
      </c>
    </row>
    <row r="15" spans="1:3" ht="14.25">
      <c r="A15" s="265"/>
      <c r="B15" s="6"/>
      <c r="C15" s="122"/>
    </row>
    <row r="16" spans="1:3" ht="14.25">
      <c r="A16" s="13"/>
      <c r="B16" s="6"/>
      <c r="C16" s="122"/>
    </row>
    <row r="17" spans="1:3" ht="14.25">
      <c r="A17" s="13"/>
      <c r="B17" s="6"/>
      <c r="C17" s="122"/>
    </row>
    <row r="18" spans="1:3" ht="14.25">
      <c r="A18" s="13"/>
      <c r="B18" s="6"/>
      <c r="C18" s="122"/>
    </row>
    <row r="19" spans="1:3" ht="14.25">
      <c r="A19" s="5" t="s">
        <v>210</v>
      </c>
      <c r="B19" s="6" t="s">
        <v>211</v>
      </c>
      <c r="C19" s="122"/>
    </row>
    <row r="20" spans="1:3" ht="14.25">
      <c r="A20" s="5"/>
      <c r="B20" s="6"/>
      <c r="C20" s="122"/>
    </row>
    <row r="21" spans="1:3" ht="14.25">
      <c r="A21" s="5"/>
      <c r="B21" s="6"/>
      <c r="C21" s="122"/>
    </row>
    <row r="22" spans="1:3" ht="14.25">
      <c r="A22" s="5"/>
      <c r="B22" s="6"/>
      <c r="C22" s="122"/>
    </row>
    <row r="23" spans="1:3" ht="14.25">
      <c r="A23" s="13"/>
      <c r="B23" s="6" t="s">
        <v>213</v>
      </c>
      <c r="C23" s="122"/>
    </row>
    <row r="24" spans="1:3" ht="14.25">
      <c r="A24" s="13"/>
      <c r="B24" s="6"/>
      <c r="C24" s="122"/>
    </row>
    <row r="25" spans="1:3" ht="14.25">
      <c r="A25" s="13"/>
      <c r="B25" s="6"/>
      <c r="C25" s="122"/>
    </row>
    <row r="26" spans="1:3" ht="14.25">
      <c r="A26" s="13" t="s">
        <v>214</v>
      </c>
      <c r="B26" s="6" t="s">
        <v>215</v>
      </c>
      <c r="C26" s="122"/>
    </row>
    <row r="27" spans="1:3" ht="14.25">
      <c r="A27" s="13"/>
      <c r="B27" s="6"/>
      <c r="C27" s="122"/>
    </row>
    <row r="28" spans="1:3" ht="14.25">
      <c r="A28" s="13"/>
      <c r="B28" s="6"/>
      <c r="C28" s="122"/>
    </row>
    <row r="29" spans="1:3" ht="14.25">
      <c r="A29" s="5" t="s">
        <v>216</v>
      </c>
      <c r="B29" s="6" t="s">
        <v>217</v>
      </c>
      <c r="C29" s="122"/>
    </row>
    <row r="30" spans="1:3" ht="14.25">
      <c r="A30" s="5" t="s">
        <v>218</v>
      </c>
      <c r="B30" s="6" t="s">
        <v>219</v>
      </c>
      <c r="C30" s="363">
        <v>443500</v>
      </c>
    </row>
    <row r="31" spans="1:3" ht="15">
      <c r="A31" s="19" t="s">
        <v>451</v>
      </c>
      <c r="B31" s="9" t="s">
        <v>220</v>
      </c>
      <c r="C31" s="362">
        <f>C14+C30</f>
        <v>2083500</v>
      </c>
    </row>
    <row r="32" spans="1:3" ht="14.25">
      <c r="A32" s="266" t="s">
        <v>813</v>
      </c>
      <c r="B32" s="8"/>
      <c r="C32" s="184">
        <v>3474000</v>
      </c>
    </row>
    <row r="33" spans="1:3" ht="14.25">
      <c r="A33" s="13" t="s">
        <v>814</v>
      </c>
      <c r="B33" s="8"/>
      <c r="C33" s="184">
        <v>3006170</v>
      </c>
    </row>
    <row r="34" spans="1:3" ht="14.25">
      <c r="A34" s="13" t="s">
        <v>815</v>
      </c>
      <c r="C34" s="122">
        <v>2583415</v>
      </c>
    </row>
    <row r="35" spans="1:3" ht="14.25">
      <c r="A35" s="13" t="s">
        <v>816</v>
      </c>
      <c r="C35" s="122">
        <v>1822307</v>
      </c>
    </row>
    <row r="36" spans="1:3" ht="14.25">
      <c r="A36" s="13" t="s">
        <v>817</v>
      </c>
      <c r="C36" s="122">
        <v>3140000</v>
      </c>
    </row>
    <row r="37" spans="1:3" ht="14.25">
      <c r="A37" s="13" t="s">
        <v>818</v>
      </c>
      <c r="C37" s="122">
        <v>500000</v>
      </c>
    </row>
    <row r="38" spans="1:3" ht="14.25">
      <c r="A38" s="364" t="s">
        <v>819</v>
      </c>
      <c r="B38" s="8" t="s">
        <v>222</v>
      </c>
      <c r="C38" s="363">
        <f>SUM(C32:C37)</f>
        <v>14525892</v>
      </c>
    </row>
    <row r="39" spans="1:3" ht="14.25">
      <c r="A39" s="13"/>
      <c r="B39" s="6"/>
      <c r="C39" s="122"/>
    </row>
    <row r="40" spans="1:3" ht="14.25">
      <c r="A40" s="13"/>
      <c r="B40" s="6"/>
      <c r="C40" s="122"/>
    </row>
    <row r="41" spans="1:3" ht="14.25">
      <c r="A41" s="13"/>
      <c r="B41" s="6"/>
      <c r="C41" s="122"/>
    </row>
    <row r="42" spans="1:3" ht="14.25">
      <c r="A42" s="15" t="s">
        <v>227</v>
      </c>
      <c r="B42" s="8" t="s">
        <v>228</v>
      </c>
      <c r="C42" s="363">
        <v>3224690</v>
      </c>
    </row>
    <row r="43" spans="1:3" ht="15">
      <c r="A43" s="19" t="s">
        <v>452</v>
      </c>
      <c r="B43" s="9" t="s">
        <v>229</v>
      </c>
      <c r="C43" s="185">
        <f>SUM(C38:C42)</f>
        <v>17750582</v>
      </c>
    </row>
    <row r="46" spans="1:5" ht="14.25">
      <c r="A46" s="267"/>
      <c r="B46" s="267"/>
      <c r="C46" s="267"/>
      <c r="D46" s="267"/>
      <c r="E46" s="121"/>
    </row>
    <row r="47" spans="1:5" ht="14.25">
      <c r="A47" s="268"/>
      <c r="B47" s="268"/>
      <c r="C47" s="268"/>
      <c r="D47" s="268"/>
      <c r="E47" s="121"/>
    </row>
    <row r="48" spans="1:5" ht="14.25">
      <c r="A48" s="268"/>
      <c r="B48" s="268"/>
      <c r="C48" s="268"/>
      <c r="D48" s="268"/>
      <c r="E48" s="121"/>
    </row>
    <row r="49" spans="1:5" ht="14.25">
      <c r="A49" s="268"/>
      <c r="B49" s="268"/>
      <c r="C49" s="268"/>
      <c r="D49" s="268"/>
      <c r="E49" s="121"/>
    </row>
    <row r="50" spans="1:5" ht="14.25">
      <c r="A50" s="268"/>
      <c r="B50" s="268"/>
      <c r="C50" s="268"/>
      <c r="D50" s="268"/>
      <c r="E50" s="121"/>
    </row>
    <row r="51" spans="1:5" ht="14.25">
      <c r="A51" s="186"/>
      <c r="B51" s="187"/>
      <c r="C51" s="268"/>
      <c r="D51" s="268"/>
      <c r="E51" s="121"/>
    </row>
    <row r="52" spans="1:5" ht="14.25">
      <c r="A52" s="186"/>
      <c r="B52" s="187"/>
      <c r="C52" s="268"/>
      <c r="D52" s="268"/>
      <c r="E52" s="121"/>
    </row>
    <row r="53" spans="1:5" ht="14.25">
      <c r="A53" s="186"/>
      <c r="B53" s="187"/>
      <c r="C53" s="268"/>
      <c r="D53" s="268"/>
      <c r="E53" s="121"/>
    </row>
    <row r="54" spans="1:5" ht="14.25">
      <c r="A54" s="186"/>
      <c r="B54" s="187"/>
      <c r="C54" s="268"/>
      <c r="D54" s="268"/>
      <c r="E54" s="121"/>
    </row>
    <row r="55" spans="1:5" ht="14.25">
      <c r="A55" s="186"/>
      <c r="B55" s="187"/>
      <c r="C55" s="268"/>
      <c r="D55" s="268"/>
      <c r="E55" s="121"/>
    </row>
    <row r="56" spans="1:5" ht="14.25">
      <c r="A56" s="186"/>
      <c r="B56" s="187"/>
      <c r="C56" s="268"/>
      <c r="D56" s="268"/>
      <c r="E56" s="121"/>
    </row>
    <row r="57" spans="1:5" ht="14.25">
      <c r="A57" s="186"/>
      <c r="B57" s="187"/>
      <c r="C57" s="268"/>
      <c r="D57" s="268"/>
      <c r="E57" s="121"/>
    </row>
    <row r="58" spans="1:5" ht="14.25">
      <c r="A58" s="186"/>
      <c r="B58" s="187"/>
      <c r="C58" s="268"/>
      <c r="D58" s="268"/>
      <c r="E58" s="121"/>
    </row>
    <row r="59" spans="1:5" ht="14.25">
      <c r="A59" s="186"/>
      <c r="B59" s="187"/>
      <c r="C59" s="268"/>
      <c r="D59" s="268"/>
      <c r="E59" s="121"/>
    </row>
    <row r="60" spans="1:5" ht="14.25">
      <c r="A60" s="186"/>
      <c r="B60" s="187"/>
      <c r="C60" s="268"/>
      <c r="D60" s="268"/>
      <c r="E60" s="121"/>
    </row>
    <row r="61" spans="1:5" ht="14.25">
      <c r="A61" s="188"/>
      <c r="B61" s="187"/>
      <c r="C61" s="268"/>
      <c r="D61" s="268"/>
      <c r="E61" s="121"/>
    </row>
    <row r="62" spans="1:5" ht="14.25">
      <c r="A62" s="188"/>
      <c r="B62" s="187"/>
      <c r="C62" s="268"/>
      <c r="D62" s="268"/>
      <c r="E62" s="121"/>
    </row>
    <row r="63" spans="1:5" ht="14.25">
      <c r="A63" s="188"/>
      <c r="B63" s="187"/>
      <c r="C63" s="268"/>
      <c r="D63" s="268"/>
      <c r="E63" s="121"/>
    </row>
    <row r="64" spans="1:5" ht="14.25">
      <c r="A64" s="186"/>
      <c r="B64" s="187"/>
      <c r="C64" s="268"/>
      <c r="D64" s="268"/>
      <c r="E64" s="121"/>
    </row>
    <row r="65" spans="1:5" ht="15">
      <c r="A65" s="189"/>
      <c r="B65" s="190"/>
      <c r="C65" s="268"/>
      <c r="D65" s="268"/>
      <c r="E65" s="121"/>
    </row>
    <row r="66" spans="1:5" ht="15">
      <c r="A66" s="191"/>
      <c r="B66" s="192"/>
      <c r="C66" s="268"/>
      <c r="D66" s="268"/>
      <c r="E66" s="121"/>
    </row>
    <row r="67" spans="1:5" ht="15">
      <c r="A67" s="191"/>
      <c r="B67" s="192"/>
      <c r="C67" s="268"/>
      <c r="D67" s="268"/>
      <c r="E67" s="121"/>
    </row>
    <row r="68" spans="1:5" ht="15">
      <c r="A68" s="191"/>
      <c r="B68" s="192"/>
      <c r="C68" s="268"/>
      <c r="D68" s="268"/>
      <c r="E68" s="121"/>
    </row>
    <row r="69" spans="1:5" ht="15">
      <c r="A69" s="191"/>
      <c r="B69" s="192"/>
      <c r="C69" s="268"/>
      <c r="D69" s="268"/>
      <c r="E69" s="121"/>
    </row>
    <row r="70" spans="1:5" ht="14.25">
      <c r="A70" s="186"/>
      <c r="B70" s="187"/>
      <c r="C70" s="268"/>
      <c r="D70" s="268"/>
      <c r="E70" s="121"/>
    </row>
    <row r="71" spans="1:5" ht="14.25">
      <c r="A71" s="186"/>
      <c r="B71" s="187"/>
      <c r="C71" s="268"/>
      <c r="D71" s="268"/>
      <c r="E71" s="121"/>
    </row>
    <row r="72" spans="1:5" ht="14.25">
      <c r="A72" s="186"/>
      <c r="B72" s="187"/>
      <c r="C72" s="268"/>
      <c r="D72" s="268"/>
      <c r="E72" s="121"/>
    </row>
    <row r="73" spans="1:5" ht="14.25">
      <c r="A73" s="186"/>
      <c r="B73" s="187"/>
      <c r="C73" s="268"/>
      <c r="D73" s="268"/>
      <c r="E73" s="121"/>
    </row>
    <row r="74" spans="1:5" ht="14.25">
      <c r="A74" s="186"/>
      <c r="B74" s="187"/>
      <c r="C74" s="268"/>
      <c r="D74" s="268"/>
      <c r="E74" s="121"/>
    </row>
    <row r="75" spans="1:5" ht="14.25">
      <c r="A75" s="186"/>
      <c r="B75" s="187"/>
      <c r="C75" s="268"/>
      <c r="D75" s="268"/>
      <c r="E75" s="121"/>
    </row>
    <row r="76" spans="1:5" ht="14.25">
      <c r="A76" s="186"/>
      <c r="B76" s="187"/>
      <c r="C76" s="268"/>
      <c r="D76" s="268"/>
      <c r="E76" s="121"/>
    </row>
    <row r="77" spans="1:5" ht="14.25">
      <c r="A77" s="186"/>
      <c r="B77" s="187"/>
      <c r="C77" s="268"/>
      <c r="D77" s="268"/>
      <c r="E77" s="121"/>
    </row>
    <row r="78" spans="1:5" ht="14.25">
      <c r="A78" s="186"/>
      <c r="B78" s="187"/>
      <c r="C78" s="268"/>
      <c r="D78" s="268"/>
      <c r="E78" s="121"/>
    </row>
    <row r="79" spans="1:5" ht="14.25">
      <c r="A79" s="186"/>
      <c r="B79" s="187"/>
      <c r="C79" s="268"/>
      <c r="D79" s="268"/>
      <c r="E79" s="121"/>
    </row>
    <row r="80" spans="1:5" ht="14.25">
      <c r="A80" s="186"/>
      <c r="B80" s="187"/>
      <c r="C80" s="268"/>
      <c r="D80" s="268"/>
      <c r="E80" s="121"/>
    </row>
    <row r="81" spans="1:5" ht="15">
      <c r="A81" s="189"/>
      <c r="B81" s="190"/>
      <c r="C81" s="268"/>
      <c r="D81" s="268"/>
      <c r="E81" s="121"/>
    </row>
    <row r="82" spans="1:5" ht="14.25">
      <c r="A82" s="121"/>
      <c r="B82" s="121"/>
      <c r="C82" s="121"/>
      <c r="D82" s="121"/>
      <c r="E82" s="121"/>
    </row>
    <row r="83" spans="1:5" ht="14.25">
      <c r="A83" s="121"/>
      <c r="B83" s="121"/>
      <c r="C83" s="121"/>
      <c r="D83" s="121"/>
      <c r="E83" s="121"/>
    </row>
    <row r="84" spans="1:5" ht="14.25">
      <c r="A84" s="121"/>
      <c r="B84" s="121"/>
      <c r="C84" s="121"/>
      <c r="D84" s="121"/>
      <c r="E84" s="121"/>
    </row>
    <row r="85" spans="1:5" ht="14.25">
      <c r="A85" s="121"/>
      <c r="B85" s="121"/>
      <c r="C85" s="121"/>
      <c r="D85" s="121"/>
      <c r="E85" s="121"/>
    </row>
    <row r="86" spans="1:5" ht="14.25">
      <c r="A86" s="121"/>
      <c r="B86" s="121"/>
      <c r="C86" s="121"/>
      <c r="D86" s="121"/>
      <c r="E86" s="121"/>
    </row>
    <row r="87" spans="1:5" ht="14.25">
      <c r="A87" s="121"/>
      <c r="B87" s="121"/>
      <c r="C87" s="121"/>
      <c r="D87" s="121"/>
      <c r="E87" s="121"/>
    </row>
  </sheetData>
  <sheetProtection/>
  <mergeCells count="2">
    <mergeCell ref="A1:E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Rozsasne.Icu</cp:lastModifiedBy>
  <cp:lastPrinted>2018-03-11T09:46:39Z</cp:lastPrinted>
  <dcterms:created xsi:type="dcterms:W3CDTF">2014-01-03T21:48:14Z</dcterms:created>
  <dcterms:modified xsi:type="dcterms:W3CDTF">2020-03-03T17:01:16Z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