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0A2BF8F7-43C0-430C-B39C-E0170AFB8C80}" xr6:coauthVersionLast="40" xr6:coauthVersionMax="40" xr10:uidLastSave="{00000000-0000-0000-0000-000000000000}"/>
  <bookViews>
    <workbookView xWindow="-120" yWindow="-120" windowWidth="20730" windowHeight="11160" xr2:uid="{E03006B5-0032-4F19-ADCA-6C2334FFEA94}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E59" i="1"/>
  <c r="C59" i="1"/>
  <c r="F59" i="1" s="1"/>
  <c r="E58" i="1"/>
  <c r="F58" i="1" s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0" i="1"/>
  <c r="E50" i="1"/>
  <c r="F49" i="1"/>
  <c r="E49" i="1"/>
  <c r="E48" i="1"/>
  <c r="C48" i="1"/>
  <c r="F48" i="1" s="1"/>
  <c r="E47" i="1"/>
  <c r="C47" i="1"/>
  <c r="F47" i="1" s="1"/>
  <c r="E46" i="1"/>
  <c r="C46" i="1"/>
  <c r="F46" i="1" s="1"/>
  <c r="E45" i="1"/>
  <c r="F44" i="1"/>
  <c r="E44" i="1"/>
  <c r="F43" i="1"/>
  <c r="E43" i="1"/>
  <c r="F42" i="1"/>
  <c r="E42" i="1"/>
  <c r="E41" i="1"/>
  <c r="E40" i="1"/>
  <c r="C40" i="1"/>
  <c r="F40" i="1" s="1"/>
  <c r="F39" i="1"/>
  <c r="E39" i="1"/>
  <c r="F38" i="1"/>
  <c r="E38" i="1"/>
  <c r="E37" i="1"/>
  <c r="C37" i="1"/>
  <c r="F37" i="1" s="1"/>
  <c r="E36" i="1"/>
  <c r="F35" i="1"/>
  <c r="E35" i="1"/>
  <c r="F34" i="1"/>
  <c r="E34" i="1"/>
  <c r="F33" i="1"/>
  <c r="E33" i="1"/>
  <c r="F32" i="1"/>
  <c r="E32" i="1"/>
  <c r="F31" i="1"/>
  <c r="E31" i="1"/>
  <c r="E30" i="1"/>
  <c r="C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F20" i="1"/>
  <c r="E20" i="1"/>
  <c r="C20" i="1"/>
  <c r="E19" i="1"/>
  <c r="C19" i="1"/>
  <c r="F19" i="1" s="1"/>
  <c r="F18" i="1"/>
  <c r="E18" i="1"/>
  <c r="F17" i="1"/>
  <c r="E17" i="1"/>
  <c r="F16" i="1"/>
  <c r="E16" i="1"/>
  <c r="F15" i="1"/>
  <c r="E15" i="1"/>
  <c r="E14" i="1"/>
  <c r="C14" i="1"/>
  <c r="F14" i="1" s="1"/>
  <c r="E13" i="1"/>
  <c r="C13" i="1"/>
  <c r="F13" i="1" s="1"/>
  <c r="F12" i="1"/>
  <c r="E12" i="1"/>
  <c r="E11" i="1"/>
  <c r="C11" i="1"/>
  <c r="F11" i="1" s="1"/>
  <c r="E10" i="1"/>
  <c r="C10" i="1"/>
  <c r="F10" i="1" s="1"/>
  <c r="F9" i="1"/>
  <c r="E9" i="1"/>
  <c r="C9" i="1"/>
  <c r="C8" i="1" s="1"/>
  <c r="E8" i="1"/>
  <c r="C36" i="1" l="1"/>
  <c r="F8" i="1"/>
  <c r="C45" i="1"/>
  <c r="C51" i="1"/>
  <c r="F51" i="1" s="1"/>
  <c r="C57" i="1" l="1"/>
  <c r="F57" i="1" s="1"/>
  <c r="F45" i="1"/>
  <c r="F36" i="1"/>
  <c r="C41" i="1"/>
  <c r="F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<sst xmlns="http://schemas.openxmlformats.org/spreadsheetml/2006/main" count="111" uniqueCount="97">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</sst>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3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Border="1" applyAlignment="1">
      <alignment horizontal="right" vertical="center" wrapText="1" indent="1"/>
    </xf>
    <xf numFmtId="0" fontId="17" fillId="0" borderId="23" xfId="1" applyFont="1" applyBorder="1" applyAlignment="1">
      <alignment horizontal="left" vertical="center" wrapText="1" indent="1"/>
    </xf>
    <xf numFmtId="0" fontId="8" fillId="0" borderId="10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22" fillId="0" borderId="12" xfId="0" applyNumberFormat="1" applyFont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wrapText="1" indent="1"/>
    </xf>
    <xf numFmtId="164" fontId="18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1" applyFont="1" applyBorder="1" applyAlignment="1">
      <alignment horizontal="left" vertical="center" wrapText="1" indent="1"/>
    </xf>
    <xf numFmtId="164" fontId="18" fillId="0" borderId="21" xfId="0" applyNumberFormat="1" applyFont="1" applyBorder="1" applyAlignment="1" applyProtection="1">
      <alignment horizontal="right" vertical="center" wrapText="1" indent="1"/>
      <protection locked="0"/>
    </xf>
    <xf numFmtId="0" fontId="4" fillId="0" borderId="26" xfId="1" applyFont="1" applyBorder="1" applyAlignment="1">
      <alignment horizontal="left" vertical="center" wrapText="1" inden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3" fillId="0" borderId="10" xfId="0" applyFont="1" applyBorder="1" applyAlignment="1">
      <alignment horizontal="center" vertical="center" wrapText="1"/>
    </xf>
    <xf numFmtId="164" fontId="13" fillId="0" borderId="27" xfId="0" applyNumberFormat="1" applyFont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>
      <alignment horizontal="left" wrapText="1" indent="1"/>
    </xf>
    <xf numFmtId="164" fontId="22" fillId="0" borderId="28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22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6" fillId="0" borderId="0" xfId="0" applyFont="1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4" fontId="27" fillId="0" borderId="12" xfId="0" applyNumberFormat="1" applyFont="1" applyBorder="1" applyAlignment="1" applyProtection="1">
      <alignment horizontal="right" vertical="center" wrapText="1" indent="1"/>
      <protection locked="0"/>
    </xf>
    <xf numFmtId="3" fontId="27" fillId="0" borderId="12" xfId="0" applyNumberFormat="1" applyFont="1" applyBorder="1" applyAlignment="1" applyProtection="1">
      <alignment horizontal="right" vertical="center" wrapText="1" indent="1"/>
      <protection locked="0"/>
    </xf>
    <xf numFmtId="0" fontId="26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C891E7FE-E065-46B7-BEAC-AD6F67659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mage\Dokumentumok1\&#214;nkorm&#225;nyzati%20k&#246;lts&#233;gvet&#233;s\K&#246;lts&#233;gvet&#233;s-2018\Rendelet%20m&#243;dos&#237;t&#225;sai\2018.december%2019\28_2018.(XII.20.)%20&#246;nk.rend.-2018.%20&#233;vi%20k&#246;lts.m&#243;d.rendelet%20mell&#233;klete-2018.12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4.2. sz. mell EKIK"/>
      <sheetName val="9.5. sz. mell VK"/>
      <sheetName val="9.5.1. sz. mell VK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>
        <row r="5">
          <cell r="C5">
            <v>1066679532</v>
          </cell>
        </row>
      </sheetData>
      <sheetData sheetId="2">
        <row r="5">
          <cell r="C5">
            <v>216035143</v>
          </cell>
        </row>
      </sheetData>
      <sheetData sheetId="3">
        <row r="5">
          <cell r="C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8">
          <cell r="C8">
            <v>1066679532</v>
          </cell>
        </row>
      </sheetData>
      <sheetData sheetId="11">
        <row r="8">
          <cell r="C8">
            <v>216035143</v>
          </cell>
        </row>
      </sheetData>
      <sheetData sheetId="12"/>
      <sheetData sheetId="13">
        <row r="8">
          <cell r="C8">
            <v>2217599</v>
          </cell>
        </row>
      </sheetData>
      <sheetData sheetId="14">
        <row r="8">
          <cell r="C8">
            <v>635000</v>
          </cell>
        </row>
      </sheetData>
      <sheetData sheetId="15">
        <row r="8">
          <cell r="C8">
            <v>6280164</v>
          </cell>
        </row>
      </sheetData>
      <sheetData sheetId="16"/>
      <sheetData sheetId="17"/>
      <sheetData sheetId="18">
        <row r="8">
          <cell r="C8">
            <v>133896987</v>
          </cell>
        </row>
        <row r="9">
          <cell r="C9">
            <v>176645</v>
          </cell>
        </row>
        <row r="10">
          <cell r="C10">
            <v>25421080</v>
          </cell>
        </row>
        <row r="11">
          <cell r="C11">
            <v>55474385</v>
          </cell>
        </row>
        <row r="13">
          <cell r="C13">
            <v>19857978</v>
          </cell>
        </row>
        <row r="14">
          <cell r="C14">
            <v>20088593</v>
          </cell>
        </row>
        <row r="15">
          <cell r="C15">
            <v>12650000</v>
          </cell>
        </row>
        <row r="19">
          <cell r="C19">
            <v>228306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133896987</v>
          </cell>
        </row>
        <row r="37">
          <cell r="C37">
            <v>181805913</v>
          </cell>
        </row>
        <row r="38">
          <cell r="C38">
            <v>1426020</v>
          </cell>
        </row>
        <row r="40">
          <cell r="C40">
            <v>180379893</v>
          </cell>
        </row>
        <row r="41">
          <cell r="C41">
            <v>315702900</v>
          </cell>
        </row>
        <row r="45">
          <cell r="C45">
            <v>314003184</v>
          </cell>
        </row>
        <row r="46">
          <cell r="C46">
            <v>60812019</v>
          </cell>
        </row>
        <row r="47">
          <cell r="C47">
            <v>13916272</v>
          </cell>
        </row>
        <row r="48">
          <cell r="C48">
            <v>239274893</v>
          </cell>
        </row>
        <row r="51">
          <cell r="C51">
            <v>1699716</v>
          </cell>
        </row>
        <row r="52">
          <cell r="C52">
            <v>1699716</v>
          </cell>
        </row>
        <row r="57">
          <cell r="C57">
            <v>315702900</v>
          </cell>
        </row>
        <row r="59">
          <cell r="C59">
            <v>24.92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604C-9A0B-40AB-92D2-04642E53F92C}">
  <sheetPr codeName="Munka20">
    <tabColor rgb="FF92D050"/>
  </sheetPr>
  <dimension ref="A1:F60"/>
  <sheetViews>
    <sheetView tabSelected="1" view="pageLayout" zoomScaleNormal="130" workbookViewId="0">
      <selection activeCell="D4" sqref="D4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2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132141987</v>
      </c>
      <c r="E8" s="32" t="e">
        <f>'[1]9.5.1. sz. mell VK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>
        <f>106800+69845</f>
        <v>176645</v>
      </c>
      <c r="E9" s="32" t="e">
        <f>'[1]9.5.1. sz. mell VK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30591480-5170400</f>
        <v>25421080</v>
      </c>
      <c r="E10" s="32" t="e">
        <f>'[1]9.5.1. sz. mell VK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f>82270000-26795615</f>
        <v>55474385</v>
      </c>
      <c r="E11" s="32" t="e">
        <f>'[1]9.5.1. sz. mell VK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'[1]9.5.1. sz. mell VK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9">
        <f>19857978-2700000</f>
        <v>17157978</v>
      </c>
      <c r="E13" s="32" t="e">
        <f>'[1]9.5.1. sz. mell VK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27304554-7234816+18855-590000</f>
        <v>19498593</v>
      </c>
      <c r="E14" s="32" t="e">
        <f>'[1]9.5.1. sz. mell VK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41">
        <v>12650000</v>
      </c>
      <c r="E15" s="32" t="e">
        <f>'[1]9.5.1. sz. mell VK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2"/>
      <c r="E16" s="32" t="e">
        <f>'[1]9.5.1. sz. mell VK '!C16+#REF!</f>
        <v>#REF!</v>
      </c>
      <c r="F16" s="32" t="e">
        <f t="shared" si="0"/>
        <v>#REF!</v>
      </c>
    </row>
    <row r="17" spans="1:6" s="43" customFormat="1" ht="12" customHeight="1" x14ac:dyDescent="0.2">
      <c r="A17" s="36" t="s">
        <v>32</v>
      </c>
      <c r="B17" s="37" t="s">
        <v>33</v>
      </c>
      <c r="C17" s="41"/>
      <c r="E17" s="32" t="e">
        <f>'[1]9.5.1. sz. mell VK '!C17+#REF!</f>
        <v>#REF!</v>
      </c>
      <c r="F17" s="32" t="e">
        <f t="shared" si="0"/>
        <v>#REF!</v>
      </c>
    </row>
    <row r="18" spans="1:6" s="43" customFormat="1" ht="12" customHeight="1" x14ac:dyDescent="0.2">
      <c r="A18" s="36" t="s">
        <v>34</v>
      </c>
      <c r="B18" s="37" t="s">
        <v>35</v>
      </c>
      <c r="C18" s="44"/>
      <c r="E18" s="32" t="e">
        <f>'[1]9.5.1. sz. mell VK '!C18+#REF!</f>
        <v>#REF!</v>
      </c>
      <c r="F18" s="32" t="e">
        <f t="shared" si="0"/>
        <v>#REF!</v>
      </c>
    </row>
    <row r="19" spans="1:6" s="43" customFormat="1" ht="12" customHeight="1" thickBot="1" x14ac:dyDescent="0.25">
      <c r="A19" s="36" t="s">
        <v>36</v>
      </c>
      <c r="B19" s="40" t="s">
        <v>37</v>
      </c>
      <c r="C19" s="45">
        <f>217036+11270+1535000</f>
        <v>1763306</v>
      </c>
      <c r="E19" s="32" t="e">
        <f>'[1]9.5.1. sz. mell VK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6">
        <f>SUM(C21:C23)</f>
        <v>0</v>
      </c>
      <c r="E20" s="32" t="e">
        <f>'[1]9.5.1. sz. mell VK '!C20+#REF!</f>
        <v>#REF!</v>
      </c>
      <c r="F20" s="32" t="e">
        <f t="shared" si="0"/>
        <v>#REF!</v>
      </c>
    </row>
    <row r="21" spans="1:6" s="43" customFormat="1" ht="12" customHeight="1" x14ac:dyDescent="0.2">
      <c r="A21" s="36" t="s">
        <v>40</v>
      </c>
      <c r="B21" s="47" t="s">
        <v>41</v>
      </c>
      <c r="C21" s="41"/>
      <c r="E21" s="32" t="e">
        <f>'[1]9.5.1. sz. mell VK '!C21+#REF!</f>
        <v>#REF!</v>
      </c>
      <c r="F21" s="32" t="e">
        <f t="shared" si="0"/>
        <v>#REF!</v>
      </c>
    </row>
    <row r="22" spans="1:6" s="43" customFormat="1" ht="12" customHeight="1" x14ac:dyDescent="0.2">
      <c r="A22" s="36" t="s">
        <v>42</v>
      </c>
      <c r="B22" s="37" t="s">
        <v>43</v>
      </c>
      <c r="C22" s="41"/>
      <c r="E22" s="32" t="e">
        <f>'[1]9.5.1. sz. mell VK '!C22+#REF!</f>
        <v>#REF!</v>
      </c>
      <c r="F22" s="32" t="e">
        <f t="shared" si="0"/>
        <v>#REF!</v>
      </c>
    </row>
    <row r="23" spans="1:6" s="43" customFormat="1" ht="12" customHeight="1" x14ac:dyDescent="0.2">
      <c r="A23" s="36" t="s">
        <v>44</v>
      </c>
      <c r="B23" s="37" t="s">
        <v>45</v>
      </c>
      <c r="C23" s="41"/>
      <c r="E23" s="32" t="e">
        <f>'[1]9.5.1. sz. mell VK '!C23+#REF!</f>
        <v>#REF!</v>
      </c>
      <c r="F23" s="32" t="e">
        <f t="shared" si="0"/>
        <v>#REF!</v>
      </c>
    </row>
    <row r="24" spans="1:6" s="43" customFormat="1" ht="12" customHeight="1" thickBot="1" x14ac:dyDescent="0.25">
      <c r="A24" s="36" t="s">
        <v>46</v>
      </c>
      <c r="B24" s="37" t="s">
        <v>47</v>
      </c>
      <c r="C24" s="41"/>
      <c r="E24" s="32" t="e">
        <f>'[1]9.5.1. sz. mell VK '!C24+#REF!</f>
        <v>#REF!</v>
      </c>
      <c r="F24" s="32" t="e">
        <f t="shared" si="0"/>
        <v>#REF!</v>
      </c>
    </row>
    <row r="25" spans="1:6" s="43" customFormat="1" ht="12" customHeight="1" thickBot="1" x14ac:dyDescent="0.25">
      <c r="A25" s="48" t="s">
        <v>48</v>
      </c>
      <c r="B25" s="49" t="s">
        <v>49</v>
      </c>
      <c r="C25" s="50"/>
      <c r="E25" s="32" t="e">
        <f>'[1]9.5.1. sz. mell VK '!C25+#REF!</f>
        <v>#REF!</v>
      </c>
      <c r="F25" s="32" t="e">
        <f t="shared" si="0"/>
        <v>#REF!</v>
      </c>
    </row>
    <row r="26" spans="1:6" s="43" customFormat="1" ht="12" customHeight="1" thickBot="1" x14ac:dyDescent="0.25">
      <c r="A26" s="48" t="s">
        <v>50</v>
      </c>
      <c r="B26" s="49" t="s">
        <v>51</v>
      </c>
      <c r="C26" s="46">
        <f>+C27+C28</f>
        <v>0</v>
      </c>
      <c r="E26" s="32" t="e">
        <f>'[1]9.5.1. sz. mell VK '!C26+#REF!</f>
        <v>#REF!</v>
      </c>
      <c r="F26" s="32" t="e">
        <f t="shared" si="0"/>
        <v>#REF!</v>
      </c>
    </row>
    <row r="27" spans="1:6" s="43" customFormat="1" ht="12" customHeight="1" x14ac:dyDescent="0.2">
      <c r="A27" s="51" t="s">
        <v>52</v>
      </c>
      <c r="B27" s="52" t="s">
        <v>43</v>
      </c>
      <c r="C27" s="53"/>
      <c r="E27" s="32" t="e">
        <f>'[1]9.5.1. sz. mell VK '!C27+#REF!</f>
        <v>#REF!</v>
      </c>
      <c r="F27" s="32" t="e">
        <f t="shared" si="0"/>
        <v>#REF!</v>
      </c>
    </row>
    <row r="28" spans="1:6" s="43" customFormat="1" ht="12" customHeight="1" x14ac:dyDescent="0.2">
      <c r="A28" s="51" t="s">
        <v>53</v>
      </c>
      <c r="B28" s="54" t="s">
        <v>54</v>
      </c>
      <c r="C28" s="55"/>
      <c r="E28" s="32" t="e">
        <f>'[1]9.5.1. sz. mell VK '!C28+#REF!</f>
        <v>#REF!</v>
      </c>
      <c r="F28" s="32" t="e">
        <f t="shared" si="0"/>
        <v>#REF!</v>
      </c>
    </row>
    <row r="29" spans="1:6" s="43" customFormat="1" ht="12" customHeight="1" thickBot="1" x14ac:dyDescent="0.25">
      <c r="A29" s="36" t="s">
        <v>55</v>
      </c>
      <c r="B29" s="56" t="s">
        <v>56</v>
      </c>
      <c r="C29" s="57"/>
      <c r="E29" s="32" t="e">
        <f>'[1]9.5.1. sz. mell VK '!C29+#REF!</f>
        <v>#REF!</v>
      </c>
      <c r="F29" s="32" t="e">
        <f t="shared" si="0"/>
        <v>#REF!</v>
      </c>
    </row>
    <row r="30" spans="1:6" s="43" customFormat="1" ht="12" customHeight="1" thickBot="1" x14ac:dyDescent="0.25">
      <c r="A30" s="48" t="s">
        <v>57</v>
      </c>
      <c r="B30" s="49" t="s">
        <v>58</v>
      </c>
      <c r="C30" s="46">
        <f>+C31+C32+C33</f>
        <v>0</v>
      </c>
      <c r="E30" s="32" t="e">
        <f>'[1]9.5.1. sz. mell VK '!C30+#REF!</f>
        <v>#REF!</v>
      </c>
      <c r="F30" s="32" t="e">
        <f t="shared" si="0"/>
        <v>#REF!</v>
      </c>
    </row>
    <row r="31" spans="1:6" s="43" customFormat="1" ht="12" customHeight="1" x14ac:dyDescent="0.2">
      <c r="A31" s="51" t="s">
        <v>59</v>
      </c>
      <c r="B31" s="52" t="s">
        <v>60</v>
      </c>
      <c r="C31" s="53"/>
      <c r="E31" s="32" t="e">
        <f>'[1]9.5.1. sz. mell VK '!C31+#REF!</f>
        <v>#REF!</v>
      </c>
      <c r="F31" s="32" t="e">
        <f t="shared" si="0"/>
        <v>#REF!</v>
      </c>
    </row>
    <row r="32" spans="1:6" s="43" customFormat="1" ht="12" customHeight="1" x14ac:dyDescent="0.2">
      <c r="A32" s="51" t="s">
        <v>61</v>
      </c>
      <c r="B32" s="54" t="s">
        <v>62</v>
      </c>
      <c r="C32" s="55"/>
      <c r="E32" s="32" t="e">
        <f>'[1]9.5.1. sz. mell VK '!C32+#REF!</f>
        <v>#REF!</v>
      </c>
      <c r="F32" s="32" t="e">
        <f t="shared" si="0"/>
        <v>#REF!</v>
      </c>
    </row>
    <row r="33" spans="1:6" s="43" customFormat="1" ht="12" customHeight="1" thickBot="1" x14ac:dyDescent="0.25">
      <c r="A33" s="36" t="s">
        <v>63</v>
      </c>
      <c r="B33" s="56" t="s">
        <v>64</v>
      </c>
      <c r="C33" s="57"/>
      <c r="E33" s="32" t="e">
        <f>'[1]9.5.1. sz. mell VK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48" t="s">
        <v>65</v>
      </c>
      <c r="B34" s="49" t="s">
        <v>66</v>
      </c>
      <c r="C34" s="50"/>
      <c r="E34" s="32" t="e">
        <f>'[1]9.5.1. sz. mell VK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8" t="s">
        <v>67</v>
      </c>
      <c r="B35" s="49" t="s">
        <v>68</v>
      </c>
      <c r="C35" s="58"/>
      <c r="E35" s="32" t="e">
        <f>'[1]9.5.1. sz. mell VK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21" t="s">
        <v>69</v>
      </c>
      <c r="B36" s="49" t="s">
        <v>70</v>
      </c>
      <c r="C36" s="59">
        <f>+C8+C20+C25+C26+C30+C34+C35</f>
        <v>132141987</v>
      </c>
      <c r="E36" s="32" t="e">
        <f>'[1]9.5.1. sz. mell VK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60" t="s">
        <v>71</v>
      </c>
      <c r="B37" s="49" t="s">
        <v>72</v>
      </c>
      <c r="C37" s="59">
        <f>+C38+C39+C40</f>
        <v>161805913</v>
      </c>
      <c r="E37" s="32" t="e">
        <f>'[1]9.5.1. sz. mell VK '!C37+#REF!</f>
        <v>#REF!</v>
      </c>
      <c r="F37" s="32" t="e">
        <f t="shared" si="0"/>
        <v>#REF!</v>
      </c>
    </row>
    <row r="38" spans="1:6" s="31" customFormat="1" ht="12" customHeight="1" x14ac:dyDescent="0.2">
      <c r="A38" s="51" t="s">
        <v>73</v>
      </c>
      <c r="B38" s="52" t="s">
        <v>74</v>
      </c>
      <c r="C38" s="53">
        <v>1426020</v>
      </c>
      <c r="E38" s="32" t="e">
        <f>'[1]9.5.1. sz. mell VK '!C38+#REF!</f>
        <v>#REF!</v>
      </c>
      <c r="F38" s="32" t="e">
        <f t="shared" si="0"/>
        <v>#REF!</v>
      </c>
    </row>
    <row r="39" spans="1:6" s="31" customFormat="1" ht="12" customHeight="1" x14ac:dyDescent="0.2">
      <c r="A39" s="51" t="s">
        <v>75</v>
      </c>
      <c r="B39" s="54" t="s">
        <v>76</v>
      </c>
      <c r="C39" s="55"/>
      <c r="E39" s="32" t="e">
        <f>'[1]9.5.1. sz. mell VK '!C39+#REF!</f>
        <v>#REF!</v>
      </c>
      <c r="F39" s="32" t="e">
        <f t="shared" si="0"/>
        <v>#REF!</v>
      </c>
    </row>
    <row r="40" spans="1:6" s="43" customFormat="1" ht="12" customHeight="1" thickBot="1" x14ac:dyDescent="0.25">
      <c r="A40" s="36" t="s">
        <v>77</v>
      </c>
      <c r="B40" s="56" t="s">
        <v>78</v>
      </c>
      <c r="C40" s="61">
        <f>133587210+51600+742141-1383497+5457819+41457502-106800-217036+273050+230388+287516-20000000</f>
        <v>160379893</v>
      </c>
      <c r="E40" s="32" t="e">
        <f>'[1]9.5.1. sz. mell VK '!C40+#REF!</f>
        <v>#REF!</v>
      </c>
      <c r="F40" s="32" t="e">
        <f t="shared" si="0"/>
        <v>#REF!</v>
      </c>
    </row>
    <row r="41" spans="1:6" s="43" customFormat="1" ht="15" customHeight="1" thickBot="1" x14ac:dyDescent="0.25">
      <c r="A41" s="60" t="s">
        <v>79</v>
      </c>
      <c r="B41" s="62" t="s">
        <v>80</v>
      </c>
      <c r="C41" s="63">
        <f>+C36+C37</f>
        <v>293947900</v>
      </c>
      <c r="E41" s="32" t="e">
        <f>'[1]9.5.1. sz. mell VK '!C41+#REF!</f>
        <v>#REF!</v>
      </c>
      <c r="F41" s="32" t="e">
        <f t="shared" si="0"/>
        <v>#REF!</v>
      </c>
    </row>
    <row r="42" spans="1:6" s="43" customFormat="1" ht="15" customHeight="1" x14ac:dyDescent="0.2">
      <c r="A42" s="64"/>
      <c r="B42" s="65"/>
      <c r="C42" s="66"/>
      <c r="E42" s="32" t="e">
        <f>'[1]9.5.1. sz. mell VK '!C42+#REF!</f>
        <v>#REF!</v>
      </c>
      <c r="F42" s="32" t="e">
        <f t="shared" si="0"/>
        <v>#REF!</v>
      </c>
    </row>
    <row r="43" spans="1:6" ht="13.5" thickBot="1" x14ac:dyDescent="0.25">
      <c r="A43" s="67"/>
      <c r="B43" s="68"/>
      <c r="C43" s="69"/>
      <c r="E43" s="32" t="e">
        <f>'[1]9.5.1. sz. mell VK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70"/>
      <c r="B44" s="71" t="s">
        <v>81</v>
      </c>
      <c r="C44" s="63"/>
      <c r="E44" s="32" t="e">
        <f>'[1]9.5.1. sz. mell VK '!C44+#REF!</f>
        <v>#REF!</v>
      </c>
      <c r="F44" s="32" t="e">
        <f t="shared" si="0"/>
        <v>#REF!</v>
      </c>
    </row>
    <row r="45" spans="1:6" s="72" customFormat="1" ht="12" customHeight="1" thickBot="1" x14ac:dyDescent="0.25">
      <c r="A45" s="48" t="s">
        <v>14</v>
      </c>
      <c r="B45" s="49" t="s">
        <v>82</v>
      </c>
      <c r="C45" s="30">
        <f>SUM(C46:C50)</f>
        <v>292248184</v>
      </c>
      <c r="E45" s="32" t="e">
        <f>'[1]9.5.1. sz. mell VK '!C45+#REF!</f>
        <v>#REF!</v>
      </c>
      <c r="F45" s="32" t="e">
        <f t="shared" si="0"/>
        <v>#REF!</v>
      </c>
    </row>
    <row r="46" spans="1:6" ht="12" customHeight="1" x14ac:dyDescent="0.2">
      <c r="A46" s="36" t="s">
        <v>16</v>
      </c>
      <c r="B46" s="47" t="s">
        <v>83</v>
      </c>
      <c r="C46" s="73">
        <f>61703726+51600+80000-1157738+9431+125000-1390000</f>
        <v>59422019</v>
      </c>
      <c r="E46" s="32" t="e">
        <f>'[1]9.5.1. sz. mell VK '!C46+#REF!</f>
        <v>#REF!</v>
      </c>
      <c r="F46" s="32" t="e">
        <f t="shared" si="0"/>
        <v>#REF!</v>
      </c>
    </row>
    <row r="47" spans="1:6" ht="12" customHeight="1" x14ac:dyDescent="0.2">
      <c r="A47" s="36" t="s">
        <v>18</v>
      </c>
      <c r="B47" s="37" t="s">
        <v>84</v>
      </c>
      <c r="C47" s="74">
        <f>14089304-225759+1839+50888-190000</f>
        <v>13726272</v>
      </c>
      <c r="E47" s="32" t="e">
        <f>'[1]9.5.1. sz. mell VK '!C47+#REF!</f>
        <v>#REF!</v>
      </c>
      <c r="F47" s="32" t="e">
        <f t="shared" si="0"/>
        <v>#REF!</v>
      </c>
    </row>
    <row r="48" spans="1:6" ht="12" customHeight="1" x14ac:dyDescent="0.2">
      <c r="A48" s="36" t="s">
        <v>20</v>
      </c>
      <c r="B48" s="37" t="s">
        <v>85</v>
      </c>
      <c r="C48" s="74">
        <f>230665212+622141+5457819+2256671+273050-20175000</f>
        <v>219099893</v>
      </c>
      <c r="E48" s="32" t="e">
        <f>'[1]9.5.1. sz. mell VK '!C48+#REF!</f>
        <v>#REF!</v>
      </c>
      <c r="F48" s="32" t="e">
        <f t="shared" si="0"/>
        <v>#REF!</v>
      </c>
    </row>
    <row r="49" spans="1:6" ht="12" customHeight="1" x14ac:dyDescent="0.2">
      <c r="A49" s="36" t="s">
        <v>22</v>
      </c>
      <c r="B49" s="37" t="s">
        <v>86</v>
      </c>
      <c r="C49" s="38"/>
      <c r="E49" s="32" t="e">
        <f>'[1]9.5.1. sz. mell VK '!C49+#REF!</f>
        <v>#REF!</v>
      </c>
      <c r="F49" s="32" t="e">
        <f t="shared" si="0"/>
        <v>#REF!</v>
      </c>
    </row>
    <row r="50" spans="1:6" ht="12" customHeight="1" thickBot="1" x14ac:dyDescent="0.25">
      <c r="A50" s="36" t="s">
        <v>24</v>
      </c>
      <c r="B50" s="37" t="s">
        <v>87</v>
      </c>
      <c r="C50" s="38"/>
      <c r="E50" s="32" t="e">
        <f>'[1]9.5.1. sz. mell VK '!C50+#REF!</f>
        <v>#REF!</v>
      </c>
      <c r="F50" s="32" t="e">
        <f t="shared" si="0"/>
        <v>#REF!</v>
      </c>
    </row>
    <row r="51" spans="1:6" ht="12" customHeight="1" thickBot="1" x14ac:dyDescent="0.25">
      <c r="A51" s="48" t="s">
        <v>38</v>
      </c>
      <c r="B51" s="49" t="s">
        <v>88</v>
      </c>
      <c r="C51" s="46">
        <f>SUM(C52:C54)</f>
        <v>1699716</v>
      </c>
      <c r="E51" s="32" t="e">
        <f>'[1]9.5.1. sz. mell VK '!C51+#REF!</f>
        <v>#REF!</v>
      </c>
      <c r="F51" s="32" t="e">
        <f t="shared" si="0"/>
        <v>#REF!</v>
      </c>
    </row>
    <row r="52" spans="1:6" s="72" customFormat="1" ht="12" customHeight="1" x14ac:dyDescent="0.2">
      <c r="A52" s="36" t="s">
        <v>40</v>
      </c>
      <c r="B52" s="47" t="s">
        <v>89</v>
      </c>
      <c r="C52" s="53">
        <f>1229000+40000+88700+54500+287516</f>
        <v>1699716</v>
      </c>
      <c r="E52" s="32" t="e">
        <f>'[1]9.5.1. sz. mell VK '!C52+#REF!</f>
        <v>#REF!</v>
      </c>
      <c r="F52" s="32" t="e">
        <f t="shared" si="0"/>
        <v>#REF!</v>
      </c>
    </row>
    <row r="53" spans="1:6" ht="12" customHeight="1" x14ac:dyDescent="0.2">
      <c r="A53" s="36" t="s">
        <v>42</v>
      </c>
      <c r="B53" s="37" t="s">
        <v>90</v>
      </c>
      <c r="C53" s="38"/>
      <c r="E53" s="32" t="e">
        <f>'[1]9.5.1. sz. mell VK '!C53+#REF!</f>
        <v>#REF!</v>
      </c>
      <c r="F53" s="32" t="e">
        <f t="shared" si="0"/>
        <v>#REF!</v>
      </c>
    </row>
    <row r="54" spans="1:6" ht="12" customHeight="1" x14ac:dyDescent="0.2">
      <c r="A54" s="36" t="s">
        <v>44</v>
      </c>
      <c r="B54" s="37" t="s">
        <v>91</v>
      </c>
      <c r="C54" s="38"/>
      <c r="E54" s="32" t="e">
        <f>'[1]9.5.1. sz. mell VK '!C54+#REF!</f>
        <v>#REF!</v>
      </c>
      <c r="F54" s="32" t="e">
        <f t="shared" si="0"/>
        <v>#REF!</v>
      </c>
    </row>
    <row r="55" spans="1:6" ht="12" customHeight="1" thickBot="1" x14ac:dyDescent="0.25">
      <c r="A55" s="36" t="s">
        <v>46</v>
      </c>
      <c r="B55" s="37" t="s">
        <v>92</v>
      </c>
      <c r="C55" s="38"/>
      <c r="E55" s="32" t="e">
        <f>'[1]9.5.1. sz. mell VK '!C55+#REF!</f>
        <v>#REF!</v>
      </c>
      <c r="F55" s="32" t="e">
        <f t="shared" si="0"/>
        <v>#REF!</v>
      </c>
    </row>
    <row r="56" spans="1:6" ht="15" customHeight="1" thickBot="1" x14ac:dyDescent="0.25">
      <c r="A56" s="48" t="s">
        <v>48</v>
      </c>
      <c r="B56" s="49" t="s">
        <v>93</v>
      </c>
      <c r="C56" s="50"/>
      <c r="E56" s="32" t="e">
        <f>'[1]9.5.1. sz. mell VK '!C56+#REF!</f>
        <v>#REF!</v>
      </c>
      <c r="F56" s="32" t="e">
        <f t="shared" si="0"/>
        <v>#REF!</v>
      </c>
    </row>
    <row r="57" spans="1:6" ht="13.5" thickBot="1" x14ac:dyDescent="0.25">
      <c r="A57" s="48" t="s">
        <v>50</v>
      </c>
      <c r="B57" s="75" t="s">
        <v>94</v>
      </c>
      <c r="C57" s="30">
        <f>+C45+C51+C56</f>
        <v>293947900</v>
      </c>
      <c r="E57" s="32" t="e">
        <f>'[1]9.5.1. sz. mell VK '!C57+#REF!</f>
        <v>#REF!</v>
      </c>
      <c r="F57" s="32" t="e">
        <f t="shared" si="0"/>
        <v>#REF!</v>
      </c>
    </row>
    <row r="58" spans="1:6" ht="15" customHeight="1" thickBot="1" x14ac:dyDescent="0.25">
      <c r="C58" s="77"/>
      <c r="E58" s="32" t="e">
        <f>'[1]9.5.1. sz. mell VK '!C58+#REF!</f>
        <v>#REF!</v>
      </c>
      <c r="F58" s="32" t="e">
        <f t="shared" si="0"/>
        <v>#REF!</v>
      </c>
    </row>
    <row r="59" spans="1:6" ht="14.25" customHeight="1" thickBot="1" x14ac:dyDescent="0.25">
      <c r="A59" s="78" t="s">
        <v>95</v>
      </c>
      <c r="B59" s="79"/>
      <c r="C59" s="80">
        <f>25.5-0.58</f>
        <v>24.92</v>
      </c>
      <c r="E59" s="32" t="e">
        <f>'[1]9.5.1. sz. mell VK '!C59+#REF!</f>
        <v>#REF!</v>
      </c>
      <c r="F59" s="32" t="e">
        <f t="shared" si="0"/>
        <v>#REF!</v>
      </c>
    </row>
    <row r="60" spans="1:6" ht="13.5" thickBot="1" x14ac:dyDescent="0.25">
      <c r="A60" s="78" t="s">
        <v>96</v>
      </c>
      <c r="B60" s="79"/>
      <c r="C60" s="81"/>
      <c r="E60" s="32" t="e">
        <f>'[1]9.5.1. sz. mell VK '!C60+#REF!</f>
        <v>#REF!</v>
      </c>
      <c r="F60" s="32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2019-02-28T08:50:10Z</dcterms:created>
  <dcterms:modified xsi:type="dcterms:W3CDTF">2019-02-28T08:50:11Z</dcterms:modified>
</cp:coreProperties>
</file>