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kiadások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C6" i="1"/>
  <c r="C8" s="1"/>
  <c r="E6"/>
  <c r="C7"/>
  <c r="B13"/>
  <c r="D6" s="1"/>
  <c r="E7" s="1"/>
  <c r="B14"/>
  <c r="B8" s="1"/>
  <c r="B15"/>
  <c r="D15"/>
  <c r="B16"/>
  <c r="B10" s="1"/>
  <c r="B19"/>
  <c r="B20"/>
  <c r="B18" s="1"/>
  <c r="B21"/>
  <c r="B22"/>
  <c r="B27"/>
  <c r="B24" s="1"/>
  <c r="B28"/>
  <c r="B29"/>
  <c r="B9" s="1"/>
  <c r="B30"/>
  <c r="B34"/>
  <c r="B33" s="1"/>
  <c r="B35"/>
  <c r="B36"/>
  <c r="B37"/>
  <c r="B38"/>
  <c r="B44"/>
  <c r="B43" s="1"/>
  <c r="B45"/>
  <c r="B46"/>
  <c r="B48"/>
  <c r="B52"/>
  <c r="B53"/>
  <c r="B54"/>
  <c r="B56"/>
  <c r="B61"/>
  <c r="B62"/>
  <c r="B63"/>
  <c r="B64"/>
  <c r="B68"/>
  <c r="B67" s="1"/>
  <c r="B70"/>
  <c r="B74"/>
  <c r="B78"/>
  <c r="B77" s="1"/>
  <c r="B79"/>
  <c r="B83"/>
  <c r="B94"/>
  <c r="B97"/>
  <c r="B101"/>
  <c r="B104"/>
  <c r="B105"/>
  <c r="B103" s="1"/>
  <c r="B109"/>
  <c r="B107" s="1"/>
  <c r="B32" l="1"/>
  <c r="B110"/>
  <c r="B66"/>
  <c r="B42"/>
  <c r="C88"/>
  <c r="B7"/>
  <c r="B12"/>
  <c r="B6" l="1"/>
  <c r="B40"/>
  <c r="B81" l="1"/>
  <c r="B93"/>
  <c r="B95"/>
  <c r="B98"/>
  <c r="B96" s="1"/>
  <c r="B88" l="1"/>
  <c r="B99"/>
  <c r="B112" s="1"/>
</calcChain>
</file>

<file path=xl/sharedStrings.xml><?xml version="1.0" encoding="utf-8"?>
<sst xmlns="http://schemas.openxmlformats.org/spreadsheetml/2006/main" count="95" uniqueCount="93">
  <si>
    <t>EGYENLEG</t>
  </si>
  <si>
    <t>"</t>
  </si>
  <si>
    <t>VII. A KÖLTSÉGVETÉSI MARADVÁNY  ÉS A FINASZÍROZÁSI MŰVELETEK EGYÜTTES EGYENLEGE (IV+V+VI)</t>
  </si>
  <si>
    <t>2. Felhalmozási célú hitel visszafizetése pénzintézetnek</t>
  </si>
  <si>
    <t>1. Felhalmozási célú hitel felvétele pénzintézettől</t>
  </si>
  <si>
    <t>VI.  FELHALMOZÁSI CÉLÚ FINANSZÍROZÁSI MŰVELETEK EGYENLEGE (1.-2.)</t>
  </si>
  <si>
    <t>2. Működési célú   finanszírozási kiadások</t>
  </si>
  <si>
    <t>1. Működési célú finanszírozási bevételek</t>
  </si>
  <si>
    <t>V.  MÜKÖDÉSI CÉLÚ FINANSZÍROZÁSI MŰVELETEK EGYENLEGE (1.-2.):</t>
  </si>
  <si>
    <t>IV. KÖLTSÉGVETÉSI MARADVÁNY</t>
  </si>
  <si>
    <t>III. A KÖLTSÉGVETÉS EGYENLEGE A MÜKÖDÉSI ÉS FELMOZÁSI BEVÉTELEK ÉS KIADÁSOK  ÉS TARTALÉKOK  ALAPJÁN (I+II):</t>
  </si>
  <si>
    <t xml:space="preserve">2. Felhalmozási célú kiadások  összesen: </t>
  </si>
  <si>
    <t xml:space="preserve">1. Felhalmozási célú bevételek összesen: </t>
  </si>
  <si>
    <t>II. A  KÖLTSÉGVETÉS EGYENLEGE A FELHALMOZÁSI BEVÉTELEK, KIADÁSOK  ALAPJÁN(1. -2.):</t>
  </si>
  <si>
    <t xml:space="preserve">2. Működési célú kiadások és  tartalékok összesen: </t>
  </si>
  <si>
    <t xml:space="preserve">1. Működési célú bevételek összesen: </t>
  </si>
  <si>
    <t>I. A KÖLTSÉGVETÉS EGYENLEGE A MÜKÖDÉSI BEVÉTELEK,  KIADÁSOK   ÉS A TARTALÉKOK ALAPJÁN(1. -2.):</t>
  </si>
  <si>
    <t xml:space="preserve">                                       Költségvetés egyenlegének finanszírozási módja</t>
  </si>
  <si>
    <t>KIADÁSOK MINDÖSSZESEN (I+II+III+IV)</t>
  </si>
  <si>
    <t>3. Magyar Államkötvény vásárlása</t>
  </si>
  <si>
    <t>2. Termálvíz-hasznosítási program fejlesztési hitelének visszafizetése</t>
  </si>
  <si>
    <t xml:space="preserve">1. ÁHT-n belüli megelőlegezés visszafizetése </t>
  </si>
  <si>
    <t>IV. BELFÖLDI FINANSZÍROZÁSI KIADÁSOK</t>
  </si>
  <si>
    <t>MŰKÖDÉSI ÉS FELHALMOZÁSI CÉLÚ  KIADÁSOK ÉS TARTALÉKOK  ÖSSZESEN: (I+II+III)</t>
  </si>
  <si>
    <t>plusz 5.000.000 Ft óvadék szeptember 30-ig termálvíz</t>
  </si>
  <si>
    <t xml:space="preserve">2. Fejlesztési céltartalék </t>
  </si>
  <si>
    <t xml:space="preserve">1. Általános tartalék </t>
  </si>
  <si>
    <t>III. ÖNKORMÁNYZATI TARTALÉKOK</t>
  </si>
  <si>
    <t>2.2.1. Továbbszámlázott tavalyi felújítás</t>
  </si>
  <si>
    <t>2.2. Nagyszénási Önkormányzati Óvoda és Könyvtár</t>
  </si>
  <si>
    <t>2.1.6. Damjanich utcai útfelújítás</t>
  </si>
  <si>
    <t>2.1.5. Parkfürdő büfé felújítása</t>
  </si>
  <si>
    <t>2.1.4. I. világháborús emlékmű felújítása</t>
  </si>
  <si>
    <t>2.1.3. Havária jellegű ivóvíz-hálózat felújítási munkák</t>
  </si>
  <si>
    <t>2.1.2. Idősek Klubja kazáncsere</t>
  </si>
  <si>
    <t>2.1.1. Ivóvízhálózat rekonstrukciós munkák (tervezett)</t>
  </si>
  <si>
    <t>2.1. Nagyszénás Nagyközség Önkormányzata</t>
  </si>
  <si>
    <t>2. Felújítási kiadások</t>
  </si>
  <si>
    <t>1.3.1. Kisértékű tárgyieszköz beruházás</t>
  </si>
  <si>
    <t>1.3. Nagyszénási Önkormányzati Óvoda és Könyvtár</t>
  </si>
  <si>
    <t>1.2.1. Kisértékű tárgyieszköz beruházás</t>
  </si>
  <si>
    <t>1.2. Gondozási Központ</t>
  </si>
  <si>
    <t>1.1.17. Parkfürdő mobilgarázs</t>
  </si>
  <si>
    <t>1.1.16. Műfüves pálya önrész</t>
  </si>
  <si>
    <t>1.1.15. Járdaépítés közfoglalkoztatási támogatásból</t>
  </si>
  <si>
    <t>1.1.14. Parkfürdő lábtenisz-pálya építése</t>
  </si>
  <si>
    <t>1.1.13. Közfoglalkoztatás kisértékű tárgyi eszközök beszerzése</t>
  </si>
  <si>
    <t>1.1.12. Közfoglalkoztatás hímzőgép, szalagfűrész beszerzés</t>
  </si>
  <si>
    <t>1.1.11. Piactéri beruházás közfoglalkoztatási támogatásból</t>
  </si>
  <si>
    <t>1.1.10. Czabán Samu Általános Iskola energetikai fejlesztés</t>
  </si>
  <si>
    <t>1.1.9. Útburkolat kialakítás (Hársfaköz, Fenyő köz, Akác köz, Füzfaköz)</t>
  </si>
  <si>
    <t>1.1.8. ASP pályázat nagyértékű informatikai beszerzései</t>
  </si>
  <si>
    <t>1.1.7. Birkózó terem bővítése</t>
  </si>
  <si>
    <t>1.1.6. Napelempark KÁT-engedély beszerzése</t>
  </si>
  <si>
    <t>1.1.5. Parkfürdő gyermek játszótér kialakítása</t>
  </si>
  <si>
    <t>1.1.4. Szennyvízhálózat fejlesztése</t>
  </si>
  <si>
    <t>1.1.3. Távfűtővezeték kiépítése tervezési díj</t>
  </si>
  <si>
    <t>1.1.2. Fürdő személyi emelő 2. részlet</t>
  </si>
  <si>
    <t>1.1.1. Kisértékű tárgyieszköz beruházás</t>
  </si>
  <si>
    <t>1.1. Nagyszénás Nagyközség Önkormányzata</t>
  </si>
  <si>
    <t>1. Beruházási kiadások</t>
  </si>
  <si>
    <t>II. FELHALMOZÁSI, FELÚJÍTÁSI KIADÁSOK</t>
  </si>
  <si>
    <t>4.1.5. egyéb átadott pénzeszköz</t>
  </si>
  <si>
    <t>4.1.4. eseti  pénzbeli ellátások</t>
  </si>
  <si>
    <t xml:space="preserve">4.1.3. rendszeres pénzbeli ellátások </t>
  </si>
  <si>
    <t>4.1.2. egyéb szervezetek támogatása</t>
  </si>
  <si>
    <t>4.1.1. társadalmi szervek támogatása</t>
  </si>
  <si>
    <t xml:space="preserve">4.1. Nagyszénás Nagyközség Önkormányzata </t>
  </si>
  <si>
    <t>4. Működési célú pénzeszköz átadás, egyéb támogatás ÁHT-n kívülre</t>
  </si>
  <si>
    <t>3.4. Nagyszénási Önkormányzati Óvoda és Könyvtár</t>
  </si>
  <si>
    <t>3.3. Gondozási Központ</t>
  </si>
  <si>
    <t>3.2. Polgármesteri Hivatal</t>
  </si>
  <si>
    <t>3.1. Nagyszénás Nagyközség Önkormányzata</t>
  </si>
  <si>
    <t>szakmai készlet, szakmai szolgáltatások, különféle kiadások, befizetések, ÁFA)</t>
  </si>
  <si>
    <t>(közműköltség, irodaszer, nyomtatvány, foglalkozás eü, belső ell., étkeztetés költsége,</t>
  </si>
  <si>
    <t xml:space="preserve">3. Dologi kiadások </t>
  </si>
  <si>
    <t>2.4. Nagyszénási Önkormányzati Óvoda és Könyvtár</t>
  </si>
  <si>
    <t>2.3. Gondozási Központ</t>
  </si>
  <si>
    <t>2.2. Polgármesteri Hivatal</t>
  </si>
  <si>
    <t>2. Munkaadókat terhelő járulékok</t>
  </si>
  <si>
    <t>1.4. Nagyszénási Önkormányzati Óvoda és Könyvtár</t>
  </si>
  <si>
    <t>1.3. Gondozási Központ</t>
  </si>
  <si>
    <t>1.2. Polgármesteri Hivatal</t>
  </si>
  <si>
    <t xml:space="preserve">1. Személyi juttatások </t>
  </si>
  <si>
    <t>4. Nagyszénási Önkormányzati Óvoda és Könyvtár</t>
  </si>
  <si>
    <t>3. Gondozási Központ</t>
  </si>
  <si>
    <t>2. Polgármesteri Hivatal</t>
  </si>
  <si>
    <t>1.Nagyszénás Nagyközség Önkormányzata</t>
  </si>
  <si>
    <t>I. ÖNKORMÁNYZAT KÖLTSÉGVETÉS MŰKÖDÉSI KIADÁSAI</t>
  </si>
  <si>
    <t>tételes</t>
  </si>
  <si>
    <t>2017. évi költségvetési kiadások (adatok Ft-ban)</t>
  </si>
  <si>
    <t>"2. melléklet a 3/2017. (II.22.) önkormányzati rendelethez</t>
  </si>
  <si>
    <t>2. melléklet a 14/2017. (X. 25.) önkormányzati rendelethez</t>
  </si>
</sst>
</file>

<file path=xl/styles.xml><?xml version="1.0" encoding="utf-8"?>
<styleSheet xmlns="http://schemas.openxmlformats.org/spreadsheetml/2006/main">
  <numFmts count="3">
    <numFmt numFmtId="164" formatCode="\ #,##0.00&quot;     &quot;;\-#,##0.00&quot;     &quot;;&quot; -&quot;#&quot;     &quot;;@\ "/>
    <numFmt numFmtId="165" formatCode="#,##0_ ;\-#,##0\ "/>
    <numFmt numFmtId="166" formatCode="\ #,##0&quot;     &quot;;\-#,##0&quot;     &quot;;&quot; -&quot;#&quot;     &quot;;@\ "/>
  </numFmts>
  <fonts count="2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u/>
      <sz val="10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3" fillId="0" borderId="0"/>
    <xf numFmtId="0" fontId="1" fillId="0" borderId="0"/>
    <xf numFmtId="0" fontId="19" fillId="0" borderId="0"/>
  </cellStyleXfs>
  <cellXfs count="67">
    <xf numFmtId="0" fontId="0" fillId="0" borderId="0" xfId="0"/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/>
    <xf numFmtId="3" fontId="2" fillId="2" borderId="1" xfId="0" applyNumberFormat="1" applyFont="1" applyFill="1" applyBorder="1"/>
    <xf numFmtId="0" fontId="4" fillId="2" borderId="1" xfId="2" applyFont="1" applyFill="1" applyBorder="1" applyAlignment="1">
      <alignment wrapText="1"/>
    </xf>
    <xf numFmtId="3" fontId="5" fillId="0" borderId="1" xfId="0" applyNumberFormat="1" applyFont="1" applyBorder="1"/>
    <xf numFmtId="0" fontId="6" fillId="0" borderId="1" xfId="0" applyFont="1" applyBorder="1"/>
    <xf numFmtId="164" fontId="0" fillId="0" borderId="0" xfId="1" applyFont="1"/>
    <xf numFmtId="0" fontId="6" fillId="0" borderId="0" xfId="0" applyFont="1"/>
    <xf numFmtId="3" fontId="2" fillId="2" borderId="2" xfId="0" applyNumberFormat="1" applyFont="1" applyFill="1" applyBorder="1"/>
    <xf numFmtId="0" fontId="4" fillId="3" borderId="3" xfId="0" applyFont="1" applyFill="1" applyBorder="1"/>
    <xf numFmtId="3" fontId="5" fillId="0" borderId="0" xfId="0" applyNumberFormat="1" applyFont="1"/>
    <xf numFmtId="0" fontId="4" fillId="3" borderId="4" xfId="0" applyFont="1" applyFill="1" applyBorder="1"/>
    <xf numFmtId="3" fontId="2" fillId="0" borderId="0" xfId="1" applyNumberFormat="1" applyFont="1" applyFill="1" applyBorder="1" applyAlignment="1" applyProtection="1"/>
    <xf numFmtId="0" fontId="2" fillId="0" borderId="0" xfId="3" applyFont="1" applyFill="1" applyBorder="1" applyAlignment="1">
      <alignment wrapText="1"/>
    </xf>
    <xf numFmtId="3" fontId="2" fillId="2" borderId="1" xfId="1" applyNumberFormat="1" applyFont="1" applyFill="1" applyBorder="1" applyAlignment="1" applyProtection="1"/>
    <xf numFmtId="0" fontId="2" fillId="2" borderId="4" xfId="3" applyFont="1" applyFill="1" applyBorder="1" applyAlignment="1">
      <alignment vertical="center" wrapText="1"/>
    </xf>
    <xf numFmtId="3" fontId="7" fillId="0" borderId="1" xfId="1" applyNumberFormat="1" applyFont="1" applyFill="1" applyBorder="1" applyAlignment="1" applyProtection="1"/>
    <xf numFmtId="0" fontId="8" fillId="0" borderId="0" xfId="0" applyFont="1" applyFill="1" applyBorder="1"/>
    <xf numFmtId="165" fontId="7" fillId="0" borderId="0" xfId="1" applyNumberFormat="1" applyFont="1" applyFill="1" applyBorder="1" applyAlignment="1" applyProtection="1"/>
    <xf numFmtId="3" fontId="2" fillId="2" borderId="1" xfId="3" applyNumberFormat="1" applyFont="1" applyFill="1" applyBorder="1"/>
    <xf numFmtId="0" fontId="2" fillId="2" borderId="4" xfId="3" applyFont="1" applyFill="1" applyBorder="1" applyAlignment="1">
      <alignment wrapText="1"/>
    </xf>
    <xf numFmtId="3" fontId="7" fillId="0" borderId="0" xfId="1" applyNumberFormat="1" applyFont="1" applyFill="1" applyBorder="1" applyAlignment="1" applyProtection="1"/>
    <xf numFmtId="0" fontId="0" fillId="0" borderId="1" xfId="0" applyFont="1" applyBorder="1"/>
    <xf numFmtId="0" fontId="9" fillId="0" borderId="0" xfId="0" applyFont="1"/>
    <xf numFmtId="3" fontId="10" fillId="0" borderId="0" xfId="0" applyNumberFormat="1" applyFont="1" applyFill="1" applyBorder="1"/>
    <xf numFmtId="0" fontId="4" fillId="0" borderId="0" xfId="0" applyFont="1" applyFill="1" applyBorder="1"/>
    <xf numFmtId="3" fontId="10" fillId="3" borderId="5" xfId="0" applyNumberFormat="1" applyFont="1" applyFill="1" applyBorder="1"/>
    <xf numFmtId="3" fontId="7" fillId="0" borderId="0" xfId="1" applyNumberFormat="1" applyFont="1" applyFill="1" applyBorder="1" applyAlignment="1" applyProtection="1">
      <alignment horizontal="right"/>
    </xf>
    <xf numFmtId="2" fontId="8" fillId="0" borderId="0" xfId="0" applyNumberFormat="1" applyFont="1" applyFill="1" applyBorder="1" applyAlignment="1">
      <alignment vertical="top" wrapText="1"/>
    </xf>
    <xf numFmtId="3" fontId="7" fillId="0" borderId="0" xfId="1" applyNumberFormat="1" applyFont="1" applyAlignment="1">
      <alignment horizontal="right"/>
    </xf>
    <xf numFmtId="3" fontId="10" fillId="3" borderId="1" xfId="1" applyNumberFormat="1" applyFont="1" applyFill="1" applyBorder="1" applyAlignment="1">
      <alignment horizontal="right"/>
    </xf>
    <xf numFmtId="0" fontId="4" fillId="3" borderId="6" xfId="0" applyFont="1" applyFill="1" applyBorder="1"/>
    <xf numFmtId="3" fontId="2" fillId="0" borderId="1" xfId="1" applyNumberFormat="1" applyFont="1" applyFill="1" applyBorder="1" applyAlignment="1" applyProtection="1"/>
    <xf numFmtId="0" fontId="4" fillId="0" borderId="1" xfId="0" applyFont="1" applyFill="1" applyBorder="1"/>
    <xf numFmtId="3" fontId="2" fillId="2" borderId="2" xfId="1" applyNumberFormat="1" applyFont="1" applyFill="1" applyBorder="1" applyAlignment="1" applyProtection="1"/>
    <xf numFmtId="3" fontId="10" fillId="3" borderId="1" xfId="0" applyNumberFormat="1" applyFont="1" applyFill="1" applyBorder="1"/>
    <xf numFmtId="0" fontId="4" fillId="3" borderId="7" xfId="0" applyFont="1" applyFill="1" applyBorder="1"/>
    <xf numFmtId="3" fontId="7" fillId="0" borderId="1" xfId="0" applyNumberFormat="1" applyFont="1" applyBorder="1"/>
    <xf numFmtId="0" fontId="7" fillId="0" borderId="1" xfId="0" applyFont="1" applyBorder="1"/>
    <xf numFmtId="3" fontId="7" fillId="0" borderId="0" xfId="0" applyNumberFormat="1" applyFont="1"/>
    <xf numFmtId="49" fontId="7" fillId="0" borderId="0" xfId="0" applyNumberFormat="1" applyFont="1"/>
    <xf numFmtId="3" fontId="11" fillId="0" borderId="0" xfId="0" applyNumberFormat="1" applyFont="1"/>
    <xf numFmtId="0" fontId="12" fillId="0" borderId="0" xfId="0" applyFont="1" applyFill="1" applyBorder="1"/>
    <xf numFmtId="0" fontId="7" fillId="0" borderId="0" xfId="0" applyFont="1" applyAlignment="1">
      <alignment wrapText="1"/>
    </xf>
    <xf numFmtId="166" fontId="1" fillId="0" borderId="0" xfId="1" applyNumberFormat="1"/>
    <xf numFmtId="3" fontId="11" fillId="0" borderId="0" xfId="0" applyNumberFormat="1" applyFont="1" applyFill="1"/>
    <xf numFmtId="3" fontId="10" fillId="2" borderId="2" xfId="0" applyNumberFormat="1" applyFont="1" applyFill="1" applyBorder="1"/>
    <xf numFmtId="0" fontId="10" fillId="2" borderId="2" xfId="0" applyFont="1" applyFill="1" applyBorder="1"/>
    <xf numFmtId="0" fontId="7" fillId="0" borderId="0" xfId="0" applyFont="1"/>
    <xf numFmtId="0" fontId="13" fillId="0" borderId="0" xfId="0" applyFont="1"/>
    <xf numFmtId="3" fontId="7" fillId="0" borderId="0" xfId="0" applyNumberFormat="1" applyFont="1" applyFill="1" applyBorder="1"/>
    <xf numFmtId="3" fontId="11" fillId="0" borderId="0" xfId="0" applyNumberFormat="1" applyFont="1" applyFill="1" applyBorder="1"/>
    <xf numFmtId="0" fontId="4" fillId="3" borderId="8" xfId="0" applyFont="1" applyFill="1" applyBorder="1"/>
    <xf numFmtId="3" fontId="14" fillId="0" borderId="0" xfId="0" applyNumberFormat="1" applyFont="1"/>
    <xf numFmtId="0" fontId="15" fillId="0" borderId="0" xfId="0" applyFont="1"/>
    <xf numFmtId="3" fontId="10" fillId="3" borderId="9" xfId="0" applyNumberFormat="1" applyFont="1" applyFill="1" applyBorder="1"/>
    <xf numFmtId="0" fontId="6" fillId="0" borderId="0" xfId="0" applyFont="1" applyBorder="1"/>
    <xf numFmtId="0" fontId="8" fillId="0" borderId="0" xfId="0" applyFont="1" applyBorder="1"/>
    <xf numFmtId="3" fontId="16" fillId="0" borderId="0" xfId="0" applyNumberFormat="1" applyFont="1"/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</cellXfs>
  <cellStyles count="5">
    <cellStyle name="Ezres" xfId="1" builtinId="3"/>
    <cellStyle name="Normál" xfId="0" builtinId="0"/>
    <cellStyle name="Normál 2" xfId="4"/>
    <cellStyle name="Normál_2011_költségvetés-I. fordulós anyag-alap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4_2017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"/>
    </sheetNames>
    <sheetDataSet>
      <sheetData sheetId="0">
        <row r="6">
          <cell r="B6">
            <v>114404789</v>
          </cell>
        </row>
        <row r="78">
          <cell r="B78">
            <v>685647864</v>
          </cell>
        </row>
        <row r="95">
          <cell r="B95">
            <v>235803180</v>
          </cell>
        </row>
        <row r="99">
          <cell r="B99">
            <v>315000000</v>
          </cell>
        </row>
        <row r="103">
          <cell r="B103">
            <v>73253127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3_melléklet"/>
      <sheetName val="4_ melléklet"/>
      <sheetName val="5_melléklet"/>
      <sheetName val="egyenlegek"/>
      <sheetName val="kisértékű"/>
    </sheetNames>
    <sheetDataSet>
      <sheetData sheetId="0"/>
      <sheetData sheetId="1"/>
      <sheetData sheetId="2">
        <row r="7">
          <cell r="B7">
            <v>85444691</v>
          </cell>
        </row>
        <row r="13">
          <cell r="B13">
            <v>5600000</v>
          </cell>
        </row>
        <row r="19">
          <cell r="B19">
            <v>60302740</v>
          </cell>
        </row>
        <row r="28">
          <cell r="B28">
            <v>6500000</v>
          </cell>
        </row>
        <row r="32">
          <cell r="B32">
            <v>6100000</v>
          </cell>
        </row>
        <row r="38">
          <cell r="B38">
            <v>1541951</v>
          </cell>
        </row>
        <row r="43">
          <cell r="B43">
            <v>5400000</v>
          </cell>
        </row>
      </sheetData>
      <sheetData sheetId="3">
        <row r="18">
          <cell r="B18">
            <v>508000</v>
          </cell>
        </row>
        <row r="28">
          <cell r="B28">
            <v>9652000</v>
          </cell>
        </row>
        <row r="56">
          <cell r="B56">
            <v>7840186</v>
          </cell>
        </row>
        <row r="72">
          <cell r="B72">
            <v>247650</v>
          </cell>
        </row>
        <row r="84">
          <cell r="B84">
            <v>3071961.09</v>
          </cell>
        </row>
        <row r="96">
          <cell r="B96">
            <v>13673428</v>
          </cell>
        </row>
        <row r="118">
          <cell r="B118">
            <v>40448735</v>
          </cell>
        </row>
        <row r="137">
          <cell r="B137">
            <v>13440335</v>
          </cell>
        </row>
        <row r="175">
          <cell r="B175">
            <v>62423162</v>
          </cell>
        </row>
        <row r="216">
          <cell r="B216">
            <v>44067177</v>
          </cell>
        </row>
        <row r="218">
          <cell r="B218">
            <v>92009239</v>
          </cell>
        </row>
        <row r="219">
          <cell r="B219">
            <v>16013764</v>
          </cell>
        </row>
        <row r="220">
          <cell r="B220">
            <v>88349631.090000004</v>
          </cell>
        </row>
        <row r="250">
          <cell r="B250">
            <v>11193866</v>
          </cell>
        </row>
        <row r="268">
          <cell r="B268">
            <v>4627500</v>
          </cell>
        </row>
        <row r="317">
          <cell r="B317">
            <v>98825800</v>
          </cell>
        </row>
        <row r="330">
          <cell r="B330">
            <v>64427758</v>
          </cell>
        </row>
        <row r="331">
          <cell r="B331">
            <v>16014366</v>
          </cell>
        </row>
        <row r="332">
          <cell r="B332">
            <v>34562280</v>
          </cell>
        </row>
        <row r="379">
          <cell r="B379">
            <v>14088407</v>
          </cell>
        </row>
        <row r="401">
          <cell r="B401">
            <v>3483425</v>
          </cell>
        </row>
        <row r="446">
          <cell r="B446">
            <v>21933028</v>
          </cell>
        </row>
        <row r="488">
          <cell r="B488">
            <v>33234471</v>
          </cell>
        </row>
        <row r="527">
          <cell r="B527">
            <v>13356706</v>
          </cell>
        </row>
        <row r="548">
          <cell r="B548">
            <v>19577618</v>
          </cell>
        </row>
        <row r="589">
          <cell r="B589">
            <v>29800403</v>
          </cell>
        </row>
        <row r="601">
          <cell r="B601">
            <v>3691890</v>
          </cell>
        </row>
        <row r="612">
          <cell r="B612">
            <v>28352555</v>
          </cell>
        </row>
        <row r="614">
          <cell r="B614">
            <v>110521231</v>
          </cell>
        </row>
        <row r="615">
          <cell r="B615">
            <v>23260132</v>
          </cell>
        </row>
        <row r="616">
          <cell r="B616">
            <v>33737140</v>
          </cell>
        </row>
        <row r="631">
          <cell r="B631">
            <v>52542338</v>
          </cell>
        </row>
        <row r="664">
          <cell r="B664">
            <v>26511644</v>
          </cell>
        </row>
        <row r="691">
          <cell r="B691">
            <v>65016659</v>
          </cell>
        </row>
        <row r="730">
          <cell r="B730">
            <v>6960431</v>
          </cell>
        </row>
        <row r="743">
          <cell r="B743">
            <v>73830220</v>
          </cell>
        </row>
        <row r="744">
          <cell r="B744">
            <v>17378136</v>
          </cell>
        </row>
        <row r="745">
          <cell r="B745">
            <v>63064908</v>
          </cell>
        </row>
        <row r="746">
          <cell r="F746" t="e">
            <v>#REF!</v>
          </cell>
        </row>
      </sheetData>
      <sheetData sheetId="4"/>
      <sheetData sheetId="5">
        <row r="10">
          <cell r="D10">
            <v>3143972</v>
          </cell>
        </row>
        <row r="25">
          <cell r="D25">
            <v>1026120</v>
          </cell>
        </row>
        <row r="31">
          <cell r="D31">
            <v>1132800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42"/>
  <sheetViews>
    <sheetView tabSelected="1" workbookViewId="0">
      <selection activeCell="A2" sqref="A2:B2"/>
    </sheetView>
  </sheetViews>
  <sheetFormatPr defaultColWidth="11.5703125" defaultRowHeight="12.75"/>
  <cols>
    <col min="1" max="1" width="71.42578125" customWidth="1"/>
    <col min="2" max="2" width="13.5703125" customWidth="1"/>
    <col min="3" max="8" width="11.5703125" hidden="1" customWidth="1"/>
    <col min="9" max="9" width="2" customWidth="1"/>
    <col min="10" max="10" width="16" customWidth="1"/>
    <col min="11" max="25" width="11.5703125" customWidth="1"/>
    <col min="26" max="26" width="12.7109375" customWidth="1"/>
    <col min="27" max="27" width="11.5703125" customWidth="1"/>
  </cols>
  <sheetData>
    <row r="1" spans="1:10">
      <c r="A1" s="66" t="s">
        <v>92</v>
      </c>
      <c r="B1" s="66"/>
      <c r="C1" s="2"/>
      <c r="D1" s="2"/>
      <c r="E1" s="2"/>
      <c r="F1" s="2"/>
      <c r="G1" s="2"/>
      <c r="H1" s="2"/>
      <c r="I1" s="2"/>
      <c r="J1" s="2"/>
    </row>
    <row r="2" spans="1:10">
      <c r="A2" s="65" t="s">
        <v>91</v>
      </c>
      <c r="B2" s="64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63" t="s">
        <v>90</v>
      </c>
      <c r="B4" s="63"/>
      <c r="C4" s="2"/>
      <c r="D4" s="2"/>
      <c r="E4" s="2"/>
      <c r="F4" s="2"/>
      <c r="G4" s="2"/>
      <c r="H4" s="2"/>
      <c r="I4" s="2"/>
      <c r="J4" s="2"/>
    </row>
    <row r="5" spans="1:10" ht="13.5" thickBot="1">
      <c r="A5" s="2"/>
      <c r="B5" s="2"/>
      <c r="C5" s="2"/>
      <c r="D5" s="2"/>
      <c r="E5" s="62" t="s">
        <v>89</v>
      </c>
      <c r="F5" s="2"/>
      <c r="G5" s="2"/>
      <c r="H5" s="2"/>
      <c r="I5" s="2"/>
      <c r="J5" s="2"/>
    </row>
    <row r="6" spans="1:10" ht="13.5" thickBot="1">
      <c r="A6" s="12" t="s">
        <v>88</v>
      </c>
      <c r="B6" s="58">
        <f>B7+B8+B9+B10</f>
        <v>718613496.09000003</v>
      </c>
      <c r="C6" s="42">
        <f>'[2]5_melléklet'!B84+'[2]5_melléklet'!B18+'[2]5_melléklet'!B28+'[2]5_melléklet'!B56+'[2]5_melléklet'!B72+'[2]5_melléklet'!B96+'[2]5_melléklet'!B118+'[2]5_melléklet'!B137+'[2]5_melléklet'!B175+'[2]5_melléklet'!B216+'[2]5_melléklet'!B250+'[2]5_melléklet'!B268+'[2]5_melléklet'!B317+'[2]5_melléklet'!B379+'[2]5_melléklet'!B401+'[2]5_melléklet'!B446+'[2]5_melléklet'!B488+'[2]5_melléklet'!B527+'[2]5_melléklet'!B548+'[2]5_melléklet'!B589+'[2]5_melléklet'!B601+'[2]5_melléklet'!B612+'[2]5_melléklet'!B631+'[2]5_melléklet'!B664+'[2]5_melléklet'!B691+'[2]5_melléklet'!B730</f>
        <v>628569375.09000003</v>
      </c>
      <c r="D6" s="42">
        <f>B13+B14+B15+B16+B19+B20+B21+B22+B27+B28+B29+B30+B34+B35+B36+B37+B38</f>
        <v>718613496.09000003</v>
      </c>
      <c r="E6" s="61" t="e">
        <f>'[2]5_melléklet'!F746+'[2]4_ melléklet'!C7</f>
        <v>#REF!</v>
      </c>
      <c r="F6" s="2"/>
      <c r="G6" s="2"/>
      <c r="H6" s="2"/>
      <c r="I6" s="3"/>
      <c r="J6" s="2"/>
    </row>
    <row r="7" spans="1:10">
      <c r="A7" s="60" t="s">
        <v>87</v>
      </c>
      <c r="B7" s="42">
        <f>B13+B19+B27+B33</f>
        <v>281817325.09000003</v>
      </c>
      <c r="C7" s="42">
        <f>'[2]4_ melléklet'!B7</f>
        <v>85444691</v>
      </c>
      <c r="D7" s="51"/>
      <c r="E7" s="3" t="e">
        <f>D6-E6</f>
        <v>#REF!</v>
      </c>
      <c r="F7" s="2"/>
      <c r="G7" s="2"/>
      <c r="H7" s="2"/>
      <c r="I7" s="2"/>
      <c r="J7" s="2"/>
    </row>
    <row r="8" spans="1:10">
      <c r="A8" s="59" t="s">
        <v>86</v>
      </c>
      <c r="B8" s="42">
        <f>B14+B20+B28</f>
        <v>115004404</v>
      </c>
      <c r="C8" s="42">
        <f>SUM(C6:C7)</f>
        <v>714014066.09000003</v>
      </c>
      <c r="D8" s="51"/>
      <c r="E8" s="2"/>
      <c r="F8" s="2"/>
      <c r="G8" s="2"/>
      <c r="H8" s="2"/>
      <c r="I8" s="2"/>
      <c r="J8" s="2"/>
    </row>
    <row r="9" spans="1:10">
      <c r="A9" s="59" t="s">
        <v>85</v>
      </c>
      <c r="B9" s="42">
        <f>B15+B21+B29</f>
        <v>167518503</v>
      </c>
      <c r="C9" s="51"/>
      <c r="D9" s="51"/>
      <c r="E9" s="2"/>
      <c r="F9" s="2"/>
      <c r="G9" s="2"/>
      <c r="H9" s="2"/>
      <c r="I9" s="2"/>
      <c r="J9" s="2"/>
    </row>
    <row r="10" spans="1:10">
      <c r="A10" s="59" t="s">
        <v>84</v>
      </c>
      <c r="B10" s="42">
        <f>B16+B22+B30</f>
        <v>154273264</v>
      </c>
      <c r="C10" s="2"/>
      <c r="D10" s="2"/>
      <c r="E10" s="2"/>
      <c r="F10" s="2"/>
      <c r="G10" s="2"/>
      <c r="H10" s="2"/>
      <c r="I10" s="2"/>
      <c r="J10" s="2"/>
    </row>
    <row r="11" spans="1:10" ht="11.25" customHeight="1" thickBot="1">
      <c r="A11" s="10"/>
      <c r="B11" s="42"/>
      <c r="C11" s="2"/>
      <c r="D11" s="2"/>
      <c r="E11" s="2"/>
      <c r="F11" s="2"/>
      <c r="G11" s="2"/>
      <c r="H11" s="2"/>
      <c r="I11" s="2"/>
      <c r="J11" s="2"/>
    </row>
    <row r="12" spans="1:10" ht="13.5" thickBot="1">
      <c r="A12" s="12" t="s">
        <v>83</v>
      </c>
      <c r="B12" s="58">
        <f>SUM(B13:B16)</f>
        <v>340788448</v>
      </c>
      <c r="C12" s="2"/>
      <c r="D12" s="3"/>
      <c r="E12" s="2"/>
      <c r="F12" s="2"/>
      <c r="G12" s="2"/>
      <c r="H12" s="3"/>
      <c r="I12" s="2"/>
      <c r="J12" s="2"/>
    </row>
    <row r="13" spans="1:10">
      <c r="A13" s="60" t="s">
        <v>59</v>
      </c>
      <c r="B13" s="42">
        <f>'[2]5_melléklet'!B218</f>
        <v>92009239</v>
      </c>
      <c r="C13" s="2"/>
      <c r="D13" s="2"/>
      <c r="E13" s="2"/>
      <c r="F13" s="2"/>
      <c r="G13" s="2"/>
      <c r="H13" s="2"/>
      <c r="I13" s="2"/>
      <c r="J13" s="3"/>
    </row>
    <row r="14" spans="1:10">
      <c r="A14" s="59" t="s">
        <v>82</v>
      </c>
      <c r="B14" s="42">
        <f>'[2]5_melléklet'!B330</f>
        <v>64427758</v>
      </c>
      <c r="C14" s="2"/>
      <c r="D14" s="2"/>
      <c r="E14" s="2"/>
      <c r="F14" s="2"/>
      <c r="G14" s="2"/>
      <c r="H14" s="2"/>
      <c r="I14" s="2"/>
      <c r="J14" s="2"/>
    </row>
    <row r="15" spans="1:10">
      <c r="A15" s="59" t="s">
        <v>81</v>
      </c>
      <c r="B15" s="42">
        <f>'[2]5_melléklet'!B614</f>
        <v>110521231</v>
      </c>
      <c r="C15" s="2">
        <v>82822737</v>
      </c>
      <c r="D15" s="3">
        <f>C15-B15</f>
        <v>-27698494</v>
      </c>
      <c r="E15" s="2"/>
      <c r="F15" s="2"/>
      <c r="G15" s="2"/>
      <c r="H15" s="2"/>
      <c r="I15" s="2"/>
      <c r="J15" s="2"/>
    </row>
    <row r="16" spans="1:10">
      <c r="A16" s="59" t="s">
        <v>80</v>
      </c>
      <c r="B16" s="42">
        <f>'[2]5_melléklet'!B743</f>
        <v>73830220</v>
      </c>
      <c r="C16" s="2"/>
      <c r="D16" s="2"/>
      <c r="E16" s="2"/>
      <c r="F16" s="2"/>
      <c r="G16" s="2"/>
      <c r="H16" s="2"/>
      <c r="I16" s="2"/>
      <c r="J16" s="2"/>
    </row>
    <row r="17" spans="1:10" ht="9" customHeight="1" thickBot="1">
      <c r="A17" s="10"/>
      <c r="B17" s="42"/>
      <c r="C17" s="2"/>
      <c r="D17" s="2"/>
      <c r="E17" s="2"/>
      <c r="F17" s="2"/>
      <c r="G17" s="2"/>
      <c r="H17" s="2"/>
      <c r="I17" s="2"/>
      <c r="J17" s="2"/>
    </row>
    <row r="18" spans="1:10" ht="13.5" thickBot="1">
      <c r="A18" s="12" t="s">
        <v>79</v>
      </c>
      <c r="B18" s="58">
        <f>SUM(B19:B22)</f>
        <v>72666398</v>
      </c>
      <c r="C18" s="2"/>
      <c r="D18" s="3"/>
      <c r="E18" s="2"/>
      <c r="F18" s="2"/>
      <c r="G18" s="2"/>
      <c r="H18" s="3"/>
      <c r="I18" s="2"/>
      <c r="J18" s="2"/>
    </row>
    <row r="19" spans="1:10">
      <c r="A19" s="60" t="s">
        <v>36</v>
      </c>
      <c r="B19" s="42">
        <f>'[2]5_melléklet'!B219</f>
        <v>16013764</v>
      </c>
      <c r="C19" s="2"/>
      <c r="D19" s="2"/>
      <c r="E19" s="2"/>
      <c r="F19" s="2"/>
      <c r="G19" s="2"/>
      <c r="H19" s="3"/>
      <c r="I19" s="2"/>
      <c r="J19" s="2"/>
    </row>
    <row r="20" spans="1:10">
      <c r="A20" s="59" t="s">
        <v>78</v>
      </c>
      <c r="B20" s="42">
        <f>'[2]5_melléklet'!B331</f>
        <v>16014366</v>
      </c>
      <c r="C20" s="2"/>
      <c r="D20" s="2"/>
      <c r="E20" s="2"/>
      <c r="F20" s="2"/>
      <c r="G20" s="2"/>
      <c r="H20" s="2"/>
      <c r="I20" s="2"/>
      <c r="J20" s="2"/>
    </row>
    <row r="21" spans="1:10">
      <c r="A21" s="59" t="s">
        <v>77</v>
      </c>
      <c r="B21" s="42">
        <f>'[2]5_melléklet'!B615</f>
        <v>23260132</v>
      </c>
      <c r="C21" s="2"/>
      <c r="D21" s="2"/>
      <c r="E21" s="2"/>
      <c r="F21" s="2"/>
      <c r="G21" s="2"/>
      <c r="H21" s="2"/>
      <c r="I21" s="2"/>
      <c r="J21" s="2"/>
    </row>
    <row r="22" spans="1:10">
      <c r="A22" s="59" t="s">
        <v>76</v>
      </c>
      <c r="B22" s="42">
        <f>'[2]5_melléklet'!B744</f>
        <v>17378136</v>
      </c>
      <c r="C22" s="2"/>
      <c r="D22" s="2"/>
      <c r="E22" s="2"/>
      <c r="F22" s="2"/>
      <c r="G22" s="2"/>
      <c r="H22" s="2"/>
      <c r="I22" s="2"/>
      <c r="J22" s="2"/>
    </row>
    <row r="23" spans="1:10" ht="9" customHeight="1" thickBot="1">
      <c r="A23" s="10"/>
      <c r="B23" s="42"/>
      <c r="C23" s="2"/>
      <c r="D23" s="2"/>
      <c r="E23" s="2"/>
      <c r="F23" s="2"/>
      <c r="G23" s="2"/>
      <c r="H23" s="2"/>
      <c r="I23" s="2"/>
      <c r="J23" s="2"/>
    </row>
    <row r="24" spans="1:10" ht="13.5" thickBot="1">
      <c r="A24" s="12" t="s">
        <v>75</v>
      </c>
      <c r="B24" s="58">
        <f>SUM(B27:B30)</f>
        <v>219713959.09</v>
      </c>
      <c r="C24" s="3"/>
      <c r="D24" s="2"/>
      <c r="E24" s="2"/>
      <c r="F24" s="2"/>
      <c r="G24" s="2"/>
      <c r="H24" s="2"/>
      <c r="I24" s="3"/>
      <c r="J24" s="2"/>
    </row>
    <row r="25" spans="1:10">
      <c r="A25" s="10" t="s">
        <v>74</v>
      </c>
      <c r="B25" s="42"/>
      <c r="C25" s="2"/>
      <c r="D25" s="2"/>
      <c r="E25" s="2"/>
      <c r="F25" s="2"/>
      <c r="G25" s="2"/>
      <c r="H25" s="2"/>
      <c r="I25" s="2"/>
      <c r="J25" s="2"/>
    </row>
    <row r="26" spans="1:10">
      <c r="A26" s="10" t="s">
        <v>73</v>
      </c>
      <c r="B26" s="42"/>
      <c r="C26" s="2"/>
      <c r="D26" s="2"/>
      <c r="E26" s="2"/>
      <c r="F26" s="2"/>
      <c r="G26" s="2"/>
      <c r="H26" s="2"/>
      <c r="I26" s="2"/>
      <c r="J26" s="2"/>
    </row>
    <row r="27" spans="1:10">
      <c r="A27" s="60" t="s">
        <v>72</v>
      </c>
      <c r="B27" s="42">
        <f>'[2]5_melléklet'!B220</f>
        <v>88349631.090000004</v>
      </c>
      <c r="C27" s="2"/>
      <c r="D27" s="2"/>
      <c r="E27" s="2"/>
      <c r="F27" s="2"/>
      <c r="G27" s="2"/>
      <c r="H27" s="2"/>
      <c r="I27" s="2"/>
      <c r="J27" s="2"/>
    </row>
    <row r="28" spans="1:10">
      <c r="A28" s="59" t="s">
        <v>71</v>
      </c>
      <c r="B28" s="42">
        <f>'[2]5_melléklet'!B332</f>
        <v>34562280</v>
      </c>
      <c r="C28" s="2"/>
      <c r="D28" s="2"/>
      <c r="E28" s="2"/>
      <c r="F28" s="2"/>
      <c r="G28" s="2"/>
      <c r="H28" s="2"/>
      <c r="I28" s="2"/>
      <c r="J28" s="2"/>
    </row>
    <row r="29" spans="1:10">
      <c r="A29" s="59" t="s">
        <v>70</v>
      </c>
      <c r="B29" s="42">
        <f>'[2]5_melléklet'!B616</f>
        <v>33737140</v>
      </c>
      <c r="C29" s="2"/>
      <c r="D29" s="2"/>
      <c r="E29" s="2"/>
      <c r="F29" s="2"/>
      <c r="G29" s="2"/>
      <c r="H29" s="2"/>
      <c r="I29" s="2"/>
      <c r="J29" s="2"/>
    </row>
    <row r="30" spans="1:10">
      <c r="A30" s="59" t="s">
        <v>69</v>
      </c>
      <c r="B30" s="42">
        <f>'[2]5_melléklet'!B745</f>
        <v>63064908</v>
      </c>
      <c r="C30" s="2"/>
      <c r="D30" s="2"/>
      <c r="E30" s="2"/>
      <c r="F30" s="2"/>
      <c r="G30" s="2"/>
      <c r="H30" s="2"/>
      <c r="I30" s="2"/>
      <c r="J30" s="2"/>
    </row>
    <row r="31" spans="1:10" ht="8.25" customHeight="1" thickBot="1">
      <c r="A31" s="10"/>
      <c r="B31" s="42"/>
      <c r="C31" s="2"/>
      <c r="D31" s="2"/>
      <c r="E31" s="2"/>
      <c r="F31" s="2"/>
      <c r="G31" s="2"/>
      <c r="H31" s="2"/>
      <c r="I31" s="2"/>
      <c r="J31" s="2"/>
    </row>
    <row r="32" spans="1:10" ht="13.5" thickBot="1">
      <c r="A32" s="12" t="s">
        <v>68</v>
      </c>
      <c r="B32" s="58">
        <f>B33</f>
        <v>85444691</v>
      </c>
      <c r="C32" s="3"/>
      <c r="D32" s="2"/>
      <c r="E32" s="2"/>
      <c r="F32" s="2"/>
      <c r="G32" s="2"/>
      <c r="H32" s="2"/>
      <c r="I32" s="3"/>
      <c r="J32" s="2"/>
    </row>
    <row r="33" spans="1:10">
      <c r="A33" s="57" t="s">
        <v>67</v>
      </c>
      <c r="B33" s="56">
        <f>SUM(B34:B39)</f>
        <v>85444691</v>
      </c>
      <c r="C33" s="2"/>
      <c r="D33" s="2"/>
      <c r="E33" s="2"/>
      <c r="F33" s="2"/>
      <c r="G33" s="2"/>
      <c r="H33" s="2"/>
      <c r="I33" s="2"/>
      <c r="J33" s="2"/>
    </row>
    <row r="34" spans="1:10">
      <c r="A34" s="10" t="s">
        <v>66</v>
      </c>
      <c r="B34" s="42">
        <f>'[2]4_ melléklet'!B13</f>
        <v>5600000</v>
      </c>
      <c r="C34" s="2"/>
      <c r="D34" s="2"/>
      <c r="E34" s="2"/>
      <c r="F34" s="2"/>
      <c r="G34" s="2"/>
      <c r="H34" s="2"/>
      <c r="I34" s="2"/>
      <c r="J34" s="2"/>
    </row>
    <row r="35" spans="1:10">
      <c r="A35" s="10" t="s">
        <v>65</v>
      </c>
      <c r="B35" s="42">
        <f>'[2]4_ melléklet'!B19</f>
        <v>60302740</v>
      </c>
      <c r="C35" s="2"/>
      <c r="D35" s="2"/>
      <c r="E35" s="2"/>
      <c r="F35" s="2"/>
      <c r="G35" s="2"/>
      <c r="H35" s="2"/>
      <c r="I35" s="2"/>
      <c r="J35" s="2"/>
    </row>
    <row r="36" spans="1:10">
      <c r="A36" s="10" t="s">
        <v>64</v>
      </c>
      <c r="B36" s="42">
        <f>'[2]4_ melléklet'!B28</f>
        <v>6500000</v>
      </c>
      <c r="C36" s="2"/>
      <c r="D36" s="2"/>
      <c r="E36" s="2"/>
      <c r="F36" s="2"/>
      <c r="G36" s="2"/>
      <c r="H36" s="2"/>
      <c r="I36" s="2"/>
      <c r="J36" s="2"/>
    </row>
    <row r="37" spans="1:10">
      <c r="A37" s="10" t="s">
        <v>63</v>
      </c>
      <c r="B37" s="42">
        <f>'[2]4_ melléklet'!B32+'[2]4_ melléklet'!B43</f>
        <v>11500000</v>
      </c>
      <c r="C37" s="2"/>
      <c r="D37" s="2"/>
      <c r="E37" s="2"/>
      <c r="F37" s="2"/>
      <c r="G37" s="2"/>
      <c r="H37" s="2"/>
      <c r="I37" s="2"/>
      <c r="J37" s="2"/>
    </row>
    <row r="38" spans="1:10">
      <c r="A38" s="10" t="s">
        <v>62</v>
      </c>
      <c r="B38" s="42">
        <f>'[2]4_ melléklet'!B38</f>
        <v>1541951</v>
      </c>
      <c r="C38" s="2"/>
      <c r="D38" s="2"/>
      <c r="E38" s="2"/>
      <c r="F38" s="2"/>
      <c r="G38" s="2"/>
      <c r="H38" s="2"/>
      <c r="I38" s="2"/>
      <c r="J38" s="2"/>
    </row>
    <row r="39" spans="1:10" ht="9" customHeight="1" thickBot="1">
      <c r="A39" s="10"/>
      <c r="B39" s="42"/>
      <c r="C39" s="2"/>
      <c r="D39" s="2"/>
      <c r="E39" s="2"/>
      <c r="F39" s="2"/>
      <c r="G39" s="2"/>
      <c r="H39" s="2"/>
      <c r="I39" s="2"/>
      <c r="J39" s="2"/>
    </row>
    <row r="40" spans="1:10" ht="13.5" thickBot="1">
      <c r="A40" s="55" t="s">
        <v>61</v>
      </c>
      <c r="B40" s="29">
        <f>B42+B66</f>
        <v>278065622</v>
      </c>
      <c r="C40" s="2"/>
      <c r="D40" s="2"/>
      <c r="E40" s="2"/>
      <c r="F40" s="2"/>
      <c r="G40" s="2"/>
      <c r="H40" s="2"/>
      <c r="I40" s="3"/>
      <c r="J40" s="2"/>
    </row>
    <row r="41" spans="1:10" ht="9" customHeight="1" thickBot="1">
      <c r="A41" s="8"/>
      <c r="B41" s="40"/>
      <c r="C41" s="2"/>
      <c r="D41" s="2"/>
      <c r="E41" s="2"/>
      <c r="F41" s="2"/>
      <c r="G41" s="2"/>
      <c r="H41" s="2"/>
      <c r="I41" s="2"/>
      <c r="J41" s="2"/>
    </row>
    <row r="42" spans="1:10" ht="13.5" thickBot="1">
      <c r="A42" s="39" t="s">
        <v>60</v>
      </c>
      <c r="B42" s="38">
        <f>B43+B61+B63</f>
        <v>263525520</v>
      </c>
      <c r="C42" s="3"/>
      <c r="D42" s="2"/>
      <c r="E42" s="2"/>
      <c r="F42" s="2"/>
      <c r="G42" s="2"/>
      <c r="H42" s="2"/>
      <c r="I42" s="2"/>
      <c r="J42" s="2"/>
    </row>
    <row r="43" spans="1:10">
      <c r="A43" s="45" t="s">
        <v>59</v>
      </c>
      <c r="B43" s="54">
        <f>SUM(B44:B60)</f>
        <v>261366600</v>
      </c>
      <c r="C43" s="2"/>
      <c r="D43" s="2"/>
      <c r="E43" s="2"/>
      <c r="F43" s="2"/>
      <c r="G43" s="2"/>
      <c r="H43" s="2"/>
      <c r="I43" s="2"/>
      <c r="J43" s="2"/>
    </row>
    <row r="44" spans="1:10">
      <c r="A44" s="51" t="s">
        <v>58</v>
      </c>
      <c r="B44" s="53">
        <f>[2]kisértékű!D10</f>
        <v>3143972</v>
      </c>
      <c r="C44" s="2"/>
      <c r="D44" s="2"/>
      <c r="E44" s="2"/>
      <c r="F44" s="2"/>
      <c r="G44" s="2"/>
      <c r="H44" s="2"/>
      <c r="I44" s="2"/>
      <c r="J44" s="2"/>
    </row>
    <row r="45" spans="1:10">
      <c r="A45" s="51" t="s">
        <v>57</v>
      </c>
      <c r="B45" s="53">
        <f>365000*1.27</f>
        <v>463550</v>
      </c>
      <c r="C45" s="2"/>
      <c r="D45" s="2"/>
      <c r="E45" s="2"/>
      <c r="F45" s="2"/>
      <c r="G45" s="2"/>
      <c r="H45" s="2"/>
      <c r="I45" s="2"/>
      <c r="J45" s="2"/>
    </row>
    <row r="46" spans="1:10">
      <c r="A46" s="51" t="s">
        <v>56</v>
      </c>
      <c r="B46" s="53">
        <f>(800000+1100000)*1.27</f>
        <v>2413000</v>
      </c>
      <c r="C46" s="2"/>
      <c r="D46" s="2"/>
      <c r="E46" s="2"/>
      <c r="F46" s="2"/>
      <c r="G46" s="2"/>
      <c r="H46" s="2"/>
      <c r="I46" s="2"/>
      <c r="J46" s="2"/>
    </row>
    <row r="47" spans="1:10">
      <c r="A47" s="51" t="s">
        <v>55</v>
      </c>
      <c r="B47" s="42">
        <v>1500000</v>
      </c>
      <c r="C47" s="2"/>
      <c r="D47" s="2"/>
      <c r="E47" s="2"/>
      <c r="F47" s="2"/>
      <c r="G47" s="2"/>
      <c r="H47" s="2"/>
      <c r="I47" s="2"/>
      <c r="J47" s="2"/>
    </row>
    <row r="48" spans="1:10">
      <c r="A48" s="51" t="s">
        <v>54</v>
      </c>
      <c r="B48" s="42">
        <f>800000+67410</f>
        <v>867410</v>
      </c>
      <c r="C48" s="2"/>
      <c r="D48" s="2"/>
      <c r="E48" s="2"/>
      <c r="F48" s="2"/>
      <c r="G48" s="2"/>
      <c r="H48" s="2"/>
      <c r="I48" s="2"/>
    </row>
    <row r="49" spans="1:11">
      <c r="A49" s="51" t="s">
        <v>53</v>
      </c>
      <c r="B49" s="42">
        <v>635000</v>
      </c>
      <c r="C49" s="2"/>
      <c r="D49" s="2"/>
      <c r="E49" s="2"/>
      <c r="F49" s="2"/>
      <c r="G49" s="2"/>
      <c r="H49" s="2"/>
      <c r="I49" s="2"/>
      <c r="J49" s="2"/>
    </row>
    <row r="50" spans="1:11">
      <c r="A50" s="51" t="s">
        <v>52</v>
      </c>
      <c r="B50" s="42">
        <v>9952071</v>
      </c>
      <c r="C50" s="2"/>
      <c r="D50" s="2"/>
      <c r="E50" s="2"/>
      <c r="F50" s="2"/>
      <c r="G50" s="2"/>
      <c r="H50" s="2"/>
      <c r="I50" s="2"/>
      <c r="J50" s="47"/>
      <c r="K50" s="47"/>
    </row>
    <row r="51" spans="1:11">
      <c r="A51" s="51" t="s">
        <v>51</v>
      </c>
      <c r="B51" s="42">
        <v>1828400</v>
      </c>
      <c r="C51" s="2"/>
      <c r="D51" s="2"/>
      <c r="E51" s="2"/>
      <c r="F51" s="2"/>
      <c r="G51" s="2"/>
      <c r="H51" s="2"/>
      <c r="I51" s="2"/>
      <c r="J51" s="47"/>
      <c r="K51" s="47"/>
    </row>
    <row r="52" spans="1:11">
      <c r="A52" s="51" t="s">
        <v>50</v>
      </c>
      <c r="B52" s="42">
        <f>6010980+177800</f>
        <v>6188780</v>
      </c>
      <c r="C52" s="2"/>
      <c r="D52" s="2"/>
      <c r="E52" s="2"/>
      <c r="F52" s="2"/>
      <c r="G52" s="2"/>
      <c r="H52" s="2"/>
      <c r="I52" s="2"/>
      <c r="J52" s="47"/>
      <c r="K52" s="47"/>
    </row>
    <row r="53" spans="1:11">
      <c r="A53" s="51" t="s">
        <v>49</v>
      </c>
      <c r="B53" s="42">
        <f>-1778000+223795180</f>
        <v>222017180</v>
      </c>
      <c r="C53" s="2"/>
      <c r="D53" s="2"/>
      <c r="E53" s="2"/>
      <c r="F53" s="2"/>
      <c r="G53" s="2"/>
      <c r="H53" s="2"/>
      <c r="I53" s="2"/>
      <c r="J53" s="47"/>
      <c r="K53" s="47"/>
    </row>
    <row r="54" spans="1:11">
      <c r="A54" s="46" t="s">
        <v>48</v>
      </c>
      <c r="B54" s="42">
        <f>1483678+4240695</f>
        <v>5724373</v>
      </c>
      <c r="C54" s="2"/>
      <c r="D54" s="2"/>
      <c r="E54" s="2"/>
      <c r="F54" s="2"/>
      <c r="G54" s="2"/>
      <c r="H54" s="2"/>
      <c r="I54" s="2"/>
      <c r="J54" s="47"/>
      <c r="K54" s="47"/>
    </row>
    <row r="55" spans="1:11">
      <c r="A55" s="46" t="s">
        <v>47</v>
      </c>
      <c r="B55" s="42">
        <v>1123820</v>
      </c>
      <c r="C55" s="2"/>
      <c r="D55" s="2"/>
      <c r="E55" s="2"/>
      <c r="F55" s="2"/>
      <c r="G55" s="2"/>
      <c r="H55" s="2"/>
      <c r="I55" s="2"/>
      <c r="J55" s="47"/>
      <c r="K55" s="47"/>
    </row>
    <row r="56" spans="1:11">
      <c r="A56" s="46" t="s">
        <v>46</v>
      </c>
      <c r="B56" s="42">
        <f>1272729+2+38339</f>
        <v>1311070</v>
      </c>
      <c r="C56" s="2"/>
      <c r="D56" s="2"/>
      <c r="E56" s="2"/>
      <c r="F56" s="2"/>
      <c r="G56" s="2"/>
      <c r="H56" s="2"/>
      <c r="I56" s="2"/>
      <c r="J56" s="47"/>
      <c r="K56" s="47"/>
    </row>
    <row r="57" spans="1:11">
      <c r="A57" s="46" t="s">
        <v>45</v>
      </c>
      <c r="B57" s="42">
        <v>2539963</v>
      </c>
      <c r="C57" s="2"/>
      <c r="D57" s="2"/>
      <c r="E57" s="2"/>
      <c r="F57" s="2"/>
      <c r="G57" s="2"/>
      <c r="H57" s="2"/>
      <c r="I57" s="2"/>
      <c r="J57" s="47"/>
      <c r="K57" s="47"/>
    </row>
    <row r="58" spans="1:11">
      <c r="A58" s="46" t="s">
        <v>44</v>
      </c>
      <c r="B58" s="42">
        <v>1313485</v>
      </c>
      <c r="C58" s="2"/>
      <c r="D58" s="2"/>
      <c r="E58" s="2"/>
      <c r="F58" s="2"/>
      <c r="G58" s="2"/>
      <c r="H58" s="2"/>
      <c r="I58" s="2"/>
      <c r="J58" s="47"/>
      <c r="K58" s="47"/>
    </row>
    <row r="59" spans="1:11">
      <c r="A59" s="46" t="s">
        <v>43</v>
      </c>
      <c r="B59" s="42">
        <v>200000</v>
      </c>
      <c r="C59" s="2"/>
      <c r="D59" s="2"/>
      <c r="E59" s="2"/>
      <c r="F59" s="2"/>
      <c r="G59" s="2"/>
      <c r="H59" s="2"/>
      <c r="I59" s="2"/>
      <c r="J59" s="47"/>
      <c r="K59" s="47"/>
    </row>
    <row r="60" spans="1:11">
      <c r="A60" s="46" t="s">
        <v>42</v>
      </c>
      <c r="B60" s="42">
        <v>144526</v>
      </c>
      <c r="C60" s="2"/>
      <c r="D60" s="2"/>
      <c r="E60" s="2"/>
      <c r="F60" s="2"/>
      <c r="G60" s="2"/>
      <c r="H60" s="2"/>
      <c r="I60" s="2"/>
      <c r="J60" s="47"/>
      <c r="K60" s="47"/>
    </row>
    <row r="61" spans="1:11">
      <c r="A61" s="52" t="s">
        <v>41</v>
      </c>
      <c r="B61" s="44">
        <f>SUM(B62)</f>
        <v>1026120</v>
      </c>
      <c r="C61" s="2"/>
      <c r="D61" s="2"/>
      <c r="E61" s="2"/>
      <c r="F61" s="2"/>
      <c r="G61" s="2"/>
      <c r="H61" s="2"/>
      <c r="I61" s="2"/>
      <c r="J61" s="47"/>
      <c r="K61" s="47"/>
    </row>
    <row r="62" spans="1:11">
      <c r="A62" s="51" t="s">
        <v>40</v>
      </c>
      <c r="B62" s="42">
        <f>[2]kisértékű!D25</f>
        <v>1026120</v>
      </c>
      <c r="C62" s="2"/>
      <c r="D62" s="2"/>
      <c r="E62" s="2"/>
      <c r="F62" s="2"/>
      <c r="G62" s="2"/>
      <c r="H62" s="2"/>
      <c r="I62" s="2"/>
      <c r="J62" s="47"/>
      <c r="K62" s="47"/>
    </row>
    <row r="63" spans="1:11">
      <c r="A63" s="52" t="s">
        <v>39</v>
      </c>
      <c r="B63" s="44">
        <f>B64</f>
        <v>1132800</v>
      </c>
      <c r="C63" s="2"/>
      <c r="D63" s="2"/>
      <c r="E63" s="2"/>
      <c r="F63" s="2"/>
      <c r="G63" s="2"/>
      <c r="H63" s="2"/>
      <c r="I63" s="2"/>
      <c r="J63" s="47"/>
      <c r="K63" s="47"/>
    </row>
    <row r="64" spans="1:11">
      <c r="A64" s="51" t="s">
        <v>38</v>
      </c>
      <c r="B64" s="42">
        <f>[2]kisértékű!D31</f>
        <v>1132800</v>
      </c>
      <c r="C64" s="2"/>
      <c r="D64" s="2"/>
      <c r="E64" s="2"/>
      <c r="F64" s="2"/>
      <c r="G64" s="2"/>
      <c r="H64" s="2"/>
      <c r="I64" s="2"/>
      <c r="J64" s="47"/>
      <c r="K64" s="47"/>
    </row>
    <row r="65" spans="1:11" ht="9" customHeight="1" thickBot="1">
      <c r="A65" s="51"/>
      <c r="B65" s="42"/>
      <c r="C65" s="2"/>
      <c r="D65" s="2"/>
      <c r="E65" s="2"/>
      <c r="F65" s="2"/>
      <c r="G65" s="2"/>
      <c r="H65" s="2"/>
      <c r="I65" s="2"/>
      <c r="J65" s="47"/>
      <c r="K65" s="47"/>
    </row>
    <row r="66" spans="1:11" ht="13.5" thickBot="1">
      <c r="A66" s="50" t="s">
        <v>37</v>
      </c>
      <c r="B66" s="49">
        <f>B67+B74</f>
        <v>14540102</v>
      </c>
      <c r="C66" s="2"/>
      <c r="D66" s="2"/>
      <c r="E66" s="2"/>
      <c r="F66" s="2"/>
      <c r="G66" s="2"/>
      <c r="H66" s="2"/>
      <c r="I66" s="2"/>
      <c r="J66" s="47"/>
      <c r="K66" s="47"/>
    </row>
    <row r="67" spans="1:11">
      <c r="A67" s="45" t="s">
        <v>36</v>
      </c>
      <c r="B67" s="48">
        <f>SUM(B68:B73)</f>
        <v>14344552</v>
      </c>
      <c r="C67" s="2"/>
      <c r="D67" s="2"/>
      <c r="E67" s="2"/>
      <c r="F67" s="2"/>
      <c r="G67" s="2"/>
      <c r="H67" s="2"/>
      <c r="I67" s="2"/>
      <c r="J67" s="47"/>
      <c r="K67" s="47"/>
    </row>
    <row r="68" spans="1:11">
      <c r="A68" s="43" t="s">
        <v>35</v>
      </c>
      <c r="B68" s="42">
        <f>3204592+2188521</f>
        <v>5393113</v>
      </c>
      <c r="C68" s="2"/>
      <c r="D68" s="2"/>
      <c r="E68" s="2"/>
      <c r="F68" s="2"/>
      <c r="G68" s="2"/>
      <c r="H68" s="2"/>
      <c r="I68" s="2"/>
      <c r="J68" s="47"/>
      <c r="K68" s="47"/>
    </row>
    <row r="69" spans="1:11">
      <c r="A69" s="43" t="s">
        <v>34</v>
      </c>
      <c r="B69" s="42">
        <v>450000</v>
      </c>
      <c r="C69" s="2"/>
      <c r="D69" s="2"/>
      <c r="E69" s="2"/>
      <c r="F69" s="2"/>
      <c r="G69" s="2"/>
      <c r="H69" s="2"/>
      <c r="I69" s="2"/>
      <c r="J69" s="47"/>
      <c r="K69" s="47"/>
    </row>
    <row r="70" spans="1:11">
      <c r="A70" s="43" t="s">
        <v>33</v>
      </c>
      <c r="B70" s="42">
        <f>962133+100330+183100</f>
        <v>1245563</v>
      </c>
      <c r="C70" s="2"/>
      <c r="D70" s="2"/>
      <c r="E70" s="2"/>
      <c r="F70" s="2"/>
      <c r="G70" s="2"/>
      <c r="H70" s="2"/>
      <c r="I70" s="2"/>
      <c r="J70" s="2"/>
    </row>
    <row r="71" spans="1:11">
      <c r="A71" s="43" t="s">
        <v>32</v>
      </c>
      <c r="B71" s="42">
        <v>1000000</v>
      </c>
      <c r="C71" s="2"/>
      <c r="D71" s="2"/>
      <c r="E71" s="2"/>
      <c r="F71" s="2"/>
      <c r="G71" s="2"/>
      <c r="H71" s="2"/>
      <c r="I71" s="2"/>
      <c r="J71" s="2"/>
    </row>
    <row r="72" spans="1:11">
      <c r="A72" s="43" t="s">
        <v>31</v>
      </c>
      <c r="B72" s="42">
        <v>7476</v>
      </c>
      <c r="C72" s="2"/>
      <c r="D72" s="2"/>
      <c r="E72" s="2"/>
      <c r="F72" s="2"/>
      <c r="G72" s="2"/>
      <c r="H72" s="2"/>
      <c r="I72" s="2"/>
      <c r="J72" s="2"/>
    </row>
    <row r="73" spans="1:11">
      <c r="A73" s="46" t="s">
        <v>30</v>
      </c>
      <c r="B73" s="42">
        <v>6248400</v>
      </c>
      <c r="C73" s="2"/>
      <c r="D73" s="2"/>
      <c r="E73" s="2"/>
      <c r="F73" s="2"/>
      <c r="G73" s="2"/>
      <c r="H73" s="2"/>
      <c r="I73" s="2"/>
      <c r="J73" s="2"/>
    </row>
    <row r="74" spans="1:11">
      <c r="A74" s="45" t="s">
        <v>29</v>
      </c>
      <c r="B74" s="44">
        <f>B75</f>
        <v>195550</v>
      </c>
      <c r="C74" s="2"/>
      <c r="D74" s="2"/>
      <c r="E74" s="2"/>
      <c r="F74" s="2"/>
      <c r="G74" s="2"/>
      <c r="H74" s="2"/>
      <c r="I74" s="2"/>
      <c r="J74" s="2"/>
    </row>
    <row r="75" spans="1:11">
      <c r="A75" s="43" t="s">
        <v>28</v>
      </c>
      <c r="B75" s="42">
        <v>195550</v>
      </c>
      <c r="C75" s="2"/>
      <c r="D75" s="2"/>
      <c r="E75" s="2"/>
      <c r="F75" s="2"/>
      <c r="G75" s="2"/>
      <c r="H75" s="2"/>
      <c r="I75" s="2"/>
      <c r="J75" s="2"/>
    </row>
    <row r="76" spans="1:11" ht="13.5" thickBot="1">
      <c r="A76" s="41"/>
      <c r="B76" s="40"/>
      <c r="C76" s="2"/>
      <c r="D76" s="2"/>
      <c r="E76" s="2"/>
      <c r="F76" s="2"/>
      <c r="G76" s="2"/>
      <c r="H76" s="2"/>
      <c r="I76" s="2"/>
      <c r="J76" s="2"/>
    </row>
    <row r="77" spans="1:11" ht="13.5" thickBot="1">
      <c r="A77" s="39" t="s">
        <v>27</v>
      </c>
      <c r="B77" s="38">
        <f>B78+B79</f>
        <v>18024551</v>
      </c>
      <c r="C77" s="2"/>
      <c r="D77" s="2"/>
      <c r="E77" s="2"/>
      <c r="F77" s="2"/>
      <c r="G77" s="2"/>
      <c r="H77" s="2"/>
      <c r="I77" s="2"/>
      <c r="J77" s="2"/>
    </row>
    <row r="78" spans="1:11">
      <c r="A78" s="10" t="s">
        <v>26</v>
      </c>
      <c r="B78" s="24">
        <f>10000000-38844-70452+312420-1080000-1036205-5263-1000000-1000000-60000-357238-3946508-67410+8098160+1614100-123190-262534-45741-1000000-2539963+4987500+1868364-6248400-916504-27152-1127332-1164469-761516+10000000</f>
        <v>14001823</v>
      </c>
      <c r="C78" s="2"/>
      <c r="D78" s="2"/>
      <c r="E78" s="2"/>
      <c r="F78" s="2"/>
      <c r="G78" s="2"/>
      <c r="H78" s="2"/>
      <c r="I78" s="2"/>
    </row>
    <row r="79" spans="1:11">
      <c r="A79" s="10" t="s">
        <v>25</v>
      </c>
      <c r="B79" s="30">
        <f>8000000-1397000-635000-952071-962133-1010980+1778000-100330-1075182-7476-183100+568000</f>
        <v>4022728</v>
      </c>
      <c r="C79" s="2" t="s">
        <v>24</v>
      </c>
      <c r="D79" s="2"/>
      <c r="E79" s="2"/>
      <c r="F79" s="2"/>
      <c r="G79" s="2"/>
      <c r="H79" s="2"/>
      <c r="I79" s="2"/>
      <c r="J79" s="2"/>
    </row>
    <row r="80" spans="1:11" ht="13.5" thickBot="1">
      <c r="A80" s="2"/>
      <c r="B80" s="24"/>
      <c r="C80" s="2"/>
      <c r="D80" s="2"/>
      <c r="E80" s="2"/>
      <c r="F80" s="2"/>
      <c r="G80" s="2"/>
      <c r="H80" s="2"/>
      <c r="I80" s="2"/>
      <c r="J80" s="2"/>
    </row>
    <row r="81" spans="1:26" ht="13.5" thickBot="1">
      <c r="A81" s="12" t="s">
        <v>23</v>
      </c>
      <c r="B81" s="37">
        <f>B6+B40+B77</f>
        <v>1014703669.09</v>
      </c>
      <c r="C81" s="2"/>
      <c r="D81" s="2"/>
      <c r="E81" s="2"/>
      <c r="F81" s="2"/>
      <c r="G81" s="2"/>
      <c r="H81" s="2"/>
      <c r="I81" s="2"/>
      <c r="J81" s="2"/>
    </row>
    <row r="82" spans="1:26" ht="13.5" thickBot="1">
      <c r="A82" s="36"/>
      <c r="B82" s="35"/>
      <c r="C82" s="3"/>
      <c r="D82" s="2"/>
      <c r="E82" s="2"/>
      <c r="F82" s="2"/>
      <c r="G82" s="2"/>
      <c r="H82" s="2"/>
      <c r="I82" s="2"/>
      <c r="J82" s="2"/>
    </row>
    <row r="83" spans="1:26" ht="13.5" thickBot="1">
      <c r="A83" s="34" t="s">
        <v>22</v>
      </c>
      <c r="B83" s="33">
        <f>B84+B85+B86</f>
        <v>295000502</v>
      </c>
      <c r="C83" s="2"/>
      <c r="D83" s="2"/>
      <c r="E83" s="2"/>
      <c r="F83" s="2"/>
      <c r="G83" s="2"/>
      <c r="H83" s="2"/>
      <c r="I83" s="2"/>
      <c r="J83" s="2"/>
    </row>
    <row r="84" spans="1:26">
      <c r="A84" s="10" t="s">
        <v>21</v>
      </c>
      <c r="B84" s="32">
        <v>10168502</v>
      </c>
      <c r="C84" s="2"/>
      <c r="D84" s="2"/>
      <c r="E84" s="2"/>
      <c r="F84" s="2"/>
      <c r="G84" s="2"/>
      <c r="H84" s="2"/>
      <c r="I84" s="2"/>
      <c r="J84" s="2"/>
    </row>
    <row r="85" spans="1:26">
      <c r="A85" s="31" t="s">
        <v>20</v>
      </c>
      <c r="B85" s="30">
        <v>14832000</v>
      </c>
      <c r="C85" s="2"/>
      <c r="D85" s="2"/>
      <c r="E85" s="2"/>
      <c r="F85" s="2"/>
      <c r="G85" s="2"/>
      <c r="H85" s="2"/>
      <c r="I85" s="2"/>
      <c r="J85" s="2"/>
    </row>
    <row r="86" spans="1:26">
      <c r="A86" s="31" t="s">
        <v>19</v>
      </c>
      <c r="B86" s="30">
        <v>270000000</v>
      </c>
      <c r="C86" s="2"/>
      <c r="D86" s="2"/>
      <c r="E86" s="2"/>
      <c r="F86" s="2"/>
      <c r="G86" s="2"/>
      <c r="H86" s="2"/>
      <c r="I86" s="2"/>
      <c r="J86" s="2"/>
    </row>
    <row r="87" spans="1:26" ht="13.5" thickBot="1">
      <c r="A87" s="31"/>
      <c r="B87" s="30"/>
      <c r="C87" s="2"/>
      <c r="D87" s="2"/>
      <c r="E87" s="2"/>
      <c r="F87" s="2"/>
      <c r="G87" s="2"/>
      <c r="H87" s="2"/>
      <c r="I87" s="2"/>
      <c r="J87" s="2"/>
    </row>
    <row r="88" spans="1:26" ht="13.5" thickBot="1">
      <c r="A88" s="12" t="s">
        <v>18</v>
      </c>
      <c r="B88" s="29">
        <f>B81+B83</f>
        <v>1309704171.0900002</v>
      </c>
      <c r="C88" s="3" t="e">
        <f>B85+B84+#REF!+B79+B78+#REF!+B69+B68+B44+B45+B46+B47+B62+B64+B27+B28+B29+B30+B22+B21+B20+B19+B16+B15+B14+B13+B34+B35+B36+B37+B38</f>
        <v>#REF!</v>
      </c>
      <c r="D88" s="2"/>
      <c r="E88" s="2"/>
      <c r="F88" s="2"/>
      <c r="G88" s="2"/>
      <c r="H88" s="2"/>
      <c r="I88" s="2"/>
      <c r="J88" s="2"/>
      <c r="Z88" s="4"/>
    </row>
    <row r="89" spans="1:26">
      <c r="A89" s="28"/>
      <c r="B89" s="27"/>
      <c r="C89" s="3"/>
      <c r="D89" s="2"/>
      <c r="E89" s="2"/>
      <c r="F89" s="2"/>
      <c r="G89" s="2"/>
      <c r="H89" s="2"/>
      <c r="I89" s="2"/>
      <c r="J89" s="2"/>
      <c r="Z89" s="4"/>
    </row>
    <row r="90" spans="1:26">
      <c r="B90" s="27"/>
      <c r="C90" s="2"/>
      <c r="D90" s="2"/>
      <c r="E90" s="2"/>
      <c r="F90" s="2"/>
      <c r="G90" s="2"/>
      <c r="H90" s="2"/>
      <c r="I90" s="2"/>
      <c r="J90" s="2"/>
      <c r="Z90" s="4"/>
    </row>
    <row r="91" spans="1:26">
      <c r="A91" s="26" t="s">
        <v>17</v>
      </c>
      <c r="B91" s="2"/>
      <c r="C91" s="2"/>
      <c r="D91" s="2"/>
      <c r="E91" s="2"/>
      <c r="F91" s="2"/>
      <c r="G91" s="2"/>
      <c r="H91" s="2"/>
      <c r="I91" s="2"/>
      <c r="J91" s="2"/>
    </row>
    <row r="92" spans="1:26" ht="13.5" thickBot="1">
      <c r="A92" s="25"/>
      <c r="B92" s="25"/>
      <c r="C92" s="2"/>
      <c r="D92" s="2"/>
      <c r="E92" s="2"/>
      <c r="F92" s="2"/>
      <c r="G92" s="2"/>
      <c r="H92" s="2"/>
      <c r="I92" s="2"/>
      <c r="J92" s="2"/>
    </row>
    <row r="93" spans="1:26" ht="23.25" thickBot="1">
      <c r="A93" s="18" t="s">
        <v>16</v>
      </c>
      <c r="B93" s="22">
        <f>[1]bevételek!B78-kiadások!B6-kiadások!B77</f>
        <v>-50990183.090000033</v>
      </c>
      <c r="C93" s="2"/>
      <c r="D93" s="2"/>
      <c r="E93" s="2"/>
      <c r="F93" s="2"/>
      <c r="G93" s="2"/>
      <c r="H93" s="2"/>
      <c r="I93" s="2"/>
      <c r="J93" s="2"/>
    </row>
    <row r="94" spans="1:26">
      <c r="A94" s="20" t="s">
        <v>15</v>
      </c>
      <c r="B94" s="24">
        <f>[1]bevételek!B78</f>
        <v>685647864</v>
      </c>
      <c r="C94" s="2"/>
      <c r="D94" s="2"/>
      <c r="E94" s="2"/>
      <c r="F94" s="2"/>
      <c r="G94" s="2"/>
      <c r="H94" s="2"/>
      <c r="I94" s="2"/>
      <c r="J94" s="2"/>
    </row>
    <row r="95" spans="1:26" ht="14.25" customHeight="1" thickBot="1">
      <c r="A95" s="20" t="s">
        <v>14</v>
      </c>
      <c r="B95" s="19">
        <f>B6+B77</f>
        <v>736638047.09000003</v>
      </c>
      <c r="C95" s="2"/>
      <c r="D95" s="2"/>
      <c r="E95" s="2"/>
      <c r="F95" s="2"/>
      <c r="G95" s="2"/>
      <c r="H95" s="2"/>
      <c r="I95" s="2"/>
      <c r="J95" s="2"/>
    </row>
    <row r="96" spans="1:26" ht="23.25" thickBot="1">
      <c r="A96" s="23" t="s">
        <v>13</v>
      </c>
      <c r="B96" s="22">
        <f>B97-B98</f>
        <v>-42262442</v>
      </c>
      <c r="C96" s="2"/>
      <c r="D96" s="2"/>
      <c r="E96" s="2"/>
      <c r="F96" s="2"/>
      <c r="G96" s="2"/>
      <c r="H96" s="2"/>
      <c r="I96" s="2"/>
      <c r="J96" s="2"/>
    </row>
    <row r="97" spans="1:10">
      <c r="A97" s="20" t="s">
        <v>12</v>
      </c>
      <c r="B97" s="21">
        <f>[1]bevételek!B95</f>
        <v>235803180</v>
      </c>
      <c r="C97" s="2"/>
      <c r="D97" s="2"/>
      <c r="E97" s="2"/>
      <c r="F97" s="2"/>
      <c r="G97" s="2"/>
      <c r="H97" s="2"/>
      <c r="I97" s="2"/>
      <c r="J97" s="2"/>
    </row>
    <row r="98" spans="1:10" ht="13.5" thickBot="1">
      <c r="A98" s="20" t="s">
        <v>11</v>
      </c>
      <c r="B98" s="19">
        <f>B40</f>
        <v>278065622</v>
      </c>
      <c r="C98" s="2"/>
      <c r="D98" s="2"/>
      <c r="E98" s="2"/>
      <c r="F98" s="2"/>
      <c r="G98" s="2"/>
      <c r="H98" s="2"/>
      <c r="I98" s="2"/>
      <c r="J98" s="2"/>
    </row>
    <row r="99" spans="1:10" ht="23.25" thickBot="1">
      <c r="A99" s="18" t="s">
        <v>10</v>
      </c>
      <c r="B99" s="17">
        <f>B93+B96</f>
        <v>-93252625.090000033</v>
      </c>
      <c r="C99" s="2"/>
      <c r="D99" s="2"/>
      <c r="E99" s="2"/>
      <c r="F99" s="2"/>
      <c r="G99" s="2"/>
      <c r="H99" s="2"/>
      <c r="I99" s="2"/>
      <c r="J99" s="2"/>
    </row>
    <row r="100" spans="1:10" ht="13.5" thickBot="1">
      <c r="A100" s="16"/>
      <c r="B100" s="15"/>
      <c r="C100" s="2"/>
      <c r="D100" s="2"/>
      <c r="E100" s="2"/>
      <c r="F100" s="2"/>
      <c r="G100" s="2"/>
      <c r="H100" s="2"/>
      <c r="I100" s="2"/>
      <c r="J100" s="2"/>
    </row>
    <row r="101" spans="1:10" ht="13.5" thickBot="1">
      <c r="A101" s="14" t="s">
        <v>9</v>
      </c>
      <c r="B101" s="11">
        <f>[1]bevételek!B103</f>
        <v>73253127</v>
      </c>
      <c r="C101" s="2"/>
      <c r="D101" s="2"/>
      <c r="E101" s="2"/>
      <c r="F101" s="2"/>
      <c r="G101" s="2"/>
      <c r="H101" s="2"/>
      <c r="I101" s="3"/>
      <c r="J101" s="2"/>
    </row>
    <row r="102" spans="1:10" ht="13.5" thickBot="1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3.5" thickBot="1">
      <c r="A103" s="12" t="s">
        <v>8</v>
      </c>
      <c r="B103" s="11">
        <f>B104-B105</f>
        <v>34831498</v>
      </c>
      <c r="C103" s="2"/>
      <c r="D103" s="2"/>
      <c r="E103" s="2"/>
      <c r="F103" s="2"/>
      <c r="G103" s="2"/>
      <c r="H103" s="2"/>
      <c r="I103" s="2"/>
      <c r="J103" s="2"/>
    </row>
    <row r="104" spans="1:10">
      <c r="A104" s="10" t="s">
        <v>7</v>
      </c>
      <c r="B104" s="13">
        <f>[1]bevételek!B99</f>
        <v>315000000</v>
      </c>
      <c r="C104" s="2"/>
      <c r="D104" s="2"/>
      <c r="E104" s="2"/>
      <c r="F104" s="2"/>
      <c r="G104" s="2"/>
      <c r="H104" s="2"/>
      <c r="I104" s="2"/>
      <c r="J104" s="2"/>
    </row>
    <row r="105" spans="1:10">
      <c r="A105" s="10" t="s">
        <v>6</v>
      </c>
      <c r="B105" s="13">
        <f>B84+B86</f>
        <v>280168502</v>
      </c>
      <c r="C105" s="2"/>
      <c r="D105" s="2"/>
      <c r="E105" s="2"/>
      <c r="F105" s="2"/>
      <c r="G105" s="2"/>
      <c r="H105" s="2"/>
      <c r="I105" s="2"/>
      <c r="J105" s="2"/>
    </row>
    <row r="106" spans="1:10" ht="13.5" thickBot="1">
      <c r="A106" s="10"/>
      <c r="B106" s="13"/>
      <c r="C106" s="2"/>
      <c r="D106" s="2"/>
      <c r="E106" s="2"/>
      <c r="F106" s="2"/>
      <c r="G106" s="2"/>
      <c r="H106" s="2"/>
      <c r="I106" s="2"/>
      <c r="J106" s="2"/>
    </row>
    <row r="107" spans="1:10" ht="13.5" thickBot="1">
      <c r="A107" s="12" t="s">
        <v>5</v>
      </c>
      <c r="B107" s="11">
        <f>B108-B109</f>
        <v>-14832000</v>
      </c>
      <c r="C107" s="2"/>
      <c r="D107" s="2"/>
      <c r="E107" s="2"/>
      <c r="F107" s="2"/>
      <c r="G107" s="2"/>
      <c r="H107" s="2"/>
      <c r="I107" s="2"/>
      <c r="J107" s="2"/>
    </row>
    <row r="108" spans="1:10">
      <c r="A108" s="10" t="s">
        <v>4</v>
      </c>
      <c r="B108" s="9">
        <v>0</v>
      </c>
      <c r="C108" s="2"/>
      <c r="D108" s="2"/>
      <c r="E108" s="2"/>
      <c r="F108" s="2"/>
      <c r="G108" s="2"/>
      <c r="H108" s="2"/>
      <c r="I108" s="2"/>
      <c r="J108" s="2"/>
    </row>
    <row r="109" spans="1:10" ht="13.5" thickBot="1">
      <c r="A109" s="8" t="s">
        <v>3</v>
      </c>
      <c r="B109" s="7">
        <f>B85</f>
        <v>14832000</v>
      </c>
      <c r="C109" s="3"/>
      <c r="D109" s="2"/>
      <c r="E109" s="2"/>
      <c r="F109" s="2"/>
      <c r="G109" s="2"/>
      <c r="H109" s="2"/>
      <c r="I109" s="2"/>
      <c r="J109" s="2"/>
    </row>
    <row r="110" spans="1:10" ht="26.25" customHeight="1" thickBot="1">
      <c r="A110" s="6" t="s">
        <v>2</v>
      </c>
      <c r="B110" s="5">
        <f>B101+B103+B107</f>
        <v>93252625</v>
      </c>
      <c r="C110" s="2"/>
      <c r="D110" s="2"/>
      <c r="E110" s="2"/>
      <c r="F110" s="2"/>
      <c r="G110" s="2"/>
      <c r="H110" s="2"/>
      <c r="I110" s="4" t="s">
        <v>1</v>
      </c>
      <c r="J110" s="2"/>
    </row>
    <row r="111" spans="1:10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idden="1">
      <c r="A112" s="2" t="s">
        <v>0</v>
      </c>
      <c r="B112" s="3">
        <f>B99+B110</f>
        <v>-9.0000033378601074E-2</v>
      </c>
      <c r="C112" s="2"/>
      <c r="D112" s="2"/>
      <c r="E112" s="2"/>
      <c r="F112" s="2"/>
      <c r="G112" s="2"/>
      <c r="H112" s="2"/>
      <c r="I112" s="2"/>
      <c r="J112" s="2"/>
    </row>
    <row r="113" spans="1:10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>
      <c r="A114" s="2"/>
      <c r="B114" s="3"/>
      <c r="C114" s="2"/>
      <c r="D114" s="2"/>
      <c r="E114" s="2"/>
      <c r="F114" s="2"/>
      <c r="G114" s="2"/>
      <c r="H114" s="2"/>
      <c r="I114" s="2"/>
      <c r="J114" s="2"/>
    </row>
    <row r="115" spans="1:10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>
      <c r="A116" s="2"/>
      <c r="B116" s="2"/>
    </row>
    <row r="117" spans="1:10">
      <c r="A117" s="2"/>
      <c r="B117" s="2"/>
    </row>
    <row r="118" spans="1:10">
      <c r="A118" s="2"/>
      <c r="B118" s="2"/>
    </row>
    <row r="119" spans="1:10">
      <c r="A119" s="2"/>
      <c r="B119" s="2"/>
    </row>
    <row r="120" spans="1:10">
      <c r="A120" s="2"/>
      <c r="B120" s="2"/>
    </row>
    <row r="121" spans="1:10">
      <c r="A121" s="2"/>
      <c r="B121" s="2"/>
    </row>
    <row r="122" spans="1:10">
      <c r="A122" s="2"/>
      <c r="B122" s="2"/>
    </row>
    <row r="123" spans="1:10">
      <c r="A123" s="2"/>
      <c r="B123" s="2"/>
    </row>
    <row r="124" spans="1:10">
      <c r="A124" s="2"/>
      <c r="B124" s="2"/>
    </row>
    <row r="125" spans="1:10">
      <c r="A125" s="2"/>
      <c r="B125" s="2"/>
    </row>
    <row r="126" spans="1:10">
      <c r="A126" s="2"/>
      <c r="B126" s="2"/>
    </row>
    <row r="127" spans="1:10">
      <c r="A127" s="2"/>
      <c r="B127" s="2"/>
    </row>
    <row r="128" spans="1:10">
      <c r="A128" s="2"/>
      <c r="B128" s="2"/>
    </row>
    <row r="129" spans="1:2">
      <c r="A129" s="2"/>
      <c r="B129" s="2"/>
    </row>
    <row r="130" spans="1:2">
      <c r="A130" s="2"/>
      <c r="B130" s="2"/>
    </row>
    <row r="131" spans="1:2">
      <c r="A131" s="2"/>
      <c r="B131" s="2"/>
    </row>
    <row r="132" spans="1:2">
      <c r="A132" s="2"/>
      <c r="B132" s="2"/>
    </row>
    <row r="133" spans="1:2">
      <c r="A133" s="2"/>
      <c r="B133" s="2"/>
    </row>
    <row r="134" spans="1:2">
      <c r="A134" s="2"/>
      <c r="B134" s="2"/>
    </row>
    <row r="135" spans="1:2">
      <c r="A135" s="2"/>
      <c r="B135" s="2"/>
    </row>
    <row r="136" spans="1:2">
      <c r="A136" s="2"/>
      <c r="B136" s="2"/>
    </row>
    <row r="137" spans="1:2">
      <c r="A137" s="2"/>
      <c r="B137" s="2"/>
    </row>
    <row r="138" spans="1:2">
      <c r="A138" s="2"/>
      <c r="B138" s="2"/>
    </row>
    <row r="139" spans="1:2">
      <c r="A139" s="2"/>
      <c r="B139" s="2"/>
    </row>
    <row r="140" spans="1:2">
      <c r="A140" s="2"/>
      <c r="B140" s="2"/>
    </row>
    <row r="141" spans="1:2">
      <c r="A141" s="2"/>
      <c r="B141" s="2"/>
    </row>
    <row r="142" spans="1:2">
      <c r="A142" s="2"/>
      <c r="B142" s="2"/>
    </row>
    <row r="143" spans="1:2">
      <c r="A143" s="2"/>
      <c r="B143" s="2"/>
    </row>
    <row r="144" spans="1:2">
      <c r="A144" s="2"/>
      <c r="B144" s="2"/>
    </row>
    <row r="145" spans="1:2">
      <c r="A145" s="2"/>
      <c r="B145" s="2"/>
    </row>
    <row r="146" spans="1:2">
      <c r="A146" s="2"/>
      <c r="B146" s="2"/>
    </row>
    <row r="147" spans="1:2">
      <c r="A147" s="2"/>
      <c r="B147" s="2"/>
    </row>
    <row r="148" spans="1:2">
      <c r="A148" s="2"/>
      <c r="B148" s="2"/>
    </row>
    <row r="149" spans="1:2">
      <c r="A149" s="2"/>
      <c r="B149" s="2"/>
    </row>
    <row r="150" spans="1:2">
      <c r="A150" s="1"/>
      <c r="B150" s="1"/>
    </row>
    <row r="151" spans="1:2">
      <c r="A151" s="1"/>
      <c r="B151" s="1"/>
    </row>
    <row r="152" spans="1:2">
      <c r="A152" s="1"/>
      <c r="B152" s="1"/>
    </row>
    <row r="153" spans="1:2">
      <c r="A153" s="1"/>
      <c r="B153" s="1"/>
    </row>
    <row r="154" spans="1:2">
      <c r="A154" s="1"/>
      <c r="B154" s="1"/>
    </row>
    <row r="155" spans="1:2">
      <c r="A155" s="1"/>
      <c r="B155" s="1"/>
    </row>
    <row r="156" spans="1:2">
      <c r="A156" s="1"/>
      <c r="B156" s="1"/>
    </row>
    <row r="157" spans="1:2">
      <c r="A157" s="1"/>
      <c r="B157" s="1"/>
    </row>
    <row r="158" spans="1:2">
      <c r="A158" s="1"/>
      <c r="B158" s="1"/>
    </row>
    <row r="159" spans="1:2">
      <c r="A159" s="1"/>
      <c r="B159" s="1"/>
    </row>
    <row r="160" spans="1:2">
      <c r="A160" s="1"/>
      <c r="B160" s="1"/>
    </row>
    <row r="161" spans="1:2">
      <c r="A161" s="1"/>
      <c r="B161" s="1"/>
    </row>
    <row r="162" spans="1:2">
      <c r="A162" s="1"/>
      <c r="B162" s="1"/>
    </row>
    <row r="163" spans="1:2">
      <c r="A163" s="1"/>
      <c r="B163" s="1"/>
    </row>
    <row r="164" spans="1:2">
      <c r="A164" s="1"/>
      <c r="B164" s="1"/>
    </row>
    <row r="165" spans="1:2">
      <c r="A165" s="1"/>
      <c r="B165" s="1"/>
    </row>
    <row r="166" spans="1:2">
      <c r="A166" s="1"/>
      <c r="B166" s="1"/>
    </row>
    <row r="167" spans="1:2">
      <c r="A167" s="1"/>
      <c r="B167" s="1"/>
    </row>
    <row r="168" spans="1:2">
      <c r="A168" s="1"/>
      <c r="B168" s="1"/>
    </row>
    <row r="169" spans="1:2">
      <c r="A169" s="1"/>
      <c r="B169" s="1"/>
    </row>
    <row r="170" spans="1:2">
      <c r="A170" s="1"/>
      <c r="B170" s="1"/>
    </row>
    <row r="171" spans="1:2">
      <c r="A171" s="1"/>
      <c r="B171" s="1"/>
    </row>
    <row r="172" spans="1:2">
      <c r="A172" s="1"/>
      <c r="B172" s="1"/>
    </row>
    <row r="173" spans="1:2">
      <c r="A173" s="1"/>
      <c r="B173" s="1"/>
    </row>
    <row r="174" spans="1:2">
      <c r="A174" s="1"/>
      <c r="B174" s="1"/>
    </row>
    <row r="175" spans="1:2">
      <c r="A175" s="1"/>
      <c r="B175" s="1"/>
    </row>
    <row r="176" spans="1:2">
      <c r="A176" s="1"/>
      <c r="B176" s="1"/>
    </row>
    <row r="177" spans="1:2">
      <c r="A177" s="1"/>
      <c r="B177" s="1"/>
    </row>
    <row r="178" spans="1:2">
      <c r="A178" s="1"/>
      <c r="B178" s="1"/>
    </row>
    <row r="179" spans="1:2">
      <c r="A179" s="1"/>
      <c r="B179" s="1"/>
    </row>
    <row r="180" spans="1:2">
      <c r="A180" s="1"/>
      <c r="B180" s="1"/>
    </row>
    <row r="181" spans="1:2">
      <c r="A181" s="1"/>
      <c r="B181" s="1"/>
    </row>
    <row r="182" spans="1:2">
      <c r="A182" s="1"/>
      <c r="B182" s="1"/>
    </row>
    <row r="183" spans="1:2">
      <c r="A183" s="1"/>
      <c r="B183" s="1"/>
    </row>
    <row r="184" spans="1:2">
      <c r="A184" s="1"/>
      <c r="B184" s="1"/>
    </row>
    <row r="185" spans="1:2">
      <c r="A185" s="1"/>
      <c r="B185" s="1"/>
    </row>
    <row r="186" spans="1:2">
      <c r="A186" s="1"/>
      <c r="B186" s="1"/>
    </row>
    <row r="187" spans="1:2">
      <c r="A187" s="1"/>
      <c r="B187" s="1"/>
    </row>
    <row r="188" spans="1:2">
      <c r="A188" s="1"/>
      <c r="B188" s="1"/>
    </row>
    <row r="189" spans="1:2">
      <c r="A189" s="1"/>
      <c r="B189" s="1"/>
    </row>
    <row r="190" spans="1:2">
      <c r="A190" s="1"/>
      <c r="B190" s="1"/>
    </row>
    <row r="191" spans="1:2">
      <c r="A191" s="1"/>
      <c r="B191" s="1"/>
    </row>
    <row r="192" spans="1:2">
      <c r="A192" s="1"/>
      <c r="B192" s="1"/>
    </row>
    <row r="193" spans="1:2">
      <c r="A193" s="1"/>
      <c r="B193" s="1"/>
    </row>
    <row r="194" spans="1:2">
      <c r="A194" s="1"/>
      <c r="B194" s="1"/>
    </row>
    <row r="195" spans="1:2">
      <c r="A195" s="1"/>
      <c r="B195" s="1"/>
    </row>
    <row r="196" spans="1:2">
      <c r="A196" s="1"/>
      <c r="B196" s="1"/>
    </row>
    <row r="197" spans="1:2">
      <c r="A197" s="1"/>
      <c r="B197" s="1"/>
    </row>
    <row r="198" spans="1:2">
      <c r="A198" s="1"/>
      <c r="B198" s="1"/>
    </row>
    <row r="199" spans="1:2">
      <c r="A199" s="1"/>
      <c r="B199" s="1"/>
    </row>
    <row r="200" spans="1:2">
      <c r="A200" s="1"/>
      <c r="B200" s="1"/>
    </row>
    <row r="201" spans="1:2">
      <c r="A201" s="1"/>
      <c r="B201" s="1"/>
    </row>
    <row r="202" spans="1:2">
      <c r="A202" s="1"/>
      <c r="B202" s="1"/>
    </row>
    <row r="203" spans="1:2">
      <c r="A203" s="1"/>
      <c r="B203" s="1"/>
    </row>
    <row r="204" spans="1:2">
      <c r="A204" s="1"/>
      <c r="B204" s="1"/>
    </row>
    <row r="205" spans="1:2">
      <c r="A205" s="1"/>
      <c r="B205" s="1"/>
    </row>
    <row r="206" spans="1:2">
      <c r="A206" s="1"/>
      <c r="B206" s="1"/>
    </row>
    <row r="207" spans="1:2">
      <c r="A207" s="1"/>
      <c r="B207" s="1"/>
    </row>
    <row r="208" spans="1:2">
      <c r="A208" s="1"/>
      <c r="B208" s="1"/>
    </row>
    <row r="209" spans="1:2">
      <c r="A209" s="1"/>
      <c r="B209" s="1"/>
    </row>
    <row r="210" spans="1:2">
      <c r="A210" s="1"/>
      <c r="B210" s="1"/>
    </row>
    <row r="211" spans="1:2">
      <c r="A211" s="1"/>
      <c r="B211" s="1"/>
    </row>
    <row r="212" spans="1:2">
      <c r="A212" s="1"/>
      <c r="B212" s="1"/>
    </row>
    <row r="213" spans="1:2">
      <c r="A213" s="1"/>
      <c r="B213" s="1"/>
    </row>
    <row r="214" spans="1:2">
      <c r="A214" s="1"/>
      <c r="B214" s="1"/>
    </row>
    <row r="215" spans="1:2">
      <c r="A215" s="1"/>
      <c r="B215" s="1"/>
    </row>
    <row r="216" spans="1:2">
      <c r="A216" s="1"/>
      <c r="B216" s="1"/>
    </row>
    <row r="217" spans="1:2">
      <c r="A217" s="1"/>
      <c r="B217" s="1"/>
    </row>
    <row r="218" spans="1:2">
      <c r="A218" s="1"/>
      <c r="B218" s="1"/>
    </row>
    <row r="219" spans="1:2">
      <c r="A219" s="1"/>
      <c r="B219" s="1"/>
    </row>
    <row r="220" spans="1:2">
      <c r="A220" s="1"/>
      <c r="B220" s="1"/>
    </row>
    <row r="221" spans="1:2">
      <c r="A221" s="1"/>
      <c r="B221" s="1"/>
    </row>
    <row r="222" spans="1:2">
      <c r="A222" s="1"/>
      <c r="B222" s="1"/>
    </row>
    <row r="223" spans="1:2">
      <c r="A223" s="1"/>
      <c r="B223" s="1"/>
    </row>
    <row r="224" spans="1:2">
      <c r="A224" s="1"/>
      <c r="B224" s="1"/>
    </row>
    <row r="225" spans="1:2">
      <c r="A225" s="1"/>
      <c r="B225" s="1"/>
    </row>
    <row r="226" spans="1:2">
      <c r="A226" s="1"/>
      <c r="B226" s="1"/>
    </row>
    <row r="227" spans="1:2">
      <c r="A227" s="1"/>
      <c r="B227" s="1"/>
    </row>
    <row r="228" spans="1:2">
      <c r="A228" s="1"/>
      <c r="B228" s="1"/>
    </row>
    <row r="229" spans="1:2">
      <c r="A229" s="1"/>
      <c r="B229" s="1"/>
    </row>
    <row r="230" spans="1:2">
      <c r="A230" s="1"/>
      <c r="B230" s="1"/>
    </row>
    <row r="231" spans="1:2">
      <c r="A231" s="1"/>
      <c r="B231" s="1"/>
    </row>
    <row r="232" spans="1:2">
      <c r="A232" s="1"/>
      <c r="B232" s="1"/>
    </row>
    <row r="233" spans="1:2">
      <c r="A233" s="1"/>
      <c r="B233" s="1"/>
    </row>
    <row r="234" spans="1:2">
      <c r="A234" s="1"/>
      <c r="B234" s="1"/>
    </row>
    <row r="235" spans="1:2">
      <c r="A235" s="1"/>
      <c r="B235" s="1"/>
    </row>
    <row r="236" spans="1:2">
      <c r="A236" s="1"/>
      <c r="B236" s="1"/>
    </row>
    <row r="237" spans="1:2">
      <c r="A237" s="1"/>
      <c r="B237" s="1"/>
    </row>
    <row r="238" spans="1:2">
      <c r="A238" s="1"/>
      <c r="B238" s="1"/>
    </row>
    <row r="239" spans="1:2">
      <c r="A239" s="1"/>
      <c r="B239" s="1"/>
    </row>
    <row r="240" spans="1:2">
      <c r="A240" s="1"/>
      <c r="B240" s="1"/>
    </row>
    <row r="241" spans="1:2">
      <c r="A241" s="1"/>
      <c r="B241" s="1"/>
    </row>
    <row r="242" spans="1:2">
      <c r="A242" s="1"/>
      <c r="B242" s="1"/>
    </row>
    <row r="243" spans="1:2">
      <c r="A243" s="1"/>
      <c r="B243" s="1"/>
    </row>
    <row r="244" spans="1:2">
      <c r="A244" s="1"/>
      <c r="B244" s="1"/>
    </row>
    <row r="245" spans="1:2">
      <c r="A245" s="1"/>
      <c r="B245" s="1"/>
    </row>
    <row r="246" spans="1:2">
      <c r="A246" s="1"/>
      <c r="B246" s="1"/>
    </row>
    <row r="247" spans="1:2">
      <c r="A247" s="1"/>
      <c r="B247" s="1"/>
    </row>
    <row r="248" spans="1:2">
      <c r="A248" s="1"/>
      <c r="B248" s="1"/>
    </row>
    <row r="249" spans="1:2">
      <c r="A249" s="1"/>
      <c r="B249" s="1"/>
    </row>
    <row r="250" spans="1:2">
      <c r="A250" s="1"/>
      <c r="B250" s="1"/>
    </row>
    <row r="251" spans="1:2">
      <c r="A251" s="1"/>
      <c r="B251" s="1"/>
    </row>
    <row r="252" spans="1:2">
      <c r="A252" s="1"/>
      <c r="B252" s="1"/>
    </row>
    <row r="253" spans="1:2">
      <c r="A253" s="1"/>
      <c r="B253" s="1"/>
    </row>
    <row r="254" spans="1:2">
      <c r="A254" s="1"/>
      <c r="B254" s="1"/>
    </row>
    <row r="255" spans="1:2">
      <c r="A255" s="1"/>
      <c r="B255" s="1"/>
    </row>
    <row r="256" spans="1:2">
      <c r="A256" s="1"/>
      <c r="B256" s="1"/>
    </row>
    <row r="257" spans="1:2">
      <c r="A257" s="1"/>
      <c r="B257" s="1"/>
    </row>
    <row r="258" spans="1:2">
      <c r="A258" s="1"/>
      <c r="B258" s="1"/>
    </row>
    <row r="259" spans="1:2">
      <c r="A259" s="1"/>
      <c r="B259" s="1"/>
    </row>
    <row r="260" spans="1:2">
      <c r="A260" s="1"/>
      <c r="B260" s="1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  <row r="300" spans="1:2">
      <c r="A300" s="1"/>
      <c r="B300" s="1"/>
    </row>
    <row r="301" spans="1:2">
      <c r="A301" s="1"/>
      <c r="B301" s="1"/>
    </row>
    <row r="302" spans="1:2">
      <c r="A302" s="1"/>
      <c r="B302" s="1"/>
    </row>
    <row r="303" spans="1:2">
      <c r="A303" s="1"/>
      <c r="B303" s="1"/>
    </row>
    <row r="304" spans="1:2">
      <c r="A304" s="1"/>
      <c r="B304" s="1"/>
    </row>
    <row r="305" spans="1:2">
      <c r="A305" s="1"/>
      <c r="B305" s="1"/>
    </row>
    <row r="306" spans="1:2">
      <c r="A306" s="1"/>
      <c r="B306" s="1"/>
    </row>
    <row r="307" spans="1:2">
      <c r="A307" s="1"/>
      <c r="B307" s="1"/>
    </row>
    <row r="308" spans="1:2">
      <c r="A308" s="1"/>
      <c r="B308" s="1"/>
    </row>
    <row r="309" spans="1:2">
      <c r="A309" s="1"/>
      <c r="B309" s="1"/>
    </row>
    <row r="310" spans="1:2">
      <c r="A310" s="1"/>
      <c r="B310" s="1"/>
    </row>
    <row r="311" spans="1:2">
      <c r="A311" s="1"/>
      <c r="B311" s="1"/>
    </row>
    <row r="312" spans="1:2">
      <c r="A312" s="1"/>
      <c r="B312" s="1"/>
    </row>
    <row r="313" spans="1:2">
      <c r="A313" s="1"/>
      <c r="B313" s="1"/>
    </row>
    <row r="314" spans="1:2">
      <c r="A314" s="1"/>
      <c r="B314" s="1"/>
    </row>
    <row r="315" spans="1:2">
      <c r="A315" s="1"/>
      <c r="B315" s="1"/>
    </row>
    <row r="316" spans="1:2">
      <c r="A316" s="1"/>
      <c r="B316" s="1"/>
    </row>
    <row r="317" spans="1:2">
      <c r="A317" s="1"/>
      <c r="B317" s="1"/>
    </row>
    <row r="318" spans="1:2">
      <c r="A318" s="1"/>
      <c r="B318" s="1"/>
    </row>
    <row r="319" spans="1:2">
      <c r="A319" s="1"/>
      <c r="B319" s="1"/>
    </row>
    <row r="320" spans="1:2">
      <c r="A320" s="1"/>
      <c r="B320" s="1"/>
    </row>
    <row r="321" spans="1:2">
      <c r="A321" s="1"/>
      <c r="B321" s="1"/>
    </row>
    <row r="322" spans="1:2">
      <c r="A322" s="1"/>
      <c r="B322" s="1"/>
    </row>
    <row r="323" spans="1:2">
      <c r="A323" s="1"/>
      <c r="B323" s="1"/>
    </row>
    <row r="324" spans="1:2">
      <c r="A324" s="1"/>
      <c r="B324" s="1"/>
    </row>
    <row r="325" spans="1:2">
      <c r="A325" s="1"/>
      <c r="B325" s="1"/>
    </row>
    <row r="326" spans="1:2">
      <c r="A326" s="1"/>
      <c r="B326" s="1"/>
    </row>
    <row r="327" spans="1:2">
      <c r="A327" s="1"/>
      <c r="B327" s="1"/>
    </row>
    <row r="328" spans="1:2">
      <c r="A328" s="1"/>
      <c r="B328" s="1"/>
    </row>
    <row r="329" spans="1:2">
      <c r="A329" s="1"/>
      <c r="B329" s="1"/>
    </row>
    <row r="330" spans="1:2">
      <c r="A330" s="1"/>
      <c r="B330" s="1"/>
    </row>
    <row r="331" spans="1:2">
      <c r="A331" s="1"/>
      <c r="B331" s="1"/>
    </row>
    <row r="332" spans="1:2">
      <c r="A332" s="1"/>
      <c r="B332" s="1"/>
    </row>
    <row r="333" spans="1:2">
      <c r="A333" s="1"/>
      <c r="B333" s="1"/>
    </row>
    <row r="334" spans="1:2">
      <c r="A334" s="1"/>
      <c r="B334" s="1"/>
    </row>
    <row r="335" spans="1:2">
      <c r="A335" s="1"/>
      <c r="B335" s="1"/>
    </row>
    <row r="336" spans="1:2">
      <c r="A336" s="1"/>
      <c r="B336" s="1"/>
    </row>
    <row r="337" spans="1:2">
      <c r="A337" s="1"/>
      <c r="B337" s="1"/>
    </row>
    <row r="338" spans="1:2">
      <c r="A338" s="1"/>
      <c r="B338" s="1"/>
    </row>
    <row r="339" spans="1:2">
      <c r="A339" s="1"/>
      <c r="B339" s="1"/>
    </row>
    <row r="340" spans="1:2">
      <c r="A340" s="1"/>
      <c r="B340" s="1"/>
    </row>
    <row r="341" spans="1:2">
      <c r="A341" s="1"/>
      <c r="B341" s="1"/>
    </row>
    <row r="342" spans="1:2">
      <c r="A342" s="1"/>
      <c r="B342" s="1"/>
    </row>
  </sheetData>
  <mergeCells count="3">
    <mergeCell ref="A4:B4"/>
    <mergeCell ref="A2:B2"/>
    <mergeCell ref="A1:B1"/>
  </mergeCells>
  <printOptions gridLines="1"/>
  <pageMargins left="0.78740157480314965" right="0.78740157480314965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siemens</dc:creator>
  <cp:lastModifiedBy>Fujitsu siemens</cp:lastModifiedBy>
  <dcterms:created xsi:type="dcterms:W3CDTF">2017-11-08T11:42:01Z</dcterms:created>
  <dcterms:modified xsi:type="dcterms:W3CDTF">2017-11-08T11:42:18Z</dcterms:modified>
</cp:coreProperties>
</file>