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 s="1"/>
  <c r="C49" i="1"/>
  <c r="C48" i="1"/>
  <c r="C47" i="1"/>
  <c r="C46" i="1" s="1"/>
  <c r="C58" i="1" s="1"/>
  <c r="C41" i="1"/>
  <c r="C38" i="1"/>
  <c r="C31" i="1"/>
  <c r="C29" i="1"/>
  <c r="C26" i="1"/>
  <c r="C24" i="1"/>
  <c r="C23" i="1"/>
  <c r="C20" i="1" s="1"/>
  <c r="C13" i="1"/>
  <c r="C10" i="1"/>
  <c r="C8" i="1"/>
  <c r="C37" i="1" s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<sst xmlns="http://schemas.openxmlformats.org/spreadsheetml/2006/main" count="116" uniqueCount="101">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</sst>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166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92D050"/>
  </sheetPr>
  <dimension ref="A1:E64"/>
  <sheetViews>
    <sheetView tabSelected="1" view="pageLayout" zoomScaleNormal="145" workbookViewId="0">
      <selection activeCell="C7" sqref="C7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3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182643254</v>
      </c>
    </row>
    <row r="9" spans="1:3" s="28" customFormat="1" ht="12" customHeight="1" x14ac:dyDescent="0.2">
      <c r="A9" s="29" t="s">
        <v>15</v>
      </c>
      <c r="B9" s="30" t="s">
        <v>16</v>
      </c>
      <c r="C9" s="31">
        <v>132900</v>
      </c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>
        <v>647454</v>
      </c>
    </row>
    <row r="20" spans="1:3" s="28" customFormat="1" ht="12" customHeight="1" thickBot="1" x14ac:dyDescent="0.25">
      <c r="A20" s="19" t="s">
        <v>37</v>
      </c>
      <c r="B20" s="26" t="s">
        <v>38</v>
      </c>
      <c r="C20" s="39">
        <f>SUM(C21:C23)</f>
        <v>82269881</v>
      </c>
    </row>
    <row r="21" spans="1:3" s="37" customFormat="1" ht="12" customHeight="1" x14ac:dyDescent="0.2">
      <c r="A21" s="32" t="s">
        <v>39</v>
      </c>
      <c r="B21" s="40" t="s">
        <v>40</v>
      </c>
      <c r="C21" s="41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2">
        <f>22754943+1659858+68521580-10878000+211500</f>
        <v>82269881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2">
        <f>754943+1659858+68521580+211500</f>
        <v>71147881</v>
      </c>
    </row>
    <row r="25" spans="1:3" s="37" customFormat="1" ht="12" customHeight="1" thickBot="1" x14ac:dyDescent="0.25">
      <c r="A25" s="43" t="s">
        <v>47</v>
      </c>
      <c r="B25" s="44" t="s">
        <v>48</v>
      </c>
      <c r="C25" s="45"/>
    </row>
    <row r="26" spans="1:3" s="37" customFormat="1" ht="12" customHeight="1" thickBot="1" x14ac:dyDescent="0.25">
      <c r="A26" s="43" t="s">
        <v>49</v>
      </c>
      <c r="B26" s="44" t="s">
        <v>50</v>
      </c>
      <c r="C26" s="39">
        <f>+C27+C28+C29</f>
        <v>14325200</v>
      </c>
    </row>
    <row r="27" spans="1:3" s="37" customFormat="1" ht="12" customHeight="1" x14ac:dyDescent="0.2">
      <c r="A27" s="46" t="s">
        <v>51</v>
      </c>
      <c r="B27" s="47" t="s">
        <v>52</v>
      </c>
      <c r="C27" s="48"/>
    </row>
    <row r="28" spans="1:3" s="37" customFormat="1" ht="12" customHeight="1" x14ac:dyDescent="0.2">
      <c r="A28" s="46" t="s">
        <v>53</v>
      </c>
      <c r="B28" s="47" t="s">
        <v>42</v>
      </c>
      <c r="C28" s="41"/>
    </row>
    <row r="29" spans="1:3" s="37" customFormat="1" ht="12" customHeight="1" x14ac:dyDescent="0.2">
      <c r="A29" s="46" t="s">
        <v>54</v>
      </c>
      <c r="B29" s="49" t="s">
        <v>55</v>
      </c>
      <c r="C29" s="34">
        <f>1092200+13233000</f>
        <v>14325200</v>
      </c>
    </row>
    <row r="30" spans="1:3" s="37" customFormat="1" ht="12" customHeight="1" thickBot="1" x14ac:dyDescent="0.25">
      <c r="A30" s="32" t="s">
        <v>56</v>
      </c>
      <c r="B30" s="50" t="s">
        <v>57</v>
      </c>
      <c r="C30" s="51">
        <v>1092200</v>
      </c>
    </row>
    <row r="31" spans="1:3" s="37" customFormat="1" ht="12" customHeight="1" thickBot="1" x14ac:dyDescent="0.25">
      <c r="A31" s="43" t="s">
        <v>58</v>
      </c>
      <c r="B31" s="44" t="s">
        <v>59</v>
      </c>
      <c r="C31" s="39">
        <f>+C32+C33+C34</f>
        <v>0</v>
      </c>
    </row>
    <row r="32" spans="1:3" s="37" customFormat="1" ht="12" customHeight="1" x14ac:dyDescent="0.2">
      <c r="A32" s="46" t="s">
        <v>60</v>
      </c>
      <c r="B32" s="47" t="s">
        <v>61</v>
      </c>
      <c r="C32" s="48"/>
    </row>
    <row r="33" spans="1:3" s="37" customFormat="1" ht="12" customHeight="1" x14ac:dyDescent="0.2">
      <c r="A33" s="46" t="s">
        <v>62</v>
      </c>
      <c r="B33" s="49" t="s">
        <v>63</v>
      </c>
      <c r="C33" s="36"/>
    </row>
    <row r="34" spans="1:3" s="28" customFormat="1" ht="12" customHeight="1" thickBot="1" x14ac:dyDescent="0.25">
      <c r="A34" s="32" t="s">
        <v>64</v>
      </c>
      <c r="B34" s="50" t="s">
        <v>65</v>
      </c>
      <c r="C34" s="51"/>
    </row>
    <row r="35" spans="1:3" s="28" customFormat="1" ht="12" customHeight="1" thickBot="1" x14ac:dyDescent="0.25">
      <c r="A35" s="43" t="s">
        <v>66</v>
      </c>
      <c r="B35" s="44" t="s">
        <v>67</v>
      </c>
      <c r="C35" s="45"/>
    </row>
    <row r="36" spans="1:3" s="28" customFormat="1" ht="12" customHeight="1" thickBot="1" x14ac:dyDescent="0.25">
      <c r="A36" s="43" t="s">
        <v>68</v>
      </c>
      <c r="B36" s="44" t="s">
        <v>69</v>
      </c>
      <c r="C36" s="52"/>
    </row>
    <row r="37" spans="1:3" s="28" customFormat="1" ht="12" customHeight="1" thickBot="1" x14ac:dyDescent="0.25">
      <c r="A37" s="19" t="s">
        <v>70</v>
      </c>
      <c r="B37" s="44" t="s">
        <v>71</v>
      </c>
      <c r="C37" s="53">
        <f>+C8+C20+C25+C26+C31+C35+C36</f>
        <v>279238335</v>
      </c>
    </row>
    <row r="38" spans="1:3" s="28" customFormat="1" ht="12" customHeight="1" thickBot="1" x14ac:dyDescent="0.25">
      <c r="A38" s="54" t="s">
        <v>72</v>
      </c>
      <c r="B38" s="44" t="s">
        <v>73</v>
      </c>
      <c r="C38" s="55">
        <f>+C39+C40+C41</f>
        <v>404112041</v>
      </c>
    </row>
    <row r="39" spans="1:3" s="28" customFormat="1" ht="12" customHeight="1" x14ac:dyDescent="0.2">
      <c r="A39" s="46" t="s">
        <v>74</v>
      </c>
      <c r="B39" s="47" t="s">
        <v>75</v>
      </c>
      <c r="C39" s="48">
        <v>9446650</v>
      </c>
    </row>
    <row r="40" spans="1:3" s="37" customFormat="1" ht="12" customHeight="1" x14ac:dyDescent="0.2">
      <c r="A40" s="46" t="s">
        <v>76</v>
      </c>
      <c r="B40" s="49" t="s">
        <v>77</v>
      </c>
      <c r="C40" s="36"/>
    </row>
    <row r="41" spans="1:3" s="37" customFormat="1" ht="15" customHeight="1" thickBot="1" x14ac:dyDescent="0.25">
      <c r="A41" s="32" t="s">
        <v>78</v>
      </c>
      <c r="B41" s="50" t="s">
        <v>79</v>
      </c>
      <c r="C41" s="56">
        <f>403298819+95600+95600-10781162+200000+202200-2705481+876565+458250+801000+600000+1524000</f>
        <v>394665391</v>
      </c>
    </row>
    <row r="42" spans="1:3" s="37" customFormat="1" ht="15" customHeight="1" thickBot="1" x14ac:dyDescent="0.25">
      <c r="A42" s="54" t="s">
        <v>80</v>
      </c>
      <c r="B42" s="57" t="s">
        <v>81</v>
      </c>
      <c r="C42" s="55">
        <f>+C37+C38</f>
        <v>683350376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82</v>
      </c>
      <c r="C45" s="66"/>
    </row>
    <row r="46" spans="1:3" ht="12" customHeight="1" thickBot="1" x14ac:dyDescent="0.25">
      <c r="A46" s="43" t="s">
        <v>13</v>
      </c>
      <c r="B46" s="44" t="s">
        <v>83</v>
      </c>
      <c r="C46" s="27">
        <f>SUM(C47:C51)</f>
        <v>666102828</v>
      </c>
    </row>
    <row r="47" spans="1:3" ht="12" customHeight="1" x14ac:dyDescent="0.2">
      <c r="A47" s="32" t="s">
        <v>15</v>
      </c>
      <c r="B47" s="40" t="s">
        <v>84</v>
      </c>
      <c r="C47" s="68">
        <f>344559877+80000+80000+1389000+19685+49983852+746013-1755000+390000+180000+159700</f>
        <v>395833127</v>
      </c>
    </row>
    <row r="48" spans="1:3" ht="12" customHeight="1" x14ac:dyDescent="0.2">
      <c r="A48" s="32" t="s">
        <v>17</v>
      </c>
      <c r="B48" s="33" t="s">
        <v>85</v>
      </c>
      <c r="C48" s="42">
        <f>72138727+15600+15600+270858+13320738-2705481+130552-342225+68250+31500+27948</f>
        <v>82972067</v>
      </c>
    </row>
    <row r="49" spans="1:5" ht="12" customHeight="1" x14ac:dyDescent="0.2">
      <c r="A49" s="32" t="s">
        <v>19</v>
      </c>
      <c r="B49" s="33" t="s">
        <v>86</v>
      </c>
      <c r="C49" s="42">
        <f>174593657+3292441-19685+202200+2649556+2097225+647454+600000-187648</f>
        <v>183875200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34">
        <v>3422434</v>
      </c>
    </row>
    <row r="52" spans="1:5" s="67" customFormat="1" ht="12" customHeight="1" thickBot="1" x14ac:dyDescent="0.25">
      <c r="A52" s="43" t="s">
        <v>37</v>
      </c>
      <c r="B52" s="44" t="s">
        <v>89</v>
      </c>
      <c r="C52" s="27">
        <f>SUM(C53:C55)</f>
        <v>18442669</v>
      </c>
    </row>
    <row r="53" spans="1:5" ht="12" customHeight="1" x14ac:dyDescent="0.2">
      <c r="A53" s="32" t="s">
        <v>39</v>
      </c>
      <c r="B53" s="40" t="s">
        <v>90</v>
      </c>
      <c r="C53" s="68">
        <f>13117319+75250+200000+2283220+801000+1524000+132900</f>
        <v>18133689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34">
        <v>308980</v>
      </c>
    </row>
    <row r="56" spans="1:5" ht="15" customHeight="1" thickBot="1" x14ac:dyDescent="0.25">
      <c r="A56" s="32" t="s">
        <v>45</v>
      </c>
      <c r="B56" s="33" t="s">
        <v>93</v>
      </c>
      <c r="C56" s="34">
        <v>308980</v>
      </c>
    </row>
    <row r="57" spans="1:5" ht="13.5" thickBot="1" x14ac:dyDescent="0.25">
      <c r="A57" s="43" t="s">
        <v>47</v>
      </c>
      <c r="B57" s="44" t="s">
        <v>94</v>
      </c>
      <c r="C57" s="45"/>
      <c r="D57" s="69"/>
      <c r="E57" s="69"/>
    </row>
    <row r="58" spans="1:5" ht="15" customHeight="1" thickBot="1" x14ac:dyDescent="0.25">
      <c r="A58" s="43" t="s">
        <v>49</v>
      </c>
      <c r="B58" s="70" t="s">
        <v>95</v>
      </c>
      <c r="C58" s="71">
        <f>+C46+C52+C57</f>
        <v>684545497</v>
      </c>
    </row>
    <row r="59" spans="1:5" ht="14.25" customHeight="1" thickBot="1" x14ac:dyDescent="0.25">
      <c r="C59" s="73"/>
    </row>
    <row r="60" spans="1:5" ht="13.5" thickBot="1" x14ac:dyDescent="0.25">
      <c r="A60" s="74" t="s">
        <v>96</v>
      </c>
      <c r="B60" s="75"/>
      <c r="C60" s="76">
        <v>109</v>
      </c>
    </row>
    <row r="61" spans="1:5" ht="13.5" thickBot="1" x14ac:dyDescent="0.25">
      <c r="A61" s="77" t="s">
        <v>97</v>
      </c>
      <c r="B61" s="78"/>
      <c r="C61" s="79">
        <v>0.5</v>
      </c>
    </row>
    <row r="62" spans="1:5" s="83" customFormat="1" ht="13.9" customHeight="1" thickBot="1" x14ac:dyDescent="0.25">
      <c r="A62" s="80" t="s">
        <v>98</v>
      </c>
      <c r="B62" s="81"/>
      <c r="C62" s="82">
        <v>4</v>
      </c>
    </row>
    <row r="63" spans="1:5" s="83" customFormat="1" ht="13.5" thickBot="1" x14ac:dyDescent="0.25">
      <c r="A63" s="84" t="s">
        <v>99</v>
      </c>
      <c r="B63" s="85"/>
      <c r="C63" s="86">
        <v>1.5</v>
      </c>
    </row>
    <row r="64" spans="1:5" ht="13.5" thickBot="1" x14ac:dyDescent="0.25">
      <c r="A64" s="87" t="s">
        <v>100</v>
      </c>
      <c r="B64" s="88"/>
      <c r="C64" s="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2019-12-02T09:44:55Z</dcterms:created>
  <dcterms:modified xsi:type="dcterms:W3CDTF">2019-12-02T09:44:56Z</dcterms:modified>
</cp:coreProperties>
</file>